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millen\Documents\Data Analysis Bootcamp\Homework\Class 2\"/>
    </mc:Choice>
  </mc:AlternateContent>
  <bookViews>
    <workbookView xWindow="0" yWindow="0" windowWidth="28800" windowHeight="11865"/>
  </bookViews>
  <sheets>
    <sheet name="Data Table" sheetId="1" r:id="rId1"/>
    <sheet name="Pivot 1" sheetId="2" r:id="rId2"/>
    <sheet name="Pivot 2" sheetId="3" r:id="rId3"/>
    <sheet name="Sheet8" sheetId="8" state="hidden" r:id="rId4"/>
    <sheet name="Sheet9" sheetId="9" state="hidden" r:id="rId5"/>
    <sheet name="Sheet10" sheetId="10" state="hidden" r:id="rId6"/>
    <sheet name="Pivot 3" sheetId="6" state="hidden" r:id="rId7"/>
    <sheet name="Pivot3" sheetId="11" r:id="rId8"/>
    <sheet name="Sheet2" sheetId="13" r:id="rId9"/>
    <sheet name="Sheet1" sheetId="12" state="hidden" r:id="rId10"/>
  </sheets>
  <calcPr calcId="162913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3" l="1"/>
  <c r="D12" i="13"/>
  <c r="D11" i="13"/>
  <c r="D10" i="13"/>
  <c r="D9" i="13"/>
  <c r="D8" i="13"/>
  <c r="D7" i="13"/>
  <c r="D6" i="13"/>
  <c r="D5" i="13"/>
  <c r="D4" i="13"/>
  <c r="D3" i="13"/>
  <c r="C12" i="13"/>
  <c r="B12" i="13"/>
  <c r="E12" i="13" s="1"/>
  <c r="C11" i="13"/>
  <c r="B11" i="13"/>
  <c r="C10" i="13"/>
  <c r="C9" i="13"/>
  <c r="C8" i="13"/>
  <c r="C7" i="13"/>
  <c r="B7" i="13"/>
  <c r="C6" i="13"/>
  <c r="B6" i="13"/>
  <c r="C5" i="13"/>
  <c r="C4" i="13"/>
  <c r="C3" i="13"/>
  <c r="B5" i="13"/>
  <c r="E5" i="13" s="1"/>
  <c r="B10" i="13"/>
  <c r="B9" i="13"/>
  <c r="E9" i="13" s="1"/>
  <c r="B8" i="13"/>
  <c r="B4" i="13"/>
  <c r="E4" i="13" s="1"/>
  <c r="F4" i="13" s="1"/>
  <c r="C2" i="13"/>
  <c r="B3" i="13"/>
  <c r="E3" i="13" s="1"/>
  <c r="F3" i="13" s="1"/>
  <c r="B2" i="13"/>
  <c r="E2" i="13" s="1"/>
  <c r="E8" i="13" l="1"/>
  <c r="H8" i="13" s="1"/>
  <c r="G6" i="13"/>
  <c r="F10" i="13"/>
  <c r="F6" i="13"/>
  <c r="G4" i="13"/>
  <c r="G10" i="13"/>
  <c r="H6" i="13"/>
  <c r="E10" i="13"/>
  <c r="H10" i="13" s="1"/>
  <c r="E11" i="13"/>
  <c r="G11" i="13" s="1"/>
  <c r="E6" i="13"/>
  <c r="H7" i="13"/>
  <c r="G12" i="13"/>
  <c r="H3" i="13"/>
  <c r="G8" i="13"/>
  <c r="H9" i="13"/>
  <c r="F7" i="13"/>
  <c r="G5" i="13"/>
  <c r="F5" i="13"/>
  <c r="H4" i="13"/>
  <c r="H12" i="13"/>
  <c r="F2" i="13"/>
  <c r="G2" i="13"/>
  <c r="G3" i="13"/>
  <c r="G9" i="13"/>
  <c r="H5" i="13"/>
  <c r="H2" i="13"/>
  <c r="F9" i="13"/>
  <c r="F12" i="13"/>
  <c r="F8" i="13"/>
  <c r="E7" i="13"/>
  <c r="G7" i="13" s="1"/>
  <c r="F11" i="13" l="1"/>
  <c r="H11" i="13"/>
  <c r="R124" i="1"/>
  <c r="U2962" i="1" l="1"/>
  <c r="U1462" i="1"/>
  <c r="U494" i="1"/>
  <c r="U226" i="1"/>
  <c r="U2952" i="1"/>
  <c r="U165" i="1"/>
  <c r="U197" i="1"/>
  <c r="U225" i="1"/>
  <c r="U233" i="1"/>
  <c r="U3127" i="1"/>
  <c r="U3063" i="1"/>
  <c r="U2392" i="1"/>
  <c r="U180" i="1"/>
  <c r="U688" i="1"/>
  <c r="U1232" i="1"/>
  <c r="U2644" i="1"/>
  <c r="U2351" i="1"/>
  <c r="U3887" i="1"/>
  <c r="U235" i="1"/>
  <c r="U1698" i="1"/>
  <c r="U1863" i="1"/>
  <c r="U142" i="1"/>
  <c r="U1450" i="1"/>
  <c r="U1984" i="1"/>
  <c r="U2515" i="1"/>
  <c r="U2365" i="1"/>
  <c r="U238" i="1"/>
  <c r="U2878" i="1"/>
  <c r="U3638" i="1"/>
  <c r="U1998" i="1"/>
  <c r="U1447" i="1"/>
  <c r="U1700" i="1"/>
  <c r="U2399" i="1"/>
  <c r="U2380" i="1"/>
  <c r="U464" i="1"/>
  <c r="U584" i="1"/>
  <c r="U639" i="1"/>
  <c r="U708" i="1"/>
  <c r="U913" i="1"/>
  <c r="U2513" i="1"/>
  <c r="U2522" i="1"/>
  <c r="U2563" i="1"/>
  <c r="U2782" i="1"/>
  <c r="U3129" i="1"/>
  <c r="U3630" i="1"/>
  <c r="U174" i="1"/>
  <c r="U2577" i="1"/>
  <c r="U613" i="1"/>
  <c r="U2960" i="1"/>
  <c r="U625" i="1"/>
  <c r="U3116" i="1"/>
  <c r="U4100" i="1"/>
  <c r="U135" i="1"/>
  <c r="U604" i="1"/>
  <c r="U139" i="1"/>
  <c r="U210" i="1"/>
  <c r="U223" i="1"/>
  <c r="U489" i="1"/>
  <c r="U564" i="1"/>
  <c r="U1236" i="1"/>
  <c r="U1418" i="1"/>
  <c r="U2352" i="1"/>
  <c r="U2402" i="1"/>
  <c r="U2896" i="1"/>
  <c r="U2947" i="1"/>
  <c r="U3059" i="1"/>
  <c r="U554" i="1"/>
  <c r="U2509" i="1"/>
  <c r="U1060" i="1"/>
  <c r="U1133" i="1"/>
  <c r="U1434" i="1"/>
  <c r="U2566" i="1"/>
  <c r="U1461" i="1"/>
  <c r="U2506" i="1"/>
  <c r="U2568" i="1"/>
  <c r="U2397" i="1"/>
  <c r="U495" i="1"/>
  <c r="U1571" i="1"/>
  <c r="U2381" i="1"/>
  <c r="U2388" i="1"/>
  <c r="U2574" i="1"/>
  <c r="U2688" i="1"/>
  <c r="U2890" i="1"/>
  <c r="U3877" i="1"/>
  <c r="U3884" i="1"/>
  <c r="U3950" i="1"/>
  <c r="U229" i="1"/>
  <c r="U2359" i="1"/>
  <c r="U240" i="1"/>
  <c r="U211" i="1"/>
  <c r="U567" i="1"/>
  <c r="U627" i="1"/>
  <c r="U1122" i="1"/>
  <c r="U1149" i="1"/>
  <c r="U1153" i="1"/>
  <c r="U1239" i="1"/>
  <c r="U1455" i="1"/>
  <c r="U2371" i="1"/>
  <c r="U3058" i="1"/>
  <c r="U3147" i="1"/>
  <c r="U3645" i="1"/>
  <c r="U3956" i="1"/>
  <c r="U2518" i="1"/>
  <c r="U131" i="1"/>
  <c r="U453" i="1"/>
  <c r="U459" i="1"/>
  <c r="U634" i="1"/>
  <c r="U929" i="1"/>
  <c r="U1556" i="1"/>
  <c r="U2428" i="1"/>
  <c r="U2510" i="1"/>
  <c r="U2565" i="1"/>
  <c r="U3743" i="1"/>
  <c r="U3938" i="1"/>
  <c r="U4031" i="1"/>
  <c r="U4073" i="1"/>
  <c r="U2773" i="1"/>
  <c r="U1163" i="1"/>
  <c r="U3955" i="1"/>
  <c r="U772" i="1"/>
  <c r="U167" i="1"/>
  <c r="U908" i="1"/>
  <c r="U1599" i="1"/>
  <c r="U1820" i="1"/>
  <c r="U2143" i="1"/>
  <c r="U2406" i="1"/>
  <c r="U2412" i="1"/>
  <c r="U2579" i="1"/>
  <c r="U2689" i="1"/>
  <c r="U2956" i="1"/>
  <c r="U3792" i="1"/>
  <c r="U3874" i="1"/>
  <c r="U3881" i="1"/>
  <c r="U3885" i="1"/>
  <c r="U512" i="1"/>
  <c r="U1454" i="1"/>
  <c r="U612" i="1"/>
  <c r="U1427" i="1"/>
  <c r="U1445" i="1"/>
  <c r="U2401" i="1"/>
  <c r="U208" i="1"/>
  <c r="U490" i="1"/>
  <c r="U1051" i="1"/>
  <c r="U3196" i="1"/>
  <c r="U1334" i="1"/>
  <c r="U201" i="1"/>
  <c r="U237" i="1"/>
  <c r="U480" i="1"/>
  <c r="U493" i="1"/>
  <c r="U503" i="1"/>
  <c r="U569" i="1"/>
  <c r="U614" i="1"/>
  <c r="U616" i="1"/>
  <c r="U1058" i="1"/>
  <c r="U1059" i="1"/>
  <c r="U1109" i="1"/>
  <c r="U1166" i="1"/>
  <c r="U1431" i="1"/>
  <c r="U1489" i="1"/>
  <c r="U1731" i="1"/>
  <c r="U1735" i="1"/>
  <c r="U1871" i="1"/>
  <c r="U2358" i="1"/>
  <c r="U2377" i="1"/>
  <c r="U2435" i="1"/>
  <c r="U2441" i="1"/>
  <c r="U2505" i="1"/>
  <c r="U2576" i="1"/>
  <c r="U2578" i="1"/>
  <c r="U2586" i="1"/>
  <c r="U2595" i="1"/>
  <c r="U2756" i="1"/>
  <c r="U2901" i="1"/>
  <c r="U2961" i="1"/>
  <c r="U3886" i="1"/>
  <c r="U3888" i="1"/>
  <c r="U3932" i="1"/>
  <c r="U3965" i="1"/>
  <c r="U4099" i="1"/>
  <c r="U4089" i="1"/>
  <c r="U2855" i="1"/>
  <c r="U1146" i="1"/>
  <c r="U587" i="1"/>
  <c r="U1174" i="1"/>
  <c r="U3084" i="1"/>
  <c r="U4016" i="1"/>
  <c r="U1451" i="1"/>
  <c r="U4056" i="1"/>
  <c r="U1815" i="1"/>
  <c r="U230" i="1"/>
  <c r="U1880" i="1"/>
  <c r="U2414" i="1"/>
  <c r="U2439" i="1"/>
  <c r="U2575" i="1"/>
  <c r="U2774" i="1"/>
  <c r="U2848" i="1"/>
  <c r="U3806" i="1"/>
  <c r="U3933" i="1"/>
  <c r="U470" i="1"/>
  <c r="U549" i="1"/>
  <c r="U557" i="1"/>
  <c r="U520" i="1"/>
  <c r="U149" i="1"/>
  <c r="U439" i="1"/>
  <c r="U497" i="1"/>
  <c r="U928" i="1"/>
  <c r="U1710" i="1"/>
  <c r="U2507" i="1"/>
  <c r="U4025" i="1"/>
  <c r="U1161" i="1"/>
  <c r="U429" i="1"/>
  <c r="U903" i="1"/>
  <c r="U1158" i="1"/>
  <c r="U1999" i="1"/>
  <c r="U176" i="1"/>
  <c r="U204" i="1"/>
  <c r="U471" i="1"/>
  <c r="U1179" i="1"/>
  <c r="U1459" i="1"/>
  <c r="U1555" i="1"/>
  <c r="U1684" i="1"/>
  <c r="U2580" i="1"/>
  <c r="U3865" i="1"/>
  <c r="U2745" i="1"/>
  <c r="U145" i="1"/>
  <c r="U922" i="1"/>
  <c r="U1708" i="1"/>
  <c r="U2344" i="1"/>
  <c r="U2883" i="1"/>
  <c r="U3875" i="1"/>
  <c r="U3958" i="1"/>
  <c r="U1165" i="1"/>
  <c r="U136" i="1"/>
  <c r="U160" i="1"/>
  <c r="U162" i="1"/>
  <c r="U188" i="1"/>
  <c r="U431" i="1"/>
  <c r="U518" i="1"/>
  <c r="U618" i="1"/>
  <c r="U626" i="1"/>
  <c r="U630" i="1"/>
  <c r="U766" i="1"/>
  <c r="U877" i="1"/>
  <c r="U990" i="1"/>
  <c r="U1142" i="1"/>
  <c r="U1233" i="1"/>
  <c r="U1460" i="1"/>
  <c r="U1491" i="1"/>
  <c r="U1714" i="1"/>
  <c r="U1723" i="1"/>
  <c r="U2343" i="1"/>
  <c r="U2520" i="1"/>
  <c r="U2762" i="1"/>
  <c r="U3208" i="1"/>
  <c r="U3946" i="1"/>
  <c r="U4033" i="1"/>
  <c r="U1446" i="1"/>
  <c r="U2853" i="1"/>
  <c r="U1054" i="1"/>
  <c r="U2394" i="1"/>
  <c r="U126" i="1"/>
  <c r="U768" i="1"/>
  <c r="U1063" i="1"/>
  <c r="U1144" i="1"/>
  <c r="U1411" i="1"/>
  <c r="U1564" i="1"/>
  <c r="U1734" i="1"/>
  <c r="U2400" i="1"/>
  <c r="U2767" i="1"/>
  <c r="U3192" i="1"/>
  <c r="U4028" i="1"/>
  <c r="U764" i="1"/>
  <c r="U1057" i="1"/>
  <c r="U1553" i="1"/>
  <c r="U918" i="1"/>
  <c r="U2753" i="1"/>
  <c r="U1124" i="1"/>
  <c r="U1996" i="1"/>
  <c r="U138" i="1"/>
  <c r="U231" i="1"/>
  <c r="U435" i="1"/>
  <c r="U899" i="1"/>
  <c r="U1048" i="1"/>
  <c r="U1127" i="1"/>
  <c r="U1732" i="1"/>
  <c r="U1742" i="1"/>
  <c r="U1817" i="1"/>
  <c r="U2347" i="1"/>
  <c r="U2421" i="1"/>
  <c r="U2592" i="1"/>
  <c r="U2874" i="1"/>
  <c r="U2945" i="1"/>
  <c r="U3643" i="1"/>
  <c r="U3804" i="1"/>
  <c r="U3923" i="1"/>
  <c r="U3991" i="1"/>
  <c r="U3999" i="1"/>
  <c r="U4082" i="1"/>
  <c r="U909" i="1"/>
  <c r="U2867" i="1"/>
  <c r="U574" i="1"/>
  <c r="U770" i="1"/>
  <c r="U910" i="1"/>
  <c r="U1052" i="1"/>
  <c r="U1056" i="1"/>
  <c r="U1238" i="1"/>
  <c r="U1241" i="1"/>
  <c r="U1335" i="1"/>
  <c r="U2379" i="1"/>
  <c r="U1495" i="1"/>
  <c r="U762" i="1"/>
  <c r="U3745" i="1"/>
  <c r="U477" i="1"/>
  <c r="U1229" i="1"/>
  <c r="U1486" i="1"/>
  <c r="U1497" i="1"/>
  <c r="U1707" i="1"/>
  <c r="U1995" i="1"/>
  <c r="U2151" i="1"/>
  <c r="U2354" i="1"/>
  <c r="U2373" i="1"/>
  <c r="U2849" i="1"/>
  <c r="U3918" i="1"/>
  <c r="U2752" i="1"/>
  <c r="U1582" i="1"/>
  <c r="U1342" i="1"/>
  <c r="U178" i="1"/>
  <c r="U190" i="1"/>
  <c r="U479" i="1"/>
  <c r="U606" i="1"/>
  <c r="U916" i="1"/>
  <c r="U1444" i="1"/>
  <c r="U1498" i="1"/>
  <c r="U1588" i="1"/>
  <c r="U1768" i="1"/>
  <c r="U2360" i="1"/>
  <c r="U2844" i="1"/>
  <c r="U3735" i="1"/>
  <c r="U3793" i="1"/>
  <c r="U3905" i="1"/>
  <c r="U938" i="1"/>
  <c r="U133" i="1"/>
  <c r="U712" i="1"/>
  <c r="U1586" i="1"/>
  <c r="U1591" i="1"/>
  <c r="U2845" i="1"/>
  <c r="U3746" i="1"/>
  <c r="U3944" i="1"/>
  <c r="U2514" i="1"/>
  <c r="U175" i="1"/>
  <c r="U1061" i="1"/>
  <c r="U1089" i="1"/>
  <c r="U184" i="1"/>
  <c r="U195" i="1"/>
  <c r="U438" i="1"/>
  <c r="U492" i="1"/>
  <c r="U889" i="1"/>
  <c r="U1065" i="1"/>
  <c r="U1428" i="1"/>
  <c r="U1546" i="1"/>
  <c r="U1733" i="1"/>
  <c r="U2355" i="1"/>
  <c r="U2367" i="1"/>
  <c r="U2419" i="1"/>
  <c r="U2860" i="1"/>
  <c r="U3894" i="1"/>
  <c r="U1448" i="1"/>
  <c r="U949" i="1"/>
  <c r="U560" i="1"/>
  <c r="U1557" i="1"/>
  <c r="U3145" i="1"/>
  <c r="U4078" i="1"/>
  <c r="U3977" i="1"/>
  <c r="U3876" i="1"/>
  <c r="U132" i="1"/>
  <c r="U4103" i="1"/>
  <c r="U4014" i="1"/>
  <c r="U463" i="1"/>
  <c r="U1086" i="1"/>
  <c r="U4063" i="1"/>
  <c r="U1590" i="1"/>
  <c r="U617" i="1"/>
  <c r="U931" i="1"/>
  <c r="U1053" i="1"/>
  <c r="U1143" i="1"/>
  <c r="U1601" i="1"/>
  <c r="U3206" i="1"/>
  <c r="U4053" i="1"/>
  <c r="U4111" i="1"/>
  <c r="U441" i="1"/>
  <c r="U443" i="1"/>
  <c r="U583" i="1"/>
  <c r="U620" i="1"/>
  <c r="U3056" i="1"/>
  <c r="U4045" i="1"/>
  <c r="U1878" i="1"/>
  <c r="U4102" i="1"/>
  <c r="U609" i="1"/>
  <c r="U4080" i="1"/>
  <c r="U227" i="1"/>
  <c r="U2363" i="1"/>
  <c r="U3140" i="1"/>
  <c r="U2366" i="1"/>
  <c r="U1073" i="1"/>
  <c r="U1879" i="1"/>
  <c r="U1043" i="1"/>
  <c r="U1594" i="1"/>
  <c r="U1549" i="1"/>
  <c r="U2701" i="1"/>
  <c r="U621" i="1"/>
  <c r="U641" i="1"/>
  <c r="U2375" i="1"/>
  <c r="U488" i="1"/>
  <c r="U161" i="1"/>
  <c r="U629" i="1"/>
  <c r="U544" i="1"/>
  <c r="U561" i="1"/>
  <c r="U508" i="1"/>
  <c r="U3953" i="1"/>
  <c r="U2911" i="1"/>
  <c r="U1178" i="1"/>
  <c r="U698" i="1"/>
  <c r="U2904" i="1"/>
  <c r="U1175" i="1"/>
  <c r="U4094" i="1"/>
  <c r="U2395" i="1"/>
  <c r="U3096" i="1"/>
  <c r="U1452" i="1"/>
  <c r="U1010" i="1"/>
  <c r="U2584" i="1"/>
  <c r="U1042" i="1"/>
  <c r="U572" i="1"/>
  <c r="U1147" i="1"/>
  <c r="U578" i="1"/>
  <c r="U2596" i="1"/>
  <c r="U3790" i="1"/>
  <c r="U1180" i="1"/>
  <c r="U1318" i="1"/>
  <c r="U122" i="1"/>
  <c r="U2425" i="1"/>
  <c r="U498" i="1"/>
  <c r="U1085" i="1"/>
  <c r="U1344" i="1"/>
  <c r="U215" i="1"/>
  <c r="U2865" i="1"/>
  <c r="U2687" i="1"/>
  <c r="U163" i="1"/>
  <c r="U2591" i="1"/>
  <c r="U3995" i="1"/>
  <c r="U173" i="1"/>
  <c r="U2429" i="1"/>
  <c r="U3202" i="1"/>
  <c r="U870" i="1"/>
  <c r="U1913" i="1"/>
  <c r="U461" i="1"/>
  <c r="U773" i="1"/>
  <c r="U2356" i="1"/>
  <c r="U2430" i="1"/>
  <c r="U2691" i="1"/>
  <c r="U4097" i="1"/>
  <c r="U622" i="1"/>
  <c r="U1425" i="1"/>
  <c r="U2587" i="1"/>
  <c r="U2594" i="1"/>
  <c r="U3134" i="1"/>
  <c r="U449" i="1"/>
  <c r="U4008" i="1"/>
  <c r="U2696" i="1"/>
  <c r="U2912" i="1"/>
  <c r="U3959" i="1"/>
  <c r="U3954" i="1"/>
  <c r="U715" i="1"/>
  <c r="U1173" i="1"/>
  <c r="U3112" i="1"/>
  <c r="U637" i="1"/>
  <c r="U1136" i="1"/>
  <c r="U2916" i="1"/>
  <c r="U2943" i="1"/>
  <c r="U3641" i="1"/>
  <c r="U3798" i="1"/>
  <c r="U2376" i="1"/>
  <c r="U921" i="1"/>
  <c r="U1013" i="1"/>
  <c r="U2393" i="1"/>
  <c r="U4051" i="1"/>
  <c r="U1585" i="1"/>
  <c r="U1869" i="1"/>
  <c r="U2418" i="1"/>
  <c r="U3057" i="1"/>
  <c r="U3880" i="1"/>
  <c r="U566" i="1"/>
  <c r="U1704" i="1"/>
  <c r="U2391" i="1"/>
  <c r="U2328" i="1"/>
  <c r="U239" i="1"/>
  <c r="U1561" i="1"/>
  <c r="U2440" i="1"/>
  <c r="U2130" i="1"/>
  <c r="U4068" i="1"/>
  <c r="U542" i="1"/>
  <c r="U1499" i="1"/>
  <c r="U3914" i="1"/>
  <c r="U3097" i="1"/>
  <c r="U1442" i="1"/>
  <c r="U1092" i="1"/>
  <c r="U216" i="1"/>
  <c r="U2404" i="1"/>
  <c r="U192" i="1"/>
  <c r="U3934" i="1"/>
  <c r="U632" i="1"/>
  <c r="U2881" i="1"/>
  <c r="U2345" i="1"/>
  <c r="U3117" i="1"/>
  <c r="U2567" i="1"/>
  <c r="U2946" i="1"/>
  <c r="U1563" i="1"/>
  <c r="U2570" i="1"/>
  <c r="U484" i="1"/>
  <c r="U1566" i="1"/>
  <c r="U550" i="1"/>
  <c r="U1696" i="1"/>
  <c r="U3121" i="1"/>
  <c r="U585" i="1"/>
  <c r="U3748" i="1"/>
  <c r="U558" i="1"/>
  <c r="U3069" i="1"/>
  <c r="U1155" i="1"/>
  <c r="U4002" i="1"/>
  <c r="U1141" i="1"/>
  <c r="U594" i="1"/>
  <c r="U3808" i="1"/>
  <c r="U591" i="1"/>
  <c r="U1589" i="1"/>
  <c r="U3864" i="1"/>
  <c r="U940" i="1"/>
  <c r="U4017" i="1"/>
  <c r="U214" i="1"/>
  <c r="U1990" i="1"/>
  <c r="U1412" i="1"/>
  <c r="U2423" i="1"/>
  <c r="U168" i="1"/>
  <c r="U220" i="1"/>
  <c r="U602" i="1"/>
  <c r="U1062" i="1"/>
  <c r="U1991" i="1"/>
  <c r="U3796" i="1"/>
  <c r="U1234" i="1"/>
  <c r="U1712" i="1"/>
  <c r="U919" i="1"/>
  <c r="U1101" i="1"/>
  <c r="U1740" i="1"/>
  <c r="U1688" i="1"/>
  <c r="U3928" i="1"/>
  <c r="U511" i="1"/>
  <c r="U579" i="1"/>
  <c r="U608" i="1"/>
  <c r="U2398" i="1"/>
  <c r="U3870" i="1"/>
  <c r="U442" i="1"/>
  <c r="U1484" i="1"/>
  <c r="U3941" i="1"/>
  <c r="U2362" i="1"/>
  <c r="U568" i="1"/>
  <c r="U636" i="1"/>
  <c r="U2148" i="1"/>
  <c r="U3858" i="1"/>
  <c r="U4047" i="1"/>
  <c r="U1314" i="1"/>
  <c r="U4101" i="1"/>
  <c r="U543" i="1"/>
  <c r="U1736" i="1"/>
  <c r="U217" i="1"/>
  <c r="U765" i="1"/>
  <c r="U1567" i="1"/>
  <c r="U3952" i="1"/>
  <c r="U883" i="1"/>
  <c r="U2694" i="1"/>
  <c r="U3919" i="1"/>
  <c r="U4087" i="1"/>
  <c r="U2427" i="1"/>
  <c r="U4070" i="1"/>
  <c r="U476" i="1"/>
  <c r="U2764" i="1"/>
  <c r="U4110" i="1"/>
  <c r="U1715" i="1"/>
  <c r="U3903" i="1"/>
  <c r="U1738" i="1"/>
  <c r="U1135" i="1"/>
  <c r="U144" i="1"/>
  <c r="U2779" i="1"/>
  <c r="U4086" i="1"/>
  <c r="U1420" i="1"/>
  <c r="U2588" i="1"/>
  <c r="U2889" i="1"/>
  <c r="U4081" i="1"/>
  <c r="U123" i="1"/>
  <c r="U582" i="1"/>
  <c r="U1547" i="1"/>
  <c r="U1729" i="1"/>
  <c r="U3632" i="1"/>
  <c r="U1724" i="1"/>
  <c r="U1231" i="1"/>
  <c r="U1559" i="1"/>
  <c r="U2781" i="1"/>
  <c r="U3749" i="1"/>
  <c r="U571" i="1"/>
  <c r="U683" i="1"/>
  <c r="U1113" i="1"/>
  <c r="U3861" i="1"/>
  <c r="U4114" i="1"/>
  <c r="U1545" i="1"/>
  <c r="U1121" i="1"/>
  <c r="U1415" i="1"/>
  <c r="U3863" i="1"/>
  <c r="U2861" i="1"/>
  <c r="U1501" i="1"/>
  <c r="U3947" i="1"/>
  <c r="U3996" i="1"/>
  <c r="U4009" i="1"/>
  <c r="U638" i="1"/>
  <c r="U1049" i="1"/>
  <c r="U1988" i="1"/>
  <c r="U1456" i="1"/>
  <c r="U774" i="1"/>
  <c r="U3139" i="1"/>
  <c r="U1055" i="1"/>
  <c r="U2643" i="1"/>
  <c r="U3123" i="1"/>
  <c r="U3738" i="1"/>
  <c r="U3917" i="1"/>
  <c r="U4052" i="1"/>
  <c r="U3131" i="1"/>
  <c r="U1493" i="1"/>
  <c r="U466" i="1"/>
  <c r="U3732" i="1"/>
  <c r="U446" i="1"/>
  <c r="U1137" i="1"/>
  <c r="U3897" i="1"/>
  <c r="U3857" i="1"/>
  <c r="U2349" i="1"/>
  <c r="U2843" i="1"/>
  <c r="U1115" i="1"/>
  <c r="U1583" i="1"/>
  <c r="U1130" i="1"/>
  <c r="U1741" i="1"/>
  <c r="U2346" i="1"/>
  <c r="U3119" i="1"/>
  <c r="U3647" i="1"/>
  <c r="U1244" i="1"/>
  <c r="U4026" i="1"/>
  <c r="U1600" i="1"/>
  <c r="U611" i="1"/>
  <c r="U1075" i="1"/>
  <c r="U1550" i="1"/>
  <c r="U1044" i="1"/>
  <c r="U2846" i="1"/>
  <c r="U2775" i="1"/>
  <c r="U141" i="1"/>
  <c r="U3634" i="1"/>
  <c r="U3993" i="1"/>
  <c r="U3883" i="1"/>
  <c r="U1544" i="1"/>
  <c r="U3860" i="1"/>
  <c r="U2851" i="1"/>
  <c r="U780" i="1"/>
  <c r="U1416" i="1"/>
  <c r="U2424" i="1"/>
  <c r="U4006" i="1"/>
  <c r="U2888" i="1"/>
  <c r="U3747" i="1"/>
  <c r="U33" i="1"/>
  <c r="U849" i="1"/>
  <c r="U2215" i="1"/>
  <c r="U2680" i="1"/>
  <c r="U3631" i="1"/>
  <c r="U3120" i="1"/>
  <c r="U154" i="1"/>
  <c r="U3070" i="1"/>
  <c r="U1423" i="1"/>
  <c r="U1876" i="1"/>
  <c r="U3807" i="1"/>
  <c r="U2438" i="1"/>
  <c r="U169" i="1"/>
  <c r="U1867" i="1"/>
  <c r="U593" i="1"/>
  <c r="U3855" i="1"/>
  <c r="U2433" i="1"/>
  <c r="U455" i="1"/>
  <c r="U565" i="1"/>
  <c r="U457" i="1"/>
  <c r="U2693" i="1"/>
  <c r="U1592" i="1"/>
  <c r="U548" i="1"/>
  <c r="U1164" i="1"/>
  <c r="U447" i="1"/>
  <c r="U1151" i="1"/>
  <c r="U2512" i="1"/>
  <c r="U3054" i="1"/>
  <c r="U1906" i="1"/>
  <c r="U150" i="1"/>
  <c r="U601" i="1"/>
  <c r="U3110" i="1"/>
  <c r="U676" i="1"/>
  <c r="U427" i="1"/>
  <c r="U2569" i="1"/>
  <c r="U2370" i="1"/>
  <c r="U1720" i="1"/>
  <c r="U228" i="1"/>
  <c r="U1868" i="1"/>
  <c r="U573" i="1"/>
  <c r="U1172" i="1"/>
  <c r="U596" i="1"/>
  <c r="U992" i="1"/>
  <c r="U1424" i="1"/>
  <c r="U3067" i="1"/>
  <c r="U3079" i="1"/>
  <c r="U545" i="1"/>
  <c r="U3089" i="1"/>
  <c r="U2436" i="1"/>
  <c r="U1131" i="1"/>
  <c r="U2128" i="1"/>
  <c r="U598" i="1"/>
  <c r="U1453" i="1"/>
  <c r="U1088" i="1"/>
  <c r="U1543" i="1"/>
  <c r="U4023" i="1"/>
  <c r="U711" i="1"/>
  <c r="U232" i="1"/>
  <c r="U563" i="1"/>
  <c r="U2410" i="1"/>
  <c r="U1437" i="1"/>
  <c r="U3972" i="1"/>
  <c r="U2434" i="1"/>
  <c r="U4036" i="1"/>
  <c r="U3794" i="1"/>
  <c r="U3074" i="1"/>
  <c r="U1713" i="1"/>
  <c r="U3901" i="1"/>
  <c r="U2751" i="1"/>
  <c r="U4019" i="1"/>
  <c r="U1438" i="1"/>
  <c r="U1072" i="1"/>
  <c r="U1579" i="1"/>
  <c r="U3854" i="1"/>
  <c r="U445" i="1"/>
  <c r="U3906" i="1"/>
  <c r="U2915" i="1"/>
  <c r="U590" i="1"/>
  <c r="U2582" i="1"/>
  <c r="U462" i="1"/>
  <c r="U4042" i="1"/>
  <c r="U874" i="1"/>
  <c r="U2357" i="1"/>
  <c r="U2683" i="1"/>
  <c r="U1875" i="1"/>
  <c r="U2700" i="1"/>
  <c r="U514" i="1"/>
  <c r="U3968" i="1"/>
  <c r="U599" i="1"/>
  <c r="U2572" i="1"/>
  <c r="U1485" i="1"/>
  <c r="U1046" i="1"/>
  <c r="U2571" i="1"/>
  <c r="U1565" i="1"/>
  <c r="U3943" i="1"/>
  <c r="U1703" i="1"/>
  <c r="U2777" i="1"/>
  <c r="U880" i="1"/>
  <c r="U472" i="1"/>
  <c r="U1705" i="1"/>
  <c r="U2868" i="1"/>
  <c r="U2508" i="1"/>
  <c r="U2895" i="1"/>
  <c r="U902" i="1"/>
  <c r="U3963" i="1"/>
  <c r="U4043" i="1"/>
  <c r="U1717" i="1"/>
  <c r="U3942" i="1"/>
  <c r="U2442" i="1"/>
  <c r="U1881" i="1"/>
  <c r="U2396" i="1"/>
  <c r="U863" i="1"/>
  <c r="U1419" i="1"/>
  <c r="U3105" i="1"/>
  <c r="U1494" i="1"/>
  <c r="U775" i="1"/>
  <c r="U2161" i="1"/>
  <c r="U937" i="1"/>
  <c r="U939" i="1"/>
  <c r="U4075" i="1"/>
  <c r="U914" i="1"/>
  <c r="U1581" i="1"/>
  <c r="U3640" i="1"/>
  <c r="U3949" i="1"/>
  <c r="U2384" i="1"/>
  <c r="U1795" i="1"/>
  <c r="U4007" i="1"/>
  <c r="U2432" i="1"/>
  <c r="U1409" i="1"/>
  <c r="U159" i="1"/>
  <c r="U941" i="1"/>
  <c r="U436" i="1"/>
  <c r="U900" i="1"/>
  <c r="U3929" i="1"/>
  <c r="U1865" i="1"/>
  <c r="U2909" i="1"/>
  <c r="U867" i="1"/>
  <c r="U4005" i="1"/>
  <c r="U935" i="1"/>
  <c r="U3889" i="1"/>
  <c r="U4015" i="1"/>
  <c r="U3203" i="1"/>
  <c r="U886" i="1"/>
  <c r="U3868" i="1"/>
  <c r="U1128" i="1"/>
  <c r="U2948" i="1"/>
  <c r="U186" i="1"/>
  <c r="U2593" i="1"/>
  <c r="U2759" i="1"/>
  <c r="U1994" i="1"/>
  <c r="U181" i="1"/>
  <c r="U224" i="1"/>
  <c r="U1737" i="1"/>
  <c r="U2761" i="1"/>
  <c r="U2951" i="1"/>
  <c r="U586" i="1"/>
  <c r="U4074" i="1"/>
  <c r="U2771" i="1"/>
  <c r="U2903" i="1"/>
  <c r="U4039" i="1"/>
  <c r="U3644" i="1"/>
  <c r="U1916" i="1"/>
  <c r="U3797" i="1"/>
  <c r="U4055" i="1"/>
  <c r="U3649" i="1"/>
  <c r="U546" i="1"/>
  <c r="U1812" i="1"/>
  <c r="U2364" i="1"/>
  <c r="U2156" i="1"/>
  <c r="U1093" i="1"/>
  <c r="U3124" i="1"/>
  <c r="U3737" i="1"/>
  <c r="U4084" i="1"/>
  <c r="U2150" i="1"/>
  <c r="U642" i="1"/>
  <c r="U194" i="1"/>
  <c r="U1449" i="1"/>
  <c r="U2955" i="1"/>
  <c r="U631" i="1"/>
  <c r="U1443" i="1"/>
  <c r="U2389" i="1"/>
  <c r="U2651" i="1"/>
  <c r="U437" i="1"/>
  <c r="U1322" i="1"/>
  <c r="U675" i="1"/>
  <c r="U562" i="1"/>
  <c r="U2124" i="1"/>
  <c r="U491" i="1"/>
  <c r="U3090" i="1"/>
  <c r="U3920" i="1"/>
  <c r="U3080" i="1"/>
  <c r="U2348" i="1"/>
  <c r="U510" i="1"/>
  <c r="U222" i="1"/>
  <c r="U976" i="1"/>
  <c r="U906" i="1"/>
  <c r="U1183" i="1"/>
  <c r="U2681" i="1"/>
  <c r="U2765" i="1"/>
  <c r="U685" i="1"/>
  <c r="U2850" i="1"/>
  <c r="U3200" i="1"/>
  <c r="U904" i="1"/>
  <c r="U623" i="1"/>
  <c r="U2413" i="1"/>
  <c r="U3076" i="1"/>
  <c r="U1595" i="1"/>
  <c r="U4064" i="1"/>
  <c r="U148" i="1"/>
  <c r="U3085" i="1"/>
  <c r="U3088" i="1"/>
  <c r="U1488" i="1"/>
  <c r="U496" i="1"/>
  <c r="U2877" i="1"/>
  <c r="U1170" i="1"/>
  <c r="U3060" i="1"/>
  <c r="U984" i="1"/>
  <c r="U2959" i="1"/>
  <c r="U519" i="1"/>
  <c r="U1150" i="1"/>
  <c r="U2697" i="1"/>
  <c r="U2382" i="1"/>
  <c r="U2685" i="1"/>
  <c r="U2864" i="1"/>
  <c r="U2899" i="1"/>
  <c r="U1408" i="1"/>
  <c r="U1725" i="1"/>
  <c r="U2385" i="1"/>
  <c r="U1159" i="1"/>
  <c r="U986" i="1"/>
  <c r="U2564" i="1"/>
  <c r="U1084" i="1"/>
  <c r="U1877" i="1"/>
  <c r="U1111" i="1"/>
  <c r="U3055" i="1"/>
  <c r="U4044" i="1"/>
  <c r="U1171" i="1"/>
  <c r="U1575" i="1"/>
  <c r="U458" i="1"/>
  <c r="U871" i="1"/>
  <c r="U170" i="1"/>
  <c r="U2361" i="1"/>
  <c r="U1160" i="1"/>
  <c r="U1487" i="1"/>
  <c r="U3912" i="1"/>
  <c r="U2136" i="1"/>
  <c r="U1116" i="1"/>
  <c r="U1156" i="1"/>
  <c r="U2876" i="1"/>
  <c r="U193" i="1"/>
  <c r="U769" i="1"/>
  <c r="U1458" i="1"/>
  <c r="U3921" i="1"/>
  <c r="U3866" i="1"/>
  <c r="U2695" i="1"/>
  <c r="U1125" i="1"/>
  <c r="U1132" i="1"/>
  <c r="U1120" i="1"/>
  <c r="U499" i="1"/>
  <c r="U1721" i="1"/>
  <c r="U2769" i="1"/>
  <c r="U422" i="1"/>
  <c r="U1598" i="1"/>
  <c r="U1227" i="1"/>
  <c r="U1500" i="1"/>
  <c r="U2415" i="1"/>
  <c r="U779" i="1"/>
  <c r="U1413" i="1"/>
  <c r="U3144" i="1"/>
  <c r="U3367" i="1"/>
  <c r="U2000" i="1"/>
  <c r="U3922" i="1"/>
  <c r="U1574" i="1"/>
  <c r="U1185" i="1"/>
  <c r="U2866" i="1"/>
  <c r="U2649" i="1"/>
  <c r="U196" i="1"/>
  <c r="U4090" i="1"/>
  <c r="U1718" i="1"/>
  <c r="U1993" i="1"/>
  <c r="U3966" i="1"/>
  <c r="U619" i="1"/>
  <c r="U2892" i="1"/>
  <c r="U4011" i="1"/>
  <c r="U3992" i="1"/>
  <c r="U516" i="1"/>
  <c r="U156" i="1"/>
  <c r="U3873" i="1"/>
  <c r="U4115" i="1"/>
  <c r="U3964" i="1"/>
  <c r="U2917" i="1"/>
  <c r="U1240" i="1"/>
  <c r="U1584" i="1"/>
  <c r="U1997" i="1"/>
  <c r="U3642" i="1"/>
  <c r="U1077" i="1"/>
  <c r="U1430" i="1"/>
  <c r="U4092" i="1"/>
  <c r="U2135" i="1"/>
  <c r="U1904" i="1"/>
  <c r="U1560" i="1"/>
  <c r="U2076" i="1"/>
  <c r="U4022" i="1"/>
  <c r="U3406" i="1"/>
  <c r="U3763" i="1"/>
  <c r="U2133" i="1"/>
  <c r="U2863" i="1"/>
  <c r="U3927" i="1"/>
  <c r="U1422" i="1"/>
  <c r="U3832" i="1"/>
  <c r="U1763" i="1"/>
  <c r="U2923" i="1"/>
  <c r="U2796" i="1"/>
  <c r="U3677" i="1"/>
  <c r="U3842" i="1"/>
  <c r="U157" i="1"/>
  <c r="U3126" i="1"/>
  <c r="U2155" i="1"/>
  <c r="U2437" i="1"/>
  <c r="U668" i="1"/>
  <c r="U2521" i="1"/>
  <c r="U2431" i="1"/>
  <c r="U1012" i="1"/>
  <c r="U994" i="1"/>
  <c r="U719" i="1"/>
  <c r="U2573" i="1"/>
  <c r="U2660" i="1"/>
  <c r="U983" i="1"/>
  <c r="U2138" i="1"/>
  <c r="U1074" i="1"/>
  <c r="U2686" i="1"/>
  <c r="U1083" i="1"/>
  <c r="U577" i="1"/>
  <c r="U3911" i="1"/>
  <c r="U706" i="1"/>
  <c r="U2152" i="1"/>
  <c r="U864" i="1"/>
  <c r="U684" i="1"/>
  <c r="U714" i="1"/>
  <c r="U2886" i="1"/>
  <c r="U2132" i="1"/>
  <c r="U1117" i="1"/>
  <c r="U664" i="1"/>
  <c r="U1140" i="1"/>
  <c r="U1324" i="1"/>
  <c r="U2682" i="1"/>
  <c r="U1909" i="1"/>
  <c r="U2154" i="1"/>
  <c r="U1070" i="1"/>
  <c r="U1910" i="1"/>
  <c r="U2372" i="1"/>
  <c r="U1907" i="1"/>
  <c r="U504" i="1"/>
  <c r="U1050" i="1"/>
  <c r="U1573" i="1"/>
  <c r="U2516" i="1"/>
  <c r="U720" i="1"/>
  <c r="U576" i="1"/>
  <c r="U3199" i="1"/>
  <c r="U3801" i="1"/>
  <c r="U3132" i="1"/>
  <c r="U3142" i="1"/>
  <c r="U588" i="1"/>
  <c r="U2702" i="1"/>
  <c r="U129" i="1"/>
  <c r="U970" i="1"/>
  <c r="U1791" i="1"/>
  <c r="U2743" i="1"/>
  <c r="U502" i="1"/>
  <c r="U1726" i="1"/>
  <c r="U1790" i="1"/>
  <c r="U1701" i="1"/>
  <c r="U1003" i="1"/>
  <c r="U1429" i="1"/>
  <c r="U1778" i="1"/>
  <c r="U3859" i="1"/>
  <c r="U4027" i="1"/>
  <c r="U905" i="1"/>
  <c r="U4049" i="1"/>
  <c r="U2768" i="1"/>
  <c r="U3744" i="1"/>
  <c r="U2750" i="1"/>
  <c r="U2905" i="1"/>
  <c r="U2763" i="1"/>
  <c r="U552" i="1"/>
  <c r="U2766" i="1"/>
  <c r="U4067" i="1"/>
  <c r="U3193" i="1"/>
  <c r="U4060" i="1"/>
  <c r="U3791" i="1"/>
  <c r="U4021" i="1"/>
  <c r="U183" i="1"/>
  <c r="U2378" i="1"/>
  <c r="U892" i="1"/>
  <c r="U1793" i="1"/>
  <c r="U2880" i="1"/>
  <c r="U3962" i="1"/>
  <c r="U2324" i="1"/>
  <c r="U4040" i="1"/>
  <c r="U1562" i="1"/>
  <c r="U450" i="1"/>
  <c r="U4095" i="1"/>
  <c r="U3967" i="1"/>
  <c r="U4109" i="1"/>
  <c r="U1580" i="1"/>
  <c r="U1711" i="1"/>
  <c r="U3898" i="1"/>
  <c r="U1987" i="1"/>
  <c r="U1611" i="1"/>
  <c r="U4020" i="1"/>
  <c r="U2906" i="1"/>
  <c r="U3990" i="1"/>
  <c r="U4004" i="1"/>
  <c r="U1821" i="1"/>
  <c r="U3909" i="1"/>
  <c r="U890" i="1"/>
  <c r="U4010" i="1"/>
  <c r="U1184" i="1"/>
  <c r="U3108" i="1"/>
  <c r="U3852" i="1"/>
  <c r="U3734" i="1"/>
  <c r="U2884" i="1"/>
  <c r="U3910" i="1"/>
  <c r="U3739" i="1"/>
  <c r="U4046" i="1"/>
  <c r="U2749" i="1"/>
  <c r="U2897" i="1"/>
  <c r="U1917" i="1"/>
  <c r="U1095" i="1"/>
  <c r="U2325" i="1"/>
  <c r="U4013" i="1"/>
  <c r="U3721" i="1"/>
  <c r="U3997" i="1"/>
  <c r="U1064" i="1"/>
  <c r="U1757" i="1"/>
  <c r="U2538" i="1"/>
  <c r="U3602" i="1"/>
  <c r="U3083" i="1"/>
  <c r="U191" i="1"/>
  <c r="U153" i="1"/>
  <c r="U1123" i="1"/>
  <c r="U610" i="1"/>
  <c r="U2504" i="1"/>
  <c r="U707" i="1"/>
  <c r="U973" i="1"/>
  <c r="U3800" i="1"/>
  <c r="U2350" i="1"/>
  <c r="U1181" i="1"/>
  <c r="U2652" i="1"/>
  <c r="U2420" i="1"/>
  <c r="U506" i="1"/>
  <c r="U570" i="1"/>
  <c r="U2871" i="1"/>
  <c r="U872" i="1"/>
  <c r="U2662" i="1"/>
  <c r="U948" i="1"/>
  <c r="U955" i="1"/>
  <c r="U1406" i="1"/>
  <c r="U581" i="1"/>
  <c r="U2885" i="1"/>
  <c r="U4062" i="1"/>
  <c r="U777" i="1"/>
  <c r="U456" i="1"/>
  <c r="U468" i="1"/>
  <c r="U2910" i="1"/>
  <c r="U2601" i="1"/>
  <c r="U3948" i="1"/>
  <c r="U927" i="1"/>
  <c r="U189" i="1"/>
  <c r="U1432" i="1"/>
  <c r="U3731" i="1"/>
  <c r="U513" i="1"/>
  <c r="U2157" i="1"/>
  <c r="U3106" i="1"/>
  <c r="U998" i="1"/>
  <c r="U4098" i="1"/>
  <c r="U875" i="1"/>
  <c r="U3940" i="1"/>
  <c r="U1992" i="1"/>
  <c r="U137" i="1"/>
  <c r="U426" i="1"/>
  <c r="U1067" i="1"/>
  <c r="U3902" i="1"/>
  <c r="U3101" i="1"/>
  <c r="U3869" i="1"/>
  <c r="U2145" i="1"/>
  <c r="U895" i="1"/>
  <c r="U865" i="1"/>
  <c r="U451" i="1"/>
  <c r="U2126" i="1"/>
  <c r="U236" i="1"/>
  <c r="U241" i="1"/>
  <c r="U4088" i="1"/>
  <c r="U432" i="1"/>
  <c r="U2585" i="1"/>
  <c r="U932" i="1"/>
  <c r="U3984" i="1"/>
  <c r="U474" i="1"/>
  <c r="U2857" i="1"/>
  <c r="U1080" i="1"/>
  <c r="U912" i="1"/>
  <c r="U4041" i="1"/>
  <c r="U2125" i="1"/>
  <c r="U2887" i="1"/>
  <c r="U1365" i="1"/>
  <c r="U3578" i="1"/>
  <c r="U1382" i="1"/>
  <c r="U3198" i="1"/>
  <c r="U1002" i="1"/>
  <c r="U3062" i="1"/>
  <c r="U640" i="1"/>
  <c r="U689" i="1"/>
  <c r="U130" i="1"/>
  <c r="U2656" i="1"/>
  <c r="U1103" i="1"/>
  <c r="U3979" i="1"/>
  <c r="U2417" i="1"/>
  <c r="U125" i="1"/>
  <c r="U3141" i="1"/>
  <c r="U2589" i="1"/>
  <c r="U2153" i="1"/>
  <c r="U4107" i="1"/>
  <c r="U1818" i="1"/>
  <c r="U2411" i="1"/>
  <c r="U967" i="1"/>
  <c r="U200" i="1"/>
  <c r="U555" i="1"/>
  <c r="U1918" i="1"/>
  <c r="U4079" i="1"/>
  <c r="U781" i="1"/>
  <c r="U1490" i="1"/>
  <c r="U925" i="1"/>
  <c r="U423" i="1"/>
  <c r="U3973" i="1"/>
  <c r="U2650" i="1"/>
  <c r="U1576" i="1"/>
  <c r="U603" i="1"/>
  <c r="U151" i="1"/>
  <c r="U1017" i="1"/>
  <c r="U1237" i="1"/>
  <c r="U907" i="1"/>
  <c r="U2879" i="1"/>
  <c r="U3981" i="1"/>
  <c r="U2374" i="1"/>
  <c r="U763" i="1"/>
  <c r="U1483" i="1"/>
  <c r="U2854" i="1"/>
  <c r="U1138" i="1"/>
  <c r="U3086" i="1"/>
  <c r="U1801" i="1"/>
  <c r="U4059" i="1"/>
  <c r="U4085" i="1"/>
  <c r="U2858" i="1"/>
  <c r="U4113" i="1"/>
  <c r="U3971" i="1"/>
  <c r="U1441" i="1"/>
  <c r="U4032" i="1"/>
  <c r="U1152" i="1"/>
  <c r="U4066" i="1"/>
  <c r="U2760" i="1"/>
  <c r="U3740" i="1"/>
  <c r="U1213" i="1"/>
  <c r="U3205" i="1"/>
  <c r="U4072" i="1"/>
  <c r="U1235" i="1"/>
  <c r="U4105" i="1"/>
  <c r="U1410" i="1"/>
  <c r="U3924" i="1"/>
  <c r="U3025" i="1"/>
  <c r="U2921" i="1"/>
  <c r="U2924" i="1"/>
  <c r="U1551" i="1"/>
  <c r="U4104" i="1"/>
  <c r="U127" i="1"/>
  <c r="U3688" i="1"/>
  <c r="U3478" i="1"/>
  <c r="U4112" i="1"/>
  <c r="U3075" i="1"/>
  <c r="U3082" i="1"/>
  <c r="U1323" i="1"/>
  <c r="U665" i="1"/>
  <c r="U696" i="1"/>
  <c r="U580" i="1"/>
  <c r="U166" i="1"/>
  <c r="U1597" i="1"/>
  <c r="U1099" i="1"/>
  <c r="U1126" i="1"/>
  <c r="U2383" i="1"/>
  <c r="U2387" i="1"/>
  <c r="U697" i="1"/>
  <c r="U452" i="1"/>
  <c r="U2001" i="1"/>
  <c r="U589" i="1"/>
  <c r="U3983" i="1"/>
  <c r="U1020" i="1"/>
  <c r="U951" i="1"/>
  <c r="U2706" i="1"/>
  <c r="U2353" i="1"/>
  <c r="U1986" i="1"/>
  <c r="U1457" i="1"/>
  <c r="U705" i="1"/>
  <c r="U959" i="1"/>
  <c r="U2503" i="1"/>
  <c r="U3915" i="1"/>
  <c r="U4061" i="1"/>
  <c r="U897" i="1"/>
  <c r="U4034" i="1"/>
  <c r="U2908" i="1"/>
  <c r="U2902" i="1"/>
  <c r="U3930" i="1"/>
  <c r="U993" i="1"/>
  <c r="U1690" i="1"/>
  <c r="U234" i="1"/>
  <c r="U4029" i="1"/>
  <c r="U600" i="1"/>
  <c r="U3982" i="1"/>
  <c r="U2209" i="1"/>
  <c r="U933" i="1"/>
  <c r="U1094" i="1"/>
  <c r="U2918" i="1"/>
  <c r="U255" i="1"/>
  <c r="U3736" i="1"/>
  <c r="U3907" i="1"/>
  <c r="U2599" i="1"/>
  <c r="U1730" i="1"/>
  <c r="U412" i="1"/>
  <c r="U3071" i="1"/>
  <c r="U2327" i="1"/>
  <c r="U2302" i="1"/>
  <c r="U3893" i="1"/>
  <c r="U3137" i="1"/>
  <c r="U1552" i="1"/>
  <c r="U203" i="1"/>
  <c r="U3527" i="1"/>
  <c r="U3751" i="1"/>
  <c r="U86" i="1"/>
  <c r="U888" i="1"/>
  <c r="U595" i="1"/>
  <c r="U4018" i="1"/>
  <c r="U179" i="1"/>
  <c r="U1108" i="1"/>
  <c r="U1347" i="1"/>
  <c r="U3826" i="1"/>
  <c r="U2171" i="1"/>
  <c r="U597" i="1"/>
  <c r="U1145" i="1"/>
  <c r="U2390" i="1"/>
  <c r="U1822" i="1"/>
  <c r="U1157" i="1"/>
  <c r="U2954" i="1"/>
  <c r="U1440" i="1"/>
  <c r="U1808" i="1"/>
  <c r="U1327" i="1"/>
  <c r="U975" i="1"/>
  <c r="U2707" i="1"/>
  <c r="U911" i="1"/>
  <c r="U1168" i="1"/>
  <c r="U3892" i="1"/>
  <c r="U3648" i="1"/>
  <c r="U1047" i="1"/>
  <c r="U428" i="1"/>
  <c r="U3194" i="1"/>
  <c r="U1242" i="1"/>
  <c r="U3848" i="1"/>
  <c r="U434" i="1"/>
  <c r="U2590" i="1"/>
  <c r="U1809" i="1"/>
  <c r="U4091" i="1"/>
  <c r="U607" i="1"/>
  <c r="U999" i="1"/>
  <c r="U3741" i="1"/>
  <c r="U950" i="1"/>
  <c r="U1008" i="1"/>
  <c r="U1722" i="1"/>
  <c r="U882" i="1"/>
  <c r="U1889" i="1"/>
  <c r="U433" i="1"/>
  <c r="U1695" i="1"/>
  <c r="U2875" i="1"/>
  <c r="U205" i="1"/>
  <c r="U199" i="1"/>
  <c r="U551" i="1"/>
  <c r="U2482" i="1"/>
  <c r="U4096" i="1"/>
  <c r="U2755" i="1"/>
  <c r="U3980" i="1"/>
  <c r="U3957" i="1"/>
  <c r="U4093" i="1"/>
  <c r="U3506" i="1"/>
  <c r="U3974" i="1"/>
  <c r="U1119" i="1"/>
  <c r="U2386" i="1"/>
  <c r="U3651" i="1"/>
  <c r="U901" i="1"/>
  <c r="U467" i="1"/>
  <c r="U3535" i="1"/>
  <c r="U3831" i="1"/>
  <c r="U3002" i="1"/>
  <c r="U3143" i="1"/>
  <c r="U1921" i="1"/>
  <c r="U99" i="1"/>
  <c r="U24" i="1"/>
  <c r="U3542" i="1"/>
  <c r="U1851" i="1"/>
  <c r="U3547" i="1"/>
  <c r="U3444" i="1"/>
  <c r="U3837" i="1"/>
  <c r="U2169" i="1"/>
  <c r="U2950" i="1"/>
  <c r="U3092" i="1"/>
  <c r="U575" i="1"/>
  <c r="U633" i="1"/>
  <c r="U1331" i="1"/>
  <c r="U965" i="1"/>
  <c r="U1087" i="1"/>
  <c r="U2403" i="1"/>
  <c r="U3087" i="1"/>
  <c r="U2426" i="1"/>
  <c r="U1920" i="1"/>
  <c r="U1177" i="1"/>
  <c r="U3114" i="1"/>
  <c r="U3849" i="1"/>
  <c r="U997" i="1"/>
  <c r="U3994" i="1"/>
  <c r="U663" i="1"/>
  <c r="U4065" i="1"/>
  <c r="U893" i="1"/>
  <c r="U3891" i="1"/>
  <c r="U917" i="1"/>
  <c r="U505" i="1"/>
  <c r="U624" i="1"/>
  <c r="U1321" i="1"/>
  <c r="U1727" i="1"/>
  <c r="U3093" i="1"/>
  <c r="U2872" i="1"/>
  <c r="U1709" i="1"/>
  <c r="U3803" i="1"/>
  <c r="U1602" i="1"/>
  <c r="U592" i="1"/>
  <c r="U147" i="1"/>
  <c r="U1417" i="1"/>
  <c r="U2862" i="1"/>
  <c r="U1811" i="1"/>
  <c r="U1201" i="1"/>
  <c r="U2678" i="1"/>
  <c r="U2919" i="1"/>
  <c r="U3330" i="1"/>
  <c r="U4058" i="1"/>
  <c r="U3809" i="1"/>
  <c r="U3834" i="1"/>
  <c r="U2933" i="1"/>
  <c r="U3052" i="1"/>
  <c r="U3833" i="1"/>
  <c r="U3653" i="1"/>
  <c r="U3574" i="1"/>
  <c r="U776" i="1"/>
  <c r="U2219" i="1"/>
  <c r="U2450" i="1"/>
  <c r="U374" i="1"/>
  <c r="U3472" i="1"/>
  <c r="U3338" i="1"/>
  <c r="U3665" i="1"/>
  <c r="U3373" i="1"/>
  <c r="U3417" i="1"/>
  <c r="U3190" i="1"/>
  <c r="U3122" i="1"/>
  <c r="U1118" i="1"/>
  <c r="U155" i="1"/>
  <c r="U2123" i="1"/>
  <c r="U693" i="1"/>
  <c r="U2661" i="1"/>
  <c r="U187" i="1"/>
  <c r="U509" i="1"/>
  <c r="U721" i="1"/>
  <c r="U1435" i="1"/>
  <c r="U3872" i="1"/>
  <c r="U172" i="1"/>
  <c r="U2893" i="1"/>
  <c r="U1421" i="1"/>
  <c r="U2498" i="1"/>
  <c r="U1647" i="1"/>
  <c r="U1578" i="1"/>
  <c r="U1779" i="1"/>
  <c r="U1102" i="1"/>
  <c r="U920" i="1"/>
  <c r="U3637" i="1"/>
  <c r="U1685" i="1"/>
  <c r="U3939" i="1"/>
  <c r="U164" i="1"/>
  <c r="U171" i="1"/>
  <c r="U2869" i="1"/>
  <c r="U3899" i="1"/>
  <c r="U687" i="1"/>
  <c r="U3969" i="1"/>
  <c r="U3326" i="1"/>
  <c r="U3986" i="1"/>
  <c r="U3978" i="1"/>
  <c r="U3786" i="1"/>
  <c r="U786" i="1"/>
  <c r="U1596" i="1"/>
  <c r="U3118" i="1"/>
  <c r="U3493" i="1"/>
  <c r="U106" i="1"/>
  <c r="U3516" i="1"/>
  <c r="U2493" i="1"/>
  <c r="U1069" i="1"/>
  <c r="U2069" i="1"/>
  <c r="U3789" i="1"/>
  <c r="U855" i="1"/>
  <c r="U2925" i="1"/>
  <c r="U3820" i="1"/>
  <c r="U3425" i="1"/>
  <c r="U2142" i="1"/>
  <c r="U996" i="1"/>
  <c r="U1316" i="1"/>
  <c r="U1328" i="1"/>
  <c r="U2654" i="1"/>
  <c r="U1436" i="1"/>
  <c r="U486" i="1"/>
  <c r="U465" i="1"/>
  <c r="U1112" i="1"/>
  <c r="U971" i="1"/>
  <c r="U440" i="1"/>
  <c r="U3896" i="1"/>
  <c r="U3061" i="1"/>
  <c r="U869" i="1"/>
  <c r="U2583" i="1"/>
  <c r="U3970" i="1"/>
  <c r="U1496" i="1"/>
  <c r="U868" i="1"/>
  <c r="U1872" i="1"/>
  <c r="U2832" i="1"/>
  <c r="U3518" i="1"/>
  <c r="U1692" i="1"/>
  <c r="U3814" i="1"/>
  <c r="U1706" i="1"/>
  <c r="U4030" i="1"/>
  <c r="U2957" i="1"/>
  <c r="U3753" i="1"/>
  <c r="U2539" i="1"/>
  <c r="U3976" i="1"/>
  <c r="U1548" i="1"/>
  <c r="U2671" i="1"/>
  <c r="U1929" i="1"/>
  <c r="U1614" i="1"/>
  <c r="U1837" i="1"/>
  <c r="U2838" i="1"/>
  <c r="U2283" i="1"/>
  <c r="U829" i="1"/>
  <c r="U1824" i="1"/>
  <c r="U2114" i="1"/>
  <c r="U3590" i="1"/>
  <c r="U2581" i="1"/>
  <c r="U3148" i="1"/>
  <c r="U3847" i="1"/>
  <c r="U424" i="1"/>
  <c r="U717" i="1"/>
  <c r="U185" i="1"/>
  <c r="U527" i="1"/>
  <c r="U2144" i="1"/>
  <c r="U667" i="1"/>
  <c r="U3207" i="1"/>
  <c r="U1983" i="1"/>
  <c r="U2900" i="1"/>
  <c r="U3935" i="1"/>
  <c r="U1148" i="1"/>
  <c r="U873" i="1"/>
  <c r="U4048" i="1"/>
  <c r="U3733" i="1"/>
  <c r="U213" i="1"/>
  <c r="U2517" i="1"/>
  <c r="U3646" i="1"/>
  <c r="U3936" i="1"/>
  <c r="U3133" i="1"/>
  <c r="U10" i="1"/>
  <c r="U2898" i="1"/>
  <c r="U945" i="1"/>
  <c r="U979" i="1"/>
  <c r="U3103" i="1"/>
  <c r="U4083" i="1"/>
  <c r="U1587" i="1"/>
  <c r="U2131" i="1"/>
  <c r="U3277" i="1"/>
  <c r="U1558" i="1"/>
  <c r="U4000" i="1"/>
  <c r="U3961" i="1"/>
  <c r="U2405" i="1"/>
  <c r="U813" i="1"/>
  <c r="U3136" i="1"/>
  <c r="U2140" i="1"/>
  <c r="U3567" i="1"/>
  <c r="U2284" i="1"/>
  <c r="U454" i="1"/>
  <c r="U3463" i="1"/>
  <c r="U3394" i="1"/>
  <c r="U96" i="1"/>
  <c r="U3672" i="1"/>
  <c r="U3431" i="1"/>
  <c r="U128" i="1"/>
  <c r="U2949" i="1"/>
  <c r="U1874" i="1"/>
  <c r="U425" i="1"/>
  <c r="U605" i="1"/>
  <c r="U2416" i="1"/>
  <c r="U209" i="1"/>
  <c r="U3102" i="1"/>
  <c r="U430" i="1"/>
  <c r="U1134" i="1"/>
  <c r="U2873" i="1"/>
  <c r="U1569" i="1"/>
  <c r="U2852" i="1"/>
  <c r="U1414" i="1"/>
  <c r="U3862" i="1"/>
  <c r="U3945" i="1"/>
  <c r="U3988" i="1"/>
  <c r="U3719" i="1"/>
  <c r="U3519" i="1"/>
  <c r="U2776" i="1"/>
  <c r="U3661" i="1"/>
  <c r="U4054" i="1"/>
  <c r="U1776" i="1"/>
  <c r="U2922" i="1"/>
  <c r="U3550" i="1"/>
  <c r="U4077" i="1"/>
  <c r="U3482" i="1"/>
  <c r="U3708" i="1"/>
  <c r="U4071" i="1"/>
  <c r="U182" i="1"/>
  <c r="U2174" i="1"/>
  <c r="U1842" i="1"/>
  <c r="U2544" i="1"/>
  <c r="U3541" i="1"/>
  <c r="U388" i="1"/>
  <c r="U1192" i="1"/>
  <c r="U2803" i="1"/>
  <c r="U3347" i="1"/>
  <c r="U1393" i="1"/>
  <c r="U1898" i="1"/>
  <c r="U2163" i="1"/>
  <c r="U3496" i="1"/>
  <c r="U3989" i="1"/>
  <c r="U3523" i="1"/>
  <c r="U2545" i="1"/>
  <c r="U85" i="1"/>
  <c r="U1925" i="1"/>
  <c r="U734" i="1"/>
  <c r="U2369" i="1"/>
  <c r="U2690" i="1"/>
  <c r="U475" i="1"/>
  <c r="U3879" i="1"/>
  <c r="U3098" i="1"/>
  <c r="U3931" i="1"/>
  <c r="U507" i="1"/>
  <c r="U942" i="1"/>
  <c r="U1426" i="1"/>
  <c r="U4001" i="1"/>
  <c r="U1759" i="1"/>
  <c r="U972" i="1"/>
  <c r="U2754" i="1"/>
  <c r="U2600" i="1"/>
  <c r="U2891" i="1"/>
  <c r="U3639" i="1"/>
  <c r="U4106" i="1"/>
  <c r="U3440" i="1"/>
  <c r="U3867" i="1"/>
  <c r="U1691" i="1"/>
  <c r="U3557" i="1"/>
  <c r="U2536" i="1"/>
  <c r="U3777" i="1"/>
  <c r="U3890" i="1"/>
  <c r="U3742" i="1"/>
  <c r="U2913" i="1"/>
  <c r="U791" i="1"/>
  <c r="U2288" i="1"/>
  <c r="U884" i="1"/>
  <c r="U4003" i="1"/>
  <c r="U3351" i="1"/>
  <c r="U3449" i="1"/>
  <c r="U1833" i="1"/>
  <c r="U392" i="1"/>
  <c r="U2856" i="1"/>
  <c r="U3838" i="1"/>
  <c r="U1855" i="1"/>
  <c r="U784" i="1"/>
  <c r="U3667" i="1"/>
  <c r="U27" i="1"/>
  <c r="U2098" i="1"/>
  <c r="U3415" i="1"/>
  <c r="U377" i="1"/>
  <c r="U3293" i="1"/>
  <c r="U3581" i="1"/>
  <c r="U1388" i="1"/>
  <c r="U821" i="1"/>
  <c r="U2640" i="1"/>
  <c r="U3695" i="1"/>
  <c r="U2301" i="1"/>
  <c r="U3455" i="1"/>
  <c r="U2218" i="1"/>
  <c r="U2817" i="1"/>
  <c r="U2825" i="1"/>
  <c r="U2978" i="1"/>
  <c r="U3068" i="1"/>
  <c r="U1330" i="1"/>
  <c r="U1780" i="1"/>
  <c r="U2859" i="1"/>
  <c r="U158" i="1"/>
  <c r="U1792" i="1"/>
  <c r="U673" i="1"/>
  <c r="U1340" i="1"/>
  <c r="U1005" i="1"/>
  <c r="U1154" i="1"/>
  <c r="U1105" i="1"/>
  <c r="U3871" i="1"/>
  <c r="U2780" i="1"/>
  <c r="U2740" i="1"/>
  <c r="U1694" i="1"/>
  <c r="U1770" i="1"/>
  <c r="U1739" i="1"/>
  <c r="U3286" i="1"/>
  <c r="U926" i="1"/>
  <c r="U1502" i="1"/>
  <c r="U46" i="1"/>
  <c r="U3387" i="1"/>
  <c r="U3357" i="1"/>
  <c r="U3012" i="1"/>
  <c r="U3598" i="1"/>
  <c r="U3771" i="1"/>
  <c r="U95" i="1"/>
  <c r="U3512" i="1"/>
  <c r="U2826" i="1"/>
  <c r="U2454" i="1"/>
  <c r="U745" i="1"/>
  <c r="U2211" i="1"/>
  <c r="U411" i="1"/>
  <c r="U3754" i="1"/>
  <c r="U3183" i="1"/>
  <c r="U3323" i="1"/>
  <c r="U1639" i="1"/>
  <c r="U2757" i="1"/>
  <c r="U3327" i="1"/>
  <c r="U1687" i="1"/>
  <c r="U78" i="1"/>
  <c r="U3727" i="1"/>
  <c r="U3607" i="1"/>
  <c r="U3294" i="1"/>
  <c r="U1194" i="1"/>
  <c r="U3510" i="1"/>
  <c r="U947" i="1"/>
  <c r="U1169" i="1"/>
  <c r="U1985" i="1"/>
  <c r="U1337" i="1"/>
  <c r="U3802" i="1"/>
  <c r="U1864" i="1"/>
  <c r="U448" i="1"/>
  <c r="U1016" i="1"/>
  <c r="U3072" i="1"/>
  <c r="U2162" i="1"/>
  <c r="U944" i="1"/>
  <c r="U718" i="1"/>
  <c r="U1728" i="1"/>
  <c r="U1554" i="1"/>
  <c r="U2408" i="1"/>
  <c r="U3458" i="1"/>
  <c r="U3900" i="1"/>
  <c r="U42" i="1"/>
  <c r="U3960" i="1"/>
  <c r="U3908" i="1"/>
  <c r="U3678" i="1"/>
  <c r="U2980" i="1"/>
  <c r="U3453" i="1"/>
  <c r="U1374" i="1"/>
  <c r="U2492" i="1"/>
  <c r="U3135" i="1"/>
  <c r="U3321" i="1"/>
  <c r="U831" i="1"/>
  <c r="U92" i="1"/>
  <c r="U2457" i="1"/>
  <c r="U2481" i="1"/>
  <c r="U850" i="1"/>
  <c r="U2653" i="1"/>
  <c r="U958" i="1"/>
  <c r="U680" i="1"/>
  <c r="U1716" i="1"/>
  <c r="U1870" i="1"/>
  <c r="U3128" i="1"/>
  <c r="U1407" i="1"/>
  <c r="U444" i="1"/>
  <c r="U3925" i="1"/>
  <c r="U3470" i="1"/>
  <c r="U207" i="1"/>
  <c r="U960" i="1"/>
  <c r="U3882" i="1"/>
  <c r="U88" i="1"/>
  <c r="U4038" i="1"/>
  <c r="U894" i="1"/>
  <c r="U2894" i="1"/>
  <c r="U4069" i="1"/>
  <c r="U3758" i="1"/>
  <c r="U3095" i="1"/>
  <c r="U2907" i="1"/>
  <c r="U3005" i="1"/>
  <c r="U3377" i="1"/>
  <c r="U3998" i="1"/>
  <c r="U1247" i="1"/>
  <c r="U649" i="1"/>
  <c r="U2974" i="1"/>
  <c r="U3839" i="1"/>
  <c r="U535" i="1"/>
  <c r="U3405" i="1"/>
  <c r="U789" i="1"/>
  <c r="U2971" i="1"/>
  <c r="U3671" i="1"/>
  <c r="U2120" i="1"/>
  <c r="U3694" i="1"/>
  <c r="U1622" i="1"/>
  <c r="U3621" i="1"/>
  <c r="U3566" i="1"/>
  <c r="U3514" i="1"/>
  <c r="U1396" i="1"/>
  <c r="U2005" i="1"/>
  <c r="U3601" i="1"/>
  <c r="U2473" i="1"/>
  <c r="U72" i="1"/>
  <c r="U3652" i="1"/>
  <c r="U1642" i="1"/>
  <c r="U3407" i="1"/>
  <c r="U3654" i="1"/>
  <c r="U3477" i="1"/>
  <c r="U2742" i="1"/>
  <c r="U3464" i="1"/>
  <c r="U2267" i="1"/>
  <c r="U3538" i="1"/>
  <c r="U978" i="1"/>
  <c r="U3636" i="1"/>
  <c r="U662" i="1"/>
  <c r="U1081" i="1"/>
  <c r="U1226" i="1"/>
  <c r="U1796" i="1"/>
  <c r="U202" i="1"/>
  <c r="U806" i="1"/>
  <c r="U1804" i="1"/>
  <c r="U2554" i="1"/>
  <c r="U2744" i="1"/>
  <c r="U2669" i="1"/>
  <c r="U3348" i="1"/>
  <c r="U2560" i="1"/>
  <c r="U3441" i="1"/>
  <c r="U531" i="1"/>
  <c r="U3319" i="1"/>
  <c r="U2784" i="1"/>
  <c r="U3683" i="1"/>
  <c r="U75" i="1"/>
  <c r="U1625" i="1"/>
  <c r="U3593" i="1"/>
  <c r="U3393" i="1"/>
  <c r="U3368" i="1"/>
  <c r="U3410" i="1"/>
  <c r="U3531" i="1"/>
  <c r="U3702" i="1"/>
  <c r="U2807" i="1"/>
  <c r="U3257" i="1"/>
  <c r="U759" i="1"/>
  <c r="U1319" i="1"/>
  <c r="U3191" i="1"/>
  <c r="U1775" i="1"/>
  <c r="U1162" i="1"/>
  <c r="U2597" i="1"/>
  <c r="U1176" i="1"/>
  <c r="U3378" i="1"/>
  <c r="U1774" i="1"/>
  <c r="U3845" i="1"/>
  <c r="U198" i="1"/>
  <c r="U742" i="1"/>
  <c r="U12" i="1"/>
  <c r="U2748" i="1"/>
  <c r="U1492" i="1"/>
  <c r="U1392" i="1"/>
  <c r="U760" i="1"/>
  <c r="U2828" i="1"/>
  <c r="U3715" i="1"/>
  <c r="U43" i="1"/>
  <c r="U3987" i="1"/>
  <c r="U1641" i="1"/>
  <c r="U3513" i="1"/>
  <c r="U28" i="1"/>
  <c r="U2485" i="1"/>
  <c r="U3548" i="1"/>
  <c r="U3437" i="1"/>
  <c r="U3570" i="1"/>
  <c r="U2221" i="1"/>
  <c r="U2299" i="1"/>
  <c r="U1847" i="1"/>
  <c r="U3666" i="1"/>
  <c r="U1862" i="1"/>
  <c r="U1361" i="1"/>
  <c r="U3462" i="1"/>
  <c r="U2172" i="1"/>
  <c r="U820" i="1"/>
  <c r="U3813" i="1"/>
  <c r="U1107" i="1"/>
  <c r="U559" i="1"/>
  <c r="U923" i="1"/>
  <c r="U3077" i="1"/>
  <c r="U3856" i="1"/>
  <c r="U2958" i="1"/>
  <c r="U2684" i="1"/>
  <c r="U2920" i="1"/>
  <c r="U2407" i="1"/>
  <c r="U3307" i="1"/>
  <c r="U3558" i="1"/>
  <c r="U69" i="1"/>
  <c r="U3659" i="1"/>
  <c r="U3819" i="1"/>
  <c r="U2790" i="1"/>
  <c r="U1653" i="1"/>
  <c r="U3772" i="1"/>
  <c r="U833" i="1"/>
  <c r="U3253" i="1"/>
  <c r="U1288" i="1"/>
  <c r="U1372" i="1"/>
  <c r="U1846" i="1"/>
  <c r="U3660" i="1"/>
  <c r="U3001" i="1"/>
  <c r="U3615" i="1"/>
  <c r="U3835" i="1"/>
  <c r="U2964" i="1"/>
  <c r="U1896" i="1"/>
  <c r="U3309" i="1"/>
  <c r="U2500" i="1"/>
  <c r="U3817" i="1"/>
  <c r="U3451" i="1"/>
  <c r="U3554" i="1"/>
  <c r="U2797" i="1"/>
  <c r="U3009" i="1"/>
  <c r="U3609" i="1"/>
  <c r="U3364" i="1"/>
  <c r="U3049" i="1"/>
  <c r="U11" i="1"/>
  <c r="U541" i="1"/>
  <c r="U1834" i="1"/>
  <c r="U3446" i="1"/>
  <c r="U3822" i="1"/>
  <c r="U2822" i="1"/>
  <c r="U3094" i="1"/>
  <c r="U483" i="1"/>
  <c r="U1110" i="1"/>
  <c r="U703" i="1"/>
  <c r="U4057" i="1"/>
  <c r="U3275" i="1"/>
  <c r="U3704" i="1"/>
  <c r="U661" i="1"/>
  <c r="U2562" i="1"/>
  <c r="U876" i="1"/>
  <c r="U4076" i="1"/>
  <c r="U2811" i="1"/>
  <c r="U1071" i="1"/>
  <c r="U1844" i="1"/>
  <c r="U3359" i="1"/>
  <c r="U3522" i="1"/>
  <c r="U3433" i="1"/>
  <c r="U3611" i="1"/>
  <c r="U2929" i="1"/>
  <c r="U417" i="1"/>
  <c r="U87" i="1"/>
  <c r="U3228" i="1"/>
  <c r="U2181" i="1"/>
  <c r="U1900" i="1"/>
  <c r="U1039" i="1"/>
  <c r="U3624" i="1"/>
  <c r="U887" i="1"/>
  <c r="U2839" i="1"/>
  <c r="U2630" i="1"/>
  <c r="U2836" i="1"/>
  <c r="U2798" i="1"/>
  <c r="U3167" i="1"/>
  <c r="U3456" i="1"/>
  <c r="U3380" i="1"/>
  <c r="U3411" i="1"/>
  <c r="U3713" i="1"/>
  <c r="U97" i="1"/>
  <c r="U500" i="1"/>
  <c r="U1771" i="1"/>
  <c r="U1570" i="1"/>
  <c r="U1100" i="1"/>
  <c r="U2746" i="1"/>
  <c r="U1699" i="1"/>
  <c r="U1004" i="1"/>
  <c r="U2137" i="1"/>
  <c r="U556" i="1"/>
  <c r="U1859" i="1"/>
  <c r="U1439" i="1"/>
  <c r="U3532" i="1"/>
  <c r="U2097" i="1"/>
  <c r="U3349" i="1"/>
  <c r="U409" i="1"/>
  <c r="U2121" i="1"/>
  <c r="U3392" i="1"/>
  <c r="U1285" i="1"/>
  <c r="U2995" i="1"/>
  <c r="U21" i="1"/>
  <c r="U758" i="1"/>
  <c r="U384" i="1"/>
  <c r="U52" i="1"/>
  <c r="U3138" i="1"/>
  <c r="U1296" i="1"/>
  <c r="U117" i="1"/>
  <c r="U2319" i="1"/>
  <c r="U3560" i="1"/>
  <c r="U3662" i="1"/>
  <c r="U1129" i="1"/>
  <c r="U987" i="1"/>
  <c r="U988" i="1"/>
  <c r="U2647" i="1"/>
  <c r="U1697" i="1"/>
  <c r="U2731" i="1"/>
  <c r="U1814" i="1"/>
  <c r="U63" i="1"/>
  <c r="U3844" i="1"/>
  <c r="U3361" i="1"/>
  <c r="U3587" i="1"/>
  <c r="U3324" i="1"/>
  <c r="U3035" i="1"/>
  <c r="U3176" i="1"/>
  <c r="U3937" i="1"/>
  <c r="U3065" i="1"/>
  <c r="U2829" i="1"/>
  <c r="U25" i="1"/>
  <c r="U3474" i="1"/>
  <c r="U819" i="1"/>
  <c r="U1621" i="1"/>
  <c r="U528" i="1"/>
  <c r="U2095" i="1"/>
  <c r="U744" i="1"/>
  <c r="U1610" i="1"/>
  <c r="U3709" i="1"/>
  <c r="U2806" i="1"/>
  <c r="U3370" i="1"/>
  <c r="U1672" i="1"/>
  <c r="U1298" i="1"/>
  <c r="U1949" i="1"/>
  <c r="U3686" i="1"/>
  <c r="U3345" i="1"/>
  <c r="U977" i="1"/>
  <c r="U678" i="1"/>
  <c r="U2146" i="1"/>
  <c r="U915" i="1"/>
  <c r="U1312" i="1"/>
  <c r="U1789" i="1"/>
  <c r="U1104" i="1"/>
  <c r="U3795" i="1"/>
  <c r="U1783" i="1"/>
  <c r="U885" i="1"/>
  <c r="U1230" i="1"/>
  <c r="U952" i="1"/>
  <c r="U1882" i="1"/>
  <c r="U3195" i="1"/>
  <c r="U1302" i="1"/>
  <c r="U2982" i="1"/>
  <c r="U3585" i="1"/>
  <c r="U1850" i="1"/>
  <c r="U2791" i="1"/>
  <c r="U3546" i="1"/>
  <c r="U3853" i="1"/>
  <c r="U2794" i="1"/>
  <c r="U66" i="1"/>
  <c r="U3785" i="1"/>
  <c r="U859" i="1"/>
  <c r="U3561" i="1"/>
  <c r="U2210" i="1"/>
  <c r="U2930" i="1"/>
  <c r="U3187" i="1"/>
  <c r="U3810" i="1"/>
  <c r="U3718" i="1"/>
  <c r="U2216" i="1"/>
  <c r="U3296" i="1"/>
  <c r="U3399" i="1"/>
  <c r="U1903" i="1"/>
  <c r="U670" i="1"/>
  <c r="U4037" i="1"/>
  <c r="U1167" i="1"/>
  <c r="U635" i="1"/>
  <c r="U2941" i="1"/>
  <c r="U3689" i="1"/>
  <c r="U3204" i="1"/>
  <c r="U2002" i="1"/>
  <c r="U1773" i="1"/>
  <c r="U89" i="1"/>
  <c r="U3776" i="1"/>
  <c r="U1216" i="1"/>
  <c r="U22" i="1"/>
  <c r="U3573" i="1"/>
  <c r="U2291" i="1"/>
  <c r="U2089" i="1"/>
  <c r="U3553" i="1"/>
  <c r="U3151" i="1"/>
  <c r="U3034" i="1"/>
  <c r="U418" i="1"/>
  <c r="U1626" i="1"/>
  <c r="U1682" i="1"/>
  <c r="U1364" i="1"/>
  <c r="U3448" i="1"/>
  <c r="U2290" i="1"/>
  <c r="U2484" i="1"/>
  <c r="U2636" i="1"/>
  <c r="U3028" i="1"/>
  <c r="U783" i="1"/>
  <c r="U2561" i="1"/>
  <c r="U2193" i="1"/>
  <c r="U2085" i="1"/>
  <c r="U1465" i="1"/>
  <c r="U3291" i="1"/>
  <c r="U3565" i="1"/>
  <c r="U1835" i="1"/>
  <c r="U3013" i="1"/>
  <c r="U1289" i="1"/>
  <c r="U1764" i="1"/>
  <c r="U1813" i="1"/>
  <c r="U1915" i="1"/>
  <c r="U501" i="1"/>
  <c r="U177" i="1"/>
  <c r="U2914" i="1"/>
  <c r="U755" i="1"/>
  <c r="U2704" i="1"/>
  <c r="U365" i="1"/>
  <c r="U3365" i="1"/>
  <c r="U677" i="1"/>
  <c r="U1350" i="1"/>
  <c r="U102" i="1"/>
  <c r="U3010" i="1"/>
  <c r="U3414" i="1"/>
  <c r="U1643" i="1"/>
  <c r="U68" i="1"/>
  <c r="U3572" i="1"/>
  <c r="U3812" i="1"/>
  <c r="U3372" i="1"/>
  <c r="U3760" i="1"/>
  <c r="U112" i="1"/>
  <c r="U1853" i="1"/>
  <c r="U1886" i="1"/>
  <c r="U3234" i="1"/>
  <c r="U3533" i="1"/>
  <c r="U1932" i="1"/>
  <c r="U3331" i="1"/>
  <c r="U3821" i="1"/>
  <c r="U1615" i="1"/>
  <c r="U2525" i="1"/>
  <c r="U2177" i="1"/>
  <c r="U3828" i="1"/>
  <c r="U2639" i="1"/>
  <c r="U1894" i="1"/>
  <c r="U79" i="1"/>
  <c r="U3081" i="1"/>
  <c r="U2127" i="1"/>
  <c r="U3100" i="1"/>
  <c r="U650" i="1"/>
  <c r="U2598" i="1"/>
  <c r="U2368" i="1"/>
  <c r="U2679" i="1"/>
  <c r="U1096" i="1"/>
  <c r="U2992" i="1"/>
  <c r="U108" i="1"/>
  <c r="U2524" i="1"/>
  <c r="U119" i="1"/>
  <c r="U3717" i="1"/>
  <c r="U3756" i="1"/>
  <c r="U2542" i="1"/>
  <c r="U3916" i="1"/>
  <c r="U3815" i="1"/>
  <c r="U3784" i="1"/>
  <c r="U1620" i="1"/>
  <c r="U812" i="1"/>
  <c r="U3358" i="1"/>
  <c r="U3766" i="1"/>
  <c r="U1035" i="1"/>
  <c r="U3712" i="1"/>
  <c r="U3492" i="1"/>
  <c r="U1760" i="1"/>
  <c r="U3600" i="1"/>
  <c r="U1640" i="1"/>
  <c r="U782" i="1"/>
  <c r="U3374" i="1"/>
  <c r="U3040" i="1"/>
  <c r="U3460" i="1"/>
  <c r="U3534" i="1"/>
  <c r="U3582" i="1"/>
  <c r="U2295" i="1"/>
  <c r="U648" i="1"/>
  <c r="U1613" i="1"/>
  <c r="U3610" i="1"/>
  <c r="U2207" i="1"/>
  <c r="U3297" i="1"/>
  <c r="U2102" i="1"/>
  <c r="U3579" i="1"/>
  <c r="U2494" i="1"/>
  <c r="U3396" i="1"/>
  <c r="U3706" i="1"/>
  <c r="U671" i="1"/>
  <c r="U2511" i="1"/>
  <c r="U553" i="1"/>
  <c r="U669" i="1"/>
  <c r="U3851" i="1"/>
  <c r="U716" i="1"/>
  <c r="U930" i="1"/>
  <c r="U143" i="1"/>
  <c r="U2615" i="1"/>
  <c r="U3752" i="1"/>
  <c r="U1989" i="1"/>
  <c r="U1274" i="1"/>
  <c r="U801" i="1"/>
  <c r="U3830" i="1"/>
  <c r="U3343" i="1"/>
  <c r="U1526" i="1"/>
  <c r="U3382" i="1"/>
  <c r="U654" i="1"/>
  <c r="U2793" i="1"/>
  <c r="U3521" i="1"/>
  <c r="U3398" i="1"/>
  <c r="U3764" i="1"/>
  <c r="U2783" i="1"/>
  <c r="U1644" i="1"/>
  <c r="U2670" i="1"/>
  <c r="U37" i="1"/>
  <c r="U3233" i="1"/>
  <c r="U816" i="1"/>
  <c r="U3670" i="1"/>
  <c r="U1840" i="1"/>
  <c r="U2990" i="1"/>
  <c r="U83" i="1"/>
  <c r="U3539" i="1"/>
  <c r="U3757" i="1"/>
  <c r="U3589" i="1"/>
  <c r="U858" i="1"/>
  <c r="U2203" i="1"/>
  <c r="U2236" i="1"/>
  <c r="U966" i="1"/>
  <c r="U700" i="1"/>
  <c r="U3109" i="1"/>
  <c r="U2677" i="1"/>
  <c r="U2882" i="1"/>
  <c r="U1098" i="1"/>
  <c r="U666" i="1"/>
  <c r="U356" i="1"/>
  <c r="U532" i="1"/>
  <c r="U3490" i="1"/>
  <c r="U3508" i="1"/>
  <c r="U3315" i="1"/>
  <c r="U3174" i="1"/>
  <c r="U1303" i="1"/>
  <c r="U3629" i="1"/>
  <c r="U879" i="1"/>
  <c r="U1788" i="1"/>
  <c r="U3545" i="1"/>
  <c r="U2292" i="1"/>
  <c r="U3033" i="1"/>
  <c r="U3429" i="1"/>
  <c r="U3495" i="1"/>
  <c r="U1888" i="1"/>
  <c r="U1939" i="1"/>
  <c r="U2502" i="1"/>
  <c r="U787" i="1"/>
  <c r="U76" i="1"/>
  <c r="U1076" i="1"/>
  <c r="U2602" i="1"/>
  <c r="U924" i="1"/>
  <c r="U968" i="1"/>
  <c r="U3146" i="1"/>
  <c r="U934" i="1"/>
  <c r="U3022" i="1"/>
  <c r="U3755" i="1"/>
  <c r="U936" i="1"/>
  <c r="U3418" i="1"/>
  <c r="U2979" i="1"/>
  <c r="U3782" i="1"/>
  <c r="U881" i="1"/>
  <c r="U3787" i="1"/>
  <c r="U3681" i="1"/>
  <c r="U3699" i="1"/>
  <c r="U3282" i="1"/>
  <c r="U3375" i="1"/>
  <c r="U1605" i="1"/>
  <c r="U3272" i="1"/>
  <c r="U3385" i="1"/>
  <c r="U3487" i="1"/>
  <c r="U1022" i="1"/>
  <c r="U3229" i="1"/>
  <c r="U530" i="1"/>
  <c r="U3705" i="1"/>
  <c r="U3369" i="1"/>
  <c r="U1839" i="1"/>
  <c r="U3473" i="1"/>
  <c r="U2224" i="1"/>
  <c r="U1041" i="1"/>
  <c r="U2488" i="1"/>
  <c r="U943" i="1"/>
  <c r="U3730" i="1"/>
  <c r="U702" i="1"/>
  <c r="U982" i="1"/>
  <c r="U1273" i="1"/>
  <c r="U3312" i="1"/>
  <c r="U3107" i="1"/>
  <c r="U3635" i="1"/>
  <c r="U3676" i="1"/>
  <c r="U3504" i="1"/>
  <c r="U533" i="1"/>
  <c r="U2841" i="1"/>
  <c r="U524" i="1"/>
  <c r="U339" i="1"/>
  <c r="U3904" i="1"/>
  <c r="U1349" i="1"/>
  <c r="U1248" i="1"/>
  <c r="U3680" i="1"/>
  <c r="U1286" i="1"/>
  <c r="U3447" i="1"/>
  <c r="U3692" i="1"/>
  <c r="U1379" i="1"/>
  <c r="U3612" i="1"/>
  <c r="U2802" i="1"/>
  <c r="U1942" i="1"/>
  <c r="U3311" i="1"/>
  <c r="U3564" i="1"/>
  <c r="U891" i="1"/>
  <c r="U991" i="1"/>
  <c r="U3951" i="1"/>
  <c r="U2931" i="1"/>
  <c r="U2100" i="1"/>
  <c r="U2940" i="1"/>
  <c r="U1301" i="1"/>
  <c r="U795" i="1"/>
  <c r="U2168" i="1"/>
  <c r="U1652" i="1"/>
  <c r="U3320" i="1"/>
  <c r="U3841" i="1"/>
  <c r="U1636" i="1"/>
  <c r="U73" i="1"/>
  <c r="U832" i="1"/>
  <c r="U1604" i="1"/>
  <c r="U3543" i="1"/>
  <c r="U2281" i="1"/>
  <c r="U1665" i="1"/>
  <c r="U1885" i="1"/>
  <c r="U1208" i="1"/>
  <c r="U3039" i="1"/>
  <c r="U1962" i="1"/>
  <c r="U2409" i="1"/>
  <c r="U61" i="1"/>
  <c r="U2772" i="1"/>
  <c r="U2519" i="1"/>
  <c r="U212" i="1"/>
  <c r="U2758" i="1"/>
  <c r="U2975" i="1"/>
  <c r="U3774" i="1"/>
  <c r="U4108" i="1"/>
  <c r="U1786" i="1"/>
  <c r="U3475" i="1"/>
  <c r="U2528" i="1"/>
  <c r="U3697" i="1"/>
  <c r="U1926" i="1"/>
  <c r="U3511" i="1"/>
  <c r="U1193" i="1"/>
  <c r="U2942" i="1"/>
  <c r="U3599" i="1"/>
  <c r="U1300" i="1"/>
  <c r="U3729" i="1"/>
  <c r="U3655" i="1"/>
  <c r="U1831" i="1"/>
  <c r="U3520" i="1"/>
  <c r="U1509" i="1"/>
  <c r="U825" i="1"/>
  <c r="U3329" i="1"/>
  <c r="U1825" i="1"/>
  <c r="U814" i="1"/>
  <c r="U2819" i="1"/>
  <c r="U2217" i="1"/>
  <c r="U1333" i="1"/>
  <c r="U517" i="1"/>
  <c r="U547" i="1"/>
  <c r="U692" i="1"/>
  <c r="U3843" i="1"/>
  <c r="U2770" i="1"/>
  <c r="U522" i="1"/>
  <c r="U1243" i="1"/>
  <c r="U329" i="1"/>
  <c r="U3153" i="1"/>
  <c r="U3528" i="1"/>
  <c r="U3682" i="1"/>
  <c r="U3242" i="1"/>
  <c r="U1930" i="1"/>
  <c r="U3625" i="1"/>
  <c r="U3339" i="1"/>
  <c r="U3280" i="1"/>
  <c r="U3289" i="1"/>
  <c r="U1744" i="1"/>
  <c r="U3816" i="1"/>
  <c r="U98" i="1"/>
  <c r="U3524" i="1"/>
  <c r="U2297" i="1"/>
  <c r="U1656" i="1"/>
  <c r="U2208" i="1"/>
  <c r="U790" i="1"/>
  <c r="U1677" i="1"/>
  <c r="U2938" i="1"/>
  <c r="U2558" i="1"/>
  <c r="U3422" i="1"/>
  <c r="U1266" i="1"/>
  <c r="U1391" i="1"/>
  <c r="U1402" i="1"/>
  <c r="U1755" i="1"/>
  <c r="U1311" i="1"/>
  <c r="U1577" i="1"/>
  <c r="U2063" i="1"/>
  <c r="U2088" i="1"/>
  <c r="U3494" i="1"/>
  <c r="U103" i="1"/>
  <c r="U3053" i="1"/>
  <c r="U3389" i="1"/>
  <c r="U116" i="1"/>
  <c r="U3707" i="1"/>
  <c r="U408" i="1"/>
  <c r="U2835" i="1"/>
  <c r="U728" i="1"/>
  <c r="U3594" i="1"/>
  <c r="U2557" i="1"/>
  <c r="U3501" i="1"/>
  <c r="U3218" i="1"/>
  <c r="U3305" i="1"/>
  <c r="U785" i="1"/>
  <c r="U3724" i="1"/>
  <c r="U2119" i="1"/>
  <c r="U3711" i="1"/>
  <c r="U2823" i="1"/>
  <c r="U4" i="1"/>
  <c r="U80" i="1"/>
  <c r="U2778" i="1"/>
  <c r="U690" i="1"/>
  <c r="U2422" i="1"/>
  <c r="U3018" i="1"/>
  <c r="U3913" i="1"/>
  <c r="U3209" i="1"/>
  <c r="U3663" i="1"/>
  <c r="U3439" i="1"/>
  <c r="U3780" i="1"/>
  <c r="U3467" i="1"/>
  <c r="U3596" i="1"/>
  <c r="U2117" i="1"/>
  <c r="U19" i="1"/>
  <c r="U268" i="1"/>
  <c r="U312" i="1"/>
  <c r="U2472" i="1"/>
  <c r="U2559" i="1"/>
  <c r="U70" i="1"/>
  <c r="U3461" i="1"/>
  <c r="U1662" i="1"/>
  <c r="U3115" i="1"/>
  <c r="U1106" i="1"/>
  <c r="U1341" i="1"/>
  <c r="U2733" i="1"/>
  <c r="U1803" i="1"/>
  <c r="U1800" i="1"/>
  <c r="U704" i="1"/>
  <c r="U146" i="1"/>
  <c r="U3230" i="1"/>
  <c r="U2550" i="1"/>
  <c r="U3799" i="1"/>
  <c r="U1645" i="1"/>
  <c r="U1623" i="1"/>
  <c r="U3438" i="1"/>
  <c r="U3975" i="1"/>
  <c r="U121" i="1"/>
  <c r="U3232" i="1"/>
  <c r="U2936" i="1"/>
  <c r="U964" i="1"/>
  <c r="U1637" i="1"/>
  <c r="U3530" i="1"/>
  <c r="U2551" i="1"/>
  <c r="U3044" i="1"/>
  <c r="U3818" i="1"/>
  <c r="U3580" i="1"/>
  <c r="U3454" i="1"/>
  <c r="U2106" i="1"/>
  <c r="U219" i="1"/>
  <c r="U1018" i="1"/>
  <c r="U2698" i="1"/>
  <c r="U1911" i="1"/>
  <c r="U1693" i="1"/>
  <c r="U1245" i="1"/>
  <c r="U1781" i="1"/>
  <c r="U1310" i="1"/>
  <c r="U4012" i="1"/>
  <c r="U410" i="1"/>
  <c r="U2476" i="1"/>
  <c r="U2934" i="1"/>
  <c r="U3342" i="1"/>
  <c r="U2099" i="1"/>
  <c r="U1849" i="1"/>
  <c r="U3505" i="1"/>
  <c r="U3322" i="1"/>
  <c r="U2179" i="1"/>
  <c r="U805" i="1"/>
  <c r="U822" i="1"/>
  <c r="U1629" i="1"/>
  <c r="U50" i="1"/>
  <c r="U3568" i="1"/>
  <c r="U3381" i="1"/>
  <c r="U1858" i="1"/>
  <c r="U3811" i="1"/>
  <c r="U1828" i="1"/>
  <c r="U2112" i="1"/>
  <c r="U3656" i="1"/>
  <c r="U1923" i="1"/>
  <c r="U2084" i="1"/>
  <c r="U2489" i="1"/>
  <c r="U830" i="1"/>
  <c r="U3668" i="1"/>
  <c r="U3773" i="1"/>
  <c r="U2104" i="1"/>
  <c r="U2789" i="1"/>
  <c r="U3397" i="1"/>
  <c r="U1139" i="1"/>
  <c r="U628" i="1"/>
  <c r="U469" i="1"/>
  <c r="U1766" i="1"/>
  <c r="U1689" i="1"/>
  <c r="U2847" i="1"/>
  <c r="U120" i="1"/>
  <c r="U1769" i="1"/>
  <c r="U2937" i="1"/>
  <c r="U3197" i="1"/>
  <c r="U538" i="1"/>
  <c r="U3690" i="1"/>
  <c r="U3626" i="1"/>
  <c r="U844" i="1"/>
  <c r="U3507" i="1"/>
  <c r="U2113" i="1"/>
  <c r="U3227" i="1"/>
  <c r="U3476" i="1"/>
  <c r="U3479" i="1"/>
  <c r="U2967" i="1"/>
  <c r="U101" i="1"/>
  <c r="U2496" i="1"/>
  <c r="U3703" i="1"/>
  <c r="U3710" i="1"/>
  <c r="U3452" i="1"/>
  <c r="U1001" i="1"/>
  <c r="U1228" i="1"/>
  <c r="U3926" i="1"/>
  <c r="U3805" i="1"/>
  <c r="U3664" i="1"/>
  <c r="U3346" i="1"/>
  <c r="U2111" i="1"/>
  <c r="U3673" i="1"/>
  <c r="U3017" i="1"/>
  <c r="U3722" i="1"/>
  <c r="U3412" i="1"/>
  <c r="U1826" i="1"/>
  <c r="U3701" i="1"/>
  <c r="U837" i="1"/>
  <c r="U1843" i="1"/>
  <c r="U989" i="1"/>
  <c r="U1329" i="1"/>
  <c r="U835" i="1"/>
  <c r="U16" i="1"/>
  <c r="U3571" i="1"/>
  <c r="U3020" i="1"/>
  <c r="U3159" i="1"/>
  <c r="U1719" i="1"/>
  <c r="U1905" i="1"/>
  <c r="U3825" i="1"/>
  <c r="U3314" i="1"/>
  <c r="U74" i="1"/>
  <c r="U3259" i="1"/>
  <c r="U3388" i="1"/>
  <c r="U2487" i="1"/>
  <c r="U722" i="1"/>
  <c r="U3032" i="1"/>
  <c r="U2010" i="1"/>
  <c r="U1265" i="1"/>
  <c r="U740" i="1"/>
  <c r="U81" i="1"/>
  <c r="U3569" i="1"/>
  <c r="U2479" i="1"/>
  <c r="U3099" i="1"/>
  <c r="U1679" i="1"/>
  <c r="U1914" i="1"/>
  <c r="U1293" i="1"/>
  <c r="U1678" i="1"/>
  <c r="U3042" i="1"/>
  <c r="U3270" i="1"/>
  <c r="U3434" i="1"/>
  <c r="U3500" i="1"/>
  <c r="U2497" i="1"/>
  <c r="U3503" i="1"/>
  <c r="U2634" i="1"/>
  <c r="U1355" i="1"/>
  <c r="U3502" i="1"/>
  <c r="U3551" i="1"/>
  <c r="U1901" i="1"/>
  <c r="U372" i="1"/>
  <c r="U2657" i="1"/>
  <c r="U3850" i="1"/>
  <c r="U2526" i="1"/>
  <c r="U94" i="1"/>
  <c r="U810" i="1"/>
  <c r="U817" i="1"/>
  <c r="U2973" i="1"/>
  <c r="U3595" i="1"/>
  <c r="U2293" i="1"/>
  <c r="U3443" i="1"/>
  <c r="U404" i="1"/>
  <c r="U2466" i="1"/>
  <c r="U1508" i="1"/>
  <c r="U2469" i="1"/>
  <c r="U1325" i="1"/>
  <c r="U767" i="1"/>
  <c r="U38" i="1"/>
  <c r="U1607" i="1"/>
  <c r="U3299" i="1"/>
  <c r="U788" i="1"/>
  <c r="U3723" i="1"/>
  <c r="U3416" i="1"/>
  <c r="U3515" i="1"/>
  <c r="U2165" i="1"/>
  <c r="U3486" i="1"/>
  <c r="U2108" i="1"/>
  <c r="U2103" i="1"/>
  <c r="U1891" i="1"/>
  <c r="U750" i="1"/>
  <c r="U3395" i="1"/>
  <c r="U3355" i="1"/>
  <c r="U1309" i="1"/>
  <c r="U2705" i="1"/>
  <c r="U3091" i="1"/>
  <c r="U974" i="1"/>
  <c r="U48" i="1"/>
  <c r="U3576" i="1"/>
  <c r="U878" i="1"/>
  <c r="U3618" i="1"/>
  <c r="U3313" i="1"/>
  <c r="U1895" i="1"/>
  <c r="U3450" i="1"/>
  <c r="U1246" i="1"/>
  <c r="U3419" i="1"/>
  <c r="U3390" i="1"/>
  <c r="U3583" i="1"/>
  <c r="U3182" i="1"/>
  <c r="U1841" i="1"/>
  <c r="U3445" i="1"/>
  <c r="U1661" i="1"/>
  <c r="U2629" i="1"/>
  <c r="U1343" i="1"/>
  <c r="U3985" i="1"/>
  <c r="U1540" i="1"/>
  <c r="U1211" i="1"/>
  <c r="U3658" i="1"/>
  <c r="U1649" i="1"/>
  <c r="U2981" i="1"/>
  <c r="U838" i="1"/>
  <c r="U3186" i="1"/>
  <c r="U3878" i="1"/>
  <c r="U3336" i="1"/>
  <c r="U2667" i="1"/>
  <c r="U3823" i="1"/>
  <c r="U3384" i="1"/>
  <c r="U2703" i="1"/>
  <c r="U93" i="1"/>
  <c r="U3424" i="1"/>
  <c r="U2086" i="1"/>
  <c r="U3517" i="1"/>
  <c r="U3421" i="1"/>
  <c r="U2294" i="1"/>
  <c r="U3537" i="1"/>
  <c r="U3401" i="1"/>
  <c r="U3728" i="1"/>
  <c r="U3720" i="1"/>
  <c r="U1433" i="1"/>
  <c r="U82" i="1"/>
  <c r="U2674" i="1"/>
  <c r="U1897" i="1"/>
  <c r="U3341" i="1"/>
  <c r="U3215" i="1"/>
  <c r="U3050" i="1"/>
  <c r="U3283" i="1"/>
  <c r="U2173" i="1"/>
  <c r="U1634" i="1"/>
  <c r="U7" i="1"/>
  <c r="U77" i="1"/>
  <c r="U2970" i="1"/>
  <c r="U3469" i="1"/>
  <c r="U2475" i="1"/>
  <c r="U110" i="1"/>
  <c r="U3298" i="1"/>
  <c r="U1475" i="1"/>
  <c r="U857" i="1"/>
  <c r="U2471" i="1"/>
  <c r="U848" i="1"/>
  <c r="U111" i="1"/>
  <c r="U3285" i="1"/>
  <c r="U2080" i="1"/>
  <c r="U1830" i="1"/>
  <c r="U536" i="1"/>
  <c r="U862" i="1"/>
  <c r="U1658" i="1"/>
  <c r="U2532" i="1"/>
  <c r="U1866" i="1"/>
  <c r="U3383" i="1"/>
  <c r="U3628" i="1"/>
  <c r="U64" i="1"/>
  <c r="U2285" i="1"/>
  <c r="U378" i="1"/>
  <c r="U1657" i="1"/>
  <c r="U652" i="1"/>
  <c r="U385" i="1"/>
  <c r="U2467" i="1"/>
  <c r="U1091" i="1"/>
  <c r="U460" i="1"/>
  <c r="U2747" i="1"/>
  <c r="U828" i="1"/>
  <c r="U1761" i="1"/>
  <c r="U3827" i="1"/>
  <c r="U2065" i="1"/>
  <c r="U382" i="1"/>
  <c r="U3604" i="1"/>
  <c r="U3263" i="1"/>
  <c r="U1360" i="1"/>
  <c r="U3266" i="1"/>
  <c r="U756" i="1"/>
  <c r="U1674" i="1"/>
  <c r="U3499" i="1"/>
  <c r="U1680" i="1"/>
  <c r="U105" i="1"/>
  <c r="U3584" i="1"/>
  <c r="U3325" i="1"/>
  <c r="U2641" i="1"/>
  <c r="U1332" i="1"/>
  <c r="U3078" i="1"/>
  <c r="U3846" i="1"/>
  <c r="U1268" i="1"/>
  <c r="U3304" i="1"/>
  <c r="U296" i="1"/>
  <c r="U396" i="1"/>
  <c r="U1249" i="1"/>
  <c r="U3759" i="1"/>
  <c r="U2928" i="1"/>
  <c r="U2628" i="1"/>
  <c r="U1937" i="1"/>
  <c r="U1304" i="1"/>
  <c r="U3254" i="1"/>
  <c r="U1933" i="1"/>
  <c r="U2205" i="1"/>
  <c r="U1827" i="1"/>
  <c r="U2605" i="1"/>
  <c r="U2316" i="1"/>
  <c r="U2082" i="1"/>
  <c r="U2638" i="1"/>
  <c r="U2258" i="1"/>
  <c r="U321" i="1"/>
  <c r="U15" i="1"/>
  <c r="U3352" i="1"/>
  <c r="U2827" i="1"/>
  <c r="U3613" i="1"/>
  <c r="U3179" i="1"/>
  <c r="U803" i="1"/>
  <c r="U3430" i="1"/>
  <c r="U3273" i="1"/>
  <c r="U3619" i="1"/>
  <c r="U2646" i="1"/>
  <c r="U2699" i="1"/>
  <c r="U1806" i="1"/>
  <c r="U419" i="1"/>
  <c r="U54" i="1"/>
  <c r="U1375" i="1"/>
  <c r="U1395" i="1"/>
  <c r="U56" i="1"/>
  <c r="U1572" i="1"/>
  <c r="U3750" i="1"/>
  <c r="U3783" i="1"/>
  <c r="U811" i="1"/>
  <c r="U771" i="1"/>
  <c r="U3376" i="1"/>
  <c r="U2833" i="1"/>
  <c r="U2468" i="1"/>
  <c r="U1671" i="1"/>
  <c r="U1263" i="1"/>
  <c r="U1294" i="1"/>
  <c r="U3161" i="1"/>
  <c r="U1291" i="1"/>
  <c r="U1927" i="1"/>
  <c r="U1743" i="1"/>
  <c r="U2627" i="1"/>
  <c r="U896" i="1"/>
  <c r="U796" i="1"/>
  <c r="U3556" i="1"/>
  <c r="U3201" i="1"/>
  <c r="U32" i="1"/>
  <c r="U113" i="1"/>
  <c r="U2183" i="1"/>
  <c r="U3603" i="1"/>
  <c r="U2621" i="1"/>
  <c r="U3588" i="1"/>
  <c r="U3371" i="1"/>
  <c r="U3353" i="1"/>
  <c r="U1275" i="1"/>
  <c r="U3051" i="1"/>
  <c r="U807" i="1"/>
  <c r="U1902" i="1"/>
  <c r="U2935" i="1"/>
  <c r="U3563" i="1"/>
  <c r="U2840" i="1"/>
  <c r="U826" i="1"/>
  <c r="U3308" i="1"/>
  <c r="U2149" i="1"/>
  <c r="U481" i="1"/>
  <c r="U749" i="1"/>
  <c r="U2094" i="1"/>
  <c r="U1838" i="1"/>
  <c r="U3014" i="1"/>
  <c r="U2083" i="1"/>
  <c r="U343" i="1"/>
  <c r="U2478" i="1"/>
  <c r="U3169" i="1"/>
  <c r="U3356" i="1"/>
  <c r="U407" i="1"/>
  <c r="U414" i="1"/>
  <c r="U3459" i="1"/>
  <c r="U3178" i="1"/>
  <c r="U2939" i="1"/>
  <c r="U2141" i="1"/>
  <c r="U2665" i="1"/>
  <c r="U91" i="1"/>
  <c r="U523" i="1"/>
  <c r="U2499" i="1"/>
  <c r="U3420" i="1"/>
  <c r="U2553" i="1"/>
  <c r="U3488" i="1"/>
  <c r="U1861" i="1"/>
  <c r="U1603" i="1"/>
  <c r="U2988" i="1"/>
  <c r="U1681" i="1"/>
  <c r="U3769" i="1"/>
  <c r="U3620" i="1"/>
  <c r="U802" i="1"/>
  <c r="U3481" i="1"/>
  <c r="U2159" i="1"/>
  <c r="U1206" i="1"/>
  <c r="U9" i="1"/>
  <c r="U736" i="1"/>
  <c r="U3328" i="1"/>
  <c r="U67" i="1"/>
  <c r="U778" i="1"/>
  <c r="U3614" i="1"/>
  <c r="U3775" i="1"/>
  <c r="U2546" i="1"/>
  <c r="U3162" i="1"/>
  <c r="U809" i="1"/>
  <c r="U3310" i="1"/>
  <c r="U118" i="1"/>
  <c r="U3836" i="1"/>
  <c r="U3674" i="1"/>
  <c r="U1823" i="1"/>
  <c r="U2812" i="1"/>
  <c r="U3249" i="1"/>
  <c r="U2248" i="1"/>
  <c r="U3480" i="1"/>
  <c r="U3150" i="1"/>
  <c r="U3605" i="1"/>
  <c r="U140" i="1"/>
  <c r="U2953" i="1"/>
  <c r="U1635" i="1"/>
  <c r="U2738" i="1"/>
  <c r="U8" i="1"/>
  <c r="U3048" i="1"/>
  <c r="U325" i="1"/>
  <c r="U267" i="1"/>
  <c r="U2164" i="1"/>
  <c r="U3770" i="1"/>
  <c r="U3669" i="1"/>
  <c r="U2109" i="1"/>
  <c r="U2470" i="1"/>
  <c r="U3316" i="1"/>
  <c r="U1568" i="1"/>
  <c r="U2659" i="1"/>
  <c r="U3633" i="1"/>
  <c r="U3222" i="1"/>
  <c r="U2541" i="1"/>
  <c r="U2286" i="1"/>
  <c r="U2984" i="1"/>
  <c r="U752" i="1"/>
  <c r="U1250" i="1"/>
  <c r="U1675" i="1"/>
  <c r="U3779" i="1"/>
  <c r="U539" i="1"/>
  <c r="U537" i="1"/>
  <c r="U2996" i="1"/>
  <c r="U2672" i="1"/>
  <c r="U2870" i="1"/>
  <c r="U2265" i="1"/>
  <c r="U540" i="1"/>
  <c r="U3177" i="1"/>
  <c r="U2663" i="1"/>
  <c r="U2534" i="1"/>
  <c r="U3696" i="1"/>
  <c r="U90" i="1"/>
  <c r="U100" i="1"/>
  <c r="U3212" i="1"/>
  <c r="U794" i="1"/>
  <c r="U107" i="1"/>
  <c r="U2555" i="1"/>
  <c r="U1026" i="1"/>
  <c r="U1753" i="1"/>
  <c r="U2326" i="1"/>
  <c r="U47" i="1"/>
  <c r="U3235" i="1"/>
  <c r="U2533" i="1"/>
  <c r="U1290" i="1"/>
  <c r="U3468" i="1"/>
  <c r="U2446" i="1"/>
  <c r="U3170" i="1"/>
  <c r="U272" i="1"/>
  <c r="U2547" i="1"/>
  <c r="U840" i="1"/>
  <c r="U1040" i="1"/>
  <c r="U2785" i="1"/>
  <c r="U1207" i="1"/>
  <c r="U3391" i="1"/>
  <c r="U402" i="1"/>
  <c r="U2932" i="1"/>
  <c r="U3024" i="1"/>
  <c r="U1664" i="1"/>
  <c r="U249" i="1"/>
  <c r="U746" i="1"/>
  <c r="U3181" i="1"/>
  <c r="U278" i="1"/>
  <c r="U3591" i="1"/>
  <c r="U854" i="1"/>
  <c r="U753" i="1"/>
  <c r="U3691" i="1"/>
  <c r="U3597" i="1"/>
  <c r="U839" i="1"/>
  <c r="U2091" i="1"/>
  <c r="U2625" i="1"/>
  <c r="U3281" i="1"/>
  <c r="U3337" i="1"/>
  <c r="U3725" i="1"/>
  <c r="U3164" i="1"/>
  <c r="U2176" i="1"/>
  <c r="U1386" i="1"/>
  <c r="U2543" i="1"/>
  <c r="U2101" i="1"/>
  <c r="U3301" i="1"/>
  <c r="U3471" i="1"/>
  <c r="U3267" i="1"/>
  <c r="U1287" i="1"/>
  <c r="U2323" i="1"/>
  <c r="U3386" i="1"/>
  <c r="U35" i="1"/>
  <c r="U3047" i="1"/>
  <c r="U3608" i="1"/>
  <c r="U2994" i="1"/>
  <c r="U3552" i="1"/>
  <c r="U2317" i="1"/>
  <c r="U1297" i="1"/>
  <c r="U1924" i="1"/>
  <c r="U65" i="1"/>
  <c r="U2816" i="1"/>
  <c r="U1356" i="1"/>
  <c r="U367" i="1"/>
  <c r="U1624" i="1"/>
  <c r="U104" i="1"/>
  <c r="U3333" i="1"/>
  <c r="U1400" i="1"/>
  <c r="U3400" i="1"/>
  <c r="U2548" i="1"/>
  <c r="U274" i="1"/>
  <c r="U3829" i="1"/>
  <c r="U2490" i="1"/>
  <c r="U2068" i="1"/>
  <c r="U1359" i="1"/>
  <c r="U2675" i="1"/>
  <c r="U1405" i="1"/>
  <c r="U1267" i="1"/>
  <c r="U3685" i="1"/>
  <c r="U2792" i="1"/>
  <c r="U3403" i="1"/>
  <c r="U40" i="1"/>
  <c r="U3489" i="1"/>
  <c r="U1376" i="1"/>
  <c r="U152" i="1"/>
  <c r="U3064" i="1"/>
  <c r="U400" i="1"/>
  <c r="U1745" i="1"/>
  <c r="U2336" i="1"/>
  <c r="U2455" i="1"/>
  <c r="U3684" i="1"/>
  <c r="U2556" i="1"/>
  <c r="U3154" i="1"/>
  <c r="U3409" i="1"/>
  <c r="U2458" i="1"/>
  <c r="U515" i="1"/>
  <c r="U2462" i="1"/>
  <c r="U3363" i="1"/>
  <c r="U1278" i="1"/>
  <c r="U36" i="1"/>
  <c r="U3265" i="1"/>
  <c r="U3185" i="1"/>
  <c r="U757" i="1"/>
  <c r="U59" i="1"/>
  <c r="U336" i="1"/>
  <c r="U3457" i="1"/>
  <c r="U2122" i="1"/>
  <c r="U109" i="1"/>
  <c r="U2721" i="1"/>
  <c r="U3160" i="1"/>
  <c r="U2810" i="1"/>
  <c r="U2222" i="1"/>
  <c r="U824" i="1"/>
  <c r="U3606" i="1"/>
  <c r="U2642" i="1"/>
  <c r="U3246" i="1"/>
  <c r="U3332" i="1"/>
  <c r="U1919" i="1"/>
  <c r="U2655" i="1"/>
  <c r="U521" i="1"/>
  <c r="U18" i="1"/>
  <c r="U1189" i="1"/>
  <c r="U3271" i="1"/>
  <c r="U1948" i="1"/>
  <c r="U1373" i="1"/>
  <c r="U1746" i="1"/>
  <c r="U49" i="1"/>
  <c r="U3354" i="1"/>
  <c r="U405" i="1"/>
  <c r="U1654" i="1"/>
  <c r="U1529" i="1"/>
  <c r="U3188" i="1"/>
  <c r="U3303" i="1"/>
  <c r="U3623" i="1"/>
  <c r="U1606" i="1"/>
  <c r="U1883" i="1"/>
  <c r="U853" i="1"/>
  <c r="U30" i="1"/>
  <c r="U3435" i="1"/>
  <c r="U808" i="1"/>
  <c r="U3245" i="1"/>
  <c r="U3788" i="1"/>
  <c r="U390" i="1"/>
  <c r="U2178" i="1"/>
  <c r="U733" i="1"/>
  <c r="U2969" i="1"/>
  <c r="U2529" i="1"/>
  <c r="U1505" i="1"/>
  <c r="U799" i="1"/>
  <c r="U3166" i="1"/>
  <c r="U3616" i="1"/>
  <c r="U3172" i="1"/>
  <c r="U1481" i="1"/>
  <c r="U3066" i="1"/>
  <c r="U3165" i="1"/>
  <c r="U3509" i="1"/>
  <c r="U3300" i="1"/>
  <c r="U3362" i="1"/>
  <c r="U898" i="1"/>
  <c r="U3491" i="1"/>
  <c r="U3497" i="1"/>
  <c r="U2212" i="1"/>
  <c r="U2096" i="1"/>
  <c r="U3366" i="1"/>
  <c r="U3617" i="1"/>
  <c r="U2617" i="1"/>
  <c r="U3292" i="1"/>
  <c r="U3432" i="1"/>
  <c r="U403" i="1"/>
  <c r="U3650" i="1"/>
  <c r="U956" i="1"/>
  <c r="U2795" i="1"/>
  <c r="U421" i="1"/>
  <c r="U1398" i="1"/>
  <c r="U3262" i="1"/>
  <c r="U1383" i="1"/>
  <c r="U3592" i="1"/>
  <c r="U2713" i="1"/>
  <c r="U2308" i="1"/>
  <c r="U1533" i="1"/>
  <c r="U2206" i="1"/>
  <c r="U3175" i="1"/>
  <c r="U3526" i="1"/>
  <c r="U1283" i="1"/>
  <c r="U1253" i="1"/>
  <c r="U306" i="1"/>
  <c r="U1262" i="1"/>
  <c r="U3562" i="1"/>
  <c r="U3225" i="1"/>
  <c r="U2788" i="1"/>
  <c r="U747" i="1"/>
  <c r="U1024" i="1"/>
  <c r="U3163" i="1"/>
  <c r="U2624" i="1"/>
  <c r="U1805" i="1"/>
  <c r="U1210" i="1"/>
  <c r="U60" i="1"/>
  <c r="U3260" i="1"/>
  <c r="U804" i="1"/>
  <c r="U836" i="1"/>
  <c r="U13" i="1"/>
  <c r="U2278" i="1"/>
  <c r="U2491" i="1"/>
  <c r="U1931" i="1"/>
  <c r="U2090" i="1"/>
  <c r="U2465" i="1"/>
  <c r="U2309" i="1"/>
  <c r="U221" i="1"/>
  <c r="U1784" i="1"/>
  <c r="U1009" i="1"/>
  <c r="U2070" i="1"/>
  <c r="U3113" i="1"/>
  <c r="U2531" i="1"/>
  <c r="U3426" i="1"/>
  <c r="U3824" i="1"/>
  <c r="U1037" i="1"/>
  <c r="U1476" i="1"/>
  <c r="U2808" i="1"/>
  <c r="U2831" i="1"/>
  <c r="U2220" i="1"/>
  <c r="U860" i="1"/>
  <c r="U2620" i="1"/>
  <c r="U3379" i="1"/>
  <c r="U1936" i="1"/>
  <c r="U1616" i="1"/>
  <c r="U3765" i="1"/>
  <c r="U253" i="1"/>
  <c r="U2321" i="1"/>
  <c r="U1673" i="1"/>
  <c r="U2537" i="1"/>
  <c r="U823" i="1"/>
  <c r="U3413" i="1"/>
  <c r="U3344" i="1"/>
  <c r="U115" i="1"/>
  <c r="U2182" i="1"/>
  <c r="U1352" i="1"/>
  <c r="U1389" i="1"/>
  <c r="U3498" i="1"/>
  <c r="U3575" i="1"/>
  <c r="U3627" i="1"/>
  <c r="U3698" i="1"/>
  <c r="U3180" i="1"/>
  <c r="U1702" i="1"/>
  <c r="U3" i="1"/>
  <c r="U2480" i="1"/>
  <c r="U866" i="1"/>
  <c r="U283" i="1"/>
  <c r="U3350" i="1"/>
  <c r="U3657" i="1"/>
  <c r="U2240" i="1"/>
  <c r="U2030" i="1"/>
  <c r="U2287" i="1"/>
  <c r="U2314" i="1"/>
  <c r="U3240" i="1"/>
  <c r="U2277" i="1"/>
  <c r="U2664" i="1"/>
  <c r="U337" i="1"/>
  <c r="U2527" i="1"/>
  <c r="U1934" i="1"/>
  <c r="U2460" i="1"/>
  <c r="U3525" i="1"/>
  <c r="U3484" i="1"/>
  <c r="U308" i="1"/>
  <c r="U134" i="1"/>
  <c r="U1797" i="1"/>
  <c r="U969" i="1"/>
  <c r="U1251" i="1"/>
  <c r="U114" i="1"/>
  <c r="U3287" i="1"/>
  <c r="U2530" i="1"/>
  <c r="U1651" i="1"/>
  <c r="U1884" i="1"/>
  <c r="U2477" i="1"/>
  <c r="U2632" i="1"/>
  <c r="U1362" i="1"/>
  <c r="U1472" i="1"/>
  <c r="U326" i="1"/>
  <c r="U3171" i="1"/>
  <c r="U1631" i="1"/>
  <c r="U3442" i="1"/>
  <c r="U3210" i="1"/>
  <c r="U1397" i="1"/>
  <c r="U1669" i="1"/>
  <c r="U305" i="1"/>
  <c r="U651" i="1"/>
  <c r="U2158" i="1"/>
  <c r="U2087" i="1"/>
  <c r="U3334" i="1"/>
  <c r="U2166" i="1"/>
  <c r="U2814" i="1"/>
  <c r="U380" i="1"/>
  <c r="U1214" i="1"/>
  <c r="U3540" i="1"/>
  <c r="U1648" i="1"/>
  <c r="U218" i="1"/>
  <c r="U3895" i="1"/>
  <c r="U2673" i="1"/>
  <c r="U2637" i="1"/>
  <c r="U2255" i="1"/>
  <c r="U525" i="1"/>
  <c r="U246" i="1"/>
  <c r="U2262" i="1"/>
  <c r="U3224" i="1"/>
  <c r="U1182" i="1"/>
  <c r="U3402" i="1"/>
  <c r="U3544" i="1"/>
  <c r="U2304" i="1"/>
  <c r="U1190" i="1"/>
  <c r="U1307" i="1"/>
  <c r="U1798" i="1"/>
  <c r="U364" i="1"/>
  <c r="U1191" i="1"/>
  <c r="U57" i="1"/>
  <c r="U2463" i="1"/>
  <c r="U3529" i="1"/>
  <c r="U1292" i="1"/>
  <c r="U362" i="1"/>
  <c r="U51" i="1"/>
  <c r="U658" i="1"/>
  <c r="U1370" i="1"/>
  <c r="U2976" i="1"/>
  <c r="U1638" i="1"/>
  <c r="U3428" i="1"/>
  <c r="U800" i="1"/>
  <c r="U1358" i="1"/>
  <c r="U262" i="1"/>
  <c r="U3251" i="1"/>
  <c r="U3761" i="1"/>
  <c r="U1630" i="1"/>
  <c r="U3302" i="1"/>
  <c r="U2191" i="1"/>
  <c r="U34" i="1"/>
  <c r="U2147" i="1"/>
  <c r="U1220" i="1"/>
  <c r="U375" i="1"/>
  <c r="U1747" i="1"/>
  <c r="U341" i="1"/>
  <c r="U3158" i="1"/>
  <c r="U2322" i="1"/>
  <c r="U3726" i="1"/>
  <c r="U3317" i="1"/>
  <c r="U1890" i="1"/>
  <c r="U1666" i="1"/>
  <c r="U1326" i="1"/>
  <c r="U1015" i="1"/>
  <c r="U3104" i="1"/>
  <c r="U1836" i="1"/>
  <c r="U798" i="1"/>
  <c r="U1756" i="1"/>
  <c r="U1369" i="1"/>
  <c r="U2175" i="1"/>
  <c r="U2486" i="1"/>
  <c r="U2804" i="1"/>
  <c r="U1650" i="1"/>
  <c r="U1754" i="1"/>
  <c r="U4050" i="1"/>
  <c r="U3408" i="1"/>
  <c r="U2972" i="1"/>
  <c r="U266" i="1"/>
  <c r="U3762" i="1"/>
  <c r="U3295" i="1"/>
  <c r="U2118" i="1"/>
  <c r="U1772" i="1"/>
  <c r="U1593" i="1"/>
  <c r="U1608" i="1"/>
  <c r="U1367" i="1"/>
  <c r="U957" i="1"/>
  <c r="U2993" i="1"/>
  <c r="U2809" i="1"/>
  <c r="U3466" i="1"/>
  <c r="U1667" i="1"/>
  <c r="U1385" i="1"/>
  <c r="U2837" i="1"/>
  <c r="U1097" i="1"/>
  <c r="U681" i="1"/>
  <c r="U4035" i="1"/>
  <c r="U743" i="1"/>
  <c r="U3778" i="1"/>
  <c r="U2799" i="1"/>
  <c r="U2824" i="1"/>
  <c r="U843" i="1"/>
  <c r="U3214" i="1"/>
  <c r="U2031" i="1"/>
  <c r="U2335" i="1"/>
  <c r="U1006" i="1"/>
  <c r="U401" i="1"/>
  <c r="U3483" i="1"/>
  <c r="U3043" i="1"/>
  <c r="U1873" i="1"/>
  <c r="U1944" i="1"/>
  <c r="U2023" i="1"/>
  <c r="U2483" i="1"/>
  <c r="U2834" i="1"/>
  <c r="U679" i="1"/>
  <c r="U946" i="1"/>
  <c r="U981" i="1"/>
  <c r="U1810" i="1"/>
  <c r="U1941" i="1"/>
  <c r="U3768" i="1"/>
  <c r="U1829" i="1"/>
  <c r="U1034" i="1"/>
  <c r="U2242" i="1"/>
  <c r="U841" i="1"/>
  <c r="U247" i="1"/>
  <c r="U2815" i="1"/>
  <c r="U1261" i="1"/>
  <c r="U815" i="1"/>
  <c r="U3261" i="1"/>
  <c r="U3716" i="1"/>
  <c r="U2830" i="1"/>
  <c r="U3008" i="1"/>
  <c r="U358" i="1"/>
  <c r="U2983" i="1"/>
  <c r="U748" i="1"/>
  <c r="U1082" i="1"/>
  <c r="U1542" i="1"/>
  <c r="U2965" i="1"/>
  <c r="U3423" i="1"/>
  <c r="U861" i="1"/>
  <c r="U1668" i="1"/>
  <c r="U17" i="1"/>
  <c r="U2134" i="1"/>
  <c r="U1908" i="1"/>
  <c r="U659" i="1"/>
  <c r="U827" i="1"/>
  <c r="U1033" i="1"/>
  <c r="U3030" i="1"/>
  <c r="U761" i="1"/>
  <c r="U2276" i="1"/>
  <c r="U2107" i="1"/>
  <c r="U1313" i="1"/>
  <c r="U3840" i="1"/>
  <c r="U2225" i="1"/>
  <c r="U1819" i="1"/>
  <c r="U2616" i="1"/>
  <c r="U2631" i="1"/>
  <c r="U725" i="1"/>
  <c r="U3279" i="1"/>
  <c r="U3278" i="1"/>
  <c r="U84" i="1"/>
  <c r="U1011" i="1"/>
  <c r="U23" i="1"/>
  <c r="U1205" i="1"/>
  <c r="U1686" i="1"/>
  <c r="U1663" i="1"/>
  <c r="U2057" i="1"/>
  <c r="U2452" i="1"/>
  <c r="U2820" i="1"/>
  <c r="U3577" i="1"/>
  <c r="U1762" i="1"/>
  <c r="U2280" i="1"/>
  <c r="U1212" i="1"/>
  <c r="U1767" i="1"/>
  <c r="U2305" i="1"/>
  <c r="U1967" i="1"/>
  <c r="U1202" i="1"/>
  <c r="U3023" i="1"/>
  <c r="U1223" i="1"/>
  <c r="U1306" i="1"/>
  <c r="U3427" i="1"/>
  <c r="U420" i="1"/>
  <c r="U2666" i="1"/>
  <c r="U2313" i="1"/>
  <c r="U1627" i="1"/>
  <c r="U3714" i="1"/>
  <c r="U2474" i="1"/>
  <c r="U3004" i="1"/>
  <c r="U3241" i="1"/>
  <c r="U3555" i="1"/>
  <c r="U2821" i="1"/>
  <c r="U3219" i="1"/>
  <c r="U3152" i="1"/>
  <c r="U1394" i="1"/>
  <c r="U653" i="1"/>
  <c r="U1922" i="1"/>
  <c r="U1264" i="1"/>
  <c r="U754" i="1"/>
  <c r="U1887" i="1"/>
  <c r="U2026" i="1"/>
  <c r="U2289" i="1"/>
  <c r="U1748" i="1"/>
  <c r="U3015" i="1"/>
  <c r="U3767" i="1"/>
  <c r="U2115" i="1"/>
  <c r="U1660" i="1"/>
  <c r="U2311" i="1"/>
  <c r="U1928" i="1"/>
  <c r="U1787" i="1"/>
  <c r="U304" i="1"/>
  <c r="U2813" i="1"/>
  <c r="U1628" i="1"/>
  <c r="U1215" i="1"/>
  <c r="U2786" i="1"/>
  <c r="U254" i="1"/>
  <c r="U739" i="1"/>
  <c r="U2963" i="1"/>
  <c r="U62" i="1"/>
  <c r="U738" i="1"/>
  <c r="U1305" i="1"/>
  <c r="U2443" i="1"/>
  <c r="U1377" i="1"/>
  <c r="U1257" i="1"/>
  <c r="U963" i="1"/>
  <c r="U3238" i="1"/>
  <c r="U751" i="1"/>
  <c r="U1935" i="1"/>
  <c r="U1537" i="1"/>
  <c r="U1187" i="1"/>
  <c r="U2987" i="1"/>
  <c r="U1029" i="1"/>
  <c r="U1203" i="1"/>
  <c r="U2448" i="1"/>
  <c r="U270" i="1"/>
  <c r="U3335" i="1"/>
  <c r="U3340" i="1"/>
  <c r="U2296" i="1"/>
  <c r="U1390" i="1"/>
  <c r="U3586" i="1"/>
  <c r="U1612" i="1"/>
  <c r="U1802" i="1"/>
  <c r="U2727" i="1"/>
  <c r="U2977" i="1"/>
  <c r="U366" i="1"/>
  <c r="U2306" i="1"/>
  <c r="U1676" i="1"/>
  <c r="U276" i="1"/>
  <c r="U3223" i="1"/>
  <c r="U1404" i="1"/>
  <c r="U3111" i="1"/>
  <c r="U1940" i="1"/>
  <c r="U3465" i="1"/>
  <c r="U699" i="1"/>
  <c r="U3675" i="1"/>
  <c r="U3255" i="1"/>
  <c r="U3781" i="1"/>
  <c r="U3216" i="1"/>
  <c r="U2999" i="1"/>
  <c r="U2105" i="1"/>
  <c r="U2447" i="1"/>
  <c r="U2197" i="1"/>
  <c r="U851" i="1"/>
  <c r="U3236" i="1"/>
  <c r="U2464" i="1"/>
  <c r="U1518" i="1"/>
  <c r="U1670" i="1"/>
  <c r="U3130" i="1"/>
  <c r="U3073" i="1"/>
  <c r="U3173" i="1"/>
  <c r="U31" i="1"/>
  <c r="U55" i="1"/>
  <c r="U2167" i="1"/>
  <c r="U2692" i="1"/>
  <c r="U1765" i="1"/>
  <c r="U3007" i="1"/>
  <c r="U275" i="1"/>
  <c r="U2735" i="1"/>
  <c r="U3221" i="1"/>
  <c r="U53" i="1"/>
  <c r="U369" i="1"/>
  <c r="U350" i="1"/>
  <c r="U723" i="1"/>
  <c r="U1353" i="1"/>
  <c r="U1295" i="1"/>
  <c r="U2451" i="1"/>
  <c r="U1893" i="1"/>
  <c r="U2043" i="1"/>
  <c r="U1758" i="1"/>
  <c r="U731" i="1"/>
  <c r="U2213" i="1"/>
  <c r="U316" i="1"/>
  <c r="U615" i="1"/>
  <c r="U953" i="1"/>
  <c r="U2055" i="1"/>
  <c r="U1357" i="1"/>
  <c r="U1315" i="1"/>
  <c r="U1807" i="1"/>
  <c r="U3288" i="1"/>
  <c r="U1028" i="1"/>
  <c r="U2022" i="1"/>
  <c r="U980" i="1"/>
  <c r="U1066" i="1"/>
  <c r="U2340" i="1"/>
  <c r="U1188" i="1"/>
  <c r="U3156" i="1"/>
  <c r="U2214" i="1"/>
  <c r="U478" i="1"/>
  <c r="U1777" i="1"/>
  <c r="U2459" i="1"/>
  <c r="U487" i="1"/>
  <c r="U2331" i="1"/>
  <c r="U3318" i="1"/>
  <c r="U1752" i="1"/>
  <c r="U317" i="1"/>
  <c r="U3687" i="1"/>
  <c r="U1632" i="1"/>
  <c r="U845" i="1"/>
  <c r="U3011" i="1"/>
  <c r="U3045" i="1"/>
  <c r="U2968" i="1"/>
  <c r="U1646" i="1"/>
  <c r="U793" i="1"/>
  <c r="U2250" i="1"/>
  <c r="U293" i="1"/>
  <c r="U682" i="1"/>
  <c r="U298" i="1"/>
  <c r="U2456" i="1"/>
  <c r="U1282" i="1"/>
  <c r="U730" i="1"/>
  <c r="U2801" i="1"/>
  <c r="U526" i="1"/>
  <c r="U295" i="1"/>
  <c r="U1854" i="1"/>
  <c r="U1751" i="1"/>
  <c r="U1025" i="1"/>
  <c r="U2523" i="1"/>
  <c r="U2842" i="1"/>
  <c r="U379" i="1"/>
  <c r="U1633" i="1"/>
  <c r="U852" i="1"/>
  <c r="U3485" i="1"/>
  <c r="U1380" i="1"/>
  <c r="U368" i="1"/>
  <c r="U3217" i="1"/>
  <c r="U3264" i="1"/>
  <c r="U1845" i="1"/>
  <c r="U1387" i="1"/>
  <c r="U2549" i="1"/>
  <c r="U686" i="1"/>
  <c r="U1320" i="1"/>
  <c r="U288" i="1"/>
  <c r="U1617" i="1"/>
  <c r="U2535" i="1"/>
  <c r="U3700" i="1"/>
  <c r="U242" i="1"/>
  <c r="U2009" i="1"/>
  <c r="U1224" i="1"/>
  <c r="U1794" i="1"/>
  <c r="U741" i="1"/>
  <c r="U2800" i="1"/>
  <c r="U1346" i="1"/>
  <c r="U1339" i="1"/>
  <c r="U482" i="1"/>
  <c r="U727" i="1"/>
  <c r="U1222" i="1"/>
  <c r="U1816" i="1"/>
  <c r="U2044" i="1"/>
  <c r="U1799" i="1"/>
  <c r="U1527" i="1"/>
  <c r="U1531" i="1"/>
  <c r="U1209" i="1"/>
  <c r="U2805" i="1"/>
  <c r="U1031" i="1"/>
  <c r="U1256" i="1"/>
  <c r="U1254" i="1"/>
  <c r="U299" i="1"/>
  <c r="U2787" i="1"/>
  <c r="U726" i="1"/>
  <c r="U2714" i="1"/>
  <c r="U1366" i="1"/>
  <c r="U2230" i="1"/>
  <c r="U3274" i="1"/>
  <c r="U1521" i="1"/>
  <c r="U1938" i="1"/>
  <c r="U2298" i="1"/>
  <c r="U3027" i="1"/>
  <c r="U264" i="1"/>
  <c r="U250" i="1"/>
  <c r="U2734" i="1"/>
  <c r="U314" i="1"/>
  <c r="U1090" i="1"/>
  <c r="U2926" i="1"/>
  <c r="U1955" i="1"/>
  <c r="U485" i="1"/>
  <c r="U2237" i="1"/>
  <c r="U1368" i="1"/>
  <c r="U2116" i="1"/>
  <c r="U2275" i="1"/>
  <c r="U1068" i="1"/>
  <c r="U2720" i="1"/>
  <c r="U1384" i="1"/>
  <c r="U381" i="1"/>
  <c r="U1860" i="1"/>
  <c r="U1348" i="1"/>
  <c r="U729" i="1"/>
  <c r="U29" i="1"/>
  <c r="U313" i="1"/>
  <c r="U5" i="1"/>
  <c r="U2552" i="1"/>
  <c r="U1464" i="1"/>
  <c r="U1381" i="1"/>
  <c r="U3184" i="1"/>
  <c r="U2603" i="1"/>
  <c r="U2658" i="1"/>
  <c r="U1782" i="1"/>
  <c r="U645" i="1"/>
  <c r="U724" i="1"/>
  <c r="U834" i="1"/>
  <c r="U3046" i="1"/>
  <c r="U792" i="1"/>
  <c r="U1618" i="1"/>
  <c r="U2315" i="1"/>
  <c r="U2035" i="1"/>
  <c r="U322" i="1"/>
  <c r="U318" i="1"/>
  <c r="U1399" i="1"/>
  <c r="U529" i="1"/>
  <c r="U1619" i="1"/>
  <c r="U3019" i="1"/>
  <c r="U1269" i="1"/>
  <c r="U370" i="1"/>
  <c r="U1749" i="1"/>
  <c r="U846" i="1"/>
  <c r="U1032" i="1"/>
  <c r="U2619" i="1"/>
  <c r="U2092" i="1"/>
  <c r="U1530" i="1"/>
  <c r="U1007" i="1"/>
  <c r="U3360" i="1"/>
  <c r="U2017" i="1"/>
  <c r="U2332" i="1"/>
  <c r="U3268" i="1"/>
  <c r="U2320" i="1"/>
  <c r="U2243" i="1"/>
  <c r="U2736" i="1"/>
  <c r="U357" i="1"/>
  <c r="U3404" i="1"/>
  <c r="U269" i="1"/>
  <c r="U1036" i="1"/>
  <c r="U1079" i="1"/>
  <c r="U1522" i="1"/>
  <c r="U2307" i="1"/>
  <c r="U351" i="1"/>
  <c r="U331" i="1"/>
  <c r="U3243" i="1"/>
  <c r="U371" i="1"/>
  <c r="U1200" i="1"/>
  <c r="U3436" i="1"/>
  <c r="U1655" i="1"/>
  <c r="U292" i="1"/>
  <c r="U1378" i="1"/>
  <c r="U44" i="1"/>
  <c r="U1272" i="1"/>
  <c r="U2818" i="1"/>
  <c r="U2259" i="1"/>
  <c r="U735" i="1"/>
  <c r="U473" i="1"/>
  <c r="U2052" i="1"/>
  <c r="U1197" i="1"/>
  <c r="U2501" i="1"/>
  <c r="U961" i="1"/>
  <c r="U2676" i="1"/>
  <c r="U415" i="1"/>
  <c r="U1351" i="1"/>
  <c r="U2722" i="1"/>
  <c r="U534" i="1"/>
  <c r="U1856" i="1"/>
  <c r="U58" i="1"/>
  <c r="U376" i="1"/>
  <c r="U3306" i="1"/>
  <c r="U3003" i="1"/>
  <c r="U1516" i="1"/>
  <c r="U2725" i="1"/>
  <c r="U3258" i="1"/>
  <c r="U1259" i="1"/>
  <c r="U847" i="1"/>
  <c r="U71" i="1"/>
  <c r="U985" i="1"/>
  <c r="U284" i="1"/>
  <c r="U347" i="1"/>
  <c r="U2339" i="1"/>
  <c r="U1852" i="1"/>
  <c r="U2046" i="1"/>
  <c r="U2251" i="1"/>
  <c r="U1750" i="1"/>
  <c r="U3237" i="1"/>
  <c r="U2264" i="1"/>
  <c r="U1270" i="1"/>
  <c r="U2" i="1"/>
  <c r="U3026" i="1"/>
  <c r="U1219" i="1"/>
  <c r="U3244" i="1"/>
  <c r="U1899" i="1"/>
  <c r="U2014" i="1"/>
  <c r="U797" i="1"/>
  <c r="U3220" i="1"/>
  <c r="U397" i="1"/>
  <c r="U1401" i="1"/>
  <c r="U1785" i="1"/>
  <c r="U2540" i="1"/>
  <c r="U2724" i="1"/>
  <c r="U324" i="1"/>
  <c r="U3256" i="1"/>
  <c r="U2453" i="1"/>
  <c r="U2718" i="1"/>
  <c r="U962" i="1"/>
  <c r="U2079" i="1"/>
  <c r="U348" i="1"/>
  <c r="U257" i="1"/>
  <c r="U1281" i="1"/>
  <c r="U307" i="1"/>
  <c r="U842" i="1"/>
  <c r="U1280" i="1"/>
  <c r="U2007" i="1"/>
  <c r="U1225" i="1"/>
  <c r="U2110" i="1"/>
  <c r="U1857" i="1"/>
  <c r="U2741" i="1"/>
  <c r="U393" i="1"/>
  <c r="U3248" i="1"/>
  <c r="U2045" i="1"/>
  <c r="U2270" i="1"/>
  <c r="U2268" i="1"/>
  <c r="U995" i="1"/>
  <c r="U954" i="1"/>
  <c r="U1511" i="1"/>
  <c r="U398" i="1"/>
  <c r="U2966" i="1"/>
  <c r="U4024" i="1"/>
  <c r="U3622" i="1"/>
  <c r="U2256" i="1"/>
  <c r="U2927" i="1"/>
  <c r="U3679" i="1"/>
  <c r="U2635" i="1"/>
  <c r="U2318" i="1"/>
  <c r="U3250" i="1"/>
  <c r="U694" i="1"/>
  <c r="U2944" i="1"/>
  <c r="U3231" i="1"/>
  <c r="U285" i="1"/>
  <c r="U244" i="1"/>
  <c r="U310" i="1"/>
  <c r="U2064" i="1"/>
  <c r="U2040" i="1"/>
  <c r="U3536" i="1"/>
  <c r="U1965" i="1"/>
  <c r="U1609" i="1"/>
  <c r="U818" i="1"/>
  <c r="U2260" i="1"/>
  <c r="U1271" i="1"/>
  <c r="U394" i="1"/>
  <c r="U1513" i="1"/>
  <c r="U2668" i="1"/>
  <c r="U2261" i="1"/>
  <c r="U3290" i="1"/>
  <c r="U2279" i="1"/>
  <c r="U416" i="1"/>
  <c r="U1848" i="1"/>
  <c r="U2263" i="1"/>
  <c r="U1510" i="1"/>
  <c r="U2303" i="1"/>
  <c r="U1038" i="1"/>
  <c r="U3252" i="1"/>
  <c r="U3149" i="1"/>
  <c r="U674" i="1"/>
  <c r="U1515" i="1"/>
  <c r="U3226" i="1"/>
  <c r="U41" i="1"/>
  <c r="U2048" i="1"/>
  <c r="U2986" i="1"/>
  <c r="U2223" i="1"/>
  <c r="U263" i="1"/>
  <c r="U352" i="1"/>
  <c r="U1659" i="1"/>
  <c r="U2337" i="1"/>
  <c r="U315" i="1"/>
  <c r="U1218" i="1"/>
  <c r="U248" i="1"/>
  <c r="U1338" i="1"/>
  <c r="U1539" i="1"/>
  <c r="U3021" i="1"/>
  <c r="U1832" i="1"/>
  <c r="U3211" i="1"/>
  <c r="U1354" i="1"/>
  <c r="U1000" i="1"/>
  <c r="U737" i="1"/>
  <c r="U399" i="1"/>
  <c r="U291" i="1"/>
  <c r="U2198" i="1"/>
  <c r="U1466" i="1"/>
  <c r="U1523" i="1"/>
  <c r="U251" i="1"/>
  <c r="U2129" i="1"/>
  <c r="U3041" i="1"/>
  <c r="U1520" i="1"/>
  <c r="U340" i="1"/>
  <c r="U3284" i="1"/>
  <c r="U387" i="1"/>
  <c r="U647" i="1"/>
  <c r="U2618" i="1"/>
  <c r="U1299" i="1"/>
  <c r="U311" i="1"/>
  <c r="U1974" i="1"/>
  <c r="U1403" i="1"/>
  <c r="U413" i="1"/>
  <c r="U1525" i="1"/>
  <c r="U3155" i="1"/>
  <c r="U2053" i="1"/>
  <c r="U3189" i="1"/>
  <c r="U301" i="1"/>
  <c r="U2093" i="1"/>
  <c r="U1892" i="1"/>
  <c r="U1317" i="1"/>
  <c r="U1468" i="1"/>
  <c r="U2997" i="1"/>
  <c r="U2254" i="1"/>
  <c r="U383" i="1"/>
  <c r="U303" i="1"/>
  <c r="U2201" i="1"/>
  <c r="U39" i="1"/>
  <c r="U1221" i="1"/>
  <c r="U1977" i="1"/>
  <c r="U1030" i="1"/>
  <c r="U2495" i="1"/>
  <c r="U2071" i="1"/>
  <c r="U2708" i="1"/>
  <c r="U45" i="1"/>
  <c r="U2047" i="1"/>
  <c r="U2202" i="1"/>
  <c r="U1363" i="1"/>
  <c r="U2989" i="1"/>
  <c r="U732" i="1"/>
  <c r="U335" i="1"/>
  <c r="U2186" i="1"/>
  <c r="U360" i="1"/>
  <c r="U3239" i="1"/>
  <c r="U1506" i="1"/>
  <c r="U2723" i="1"/>
  <c r="U3247" i="1"/>
  <c r="U406" i="1"/>
  <c r="U1204" i="1"/>
  <c r="U2257" i="1"/>
  <c r="U2042" i="1"/>
  <c r="U1195" i="1"/>
  <c r="U3693" i="1"/>
  <c r="U1284" i="1"/>
  <c r="U657" i="1"/>
  <c r="U258" i="1"/>
  <c r="U1336" i="1"/>
  <c r="U660" i="1"/>
  <c r="U3006" i="1"/>
  <c r="U2073" i="1"/>
  <c r="U2185" i="1"/>
  <c r="U1528" i="1"/>
  <c r="U2461" i="1"/>
  <c r="U2333" i="1"/>
  <c r="U6" i="1"/>
  <c r="U1541" i="1"/>
  <c r="U320" i="1"/>
  <c r="U1912" i="1"/>
  <c r="U346" i="1"/>
  <c r="U2633" i="1"/>
  <c r="U3276" i="1"/>
  <c r="U354" i="1"/>
  <c r="U273" i="1"/>
  <c r="U2300" i="1"/>
  <c r="U3269" i="1"/>
  <c r="U1957" i="1"/>
  <c r="U289" i="1"/>
  <c r="U2246" i="1"/>
  <c r="U1045" i="1"/>
  <c r="U1470" i="1"/>
  <c r="U2614" i="1"/>
  <c r="U1534" i="1"/>
  <c r="U695" i="1"/>
  <c r="U2226" i="1"/>
  <c r="U302" i="1"/>
  <c r="U342" i="1"/>
  <c r="U2229" i="1"/>
  <c r="U361" i="1"/>
  <c r="U3157" i="1"/>
  <c r="U2008" i="1"/>
  <c r="U359" i="1"/>
  <c r="U2610" i="1"/>
  <c r="U2716" i="1"/>
  <c r="U281" i="1"/>
  <c r="U1964" i="1"/>
  <c r="U3037" i="1"/>
  <c r="U2711" i="1"/>
  <c r="U672" i="1"/>
  <c r="U2160" i="1"/>
  <c r="U2445" i="1"/>
  <c r="U1114" i="1"/>
  <c r="U256" i="1"/>
  <c r="U1199" i="1"/>
  <c r="U643" i="1"/>
  <c r="U319" i="1"/>
  <c r="U3029" i="1"/>
  <c r="U1471" i="1"/>
  <c r="U2606" i="1"/>
  <c r="U2228" i="1"/>
  <c r="U3213" i="1"/>
  <c r="U1345" i="1"/>
  <c r="U2024" i="1"/>
  <c r="U344" i="1"/>
  <c r="U2719" i="1"/>
  <c r="U245" i="1"/>
  <c r="U3038" i="1"/>
  <c r="U1504" i="1"/>
  <c r="U277" i="1"/>
  <c r="U1514" i="1"/>
  <c r="U691" i="1"/>
  <c r="U3549" i="1"/>
  <c r="U1474" i="1"/>
  <c r="U323" i="1"/>
  <c r="U2449" i="1"/>
  <c r="U713" i="1"/>
  <c r="U2737" i="1"/>
  <c r="U332" i="1"/>
  <c r="U2170" i="1"/>
  <c r="U1463" i="1"/>
  <c r="U20" i="1"/>
  <c r="U1473" i="1"/>
  <c r="U1507" i="1"/>
  <c r="U3125" i="1"/>
  <c r="U3031" i="1"/>
  <c r="U2074" i="1"/>
  <c r="U395" i="1"/>
  <c r="U2334" i="1"/>
  <c r="U2025" i="1"/>
  <c r="U2006" i="1"/>
  <c r="U363" i="1"/>
  <c r="U1019" i="1"/>
  <c r="U1308" i="1"/>
  <c r="U2184" i="1"/>
  <c r="U1258" i="1"/>
  <c r="U2991" i="1"/>
  <c r="U1958" i="1"/>
  <c r="U710" i="1"/>
  <c r="U1479" i="1"/>
  <c r="U1536" i="1"/>
  <c r="U2444" i="1"/>
  <c r="U2061" i="1"/>
  <c r="U1186" i="1"/>
  <c r="U243" i="1"/>
  <c r="U2041" i="1"/>
  <c r="U349" i="1"/>
  <c r="U2249" i="1"/>
  <c r="U386" i="1"/>
  <c r="U2608" i="1"/>
  <c r="U1980" i="1"/>
  <c r="U1277" i="1"/>
  <c r="U2235" i="1"/>
  <c r="U2998" i="1"/>
  <c r="U2188" i="1"/>
  <c r="U2730" i="1"/>
  <c r="U2709" i="1"/>
  <c r="U2011" i="1"/>
  <c r="U2609" i="1"/>
  <c r="U1021" i="1"/>
  <c r="U1976" i="1"/>
  <c r="U2342" i="1"/>
  <c r="U2728" i="1"/>
  <c r="U2269" i="1"/>
  <c r="U1969" i="1"/>
  <c r="U1512" i="1"/>
  <c r="U1371" i="1"/>
  <c r="U2060" i="1"/>
  <c r="U1279" i="1"/>
  <c r="U1956" i="1"/>
  <c r="U280" i="1"/>
  <c r="U1961" i="1"/>
  <c r="U2241" i="1"/>
  <c r="U2019" i="1"/>
  <c r="U2039" i="1"/>
  <c r="U3000" i="1"/>
  <c r="U252" i="1"/>
  <c r="U333" i="1"/>
  <c r="U1477" i="1"/>
  <c r="U2049" i="1"/>
  <c r="U2266" i="1"/>
  <c r="U290" i="1"/>
  <c r="U2020" i="1"/>
  <c r="U1524" i="1"/>
  <c r="U2028" i="1"/>
  <c r="U1538" i="1"/>
  <c r="U709" i="1"/>
  <c r="U2739" i="1"/>
  <c r="U2623" i="1"/>
  <c r="U1276" i="1"/>
  <c r="U2075" i="1"/>
  <c r="U1978" i="1"/>
  <c r="U1023" i="1"/>
  <c r="U2018" i="1"/>
  <c r="U2282" i="1"/>
  <c r="U2253" i="1"/>
  <c r="U2604" i="1"/>
  <c r="U294" i="1"/>
  <c r="U338" i="1"/>
  <c r="U330" i="1"/>
  <c r="U2232" i="1"/>
  <c r="U856" i="1"/>
  <c r="U2036" i="1"/>
  <c r="U2033" i="1"/>
  <c r="U1252" i="1"/>
  <c r="U1970" i="1"/>
  <c r="U1198" i="1"/>
  <c r="U2190" i="1"/>
  <c r="U345" i="1"/>
  <c r="U2034" i="1"/>
  <c r="U2139" i="1"/>
  <c r="U2648" i="1"/>
  <c r="U2192" i="1"/>
  <c r="U2330" i="1"/>
  <c r="U2029" i="1"/>
  <c r="U2231" i="1"/>
  <c r="U2054" i="1"/>
  <c r="U1217" i="1"/>
  <c r="U2717" i="1"/>
  <c r="U2058" i="1"/>
  <c r="U1517" i="1"/>
  <c r="U334" i="1"/>
  <c r="U3016" i="1"/>
  <c r="U3559" i="1"/>
  <c r="U259" i="1"/>
  <c r="U389" i="1"/>
  <c r="U287" i="1"/>
  <c r="U2252" i="1"/>
  <c r="U26" i="1"/>
  <c r="U309" i="1"/>
  <c r="U2612" i="1"/>
  <c r="U1469" i="1"/>
  <c r="U2081" i="1"/>
  <c r="U355" i="1"/>
  <c r="U2310" i="1"/>
  <c r="U1519" i="1"/>
  <c r="U2056" i="1"/>
  <c r="U2187" i="1"/>
  <c r="U2032" i="1"/>
  <c r="U1482" i="1"/>
  <c r="U2037" i="1"/>
  <c r="U2200" i="1"/>
  <c r="U1959" i="1"/>
  <c r="U297" i="1"/>
  <c r="U2059" i="1"/>
  <c r="U1260" i="1"/>
  <c r="U2611" i="1"/>
  <c r="U1947" i="1"/>
  <c r="U2238" i="1"/>
  <c r="U1954" i="1"/>
  <c r="U2732" i="1"/>
  <c r="U260" i="1"/>
  <c r="U1972" i="1"/>
  <c r="U2729" i="1"/>
  <c r="U1255" i="1"/>
  <c r="U1196" i="1"/>
  <c r="U2204" i="1"/>
  <c r="U2027" i="1"/>
  <c r="U327" i="1"/>
  <c r="U1535" i="1"/>
  <c r="U2051" i="1"/>
  <c r="U286" i="1"/>
  <c r="U1014" i="1"/>
  <c r="U1981" i="1"/>
  <c r="U1979" i="1"/>
  <c r="U14" i="1"/>
  <c r="U1953" i="1"/>
  <c r="U2038" i="1"/>
  <c r="U2180" i="1"/>
  <c r="U1532" i="1"/>
  <c r="U2196" i="1"/>
  <c r="U1683" i="1"/>
  <c r="U1503" i="1"/>
  <c r="U701" i="1"/>
  <c r="U2195" i="1"/>
  <c r="U2271" i="1"/>
  <c r="U1478" i="1"/>
  <c r="U3168" i="1"/>
  <c r="U261" i="1"/>
  <c r="U1951" i="1"/>
  <c r="U2274" i="1"/>
  <c r="U279" i="1"/>
  <c r="U265" i="1"/>
  <c r="U353" i="1"/>
  <c r="U2013" i="1"/>
  <c r="U1078" i="1"/>
  <c r="U2239" i="1"/>
  <c r="U2234" i="1"/>
  <c r="U656" i="1"/>
  <c r="U2726" i="1"/>
  <c r="U646" i="1"/>
  <c r="U2710" i="1"/>
  <c r="U373" i="1"/>
  <c r="U1027" i="1"/>
  <c r="U2712" i="1"/>
  <c r="U2985" i="1"/>
  <c r="U2341" i="1"/>
  <c r="U655" i="1"/>
  <c r="U2233" i="1"/>
  <c r="U328" i="1"/>
  <c r="U2227" i="1"/>
  <c r="U2312" i="1"/>
  <c r="U2622" i="1"/>
  <c r="U3036" i="1"/>
  <c r="U1966" i="1"/>
  <c r="U206" i="1"/>
  <c r="U2273" i="1"/>
  <c r="U1960" i="1"/>
  <c r="U2062" i="1"/>
  <c r="U2050" i="1"/>
  <c r="U2004" i="1"/>
  <c r="U2715" i="1"/>
  <c r="U2645" i="1"/>
  <c r="U391" i="1"/>
  <c r="U1968" i="1"/>
  <c r="U2072" i="1"/>
  <c r="U2067" i="1"/>
  <c r="U271" i="1"/>
  <c r="U1963" i="1"/>
  <c r="U2003" i="1"/>
  <c r="U2272" i="1"/>
  <c r="U2012" i="1"/>
  <c r="U2607" i="1"/>
  <c r="U2021" i="1"/>
  <c r="U1946" i="1"/>
  <c r="U1952" i="1"/>
  <c r="U1971" i="1"/>
  <c r="U1982" i="1"/>
  <c r="U2247" i="1"/>
  <c r="U2245" i="1"/>
  <c r="U1975" i="1"/>
  <c r="U282" i="1"/>
  <c r="U2338" i="1"/>
  <c r="U644" i="1"/>
  <c r="U300" i="1"/>
  <c r="U1945" i="1"/>
  <c r="U2244" i="1"/>
  <c r="U1467" i="1"/>
  <c r="U2194" i="1"/>
  <c r="U2329" i="1"/>
  <c r="U2626" i="1"/>
  <c r="U2189" i="1"/>
  <c r="U2613" i="1"/>
  <c r="U1973" i="1"/>
  <c r="U1950" i="1"/>
  <c r="U2199" i="1"/>
  <c r="U2015" i="1"/>
  <c r="U1943" i="1"/>
  <c r="U2066" i="1"/>
  <c r="U2077" i="1"/>
  <c r="U2078" i="1"/>
  <c r="U1480" i="1"/>
  <c r="U2016" i="1"/>
  <c r="U124" i="1"/>
  <c r="T2962" i="1"/>
  <c r="T1462" i="1"/>
  <c r="T494" i="1"/>
  <c r="T226" i="1"/>
  <c r="T2952" i="1"/>
  <c r="T165" i="1"/>
  <c r="T197" i="1"/>
  <c r="T225" i="1"/>
  <c r="T233" i="1"/>
  <c r="T3127" i="1"/>
  <c r="T3063" i="1"/>
  <c r="T2392" i="1"/>
  <c r="T180" i="1"/>
  <c r="T688" i="1"/>
  <c r="T1232" i="1"/>
  <c r="T2644" i="1"/>
  <c r="T2351" i="1"/>
  <c r="T3887" i="1"/>
  <c r="T235" i="1"/>
  <c r="T1698" i="1"/>
  <c r="T1863" i="1"/>
  <c r="T142" i="1"/>
  <c r="T1450" i="1"/>
  <c r="T1984" i="1"/>
  <c r="T2515" i="1"/>
  <c r="T2365" i="1"/>
  <c r="T238" i="1"/>
  <c r="T2878" i="1"/>
  <c r="T3638" i="1"/>
  <c r="T1998" i="1"/>
  <c r="T1447" i="1"/>
  <c r="T1700" i="1"/>
  <c r="T2399" i="1"/>
  <c r="T2380" i="1"/>
  <c r="T464" i="1"/>
  <c r="T584" i="1"/>
  <c r="T639" i="1"/>
  <c r="T708" i="1"/>
  <c r="T913" i="1"/>
  <c r="T2513" i="1"/>
  <c r="T2522" i="1"/>
  <c r="T2563" i="1"/>
  <c r="T2782" i="1"/>
  <c r="T3129" i="1"/>
  <c r="T3630" i="1"/>
  <c r="T174" i="1"/>
  <c r="T2577" i="1"/>
  <c r="T613" i="1"/>
  <c r="T2960" i="1"/>
  <c r="T625" i="1"/>
  <c r="T3116" i="1"/>
  <c r="T4100" i="1"/>
  <c r="T135" i="1"/>
  <c r="T604" i="1"/>
  <c r="T139" i="1"/>
  <c r="T210" i="1"/>
  <c r="T223" i="1"/>
  <c r="T489" i="1"/>
  <c r="T564" i="1"/>
  <c r="T1236" i="1"/>
  <c r="T1418" i="1"/>
  <c r="T2352" i="1"/>
  <c r="T2402" i="1"/>
  <c r="T2896" i="1"/>
  <c r="T2947" i="1"/>
  <c r="T3059" i="1"/>
  <c r="T554" i="1"/>
  <c r="T2509" i="1"/>
  <c r="T1060" i="1"/>
  <c r="T1133" i="1"/>
  <c r="T1434" i="1"/>
  <c r="T2566" i="1"/>
  <c r="T1461" i="1"/>
  <c r="T2506" i="1"/>
  <c r="T2568" i="1"/>
  <c r="T2397" i="1"/>
  <c r="T495" i="1"/>
  <c r="T1571" i="1"/>
  <c r="T2381" i="1"/>
  <c r="T2388" i="1"/>
  <c r="T2574" i="1"/>
  <c r="T2688" i="1"/>
  <c r="T2890" i="1"/>
  <c r="T3877" i="1"/>
  <c r="T3884" i="1"/>
  <c r="T3950" i="1"/>
  <c r="T229" i="1"/>
  <c r="T2359" i="1"/>
  <c r="T240" i="1"/>
  <c r="T211" i="1"/>
  <c r="T567" i="1"/>
  <c r="T627" i="1"/>
  <c r="T1122" i="1"/>
  <c r="T1149" i="1"/>
  <c r="T1153" i="1"/>
  <c r="T1239" i="1"/>
  <c r="T1455" i="1"/>
  <c r="T2371" i="1"/>
  <c r="T3058" i="1"/>
  <c r="T3147" i="1"/>
  <c r="T3645" i="1"/>
  <c r="T3956" i="1"/>
  <c r="T2518" i="1"/>
  <c r="T131" i="1"/>
  <c r="T453" i="1"/>
  <c r="T459" i="1"/>
  <c r="T634" i="1"/>
  <c r="T929" i="1"/>
  <c r="T1556" i="1"/>
  <c r="T2428" i="1"/>
  <c r="T2510" i="1"/>
  <c r="T2565" i="1"/>
  <c r="T3743" i="1"/>
  <c r="T3938" i="1"/>
  <c r="T4031" i="1"/>
  <c r="T4073" i="1"/>
  <c r="T2773" i="1"/>
  <c r="T1163" i="1"/>
  <c r="T3955" i="1"/>
  <c r="T772" i="1"/>
  <c r="T167" i="1"/>
  <c r="T908" i="1"/>
  <c r="T1599" i="1"/>
  <c r="T1820" i="1"/>
  <c r="T2143" i="1"/>
  <c r="T2406" i="1"/>
  <c r="T2412" i="1"/>
  <c r="T2579" i="1"/>
  <c r="T2689" i="1"/>
  <c r="T2956" i="1"/>
  <c r="T3792" i="1"/>
  <c r="T3874" i="1"/>
  <c r="T3881" i="1"/>
  <c r="T3885" i="1"/>
  <c r="T512" i="1"/>
  <c r="T1454" i="1"/>
  <c r="T612" i="1"/>
  <c r="T1427" i="1"/>
  <c r="T1445" i="1"/>
  <c r="T2401" i="1"/>
  <c r="T208" i="1"/>
  <c r="T490" i="1"/>
  <c r="T1051" i="1"/>
  <c r="T3196" i="1"/>
  <c r="T1334" i="1"/>
  <c r="T201" i="1"/>
  <c r="T237" i="1"/>
  <c r="T480" i="1"/>
  <c r="T493" i="1"/>
  <c r="T503" i="1"/>
  <c r="T569" i="1"/>
  <c r="T614" i="1"/>
  <c r="T616" i="1"/>
  <c r="T1058" i="1"/>
  <c r="T1059" i="1"/>
  <c r="T1109" i="1"/>
  <c r="T1166" i="1"/>
  <c r="T1431" i="1"/>
  <c r="T1489" i="1"/>
  <c r="T1731" i="1"/>
  <c r="T1735" i="1"/>
  <c r="T1871" i="1"/>
  <c r="T2358" i="1"/>
  <c r="T2377" i="1"/>
  <c r="T2435" i="1"/>
  <c r="T2441" i="1"/>
  <c r="T2505" i="1"/>
  <c r="T2576" i="1"/>
  <c r="T2578" i="1"/>
  <c r="T2586" i="1"/>
  <c r="T2595" i="1"/>
  <c r="T2756" i="1"/>
  <c r="T2901" i="1"/>
  <c r="T2961" i="1"/>
  <c r="T3886" i="1"/>
  <c r="T3888" i="1"/>
  <c r="T3932" i="1"/>
  <c r="T3965" i="1"/>
  <c r="T4099" i="1"/>
  <c r="T4089" i="1"/>
  <c r="T2855" i="1"/>
  <c r="T1146" i="1"/>
  <c r="T587" i="1"/>
  <c r="T1174" i="1"/>
  <c r="T3084" i="1"/>
  <c r="T4016" i="1"/>
  <c r="T1451" i="1"/>
  <c r="T4056" i="1"/>
  <c r="T1815" i="1"/>
  <c r="T230" i="1"/>
  <c r="T1880" i="1"/>
  <c r="T2414" i="1"/>
  <c r="T2439" i="1"/>
  <c r="T2575" i="1"/>
  <c r="T2774" i="1"/>
  <c r="T2848" i="1"/>
  <c r="T3806" i="1"/>
  <c r="T3933" i="1"/>
  <c r="T470" i="1"/>
  <c r="T549" i="1"/>
  <c r="T557" i="1"/>
  <c r="T520" i="1"/>
  <c r="T149" i="1"/>
  <c r="T439" i="1"/>
  <c r="T497" i="1"/>
  <c r="T928" i="1"/>
  <c r="T1710" i="1"/>
  <c r="T2507" i="1"/>
  <c r="T4025" i="1"/>
  <c r="T1161" i="1"/>
  <c r="T429" i="1"/>
  <c r="T903" i="1"/>
  <c r="T1158" i="1"/>
  <c r="T1999" i="1"/>
  <c r="T176" i="1"/>
  <c r="T204" i="1"/>
  <c r="T471" i="1"/>
  <c r="T1179" i="1"/>
  <c r="T1459" i="1"/>
  <c r="T1555" i="1"/>
  <c r="T1684" i="1"/>
  <c r="T2580" i="1"/>
  <c r="T3865" i="1"/>
  <c r="T2745" i="1"/>
  <c r="T145" i="1"/>
  <c r="T922" i="1"/>
  <c r="T1708" i="1"/>
  <c r="T2344" i="1"/>
  <c r="T2883" i="1"/>
  <c r="T3875" i="1"/>
  <c r="T3958" i="1"/>
  <c r="T1165" i="1"/>
  <c r="T136" i="1"/>
  <c r="T160" i="1"/>
  <c r="T162" i="1"/>
  <c r="T188" i="1"/>
  <c r="T431" i="1"/>
  <c r="T518" i="1"/>
  <c r="T618" i="1"/>
  <c r="T626" i="1"/>
  <c r="T630" i="1"/>
  <c r="T766" i="1"/>
  <c r="T877" i="1"/>
  <c r="T990" i="1"/>
  <c r="T1142" i="1"/>
  <c r="T1233" i="1"/>
  <c r="T1460" i="1"/>
  <c r="T1491" i="1"/>
  <c r="T1714" i="1"/>
  <c r="T1723" i="1"/>
  <c r="T2343" i="1"/>
  <c r="T2520" i="1"/>
  <c r="T2762" i="1"/>
  <c r="T3208" i="1"/>
  <c r="T3946" i="1"/>
  <c r="T4033" i="1"/>
  <c r="T1446" i="1"/>
  <c r="T2853" i="1"/>
  <c r="T1054" i="1"/>
  <c r="T2394" i="1"/>
  <c r="T126" i="1"/>
  <c r="T768" i="1"/>
  <c r="T1063" i="1"/>
  <c r="T1144" i="1"/>
  <c r="T1411" i="1"/>
  <c r="T1564" i="1"/>
  <c r="T1734" i="1"/>
  <c r="T2400" i="1"/>
  <c r="T2767" i="1"/>
  <c r="T3192" i="1"/>
  <c r="T4028" i="1"/>
  <c r="T764" i="1"/>
  <c r="T1057" i="1"/>
  <c r="T1553" i="1"/>
  <c r="T918" i="1"/>
  <c r="T2753" i="1"/>
  <c r="T1124" i="1"/>
  <c r="T1996" i="1"/>
  <c r="T138" i="1"/>
  <c r="T231" i="1"/>
  <c r="T435" i="1"/>
  <c r="T899" i="1"/>
  <c r="T1048" i="1"/>
  <c r="T1127" i="1"/>
  <c r="T1732" i="1"/>
  <c r="T1742" i="1"/>
  <c r="T1817" i="1"/>
  <c r="T2347" i="1"/>
  <c r="T2421" i="1"/>
  <c r="T2592" i="1"/>
  <c r="T2874" i="1"/>
  <c r="T2945" i="1"/>
  <c r="T3643" i="1"/>
  <c r="T3804" i="1"/>
  <c r="T3923" i="1"/>
  <c r="T3991" i="1"/>
  <c r="T3999" i="1"/>
  <c r="T4082" i="1"/>
  <c r="T909" i="1"/>
  <c r="T2867" i="1"/>
  <c r="T574" i="1"/>
  <c r="T770" i="1"/>
  <c r="T910" i="1"/>
  <c r="T1052" i="1"/>
  <c r="T1056" i="1"/>
  <c r="T1238" i="1"/>
  <c r="T1241" i="1"/>
  <c r="T1335" i="1"/>
  <c r="T2379" i="1"/>
  <c r="T1495" i="1"/>
  <c r="T762" i="1"/>
  <c r="T3745" i="1"/>
  <c r="T477" i="1"/>
  <c r="T1229" i="1"/>
  <c r="T1486" i="1"/>
  <c r="T1497" i="1"/>
  <c r="T1707" i="1"/>
  <c r="T1995" i="1"/>
  <c r="T2151" i="1"/>
  <c r="T2354" i="1"/>
  <c r="T2373" i="1"/>
  <c r="T2849" i="1"/>
  <c r="T3918" i="1"/>
  <c r="T2752" i="1"/>
  <c r="T1582" i="1"/>
  <c r="T1342" i="1"/>
  <c r="T178" i="1"/>
  <c r="T190" i="1"/>
  <c r="T479" i="1"/>
  <c r="T606" i="1"/>
  <c r="T916" i="1"/>
  <c r="T1444" i="1"/>
  <c r="T1498" i="1"/>
  <c r="T1588" i="1"/>
  <c r="T1768" i="1"/>
  <c r="T2360" i="1"/>
  <c r="T2844" i="1"/>
  <c r="T3735" i="1"/>
  <c r="T3793" i="1"/>
  <c r="T3905" i="1"/>
  <c r="T938" i="1"/>
  <c r="T133" i="1"/>
  <c r="T712" i="1"/>
  <c r="T1586" i="1"/>
  <c r="T1591" i="1"/>
  <c r="T2845" i="1"/>
  <c r="T3746" i="1"/>
  <c r="T3944" i="1"/>
  <c r="T2514" i="1"/>
  <c r="T175" i="1"/>
  <c r="T1061" i="1"/>
  <c r="T1089" i="1"/>
  <c r="T184" i="1"/>
  <c r="T195" i="1"/>
  <c r="T438" i="1"/>
  <c r="T492" i="1"/>
  <c r="T889" i="1"/>
  <c r="T1065" i="1"/>
  <c r="T1428" i="1"/>
  <c r="T1546" i="1"/>
  <c r="T1733" i="1"/>
  <c r="T2355" i="1"/>
  <c r="T2367" i="1"/>
  <c r="T2419" i="1"/>
  <c r="T2860" i="1"/>
  <c r="T3894" i="1"/>
  <c r="T1448" i="1"/>
  <c r="T949" i="1"/>
  <c r="T560" i="1"/>
  <c r="T1557" i="1"/>
  <c r="T3145" i="1"/>
  <c r="T4078" i="1"/>
  <c r="T3977" i="1"/>
  <c r="T3876" i="1"/>
  <c r="T132" i="1"/>
  <c r="T4103" i="1"/>
  <c r="T4014" i="1"/>
  <c r="T463" i="1"/>
  <c r="T1086" i="1"/>
  <c r="T4063" i="1"/>
  <c r="T1590" i="1"/>
  <c r="T617" i="1"/>
  <c r="T931" i="1"/>
  <c r="T1053" i="1"/>
  <c r="T1143" i="1"/>
  <c r="T1601" i="1"/>
  <c r="T3206" i="1"/>
  <c r="T4053" i="1"/>
  <c r="T4111" i="1"/>
  <c r="T441" i="1"/>
  <c r="T443" i="1"/>
  <c r="T583" i="1"/>
  <c r="T620" i="1"/>
  <c r="T3056" i="1"/>
  <c r="T4045" i="1"/>
  <c r="T1878" i="1"/>
  <c r="T4102" i="1"/>
  <c r="T609" i="1"/>
  <c r="T4080" i="1"/>
  <c r="T227" i="1"/>
  <c r="T2363" i="1"/>
  <c r="T3140" i="1"/>
  <c r="T2366" i="1"/>
  <c r="T1073" i="1"/>
  <c r="T1879" i="1"/>
  <c r="T1043" i="1"/>
  <c r="T1594" i="1"/>
  <c r="T1549" i="1"/>
  <c r="T2701" i="1"/>
  <c r="T621" i="1"/>
  <c r="T641" i="1"/>
  <c r="T2375" i="1"/>
  <c r="T488" i="1"/>
  <c r="T161" i="1"/>
  <c r="T629" i="1"/>
  <c r="T544" i="1"/>
  <c r="T561" i="1"/>
  <c r="T508" i="1"/>
  <c r="T3953" i="1"/>
  <c r="T2911" i="1"/>
  <c r="T1178" i="1"/>
  <c r="T698" i="1"/>
  <c r="T2904" i="1"/>
  <c r="T1175" i="1"/>
  <c r="T4094" i="1"/>
  <c r="T2395" i="1"/>
  <c r="T3096" i="1"/>
  <c r="T1452" i="1"/>
  <c r="T1010" i="1"/>
  <c r="T2584" i="1"/>
  <c r="T1042" i="1"/>
  <c r="T572" i="1"/>
  <c r="T1147" i="1"/>
  <c r="T578" i="1"/>
  <c r="T2596" i="1"/>
  <c r="T3790" i="1"/>
  <c r="T1180" i="1"/>
  <c r="T1318" i="1"/>
  <c r="T122" i="1"/>
  <c r="T2425" i="1"/>
  <c r="T498" i="1"/>
  <c r="T1085" i="1"/>
  <c r="T1344" i="1"/>
  <c r="T215" i="1"/>
  <c r="T2865" i="1"/>
  <c r="T2687" i="1"/>
  <c r="T163" i="1"/>
  <c r="T2591" i="1"/>
  <c r="T3995" i="1"/>
  <c r="T173" i="1"/>
  <c r="T2429" i="1"/>
  <c r="T3202" i="1"/>
  <c r="T870" i="1"/>
  <c r="T1913" i="1"/>
  <c r="T461" i="1"/>
  <c r="T773" i="1"/>
  <c r="T2356" i="1"/>
  <c r="T2430" i="1"/>
  <c r="T2691" i="1"/>
  <c r="T4097" i="1"/>
  <c r="T622" i="1"/>
  <c r="T1425" i="1"/>
  <c r="T2587" i="1"/>
  <c r="T2594" i="1"/>
  <c r="T3134" i="1"/>
  <c r="T449" i="1"/>
  <c r="T4008" i="1"/>
  <c r="T2696" i="1"/>
  <c r="T2912" i="1"/>
  <c r="T3959" i="1"/>
  <c r="T3954" i="1"/>
  <c r="T715" i="1"/>
  <c r="T1173" i="1"/>
  <c r="T3112" i="1"/>
  <c r="T637" i="1"/>
  <c r="T1136" i="1"/>
  <c r="T2916" i="1"/>
  <c r="T2943" i="1"/>
  <c r="T3641" i="1"/>
  <c r="T3798" i="1"/>
  <c r="T2376" i="1"/>
  <c r="T921" i="1"/>
  <c r="T1013" i="1"/>
  <c r="T2393" i="1"/>
  <c r="T4051" i="1"/>
  <c r="T1585" i="1"/>
  <c r="T1869" i="1"/>
  <c r="T2418" i="1"/>
  <c r="T3057" i="1"/>
  <c r="T3880" i="1"/>
  <c r="T566" i="1"/>
  <c r="T1704" i="1"/>
  <c r="T2391" i="1"/>
  <c r="T2328" i="1"/>
  <c r="T239" i="1"/>
  <c r="T1561" i="1"/>
  <c r="T2440" i="1"/>
  <c r="T2130" i="1"/>
  <c r="T4068" i="1"/>
  <c r="T542" i="1"/>
  <c r="T1499" i="1"/>
  <c r="T3914" i="1"/>
  <c r="T3097" i="1"/>
  <c r="T1442" i="1"/>
  <c r="T1092" i="1"/>
  <c r="T216" i="1"/>
  <c r="T2404" i="1"/>
  <c r="T192" i="1"/>
  <c r="T3934" i="1"/>
  <c r="T632" i="1"/>
  <c r="T2881" i="1"/>
  <c r="T2345" i="1"/>
  <c r="T3117" i="1"/>
  <c r="T2567" i="1"/>
  <c r="T2946" i="1"/>
  <c r="T1563" i="1"/>
  <c r="T2570" i="1"/>
  <c r="T484" i="1"/>
  <c r="T1566" i="1"/>
  <c r="T550" i="1"/>
  <c r="T1696" i="1"/>
  <c r="T3121" i="1"/>
  <c r="T585" i="1"/>
  <c r="T3748" i="1"/>
  <c r="T558" i="1"/>
  <c r="T3069" i="1"/>
  <c r="T1155" i="1"/>
  <c r="T4002" i="1"/>
  <c r="T1141" i="1"/>
  <c r="T594" i="1"/>
  <c r="T3808" i="1"/>
  <c r="T591" i="1"/>
  <c r="T1589" i="1"/>
  <c r="T3864" i="1"/>
  <c r="T940" i="1"/>
  <c r="T4017" i="1"/>
  <c r="T214" i="1"/>
  <c r="T1990" i="1"/>
  <c r="T1412" i="1"/>
  <c r="T2423" i="1"/>
  <c r="T168" i="1"/>
  <c r="T220" i="1"/>
  <c r="T602" i="1"/>
  <c r="T1062" i="1"/>
  <c r="T1991" i="1"/>
  <c r="T3796" i="1"/>
  <c r="T1234" i="1"/>
  <c r="T1712" i="1"/>
  <c r="T919" i="1"/>
  <c r="T1101" i="1"/>
  <c r="T1740" i="1"/>
  <c r="T1688" i="1"/>
  <c r="T3928" i="1"/>
  <c r="T511" i="1"/>
  <c r="T579" i="1"/>
  <c r="T608" i="1"/>
  <c r="T2398" i="1"/>
  <c r="T3870" i="1"/>
  <c r="T442" i="1"/>
  <c r="T1484" i="1"/>
  <c r="T3941" i="1"/>
  <c r="T2362" i="1"/>
  <c r="T568" i="1"/>
  <c r="T636" i="1"/>
  <c r="T2148" i="1"/>
  <c r="T3858" i="1"/>
  <c r="T4047" i="1"/>
  <c r="T1314" i="1"/>
  <c r="T4101" i="1"/>
  <c r="T543" i="1"/>
  <c r="T1736" i="1"/>
  <c r="T217" i="1"/>
  <c r="T765" i="1"/>
  <c r="T1567" i="1"/>
  <c r="T3952" i="1"/>
  <c r="T883" i="1"/>
  <c r="T2694" i="1"/>
  <c r="T3919" i="1"/>
  <c r="T4087" i="1"/>
  <c r="T2427" i="1"/>
  <c r="T4070" i="1"/>
  <c r="T476" i="1"/>
  <c r="T2764" i="1"/>
  <c r="T4110" i="1"/>
  <c r="T1715" i="1"/>
  <c r="T3903" i="1"/>
  <c r="T1738" i="1"/>
  <c r="T1135" i="1"/>
  <c r="T144" i="1"/>
  <c r="T2779" i="1"/>
  <c r="T4086" i="1"/>
  <c r="T1420" i="1"/>
  <c r="T2588" i="1"/>
  <c r="T2889" i="1"/>
  <c r="T4081" i="1"/>
  <c r="T123" i="1"/>
  <c r="T582" i="1"/>
  <c r="T1547" i="1"/>
  <c r="T1729" i="1"/>
  <c r="T3632" i="1"/>
  <c r="T1724" i="1"/>
  <c r="T1231" i="1"/>
  <c r="T1559" i="1"/>
  <c r="T2781" i="1"/>
  <c r="T3749" i="1"/>
  <c r="T571" i="1"/>
  <c r="T683" i="1"/>
  <c r="T1113" i="1"/>
  <c r="T3861" i="1"/>
  <c r="T4114" i="1"/>
  <c r="T1545" i="1"/>
  <c r="T1121" i="1"/>
  <c r="T1415" i="1"/>
  <c r="T3863" i="1"/>
  <c r="T2861" i="1"/>
  <c r="T1501" i="1"/>
  <c r="T3947" i="1"/>
  <c r="T3996" i="1"/>
  <c r="T4009" i="1"/>
  <c r="T638" i="1"/>
  <c r="T1049" i="1"/>
  <c r="T1988" i="1"/>
  <c r="T1456" i="1"/>
  <c r="T774" i="1"/>
  <c r="T3139" i="1"/>
  <c r="T1055" i="1"/>
  <c r="T2643" i="1"/>
  <c r="T3123" i="1"/>
  <c r="T3738" i="1"/>
  <c r="T3917" i="1"/>
  <c r="T4052" i="1"/>
  <c r="T3131" i="1"/>
  <c r="T1493" i="1"/>
  <c r="T466" i="1"/>
  <c r="T3732" i="1"/>
  <c r="T446" i="1"/>
  <c r="T1137" i="1"/>
  <c r="T3897" i="1"/>
  <c r="T3857" i="1"/>
  <c r="T2349" i="1"/>
  <c r="T2843" i="1"/>
  <c r="T1115" i="1"/>
  <c r="T1583" i="1"/>
  <c r="T1130" i="1"/>
  <c r="T1741" i="1"/>
  <c r="T2346" i="1"/>
  <c r="T3119" i="1"/>
  <c r="T3647" i="1"/>
  <c r="T1244" i="1"/>
  <c r="T4026" i="1"/>
  <c r="T1600" i="1"/>
  <c r="T611" i="1"/>
  <c r="T1075" i="1"/>
  <c r="T1550" i="1"/>
  <c r="T1044" i="1"/>
  <c r="T2846" i="1"/>
  <c r="T2775" i="1"/>
  <c r="T141" i="1"/>
  <c r="T3634" i="1"/>
  <c r="T3993" i="1"/>
  <c r="T3883" i="1"/>
  <c r="T1544" i="1"/>
  <c r="T3860" i="1"/>
  <c r="T2851" i="1"/>
  <c r="T780" i="1"/>
  <c r="T1416" i="1"/>
  <c r="T2424" i="1"/>
  <c r="T4006" i="1"/>
  <c r="T2888" i="1"/>
  <c r="T3747" i="1"/>
  <c r="T33" i="1"/>
  <c r="T849" i="1"/>
  <c r="T2215" i="1"/>
  <c r="T2680" i="1"/>
  <c r="T3631" i="1"/>
  <c r="T3120" i="1"/>
  <c r="T154" i="1"/>
  <c r="T3070" i="1"/>
  <c r="T1423" i="1"/>
  <c r="T1876" i="1"/>
  <c r="T3807" i="1"/>
  <c r="T2438" i="1"/>
  <c r="T169" i="1"/>
  <c r="T1867" i="1"/>
  <c r="T593" i="1"/>
  <c r="T3855" i="1"/>
  <c r="T2433" i="1"/>
  <c r="T455" i="1"/>
  <c r="T565" i="1"/>
  <c r="T457" i="1"/>
  <c r="T2693" i="1"/>
  <c r="T1592" i="1"/>
  <c r="T548" i="1"/>
  <c r="T1164" i="1"/>
  <c r="T447" i="1"/>
  <c r="T1151" i="1"/>
  <c r="T2512" i="1"/>
  <c r="T3054" i="1"/>
  <c r="T1906" i="1"/>
  <c r="T150" i="1"/>
  <c r="T601" i="1"/>
  <c r="T3110" i="1"/>
  <c r="T676" i="1"/>
  <c r="T427" i="1"/>
  <c r="T2569" i="1"/>
  <c r="T2370" i="1"/>
  <c r="T1720" i="1"/>
  <c r="T228" i="1"/>
  <c r="T1868" i="1"/>
  <c r="T573" i="1"/>
  <c r="T1172" i="1"/>
  <c r="T596" i="1"/>
  <c r="T992" i="1"/>
  <c r="T1424" i="1"/>
  <c r="T3067" i="1"/>
  <c r="T3079" i="1"/>
  <c r="T545" i="1"/>
  <c r="T3089" i="1"/>
  <c r="T2436" i="1"/>
  <c r="T1131" i="1"/>
  <c r="T2128" i="1"/>
  <c r="T598" i="1"/>
  <c r="T1453" i="1"/>
  <c r="T1088" i="1"/>
  <c r="T1543" i="1"/>
  <c r="T4023" i="1"/>
  <c r="T711" i="1"/>
  <c r="T232" i="1"/>
  <c r="T563" i="1"/>
  <c r="T2410" i="1"/>
  <c r="T1437" i="1"/>
  <c r="T3972" i="1"/>
  <c r="T2434" i="1"/>
  <c r="T4036" i="1"/>
  <c r="T3794" i="1"/>
  <c r="T3074" i="1"/>
  <c r="T1713" i="1"/>
  <c r="T3901" i="1"/>
  <c r="T2751" i="1"/>
  <c r="T4019" i="1"/>
  <c r="T1438" i="1"/>
  <c r="T1072" i="1"/>
  <c r="T1579" i="1"/>
  <c r="T3854" i="1"/>
  <c r="T445" i="1"/>
  <c r="T3906" i="1"/>
  <c r="T2915" i="1"/>
  <c r="T590" i="1"/>
  <c r="T2582" i="1"/>
  <c r="T462" i="1"/>
  <c r="T4042" i="1"/>
  <c r="T874" i="1"/>
  <c r="T2357" i="1"/>
  <c r="T2683" i="1"/>
  <c r="T1875" i="1"/>
  <c r="T2700" i="1"/>
  <c r="T514" i="1"/>
  <c r="T3968" i="1"/>
  <c r="T599" i="1"/>
  <c r="T2572" i="1"/>
  <c r="T1485" i="1"/>
  <c r="T1046" i="1"/>
  <c r="T2571" i="1"/>
  <c r="T1565" i="1"/>
  <c r="T3943" i="1"/>
  <c r="T1703" i="1"/>
  <c r="T2777" i="1"/>
  <c r="T880" i="1"/>
  <c r="T472" i="1"/>
  <c r="T1705" i="1"/>
  <c r="T2868" i="1"/>
  <c r="T2508" i="1"/>
  <c r="T2895" i="1"/>
  <c r="T902" i="1"/>
  <c r="T3963" i="1"/>
  <c r="T4043" i="1"/>
  <c r="T1717" i="1"/>
  <c r="T3942" i="1"/>
  <c r="T2442" i="1"/>
  <c r="T1881" i="1"/>
  <c r="T2396" i="1"/>
  <c r="T863" i="1"/>
  <c r="T1419" i="1"/>
  <c r="T3105" i="1"/>
  <c r="T1494" i="1"/>
  <c r="T775" i="1"/>
  <c r="T2161" i="1"/>
  <c r="T937" i="1"/>
  <c r="T939" i="1"/>
  <c r="T4075" i="1"/>
  <c r="T914" i="1"/>
  <c r="T1581" i="1"/>
  <c r="T3640" i="1"/>
  <c r="T3949" i="1"/>
  <c r="T2384" i="1"/>
  <c r="T1795" i="1"/>
  <c r="T4007" i="1"/>
  <c r="T2432" i="1"/>
  <c r="T1409" i="1"/>
  <c r="T159" i="1"/>
  <c r="T941" i="1"/>
  <c r="T436" i="1"/>
  <c r="T900" i="1"/>
  <c r="T3929" i="1"/>
  <c r="T1865" i="1"/>
  <c r="T2909" i="1"/>
  <c r="T867" i="1"/>
  <c r="T4005" i="1"/>
  <c r="T935" i="1"/>
  <c r="T3889" i="1"/>
  <c r="T4015" i="1"/>
  <c r="T3203" i="1"/>
  <c r="T886" i="1"/>
  <c r="T3868" i="1"/>
  <c r="T1128" i="1"/>
  <c r="T2948" i="1"/>
  <c r="T186" i="1"/>
  <c r="T2593" i="1"/>
  <c r="T2759" i="1"/>
  <c r="T1994" i="1"/>
  <c r="T181" i="1"/>
  <c r="T224" i="1"/>
  <c r="T1737" i="1"/>
  <c r="T2761" i="1"/>
  <c r="T2951" i="1"/>
  <c r="T586" i="1"/>
  <c r="T4074" i="1"/>
  <c r="T2771" i="1"/>
  <c r="T2903" i="1"/>
  <c r="T4039" i="1"/>
  <c r="T3644" i="1"/>
  <c r="T1916" i="1"/>
  <c r="T3797" i="1"/>
  <c r="T4055" i="1"/>
  <c r="T3649" i="1"/>
  <c r="T546" i="1"/>
  <c r="T1812" i="1"/>
  <c r="T2364" i="1"/>
  <c r="T2156" i="1"/>
  <c r="T1093" i="1"/>
  <c r="T3124" i="1"/>
  <c r="T3737" i="1"/>
  <c r="T4084" i="1"/>
  <c r="T2150" i="1"/>
  <c r="T642" i="1"/>
  <c r="T194" i="1"/>
  <c r="T1449" i="1"/>
  <c r="T2955" i="1"/>
  <c r="T631" i="1"/>
  <c r="T1443" i="1"/>
  <c r="T2389" i="1"/>
  <c r="T2651" i="1"/>
  <c r="T437" i="1"/>
  <c r="T1322" i="1"/>
  <c r="T675" i="1"/>
  <c r="T562" i="1"/>
  <c r="T2124" i="1"/>
  <c r="T491" i="1"/>
  <c r="T3090" i="1"/>
  <c r="T3920" i="1"/>
  <c r="T3080" i="1"/>
  <c r="T2348" i="1"/>
  <c r="T510" i="1"/>
  <c r="T222" i="1"/>
  <c r="T976" i="1"/>
  <c r="T906" i="1"/>
  <c r="T1183" i="1"/>
  <c r="T2681" i="1"/>
  <c r="T2765" i="1"/>
  <c r="T685" i="1"/>
  <c r="T2850" i="1"/>
  <c r="T3200" i="1"/>
  <c r="T904" i="1"/>
  <c r="T623" i="1"/>
  <c r="T2413" i="1"/>
  <c r="T3076" i="1"/>
  <c r="T1595" i="1"/>
  <c r="T4064" i="1"/>
  <c r="T148" i="1"/>
  <c r="T3085" i="1"/>
  <c r="T3088" i="1"/>
  <c r="T1488" i="1"/>
  <c r="T496" i="1"/>
  <c r="T2877" i="1"/>
  <c r="T1170" i="1"/>
  <c r="T3060" i="1"/>
  <c r="T984" i="1"/>
  <c r="T2959" i="1"/>
  <c r="T519" i="1"/>
  <c r="T1150" i="1"/>
  <c r="T2697" i="1"/>
  <c r="T2382" i="1"/>
  <c r="T2685" i="1"/>
  <c r="T2864" i="1"/>
  <c r="T2899" i="1"/>
  <c r="T1408" i="1"/>
  <c r="T1725" i="1"/>
  <c r="T2385" i="1"/>
  <c r="T1159" i="1"/>
  <c r="T986" i="1"/>
  <c r="T2564" i="1"/>
  <c r="T1084" i="1"/>
  <c r="T1877" i="1"/>
  <c r="T1111" i="1"/>
  <c r="T3055" i="1"/>
  <c r="T4044" i="1"/>
  <c r="T1171" i="1"/>
  <c r="T1575" i="1"/>
  <c r="T458" i="1"/>
  <c r="T871" i="1"/>
  <c r="T170" i="1"/>
  <c r="T2361" i="1"/>
  <c r="T1160" i="1"/>
  <c r="T1487" i="1"/>
  <c r="T3912" i="1"/>
  <c r="T2136" i="1"/>
  <c r="T1116" i="1"/>
  <c r="T1156" i="1"/>
  <c r="T2876" i="1"/>
  <c r="T193" i="1"/>
  <c r="T769" i="1"/>
  <c r="T1458" i="1"/>
  <c r="T3921" i="1"/>
  <c r="T3866" i="1"/>
  <c r="T2695" i="1"/>
  <c r="T1125" i="1"/>
  <c r="T1132" i="1"/>
  <c r="T1120" i="1"/>
  <c r="T499" i="1"/>
  <c r="T1721" i="1"/>
  <c r="T2769" i="1"/>
  <c r="T422" i="1"/>
  <c r="T1598" i="1"/>
  <c r="T1227" i="1"/>
  <c r="T1500" i="1"/>
  <c r="T2415" i="1"/>
  <c r="T779" i="1"/>
  <c r="T1413" i="1"/>
  <c r="T3144" i="1"/>
  <c r="T3367" i="1"/>
  <c r="T2000" i="1"/>
  <c r="T3922" i="1"/>
  <c r="T1574" i="1"/>
  <c r="T1185" i="1"/>
  <c r="T2866" i="1"/>
  <c r="T2649" i="1"/>
  <c r="T196" i="1"/>
  <c r="T4090" i="1"/>
  <c r="T1718" i="1"/>
  <c r="T1993" i="1"/>
  <c r="T3966" i="1"/>
  <c r="T619" i="1"/>
  <c r="T2892" i="1"/>
  <c r="T4011" i="1"/>
  <c r="T3992" i="1"/>
  <c r="T516" i="1"/>
  <c r="T156" i="1"/>
  <c r="T3873" i="1"/>
  <c r="T4115" i="1"/>
  <c r="T3964" i="1"/>
  <c r="T2917" i="1"/>
  <c r="T1240" i="1"/>
  <c r="T1584" i="1"/>
  <c r="T1997" i="1"/>
  <c r="T3642" i="1"/>
  <c r="T1077" i="1"/>
  <c r="T1430" i="1"/>
  <c r="T4092" i="1"/>
  <c r="T2135" i="1"/>
  <c r="T1904" i="1"/>
  <c r="T1560" i="1"/>
  <c r="T2076" i="1"/>
  <c r="T4022" i="1"/>
  <c r="T3406" i="1"/>
  <c r="T3763" i="1"/>
  <c r="T2133" i="1"/>
  <c r="T2863" i="1"/>
  <c r="T3927" i="1"/>
  <c r="T1422" i="1"/>
  <c r="T3832" i="1"/>
  <c r="T1763" i="1"/>
  <c r="T2923" i="1"/>
  <c r="T2796" i="1"/>
  <c r="T3677" i="1"/>
  <c r="T3842" i="1"/>
  <c r="T157" i="1"/>
  <c r="T3126" i="1"/>
  <c r="T2155" i="1"/>
  <c r="T2437" i="1"/>
  <c r="T668" i="1"/>
  <c r="T2521" i="1"/>
  <c r="T2431" i="1"/>
  <c r="T1012" i="1"/>
  <c r="T994" i="1"/>
  <c r="T719" i="1"/>
  <c r="T2573" i="1"/>
  <c r="T2660" i="1"/>
  <c r="T983" i="1"/>
  <c r="T2138" i="1"/>
  <c r="T1074" i="1"/>
  <c r="T2686" i="1"/>
  <c r="T1083" i="1"/>
  <c r="T577" i="1"/>
  <c r="T3911" i="1"/>
  <c r="T706" i="1"/>
  <c r="T2152" i="1"/>
  <c r="T864" i="1"/>
  <c r="T684" i="1"/>
  <c r="T714" i="1"/>
  <c r="T2886" i="1"/>
  <c r="T2132" i="1"/>
  <c r="T1117" i="1"/>
  <c r="T664" i="1"/>
  <c r="T1140" i="1"/>
  <c r="T1324" i="1"/>
  <c r="T2682" i="1"/>
  <c r="T1909" i="1"/>
  <c r="T2154" i="1"/>
  <c r="T1070" i="1"/>
  <c r="T1910" i="1"/>
  <c r="T2372" i="1"/>
  <c r="T1907" i="1"/>
  <c r="T504" i="1"/>
  <c r="T1050" i="1"/>
  <c r="T1573" i="1"/>
  <c r="T2516" i="1"/>
  <c r="T720" i="1"/>
  <c r="T576" i="1"/>
  <c r="T3199" i="1"/>
  <c r="T3801" i="1"/>
  <c r="T3132" i="1"/>
  <c r="T3142" i="1"/>
  <c r="T588" i="1"/>
  <c r="T2702" i="1"/>
  <c r="T129" i="1"/>
  <c r="T970" i="1"/>
  <c r="T1791" i="1"/>
  <c r="T2743" i="1"/>
  <c r="T502" i="1"/>
  <c r="T1726" i="1"/>
  <c r="T1790" i="1"/>
  <c r="T1701" i="1"/>
  <c r="T1003" i="1"/>
  <c r="T1429" i="1"/>
  <c r="T1778" i="1"/>
  <c r="T3859" i="1"/>
  <c r="T4027" i="1"/>
  <c r="T905" i="1"/>
  <c r="T4049" i="1"/>
  <c r="T2768" i="1"/>
  <c r="T3744" i="1"/>
  <c r="T2750" i="1"/>
  <c r="T2905" i="1"/>
  <c r="T2763" i="1"/>
  <c r="T552" i="1"/>
  <c r="T2766" i="1"/>
  <c r="T4067" i="1"/>
  <c r="T3193" i="1"/>
  <c r="T4060" i="1"/>
  <c r="T3791" i="1"/>
  <c r="T4021" i="1"/>
  <c r="T183" i="1"/>
  <c r="T2378" i="1"/>
  <c r="T892" i="1"/>
  <c r="T1793" i="1"/>
  <c r="T2880" i="1"/>
  <c r="T3962" i="1"/>
  <c r="T2324" i="1"/>
  <c r="T4040" i="1"/>
  <c r="T1562" i="1"/>
  <c r="T450" i="1"/>
  <c r="T4095" i="1"/>
  <c r="T3967" i="1"/>
  <c r="T4109" i="1"/>
  <c r="T1580" i="1"/>
  <c r="T1711" i="1"/>
  <c r="T3898" i="1"/>
  <c r="T1987" i="1"/>
  <c r="T1611" i="1"/>
  <c r="T4020" i="1"/>
  <c r="T2906" i="1"/>
  <c r="T3990" i="1"/>
  <c r="T4004" i="1"/>
  <c r="T1821" i="1"/>
  <c r="T3909" i="1"/>
  <c r="T890" i="1"/>
  <c r="T4010" i="1"/>
  <c r="T1184" i="1"/>
  <c r="T3108" i="1"/>
  <c r="T3852" i="1"/>
  <c r="T3734" i="1"/>
  <c r="T2884" i="1"/>
  <c r="T3910" i="1"/>
  <c r="T3739" i="1"/>
  <c r="T4046" i="1"/>
  <c r="T2749" i="1"/>
  <c r="T2897" i="1"/>
  <c r="T1917" i="1"/>
  <c r="T1095" i="1"/>
  <c r="T2325" i="1"/>
  <c r="T4013" i="1"/>
  <c r="T3721" i="1"/>
  <c r="T3997" i="1"/>
  <c r="T1064" i="1"/>
  <c r="T1757" i="1"/>
  <c r="T2538" i="1"/>
  <c r="T3602" i="1"/>
  <c r="T3083" i="1"/>
  <c r="T191" i="1"/>
  <c r="T153" i="1"/>
  <c r="T1123" i="1"/>
  <c r="T610" i="1"/>
  <c r="T2504" i="1"/>
  <c r="T707" i="1"/>
  <c r="T973" i="1"/>
  <c r="T3800" i="1"/>
  <c r="T2350" i="1"/>
  <c r="T1181" i="1"/>
  <c r="T2652" i="1"/>
  <c r="T2420" i="1"/>
  <c r="T506" i="1"/>
  <c r="T570" i="1"/>
  <c r="T2871" i="1"/>
  <c r="T872" i="1"/>
  <c r="T2662" i="1"/>
  <c r="T948" i="1"/>
  <c r="T955" i="1"/>
  <c r="T1406" i="1"/>
  <c r="T581" i="1"/>
  <c r="T2885" i="1"/>
  <c r="T4062" i="1"/>
  <c r="T777" i="1"/>
  <c r="T456" i="1"/>
  <c r="T468" i="1"/>
  <c r="T2910" i="1"/>
  <c r="T2601" i="1"/>
  <c r="T3948" i="1"/>
  <c r="T927" i="1"/>
  <c r="T189" i="1"/>
  <c r="T1432" i="1"/>
  <c r="T3731" i="1"/>
  <c r="T513" i="1"/>
  <c r="T2157" i="1"/>
  <c r="T3106" i="1"/>
  <c r="T998" i="1"/>
  <c r="T4098" i="1"/>
  <c r="T875" i="1"/>
  <c r="T3940" i="1"/>
  <c r="T1992" i="1"/>
  <c r="T137" i="1"/>
  <c r="T426" i="1"/>
  <c r="T1067" i="1"/>
  <c r="T3902" i="1"/>
  <c r="T3101" i="1"/>
  <c r="T3869" i="1"/>
  <c r="T2145" i="1"/>
  <c r="T895" i="1"/>
  <c r="T865" i="1"/>
  <c r="T451" i="1"/>
  <c r="T2126" i="1"/>
  <c r="T236" i="1"/>
  <c r="T241" i="1"/>
  <c r="T4088" i="1"/>
  <c r="T432" i="1"/>
  <c r="T2585" i="1"/>
  <c r="T932" i="1"/>
  <c r="T3984" i="1"/>
  <c r="T474" i="1"/>
  <c r="T2857" i="1"/>
  <c r="T1080" i="1"/>
  <c r="T912" i="1"/>
  <c r="T4041" i="1"/>
  <c r="T2125" i="1"/>
  <c r="T2887" i="1"/>
  <c r="T1365" i="1"/>
  <c r="T3578" i="1"/>
  <c r="T1382" i="1"/>
  <c r="T3198" i="1"/>
  <c r="T1002" i="1"/>
  <c r="T3062" i="1"/>
  <c r="T640" i="1"/>
  <c r="T689" i="1"/>
  <c r="T130" i="1"/>
  <c r="T2656" i="1"/>
  <c r="T1103" i="1"/>
  <c r="T3979" i="1"/>
  <c r="T2417" i="1"/>
  <c r="T125" i="1"/>
  <c r="T3141" i="1"/>
  <c r="T2589" i="1"/>
  <c r="T2153" i="1"/>
  <c r="T4107" i="1"/>
  <c r="T1818" i="1"/>
  <c r="T2411" i="1"/>
  <c r="T967" i="1"/>
  <c r="T200" i="1"/>
  <c r="T555" i="1"/>
  <c r="T1918" i="1"/>
  <c r="T4079" i="1"/>
  <c r="T781" i="1"/>
  <c r="T1490" i="1"/>
  <c r="T925" i="1"/>
  <c r="T423" i="1"/>
  <c r="T3973" i="1"/>
  <c r="T2650" i="1"/>
  <c r="T1576" i="1"/>
  <c r="T603" i="1"/>
  <c r="T151" i="1"/>
  <c r="T1017" i="1"/>
  <c r="T1237" i="1"/>
  <c r="T907" i="1"/>
  <c r="T2879" i="1"/>
  <c r="T3981" i="1"/>
  <c r="T2374" i="1"/>
  <c r="T763" i="1"/>
  <c r="T1483" i="1"/>
  <c r="T2854" i="1"/>
  <c r="T1138" i="1"/>
  <c r="T3086" i="1"/>
  <c r="T1801" i="1"/>
  <c r="T4059" i="1"/>
  <c r="T4085" i="1"/>
  <c r="T2858" i="1"/>
  <c r="T4113" i="1"/>
  <c r="T3971" i="1"/>
  <c r="T1441" i="1"/>
  <c r="T4032" i="1"/>
  <c r="T1152" i="1"/>
  <c r="T4066" i="1"/>
  <c r="T2760" i="1"/>
  <c r="T3740" i="1"/>
  <c r="T1213" i="1"/>
  <c r="T3205" i="1"/>
  <c r="T4072" i="1"/>
  <c r="T1235" i="1"/>
  <c r="T4105" i="1"/>
  <c r="T1410" i="1"/>
  <c r="T3924" i="1"/>
  <c r="T3025" i="1"/>
  <c r="T2921" i="1"/>
  <c r="T2924" i="1"/>
  <c r="T1551" i="1"/>
  <c r="T4104" i="1"/>
  <c r="T127" i="1"/>
  <c r="T3688" i="1"/>
  <c r="T3478" i="1"/>
  <c r="T4112" i="1"/>
  <c r="T3075" i="1"/>
  <c r="T3082" i="1"/>
  <c r="T1323" i="1"/>
  <c r="T665" i="1"/>
  <c r="T696" i="1"/>
  <c r="T580" i="1"/>
  <c r="T166" i="1"/>
  <c r="T1597" i="1"/>
  <c r="T1099" i="1"/>
  <c r="T1126" i="1"/>
  <c r="T2383" i="1"/>
  <c r="T2387" i="1"/>
  <c r="T697" i="1"/>
  <c r="T452" i="1"/>
  <c r="T2001" i="1"/>
  <c r="T589" i="1"/>
  <c r="T3983" i="1"/>
  <c r="T1020" i="1"/>
  <c r="T951" i="1"/>
  <c r="T2706" i="1"/>
  <c r="T2353" i="1"/>
  <c r="T1986" i="1"/>
  <c r="T1457" i="1"/>
  <c r="T705" i="1"/>
  <c r="T959" i="1"/>
  <c r="T2503" i="1"/>
  <c r="T3915" i="1"/>
  <c r="T4061" i="1"/>
  <c r="T897" i="1"/>
  <c r="T4034" i="1"/>
  <c r="T2908" i="1"/>
  <c r="T2902" i="1"/>
  <c r="T3930" i="1"/>
  <c r="T993" i="1"/>
  <c r="T1690" i="1"/>
  <c r="T234" i="1"/>
  <c r="T4029" i="1"/>
  <c r="T600" i="1"/>
  <c r="T3982" i="1"/>
  <c r="T2209" i="1"/>
  <c r="T933" i="1"/>
  <c r="T1094" i="1"/>
  <c r="T2918" i="1"/>
  <c r="T255" i="1"/>
  <c r="T3736" i="1"/>
  <c r="T3907" i="1"/>
  <c r="T2599" i="1"/>
  <c r="T1730" i="1"/>
  <c r="T412" i="1"/>
  <c r="T3071" i="1"/>
  <c r="T2327" i="1"/>
  <c r="T2302" i="1"/>
  <c r="T3893" i="1"/>
  <c r="T3137" i="1"/>
  <c r="T1552" i="1"/>
  <c r="T203" i="1"/>
  <c r="T3527" i="1"/>
  <c r="T3751" i="1"/>
  <c r="T86" i="1"/>
  <c r="T888" i="1"/>
  <c r="T595" i="1"/>
  <c r="T4018" i="1"/>
  <c r="T179" i="1"/>
  <c r="T1108" i="1"/>
  <c r="T1347" i="1"/>
  <c r="T3826" i="1"/>
  <c r="T2171" i="1"/>
  <c r="T597" i="1"/>
  <c r="T1145" i="1"/>
  <c r="T2390" i="1"/>
  <c r="T1822" i="1"/>
  <c r="T1157" i="1"/>
  <c r="T2954" i="1"/>
  <c r="T1440" i="1"/>
  <c r="T1808" i="1"/>
  <c r="T1327" i="1"/>
  <c r="T975" i="1"/>
  <c r="T2707" i="1"/>
  <c r="T911" i="1"/>
  <c r="T1168" i="1"/>
  <c r="T3892" i="1"/>
  <c r="T3648" i="1"/>
  <c r="T1047" i="1"/>
  <c r="T428" i="1"/>
  <c r="T3194" i="1"/>
  <c r="T1242" i="1"/>
  <c r="T3848" i="1"/>
  <c r="T434" i="1"/>
  <c r="T2590" i="1"/>
  <c r="T1809" i="1"/>
  <c r="T4091" i="1"/>
  <c r="T607" i="1"/>
  <c r="T999" i="1"/>
  <c r="T3741" i="1"/>
  <c r="T950" i="1"/>
  <c r="T1008" i="1"/>
  <c r="T1722" i="1"/>
  <c r="T882" i="1"/>
  <c r="T1889" i="1"/>
  <c r="T433" i="1"/>
  <c r="T1695" i="1"/>
  <c r="T2875" i="1"/>
  <c r="T205" i="1"/>
  <c r="T199" i="1"/>
  <c r="T551" i="1"/>
  <c r="T2482" i="1"/>
  <c r="T4096" i="1"/>
  <c r="T2755" i="1"/>
  <c r="T3980" i="1"/>
  <c r="T3957" i="1"/>
  <c r="T4093" i="1"/>
  <c r="T3506" i="1"/>
  <c r="T3974" i="1"/>
  <c r="T1119" i="1"/>
  <c r="T2386" i="1"/>
  <c r="T3651" i="1"/>
  <c r="T901" i="1"/>
  <c r="T467" i="1"/>
  <c r="T3535" i="1"/>
  <c r="T3831" i="1"/>
  <c r="T3002" i="1"/>
  <c r="T3143" i="1"/>
  <c r="T1921" i="1"/>
  <c r="T99" i="1"/>
  <c r="T24" i="1"/>
  <c r="T3542" i="1"/>
  <c r="T1851" i="1"/>
  <c r="T3547" i="1"/>
  <c r="T3444" i="1"/>
  <c r="T3837" i="1"/>
  <c r="T2169" i="1"/>
  <c r="T2950" i="1"/>
  <c r="T3092" i="1"/>
  <c r="T575" i="1"/>
  <c r="T633" i="1"/>
  <c r="T1331" i="1"/>
  <c r="T965" i="1"/>
  <c r="T1087" i="1"/>
  <c r="T2403" i="1"/>
  <c r="T3087" i="1"/>
  <c r="T2426" i="1"/>
  <c r="T1920" i="1"/>
  <c r="T1177" i="1"/>
  <c r="T3114" i="1"/>
  <c r="T3849" i="1"/>
  <c r="T997" i="1"/>
  <c r="T3994" i="1"/>
  <c r="T663" i="1"/>
  <c r="T4065" i="1"/>
  <c r="T893" i="1"/>
  <c r="T3891" i="1"/>
  <c r="T917" i="1"/>
  <c r="T505" i="1"/>
  <c r="T624" i="1"/>
  <c r="T1321" i="1"/>
  <c r="T1727" i="1"/>
  <c r="T3093" i="1"/>
  <c r="T2872" i="1"/>
  <c r="T1709" i="1"/>
  <c r="T3803" i="1"/>
  <c r="T1602" i="1"/>
  <c r="T592" i="1"/>
  <c r="T147" i="1"/>
  <c r="T1417" i="1"/>
  <c r="T2862" i="1"/>
  <c r="T1811" i="1"/>
  <c r="T1201" i="1"/>
  <c r="T2678" i="1"/>
  <c r="T2919" i="1"/>
  <c r="T3330" i="1"/>
  <c r="T4058" i="1"/>
  <c r="T3809" i="1"/>
  <c r="T3834" i="1"/>
  <c r="T2933" i="1"/>
  <c r="T3052" i="1"/>
  <c r="T3833" i="1"/>
  <c r="T3653" i="1"/>
  <c r="T3574" i="1"/>
  <c r="T776" i="1"/>
  <c r="T2219" i="1"/>
  <c r="T2450" i="1"/>
  <c r="T374" i="1"/>
  <c r="T3472" i="1"/>
  <c r="T3338" i="1"/>
  <c r="T3665" i="1"/>
  <c r="T3373" i="1"/>
  <c r="T3417" i="1"/>
  <c r="T3190" i="1"/>
  <c r="T3122" i="1"/>
  <c r="T1118" i="1"/>
  <c r="T155" i="1"/>
  <c r="T2123" i="1"/>
  <c r="T693" i="1"/>
  <c r="T2661" i="1"/>
  <c r="T187" i="1"/>
  <c r="T509" i="1"/>
  <c r="T721" i="1"/>
  <c r="T1435" i="1"/>
  <c r="T3872" i="1"/>
  <c r="T172" i="1"/>
  <c r="T2893" i="1"/>
  <c r="T1421" i="1"/>
  <c r="T2498" i="1"/>
  <c r="T1647" i="1"/>
  <c r="T1578" i="1"/>
  <c r="T1779" i="1"/>
  <c r="T1102" i="1"/>
  <c r="T920" i="1"/>
  <c r="T3637" i="1"/>
  <c r="T1685" i="1"/>
  <c r="T3939" i="1"/>
  <c r="T164" i="1"/>
  <c r="T171" i="1"/>
  <c r="T2869" i="1"/>
  <c r="T3899" i="1"/>
  <c r="T687" i="1"/>
  <c r="T3969" i="1"/>
  <c r="T3326" i="1"/>
  <c r="T3986" i="1"/>
  <c r="T3978" i="1"/>
  <c r="T3786" i="1"/>
  <c r="T786" i="1"/>
  <c r="T1596" i="1"/>
  <c r="T3118" i="1"/>
  <c r="T3493" i="1"/>
  <c r="T106" i="1"/>
  <c r="T3516" i="1"/>
  <c r="T2493" i="1"/>
  <c r="T1069" i="1"/>
  <c r="T2069" i="1"/>
  <c r="T3789" i="1"/>
  <c r="T855" i="1"/>
  <c r="T2925" i="1"/>
  <c r="T3820" i="1"/>
  <c r="T3425" i="1"/>
  <c r="T2142" i="1"/>
  <c r="T996" i="1"/>
  <c r="T1316" i="1"/>
  <c r="T1328" i="1"/>
  <c r="T2654" i="1"/>
  <c r="T1436" i="1"/>
  <c r="T486" i="1"/>
  <c r="T465" i="1"/>
  <c r="T1112" i="1"/>
  <c r="T971" i="1"/>
  <c r="T440" i="1"/>
  <c r="T3896" i="1"/>
  <c r="T3061" i="1"/>
  <c r="T869" i="1"/>
  <c r="T2583" i="1"/>
  <c r="T3970" i="1"/>
  <c r="T1496" i="1"/>
  <c r="T868" i="1"/>
  <c r="T1872" i="1"/>
  <c r="T2832" i="1"/>
  <c r="T3518" i="1"/>
  <c r="T1692" i="1"/>
  <c r="T3814" i="1"/>
  <c r="T1706" i="1"/>
  <c r="T4030" i="1"/>
  <c r="T2957" i="1"/>
  <c r="T3753" i="1"/>
  <c r="T2539" i="1"/>
  <c r="T3976" i="1"/>
  <c r="T1548" i="1"/>
  <c r="T2671" i="1"/>
  <c r="T1929" i="1"/>
  <c r="T1614" i="1"/>
  <c r="T1837" i="1"/>
  <c r="T2838" i="1"/>
  <c r="T2283" i="1"/>
  <c r="T829" i="1"/>
  <c r="T1824" i="1"/>
  <c r="T2114" i="1"/>
  <c r="T3590" i="1"/>
  <c r="T2581" i="1"/>
  <c r="T3148" i="1"/>
  <c r="T3847" i="1"/>
  <c r="T424" i="1"/>
  <c r="T717" i="1"/>
  <c r="T185" i="1"/>
  <c r="T527" i="1"/>
  <c r="T2144" i="1"/>
  <c r="T667" i="1"/>
  <c r="T3207" i="1"/>
  <c r="T1983" i="1"/>
  <c r="T2900" i="1"/>
  <c r="T3935" i="1"/>
  <c r="T1148" i="1"/>
  <c r="T873" i="1"/>
  <c r="T4048" i="1"/>
  <c r="T3733" i="1"/>
  <c r="T213" i="1"/>
  <c r="T2517" i="1"/>
  <c r="T3646" i="1"/>
  <c r="T3936" i="1"/>
  <c r="T3133" i="1"/>
  <c r="T10" i="1"/>
  <c r="T2898" i="1"/>
  <c r="T945" i="1"/>
  <c r="T979" i="1"/>
  <c r="T3103" i="1"/>
  <c r="T4083" i="1"/>
  <c r="T1587" i="1"/>
  <c r="T2131" i="1"/>
  <c r="T3277" i="1"/>
  <c r="T1558" i="1"/>
  <c r="T4000" i="1"/>
  <c r="T3961" i="1"/>
  <c r="T2405" i="1"/>
  <c r="T813" i="1"/>
  <c r="T3136" i="1"/>
  <c r="T2140" i="1"/>
  <c r="T3567" i="1"/>
  <c r="T2284" i="1"/>
  <c r="T454" i="1"/>
  <c r="T3463" i="1"/>
  <c r="T3394" i="1"/>
  <c r="T96" i="1"/>
  <c r="T3672" i="1"/>
  <c r="T3431" i="1"/>
  <c r="T128" i="1"/>
  <c r="T2949" i="1"/>
  <c r="T1874" i="1"/>
  <c r="T425" i="1"/>
  <c r="T605" i="1"/>
  <c r="T2416" i="1"/>
  <c r="T209" i="1"/>
  <c r="T3102" i="1"/>
  <c r="T430" i="1"/>
  <c r="T1134" i="1"/>
  <c r="T2873" i="1"/>
  <c r="T1569" i="1"/>
  <c r="T2852" i="1"/>
  <c r="T1414" i="1"/>
  <c r="T3862" i="1"/>
  <c r="T3945" i="1"/>
  <c r="T3988" i="1"/>
  <c r="T3719" i="1"/>
  <c r="T3519" i="1"/>
  <c r="T2776" i="1"/>
  <c r="T3661" i="1"/>
  <c r="T4054" i="1"/>
  <c r="T1776" i="1"/>
  <c r="T2922" i="1"/>
  <c r="T3550" i="1"/>
  <c r="T4077" i="1"/>
  <c r="T3482" i="1"/>
  <c r="T3708" i="1"/>
  <c r="T4071" i="1"/>
  <c r="T182" i="1"/>
  <c r="T2174" i="1"/>
  <c r="T1842" i="1"/>
  <c r="T2544" i="1"/>
  <c r="T3541" i="1"/>
  <c r="T388" i="1"/>
  <c r="T1192" i="1"/>
  <c r="T2803" i="1"/>
  <c r="T3347" i="1"/>
  <c r="T1393" i="1"/>
  <c r="T1898" i="1"/>
  <c r="T2163" i="1"/>
  <c r="T3496" i="1"/>
  <c r="T3989" i="1"/>
  <c r="T3523" i="1"/>
  <c r="T2545" i="1"/>
  <c r="T85" i="1"/>
  <c r="T1925" i="1"/>
  <c r="T734" i="1"/>
  <c r="T2369" i="1"/>
  <c r="T2690" i="1"/>
  <c r="T475" i="1"/>
  <c r="T3879" i="1"/>
  <c r="T3098" i="1"/>
  <c r="T3931" i="1"/>
  <c r="T507" i="1"/>
  <c r="T942" i="1"/>
  <c r="T1426" i="1"/>
  <c r="T4001" i="1"/>
  <c r="T1759" i="1"/>
  <c r="T972" i="1"/>
  <c r="T2754" i="1"/>
  <c r="T2600" i="1"/>
  <c r="T2891" i="1"/>
  <c r="T3639" i="1"/>
  <c r="T4106" i="1"/>
  <c r="T3440" i="1"/>
  <c r="T3867" i="1"/>
  <c r="T1691" i="1"/>
  <c r="T3557" i="1"/>
  <c r="T2536" i="1"/>
  <c r="T3777" i="1"/>
  <c r="T3890" i="1"/>
  <c r="T3742" i="1"/>
  <c r="T2913" i="1"/>
  <c r="T791" i="1"/>
  <c r="T2288" i="1"/>
  <c r="T884" i="1"/>
  <c r="T4003" i="1"/>
  <c r="T3351" i="1"/>
  <c r="T3449" i="1"/>
  <c r="T1833" i="1"/>
  <c r="T392" i="1"/>
  <c r="T2856" i="1"/>
  <c r="T3838" i="1"/>
  <c r="T1855" i="1"/>
  <c r="T784" i="1"/>
  <c r="T3667" i="1"/>
  <c r="T27" i="1"/>
  <c r="T2098" i="1"/>
  <c r="T3415" i="1"/>
  <c r="T377" i="1"/>
  <c r="T3293" i="1"/>
  <c r="T3581" i="1"/>
  <c r="T1388" i="1"/>
  <c r="T821" i="1"/>
  <c r="T2640" i="1"/>
  <c r="T3695" i="1"/>
  <c r="T2301" i="1"/>
  <c r="T3455" i="1"/>
  <c r="T2218" i="1"/>
  <c r="T2817" i="1"/>
  <c r="T2825" i="1"/>
  <c r="T2978" i="1"/>
  <c r="T3068" i="1"/>
  <c r="T1330" i="1"/>
  <c r="T1780" i="1"/>
  <c r="T2859" i="1"/>
  <c r="T158" i="1"/>
  <c r="T1792" i="1"/>
  <c r="T673" i="1"/>
  <c r="T1340" i="1"/>
  <c r="T1005" i="1"/>
  <c r="T1154" i="1"/>
  <c r="T1105" i="1"/>
  <c r="T3871" i="1"/>
  <c r="T2780" i="1"/>
  <c r="T2740" i="1"/>
  <c r="T1694" i="1"/>
  <c r="T1770" i="1"/>
  <c r="T1739" i="1"/>
  <c r="T3286" i="1"/>
  <c r="T926" i="1"/>
  <c r="T1502" i="1"/>
  <c r="T46" i="1"/>
  <c r="T3387" i="1"/>
  <c r="T3357" i="1"/>
  <c r="T3012" i="1"/>
  <c r="T3598" i="1"/>
  <c r="T3771" i="1"/>
  <c r="T95" i="1"/>
  <c r="T3512" i="1"/>
  <c r="T2826" i="1"/>
  <c r="T2454" i="1"/>
  <c r="T745" i="1"/>
  <c r="T2211" i="1"/>
  <c r="T411" i="1"/>
  <c r="T3754" i="1"/>
  <c r="T3183" i="1"/>
  <c r="T3323" i="1"/>
  <c r="T1639" i="1"/>
  <c r="T2757" i="1"/>
  <c r="T3327" i="1"/>
  <c r="T1687" i="1"/>
  <c r="T78" i="1"/>
  <c r="T3727" i="1"/>
  <c r="T3607" i="1"/>
  <c r="T3294" i="1"/>
  <c r="T1194" i="1"/>
  <c r="T3510" i="1"/>
  <c r="T947" i="1"/>
  <c r="T1169" i="1"/>
  <c r="T1985" i="1"/>
  <c r="T1337" i="1"/>
  <c r="T3802" i="1"/>
  <c r="T1864" i="1"/>
  <c r="T448" i="1"/>
  <c r="T1016" i="1"/>
  <c r="T3072" i="1"/>
  <c r="T2162" i="1"/>
  <c r="T944" i="1"/>
  <c r="T718" i="1"/>
  <c r="T1728" i="1"/>
  <c r="T1554" i="1"/>
  <c r="T2408" i="1"/>
  <c r="T3458" i="1"/>
  <c r="T3900" i="1"/>
  <c r="T42" i="1"/>
  <c r="T3960" i="1"/>
  <c r="T3908" i="1"/>
  <c r="T3678" i="1"/>
  <c r="T2980" i="1"/>
  <c r="T3453" i="1"/>
  <c r="T1374" i="1"/>
  <c r="T2492" i="1"/>
  <c r="T3135" i="1"/>
  <c r="T3321" i="1"/>
  <c r="T831" i="1"/>
  <c r="T92" i="1"/>
  <c r="T2457" i="1"/>
  <c r="T2481" i="1"/>
  <c r="T850" i="1"/>
  <c r="T2653" i="1"/>
  <c r="T958" i="1"/>
  <c r="T680" i="1"/>
  <c r="T1716" i="1"/>
  <c r="T1870" i="1"/>
  <c r="T3128" i="1"/>
  <c r="T1407" i="1"/>
  <c r="T444" i="1"/>
  <c r="T3925" i="1"/>
  <c r="T3470" i="1"/>
  <c r="T207" i="1"/>
  <c r="T960" i="1"/>
  <c r="T3882" i="1"/>
  <c r="T88" i="1"/>
  <c r="T4038" i="1"/>
  <c r="T894" i="1"/>
  <c r="T2894" i="1"/>
  <c r="T4069" i="1"/>
  <c r="T3758" i="1"/>
  <c r="T3095" i="1"/>
  <c r="T2907" i="1"/>
  <c r="T3005" i="1"/>
  <c r="T3377" i="1"/>
  <c r="T3998" i="1"/>
  <c r="T1247" i="1"/>
  <c r="T649" i="1"/>
  <c r="T2974" i="1"/>
  <c r="T3839" i="1"/>
  <c r="T535" i="1"/>
  <c r="T3405" i="1"/>
  <c r="T789" i="1"/>
  <c r="T2971" i="1"/>
  <c r="T3671" i="1"/>
  <c r="T2120" i="1"/>
  <c r="T3694" i="1"/>
  <c r="T1622" i="1"/>
  <c r="T3621" i="1"/>
  <c r="T3566" i="1"/>
  <c r="T3514" i="1"/>
  <c r="T1396" i="1"/>
  <c r="T2005" i="1"/>
  <c r="T3601" i="1"/>
  <c r="T2473" i="1"/>
  <c r="T72" i="1"/>
  <c r="T3652" i="1"/>
  <c r="T1642" i="1"/>
  <c r="T3407" i="1"/>
  <c r="T3654" i="1"/>
  <c r="T3477" i="1"/>
  <c r="T2742" i="1"/>
  <c r="T3464" i="1"/>
  <c r="T2267" i="1"/>
  <c r="T3538" i="1"/>
  <c r="T978" i="1"/>
  <c r="T3636" i="1"/>
  <c r="T662" i="1"/>
  <c r="T1081" i="1"/>
  <c r="T1226" i="1"/>
  <c r="T1796" i="1"/>
  <c r="T202" i="1"/>
  <c r="T806" i="1"/>
  <c r="T1804" i="1"/>
  <c r="T2554" i="1"/>
  <c r="T2744" i="1"/>
  <c r="T2669" i="1"/>
  <c r="T3348" i="1"/>
  <c r="T2560" i="1"/>
  <c r="T3441" i="1"/>
  <c r="T531" i="1"/>
  <c r="T3319" i="1"/>
  <c r="T2784" i="1"/>
  <c r="T3683" i="1"/>
  <c r="T75" i="1"/>
  <c r="T1625" i="1"/>
  <c r="T3593" i="1"/>
  <c r="T3393" i="1"/>
  <c r="T3368" i="1"/>
  <c r="T3410" i="1"/>
  <c r="T3531" i="1"/>
  <c r="T3702" i="1"/>
  <c r="T2807" i="1"/>
  <c r="T3257" i="1"/>
  <c r="T759" i="1"/>
  <c r="T1319" i="1"/>
  <c r="T3191" i="1"/>
  <c r="T1775" i="1"/>
  <c r="T1162" i="1"/>
  <c r="T2597" i="1"/>
  <c r="T1176" i="1"/>
  <c r="T3378" i="1"/>
  <c r="T1774" i="1"/>
  <c r="T3845" i="1"/>
  <c r="T198" i="1"/>
  <c r="T742" i="1"/>
  <c r="T12" i="1"/>
  <c r="T2748" i="1"/>
  <c r="T1492" i="1"/>
  <c r="T1392" i="1"/>
  <c r="T760" i="1"/>
  <c r="T2828" i="1"/>
  <c r="T3715" i="1"/>
  <c r="T43" i="1"/>
  <c r="T3987" i="1"/>
  <c r="T1641" i="1"/>
  <c r="T3513" i="1"/>
  <c r="T28" i="1"/>
  <c r="T2485" i="1"/>
  <c r="T3548" i="1"/>
  <c r="T3437" i="1"/>
  <c r="T3570" i="1"/>
  <c r="T2221" i="1"/>
  <c r="T2299" i="1"/>
  <c r="T1847" i="1"/>
  <c r="T3666" i="1"/>
  <c r="T1862" i="1"/>
  <c r="T1361" i="1"/>
  <c r="T3462" i="1"/>
  <c r="T2172" i="1"/>
  <c r="T820" i="1"/>
  <c r="T3813" i="1"/>
  <c r="T1107" i="1"/>
  <c r="T559" i="1"/>
  <c r="T923" i="1"/>
  <c r="T3077" i="1"/>
  <c r="T3856" i="1"/>
  <c r="T2958" i="1"/>
  <c r="T2684" i="1"/>
  <c r="T2920" i="1"/>
  <c r="T2407" i="1"/>
  <c r="T3307" i="1"/>
  <c r="T3558" i="1"/>
  <c r="T69" i="1"/>
  <c r="T3659" i="1"/>
  <c r="T3819" i="1"/>
  <c r="T2790" i="1"/>
  <c r="T1653" i="1"/>
  <c r="T3772" i="1"/>
  <c r="T833" i="1"/>
  <c r="T3253" i="1"/>
  <c r="T1288" i="1"/>
  <c r="T1372" i="1"/>
  <c r="T1846" i="1"/>
  <c r="T3660" i="1"/>
  <c r="T3001" i="1"/>
  <c r="T3615" i="1"/>
  <c r="T3835" i="1"/>
  <c r="T2964" i="1"/>
  <c r="T1896" i="1"/>
  <c r="T3309" i="1"/>
  <c r="T2500" i="1"/>
  <c r="T3817" i="1"/>
  <c r="T3451" i="1"/>
  <c r="T3554" i="1"/>
  <c r="T2797" i="1"/>
  <c r="T3009" i="1"/>
  <c r="T3609" i="1"/>
  <c r="T3364" i="1"/>
  <c r="T3049" i="1"/>
  <c r="T11" i="1"/>
  <c r="T541" i="1"/>
  <c r="T1834" i="1"/>
  <c r="T3446" i="1"/>
  <c r="T3822" i="1"/>
  <c r="T2822" i="1"/>
  <c r="T3094" i="1"/>
  <c r="T483" i="1"/>
  <c r="T1110" i="1"/>
  <c r="T703" i="1"/>
  <c r="T4057" i="1"/>
  <c r="T3275" i="1"/>
  <c r="T3704" i="1"/>
  <c r="T661" i="1"/>
  <c r="T2562" i="1"/>
  <c r="T876" i="1"/>
  <c r="T4076" i="1"/>
  <c r="T2811" i="1"/>
  <c r="T1071" i="1"/>
  <c r="T1844" i="1"/>
  <c r="T3359" i="1"/>
  <c r="T3522" i="1"/>
  <c r="T3433" i="1"/>
  <c r="T3611" i="1"/>
  <c r="T2929" i="1"/>
  <c r="T417" i="1"/>
  <c r="T87" i="1"/>
  <c r="T3228" i="1"/>
  <c r="T2181" i="1"/>
  <c r="T1900" i="1"/>
  <c r="T1039" i="1"/>
  <c r="T3624" i="1"/>
  <c r="T887" i="1"/>
  <c r="T2839" i="1"/>
  <c r="T2630" i="1"/>
  <c r="T2836" i="1"/>
  <c r="T2798" i="1"/>
  <c r="T3167" i="1"/>
  <c r="T3456" i="1"/>
  <c r="T3380" i="1"/>
  <c r="T3411" i="1"/>
  <c r="T3713" i="1"/>
  <c r="T97" i="1"/>
  <c r="T500" i="1"/>
  <c r="T1771" i="1"/>
  <c r="T1570" i="1"/>
  <c r="T1100" i="1"/>
  <c r="T2746" i="1"/>
  <c r="T1699" i="1"/>
  <c r="T1004" i="1"/>
  <c r="T2137" i="1"/>
  <c r="T556" i="1"/>
  <c r="T1859" i="1"/>
  <c r="T1439" i="1"/>
  <c r="T3532" i="1"/>
  <c r="T2097" i="1"/>
  <c r="T3349" i="1"/>
  <c r="T409" i="1"/>
  <c r="T2121" i="1"/>
  <c r="T3392" i="1"/>
  <c r="T1285" i="1"/>
  <c r="T2995" i="1"/>
  <c r="T21" i="1"/>
  <c r="T758" i="1"/>
  <c r="T384" i="1"/>
  <c r="T52" i="1"/>
  <c r="T3138" i="1"/>
  <c r="T1296" i="1"/>
  <c r="T117" i="1"/>
  <c r="T2319" i="1"/>
  <c r="T3560" i="1"/>
  <c r="T3662" i="1"/>
  <c r="T1129" i="1"/>
  <c r="T987" i="1"/>
  <c r="T988" i="1"/>
  <c r="T2647" i="1"/>
  <c r="T1697" i="1"/>
  <c r="T2731" i="1"/>
  <c r="T1814" i="1"/>
  <c r="T63" i="1"/>
  <c r="T3844" i="1"/>
  <c r="T3361" i="1"/>
  <c r="T3587" i="1"/>
  <c r="T3324" i="1"/>
  <c r="T3035" i="1"/>
  <c r="T3176" i="1"/>
  <c r="T3937" i="1"/>
  <c r="T3065" i="1"/>
  <c r="T2829" i="1"/>
  <c r="T25" i="1"/>
  <c r="T3474" i="1"/>
  <c r="T819" i="1"/>
  <c r="T1621" i="1"/>
  <c r="T528" i="1"/>
  <c r="T2095" i="1"/>
  <c r="T744" i="1"/>
  <c r="T1610" i="1"/>
  <c r="T3709" i="1"/>
  <c r="T2806" i="1"/>
  <c r="T3370" i="1"/>
  <c r="T1672" i="1"/>
  <c r="T1298" i="1"/>
  <c r="T1949" i="1"/>
  <c r="T3686" i="1"/>
  <c r="T3345" i="1"/>
  <c r="T977" i="1"/>
  <c r="T678" i="1"/>
  <c r="T2146" i="1"/>
  <c r="T915" i="1"/>
  <c r="T1312" i="1"/>
  <c r="T1789" i="1"/>
  <c r="T1104" i="1"/>
  <c r="T3795" i="1"/>
  <c r="T1783" i="1"/>
  <c r="T885" i="1"/>
  <c r="T1230" i="1"/>
  <c r="T952" i="1"/>
  <c r="T1882" i="1"/>
  <c r="T3195" i="1"/>
  <c r="T1302" i="1"/>
  <c r="T2982" i="1"/>
  <c r="T3585" i="1"/>
  <c r="T1850" i="1"/>
  <c r="T2791" i="1"/>
  <c r="T3546" i="1"/>
  <c r="T3853" i="1"/>
  <c r="T2794" i="1"/>
  <c r="T66" i="1"/>
  <c r="T3785" i="1"/>
  <c r="T859" i="1"/>
  <c r="T3561" i="1"/>
  <c r="T2210" i="1"/>
  <c r="T2930" i="1"/>
  <c r="T3187" i="1"/>
  <c r="T3810" i="1"/>
  <c r="T3718" i="1"/>
  <c r="T2216" i="1"/>
  <c r="T3296" i="1"/>
  <c r="T3399" i="1"/>
  <c r="T1903" i="1"/>
  <c r="T670" i="1"/>
  <c r="T4037" i="1"/>
  <c r="T1167" i="1"/>
  <c r="T635" i="1"/>
  <c r="T2941" i="1"/>
  <c r="T3689" i="1"/>
  <c r="T3204" i="1"/>
  <c r="T2002" i="1"/>
  <c r="T1773" i="1"/>
  <c r="T89" i="1"/>
  <c r="T3776" i="1"/>
  <c r="T1216" i="1"/>
  <c r="T22" i="1"/>
  <c r="T3573" i="1"/>
  <c r="T2291" i="1"/>
  <c r="T2089" i="1"/>
  <c r="T3553" i="1"/>
  <c r="T3151" i="1"/>
  <c r="T3034" i="1"/>
  <c r="T418" i="1"/>
  <c r="T1626" i="1"/>
  <c r="T1682" i="1"/>
  <c r="T1364" i="1"/>
  <c r="T3448" i="1"/>
  <c r="T2290" i="1"/>
  <c r="T2484" i="1"/>
  <c r="T2636" i="1"/>
  <c r="T3028" i="1"/>
  <c r="T783" i="1"/>
  <c r="T2561" i="1"/>
  <c r="T2193" i="1"/>
  <c r="T2085" i="1"/>
  <c r="T1465" i="1"/>
  <c r="T3291" i="1"/>
  <c r="T3565" i="1"/>
  <c r="T1835" i="1"/>
  <c r="T3013" i="1"/>
  <c r="T1289" i="1"/>
  <c r="T1764" i="1"/>
  <c r="T1813" i="1"/>
  <c r="T1915" i="1"/>
  <c r="T501" i="1"/>
  <c r="T177" i="1"/>
  <c r="T2914" i="1"/>
  <c r="T755" i="1"/>
  <c r="T2704" i="1"/>
  <c r="T365" i="1"/>
  <c r="T3365" i="1"/>
  <c r="T677" i="1"/>
  <c r="T1350" i="1"/>
  <c r="T102" i="1"/>
  <c r="T3010" i="1"/>
  <c r="T3414" i="1"/>
  <c r="T1643" i="1"/>
  <c r="T68" i="1"/>
  <c r="T3572" i="1"/>
  <c r="T3812" i="1"/>
  <c r="T3372" i="1"/>
  <c r="T3760" i="1"/>
  <c r="T112" i="1"/>
  <c r="T1853" i="1"/>
  <c r="T1886" i="1"/>
  <c r="T3234" i="1"/>
  <c r="T3533" i="1"/>
  <c r="T1932" i="1"/>
  <c r="T3331" i="1"/>
  <c r="T3821" i="1"/>
  <c r="T1615" i="1"/>
  <c r="T2525" i="1"/>
  <c r="T2177" i="1"/>
  <c r="T3828" i="1"/>
  <c r="T2639" i="1"/>
  <c r="T1894" i="1"/>
  <c r="T79" i="1"/>
  <c r="T3081" i="1"/>
  <c r="T2127" i="1"/>
  <c r="T3100" i="1"/>
  <c r="T650" i="1"/>
  <c r="T2598" i="1"/>
  <c r="T2368" i="1"/>
  <c r="T2679" i="1"/>
  <c r="T1096" i="1"/>
  <c r="T2992" i="1"/>
  <c r="T108" i="1"/>
  <c r="T2524" i="1"/>
  <c r="T119" i="1"/>
  <c r="T3717" i="1"/>
  <c r="T3756" i="1"/>
  <c r="T2542" i="1"/>
  <c r="T3916" i="1"/>
  <c r="T3815" i="1"/>
  <c r="T3784" i="1"/>
  <c r="T1620" i="1"/>
  <c r="T812" i="1"/>
  <c r="T3358" i="1"/>
  <c r="T3766" i="1"/>
  <c r="T1035" i="1"/>
  <c r="T3712" i="1"/>
  <c r="T3492" i="1"/>
  <c r="T1760" i="1"/>
  <c r="T3600" i="1"/>
  <c r="T1640" i="1"/>
  <c r="T782" i="1"/>
  <c r="T3374" i="1"/>
  <c r="T3040" i="1"/>
  <c r="T3460" i="1"/>
  <c r="T3534" i="1"/>
  <c r="T3582" i="1"/>
  <c r="T2295" i="1"/>
  <c r="T648" i="1"/>
  <c r="T1613" i="1"/>
  <c r="T3610" i="1"/>
  <c r="T2207" i="1"/>
  <c r="T3297" i="1"/>
  <c r="T2102" i="1"/>
  <c r="T3579" i="1"/>
  <c r="T2494" i="1"/>
  <c r="T3396" i="1"/>
  <c r="T3706" i="1"/>
  <c r="T671" i="1"/>
  <c r="T2511" i="1"/>
  <c r="T553" i="1"/>
  <c r="T669" i="1"/>
  <c r="T3851" i="1"/>
  <c r="T716" i="1"/>
  <c r="T930" i="1"/>
  <c r="T143" i="1"/>
  <c r="T2615" i="1"/>
  <c r="T3752" i="1"/>
  <c r="T1989" i="1"/>
  <c r="T1274" i="1"/>
  <c r="T801" i="1"/>
  <c r="T3830" i="1"/>
  <c r="T3343" i="1"/>
  <c r="T1526" i="1"/>
  <c r="T3382" i="1"/>
  <c r="T654" i="1"/>
  <c r="T2793" i="1"/>
  <c r="T3521" i="1"/>
  <c r="T3398" i="1"/>
  <c r="T3764" i="1"/>
  <c r="T2783" i="1"/>
  <c r="T1644" i="1"/>
  <c r="T2670" i="1"/>
  <c r="T37" i="1"/>
  <c r="T3233" i="1"/>
  <c r="T816" i="1"/>
  <c r="T3670" i="1"/>
  <c r="T1840" i="1"/>
  <c r="T2990" i="1"/>
  <c r="T83" i="1"/>
  <c r="T3539" i="1"/>
  <c r="T3757" i="1"/>
  <c r="T3589" i="1"/>
  <c r="T858" i="1"/>
  <c r="T2203" i="1"/>
  <c r="T2236" i="1"/>
  <c r="T966" i="1"/>
  <c r="T700" i="1"/>
  <c r="T3109" i="1"/>
  <c r="T2677" i="1"/>
  <c r="T2882" i="1"/>
  <c r="T1098" i="1"/>
  <c r="T666" i="1"/>
  <c r="T356" i="1"/>
  <c r="T532" i="1"/>
  <c r="T3490" i="1"/>
  <c r="T3508" i="1"/>
  <c r="T3315" i="1"/>
  <c r="T3174" i="1"/>
  <c r="T1303" i="1"/>
  <c r="T3629" i="1"/>
  <c r="T879" i="1"/>
  <c r="T1788" i="1"/>
  <c r="T3545" i="1"/>
  <c r="T2292" i="1"/>
  <c r="T3033" i="1"/>
  <c r="T3429" i="1"/>
  <c r="T3495" i="1"/>
  <c r="T1888" i="1"/>
  <c r="T1939" i="1"/>
  <c r="T2502" i="1"/>
  <c r="T787" i="1"/>
  <c r="T76" i="1"/>
  <c r="T1076" i="1"/>
  <c r="T2602" i="1"/>
  <c r="T924" i="1"/>
  <c r="T968" i="1"/>
  <c r="T3146" i="1"/>
  <c r="T934" i="1"/>
  <c r="T3022" i="1"/>
  <c r="T3755" i="1"/>
  <c r="T936" i="1"/>
  <c r="T3418" i="1"/>
  <c r="T2979" i="1"/>
  <c r="T3782" i="1"/>
  <c r="T881" i="1"/>
  <c r="T3787" i="1"/>
  <c r="T3681" i="1"/>
  <c r="T3699" i="1"/>
  <c r="T3282" i="1"/>
  <c r="T3375" i="1"/>
  <c r="T1605" i="1"/>
  <c r="T3272" i="1"/>
  <c r="T3385" i="1"/>
  <c r="T3487" i="1"/>
  <c r="T1022" i="1"/>
  <c r="T3229" i="1"/>
  <c r="T530" i="1"/>
  <c r="T3705" i="1"/>
  <c r="T3369" i="1"/>
  <c r="T1839" i="1"/>
  <c r="T3473" i="1"/>
  <c r="T2224" i="1"/>
  <c r="T1041" i="1"/>
  <c r="T2488" i="1"/>
  <c r="T943" i="1"/>
  <c r="T3730" i="1"/>
  <c r="T702" i="1"/>
  <c r="T982" i="1"/>
  <c r="T1273" i="1"/>
  <c r="T3312" i="1"/>
  <c r="T3107" i="1"/>
  <c r="T3635" i="1"/>
  <c r="T3676" i="1"/>
  <c r="T3504" i="1"/>
  <c r="T533" i="1"/>
  <c r="T2841" i="1"/>
  <c r="T524" i="1"/>
  <c r="T339" i="1"/>
  <c r="T3904" i="1"/>
  <c r="T1349" i="1"/>
  <c r="T1248" i="1"/>
  <c r="T3680" i="1"/>
  <c r="T1286" i="1"/>
  <c r="T3447" i="1"/>
  <c r="T3692" i="1"/>
  <c r="T1379" i="1"/>
  <c r="T3612" i="1"/>
  <c r="T2802" i="1"/>
  <c r="T1942" i="1"/>
  <c r="T3311" i="1"/>
  <c r="T3564" i="1"/>
  <c r="T891" i="1"/>
  <c r="T991" i="1"/>
  <c r="T3951" i="1"/>
  <c r="T2931" i="1"/>
  <c r="T2100" i="1"/>
  <c r="T2940" i="1"/>
  <c r="T1301" i="1"/>
  <c r="T795" i="1"/>
  <c r="T2168" i="1"/>
  <c r="T1652" i="1"/>
  <c r="T3320" i="1"/>
  <c r="T3841" i="1"/>
  <c r="T1636" i="1"/>
  <c r="T73" i="1"/>
  <c r="T832" i="1"/>
  <c r="T1604" i="1"/>
  <c r="T3543" i="1"/>
  <c r="T2281" i="1"/>
  <c r="T1665" i="1"/>
  <c r="T1885" i="1"/>
  <c r="T1208" i="1"/>
  <c r="T3039" i="1"/>
  <c r="T1962" i="1"/>
  <c r="T2409" i="1"/>
  <c r="T61" i="1"/>
  <c r="T2772" i="1"/>
  <c r="T2519" i="1"/>
  <c r="T212" i="1"/>
  <c r="T2758" i="1"/>
  <c r="T2975" i="1"/>
  <c r="T3774" i="1"/>
  <c r="T4108" i="1"/>
  <c r="T1786" i="1"/>
  <c r="T3475" i="1"/>
  <c r="T2528" i="1"/>
  <c r="T3697" i="1"/>
  <c r="T1926" i="1"/>
  <c r="T3511" i="1"/>
  <c r="T1193" i="1"/>
  <c r="T2942" i="1"/>
  <c r="T3599" i="1"/>
  <c r="T1300" i="1"/>
  <c r="T3729" i="1"/>
  <c r="T3655" i="1"/>
  <c r="T1831" i="1"/>
  <c r="T3520" i="1"/>
  <c r="T1509" i="1"/>
  <c r="T825" i="1"/>
  <c r="T3329" i="1"/>
  <c r="T1825" i="1"/>
  <c r="T814" i="1"/>
  <c r="T2819" i="1"/>
  <c r="T2217" i="1"/>
  <c r="T1333" i="1"/>
  <c r="T517" i="1"/>
  <c r="T547" i="1"/>
  <c r="T692" i="1"/>
  <c r="T3843" i="1"/>
  <c r="T2770" i="1"/>
  <c r="T522" i="1"/>
  <c r="T1243" i="1"/>
  <c r="T329" i="1"/>
  <c r="T3153" i="1"/>
  <c r="T3528" i="1"/>
  <c r="T3682" i="1"/>
  <c r="T3242" i="1"/>
  <c r="T1930" i="1"/>
  <c r="T3625" i="1"/>
  <c r="T3339" i="1"/>
  <c r="T3280" i="1"/>
  <c r="T3289" i="1"/>
  <c r="T1744" i="1"/>
  <c r="T3816" i="1"/>
  <c r="T98" i="1"/>
  <c r="T3524" i="1"/>
  <c r="T2297" i="1"/>
  <c r="T1656" i="1"/>
  <c r="T2208" i="1"/>
  <c r="T790" i="1"/>
  <c r="T1677" i="1"/>
  <c r="T2938" i="1"/>
  <c r="T2558" i="1"/>
  <c r="T3422" i="1"/>
  <c r="T1266" i="1"/>
  <c r="T1391" i="1"/>
  <c r="T1402" i="1"/>
  <c r="T1755" i="1"/>
  <c r="T1311" i="1"/>
  <c r="T1577" i="1"/>
  <c r="T2063" i="1"/>
  <c r="T2088" i="1"/>
  <c r="T3494" i="1"/>
  <c r="T103" i="1"/>
  <c r="T3053" i="1"/>
  <c r="T3389" i="1"/>
  <c r="T116" i="1"/>
  <c r="T3707" i="1"/>
  <c r="T408" i="1"/>
  <c r="T2835" i="1"/>
  <c r="T728" i="1"/>
  <c r="T3594" i="1"/>
  <c r="T2557" i="1"/>
  <c r="T3501" i="1"/>
  <c r="T3218" i="1"/>
  <c r="T3305" i="1"/>
  <c r="T785" i="1"/>
  <c r="T3724" i="1"/>
  <c r="T2119" i="1"/>
  <c r="T3711" i="1"/>
  <c r="T2823" i="1"/>
  <c r="T4" i="1"/>
  <c r="T80" i="1"/>
  <c r="T2778" i="1"/>
  <c r="T690" i="1"/>
  <c r="T2422" i="1"/>
  <c r="T3018" i="1"/>
  <c r="T3913" i="1"/>
  <c r="T3209" i="1"/>
  <c r="T3663" i="1"/>
  <c r="T3439" i="1"/>
  <c r="T3780" i="1"/>
  <c r="T3467" i="1"/>
  <c r="T3596" i="1"/>
  <c r="T2117" i="1"/>
  <c r="T19" i="1"/>
  <c r="T268" i="1"/>
  <c r="T312" i="1"/>
  <c r="T2472" i="1"/>
  <c r="T2559" i="1"/>
  <c r="T70" i="1"/>
  <c r="T3461" i="1"/>
  <c r="T1662" i="1"/>
  <c r="T3115" i="1"/>
  <c r="T1106" i="1"/>
  <c r="T1341" i="1"/>
  <c r="T2733" i="1"/>
  <c r="T1803" i="1"/>
  <c r="T1800" i="1"/>
  <c r="T704" i="1"/>
  <c r="T146" i="1"/>
  <c r="T3230" i="1"/>
  <c r="T2550" i="1"/>
  <c r="T3799" i="1"/>
  <c r="T1645" i="1"/>
  <c r="T1623" i="1"/>
  <c r="T3438" i="1"/>
  <c r="T3975" i="1"/>
  <c r="T121" i="1"/>
  <c r="T3232" i="1"/>
  <c r="T2936" i="1"/>
  <c r="T964" i="1"/>
  <c r="T1637" i="1"/>
  <c r="T3530" i="1"/>
  <c r="T2551" i="1"/>
  <c r="T3044" i="1"/>
  <c r="T3818" i="1"/>
  <c r="T3580" i="1"/>
  <c r="T3454" i="1"/>
  <c r="T2106" i="1"/>
  <c r="T219" i="1"/>
  <c r="T1018" i="1"/>
  <c r="T2698" i="1"/>
  <c r="T1911" i="1"/>
  <c r="T1693" i="1"/>
  <c r="T1245" i="1"/>
  <c r="T1781" i="1"/>
  <c r="T1310" i="1"/>
  <c r="T4012" i="1"/>
  <c r="T410" i="1"/>
  <c r="T2476" i="1"/>
  <c r="T2934" i="1"/>
  <c r="T3342" i="1"/>
  <c r="T2099" i="1"/>
  <c r="T1849" i="1"/>
  <c r="T3505" i="1"/>
  <c r="T3322" i="1"/>
  <c r="T2179" i="1"/>
  <c r="T805" i="1"/>
  <c r="T822" i="1"/>
  <c r="T1629" i="1"/>
  <c r="T50" i="1"/>
  <c r="T3568" i="1"/>
  <c r="T3381" i="1"/>
  <c r="T1858" i="1"/>
  <c r="T3811" i="1"/>
  <c r="T1828" i="1"/>
  <c r="T2112" i="1"/>
  <c r="T3656" i="1"/>
  <c r="T1923" i="1"/>
  <c r="T2084" i="1"/>
  <c r="T2489" i="1"/>
  <c r="T830" i="1"/>
  <c r="T3668" i="1"/>
  <c r="T3773" i="1"/>
  <c r="T2104" i="1"/>
  <c r="T2789" i="1"/>
  <c r="T3397" i="1"/>
  <c r="T1139" i="1"/>
  <c r="T628" i="1"/>
  <c r="T469" i="1"/>
  <c r="T1766" i="1"/>
  <c r="T1689" i="1"/>
  <c r="T2847" i="1"/>
  <c r="T120" i="1"/>
  <c r="T1769" i="1"/>
  <c r="T2937" i="1"/>
  <c r="T3197" i="1"/>
  <c r="T538" i="1"/>
  <c r="T3690" i="1"/>
  <c r="T3626" i="1"/>
  <c r="T844" i="1"/>
  <c r="T3507" i="1"/>
  <c r="T2113" i="1"/>
  <c r="T3227" i="1"/>
  <c r="T3476" i="1"/>
  <c r="T3479" i="1"/>
  <c r="T2967" i="1"/>
  <c r="T101" i="1"/>
  <c r="T2496" i="1"/>
  <c r="T3703" i="1"/>
  <c r="T3710" i="1"/>
  <c r="T3452" i="1"/>
  <c r="T1001" i="1"/>
  <c r="T1228" i="1"/>
  <c r="T3926" i="1"/>
  <c r="T3805" i="1"/>
  <c r="T3664" i="1"/>
  <c r="T3346" i="1"/>
  <c r="T2111" i="1"/>
  <c r="T3673" i="1"/>
  <c r="T3017" i="1"/>
  <c r="T3722" i="1"/>
  <c r="T3412" i="1"/>
  <c r="T1826" i="1"/>
  <c r="T3701" i="1"/>
  <c r="T837" i="1"/>
  <c r="T1843" i="1"/>
  <c r="T989" i="1"/>
  <c r="T1329" i="1"/>
  <c r="T835" i="1"/>
  <c r="T16" i="1"/>
  <c r="T3571" i="1"/>
  <c r="T3020" i="1"/>
  <c r="T3159" i="1"/>
  <c r="T1719" i="1"/>
  <c r="T1905" i="1"/>
  <c r="T3825" i="1"/>
  <c r="T3314" i="1"/>
  <c r="T74" i="1"/>
  <c r="T3259" i="1"/>
  <c r="T3388" i="1"/>
  <c r="T2487" i="1"/>
  <c r="T722" i="1"/>
  <c r="T3032" i="1"/>
  <c r="T2010" i="1"/>
  <c r="T1265" i="1"/>
  <c r="T740" i="1"/>
  <c r="T81" i="1"/>
  <c r="T3569" i="1"/>
  <c r="T2479" i="1"/>
  <c r="T3099" i="1"/>
  <c r="T1679" i="1"/>
  <c r="T1914" i="1"/>
  <c r="T1293" i="1"/>
  <c r="T1678" i="1"/>
  <c r="T3042" i="1"/>
  <c r="T3270" i="1"/>
  <c r="T3434" i="1"/>
  <c r="T3500" i="1"/>
  <c r="T2497" i="1"/>
  <c r="T3503" i="1"/>
  <c r="T2634" i="1"/>
  <c r="T1355" i="1"/>
  <c r="T3502" i="1"/>
  <c r="T3551" i="1"/>
  <c r="T1901" i="1"/>
  <c r="T372" i="1"/>
  <c r="T2657" i="1"/>
  <c r="T3850" i="1"/>
  <c r="T2526" i="1"/>
  <c r="T94" i="1"/>
  <c r="T810" i="1"/>
  <c r="T817" i="1"/>
  <c r="T2973" i="1"/>
  <c r="T3595" i="1"/>
  <c r="T2293" i="1"/>
  <c r="T3443" i="1"/>
  <c r="T404" i="1"/>
  <c r="T2466" i="1"/>
  <c r="T1508" i="1"/>
  <c r="T2469" i="1"/>
  <c r="T1325" i="1"/>
  <c r="T767" i="1"/>
  <c r="T38" i="1"/>
  <c r="T1607" i="1"/>
  <c r="T3299" i="1"/>
  <c r="T788" i="1"/>
  <c r="T3723" i="1"/>
  <c r="T3416" i="1"/>
  <c r="T3515" i="1"/>
  <c r="T2165" i="1"/>
  <c r="T3486" i="1"/>
  <c r="T2108" i="1"/>
  <c r="T2103" i="1"/>
  <c r="T1891" i="1"/>
  <c r="T750" i="1"/>
  <c r="T3395" i="1"/>
  <c r="T3355" i="1"/>
  <c r="T1309" i="1"/>
  <c r="T2705" i="1"/>
  <c r="T3091" i="1"/>
  <c r="T974" i="1"/>
  <c r="T48" i="1"/>
  <c r="T3576" i="1"/>
  <c r="T878" i="1"/>
  <c r="T3618" i="1"/>
  <c r="T3313" i="1"/>
  <c r="T1895" i="1"/>
  <c r="T3450" i="1"/>
  <c r="T1246" i="1"/>
  <c r="T3419" i="1"/>
  <c r="T3390" i="1"/>
  <c r="T3583" i="1"/>
  <c r="T3182" i="1"/>
  <c r="T1841" i="1"/>
  <c r="T3445" i="1"/>
  <c r="T1661" i="1"/>
  <c r="T2629" i="1"/>
  <c r="T1343" i="1"/>
  <c r="T3985" i="1"/>
  <c r="T1540" i="1"/>
  <c r="T1211" i="1"/>
  <c r="T3658" i="1"/>
  <c r="T1649" i="1"/>
  <c r="T2981" i="1"/>
  <c r="T838" i="1"/>
  <c r="T3186" i="1"/>
  <c r="T3878" i="1"/>
  <c r="T3336" i="1"/>
  <c r="T2667" i="1"/>
  <c r="T3823" i="1"/>
  <c r="T3384" i="1"/>
  <c r="T2703" i="1"/>
  <c r="T93" i="1"/>
  <c r="T3424" i="1"/>
  <c r="T2086" i="1"/>
  <c r="T3517" i="1"/>
  <c r="T3421" i="1"/>
  <c r="T2294" i="1"/>
  <c r="T3537" i="1"/>
  <c r="T3401" i="1"/>
  <c r="T3728" i="1"/>
  <c r="T3720" i="1"/>
  <c r="T1433" i="1"/>
  <c r="T82" i="1"/>
  <c r="T2674" i="1"/>
  <c r="T1897" i="1"/>
  <c r="T3341" i="1"/>
  <c r="T3215" i="1"/>
  <c r="T3050" i="1"/>
  <c r="T3283" i="1"/>
  <c r="T2173" i="1"/>
  <c r="T1634" i="1"/>
  <c r="T7" i="1"/>
  <c r="T77" i="1"/>
  <c r="T2970" i="1"/>
  <c r="T3469" i="1"/>
  <c r="T2475" i="1"/>
  <c r="T110" i="1"/>
  <c r="T3298" i="1"/>
  <c r="T1475" i="1"/>
  <c r="T857" i="1"/>
  <c r="T2471" i="1"/>
  <c r="T848" i="1"/>
  <c r="T111" i="1"/>
  <c r="T3285" i="1"/>
  <c r="T2080" i="1"/>
  <c r="T1830" i="1"/>
  <c r="T536" i="1"/>
  <c r="T862" i="1"/>
  <c r="T1658" i="1"/>
  <c r="T2532" i="1"/>
  <c r="T1866" i="1"/>
  <c r="T3383" i="1"/>
  <c r="T3628" i="1"/>
  <c r="T64" i="1"/>
  <c r="T2285" i="1"/>
  <c r="T378" i="1"/>
  <c r="T1657" i="1"/>
  <c r="T652" i="1"/>
  <c r="T385" i="1"/>
  <c r="T2467" i="1"/>
  <c r="T1091" i="1"/>
  <c r="T460" i="1"/>
  <c r="T2747" i="1"/>
  <c r="T828" i="1"/>
  <c r="T1761" i="1"/>
  <c r="T3827" i="1"/>
  <c r="T2065" i="1"/>
  <c r="T382" i="1"/>
  <c r="T3604" i="1"/>
  <c r="T3263" i="1"/>
  <c r="T1360" i="1"/>
  <c r="T3266" i="1"/>
  <c r="T756" i="1"/>
  <c r="T1674" i="1"/>
  <c r="T3499" i="1"/>
  <c r="T1680" i="1"/>
  <c r="T105" i="1"/>
  <c r="T3584" i="1"/>
  <c r="T3325" i="1"/>
  <c r="T2641" i="1"/>
  <c r="T1332" i="1"/>
  <c r="T3078" i="1"/>
  <c r="T3846" i="1"/>
  <c r="T1268" i="1"/>
  <c r="T3304" i="1"/>
  <c r="T296" i="1"/>
  <c r="T396" i="1"/>
  <c r="T1249" i="1"/>
  <c r="T3759" i="1"/>
  <c r="T2928" i="1"/>
  <c r="T2628" i="1"/>
  <c r="T1937" i="1"/>
  <c r="T1304" i="1"/>
  <c r="T3254" i="1"/>
  <c r="T1933" i="1"/>
  <c r="T2205" i="1"/>
  <c r="T1827" i="1"/>
  <c r="T2605" i="1"/>
  <c r="T2316" i="1"/>
  <c r="T2082" i="1"/>
  <c r="T2638" i="1"/>
  <c r="T2258" i="1"/>
  <c r="T321" i="1"/>
  <c r="T15" i="1"/>
  <c r="T3352" i="1"/>
  <c r="T2827" i="1"/>
  <c r="T3613" i="1"/>
  <c r="T3179" i="1"/>
  <c r="T803" i="1"/>
  <c r="T3430" i="1"/>
  <c r="T3273" i="1"/>
  <c r="T3619" i="1"/>
  <c r="T2646" i="1"/>
  <c r="T2699" i="1"/>
  <c r="T1806" i="1"/>
  <c r="T419" i="1"/>
  <c r="T54" i="1"/>
  <c r="T1375" i="1"/>
  <c r="T1395" i="1"/>
  <c r="T56" i="1"/>
  <c r="T1572" i="1"/>
  <c r="T3750" i="1"/>
  <c r="T3783" i="1"/>
  <c r="T811" i="1"/>
  <c r="T771" i="1"/>
  <c r="T3376" i="1"/>
  <c r="T2833" i="1"/>
  <c r="T2468" i="1"/>
  <c r="T1671" i="1"/>
  <c r="T1263" i="1"/>
  <c r="T1294" i="1"/>
  <c r="T3161" i="1"/>
  <c r="T1291" i="1"/>
  <c r="T1927" i="1"/>
  <c r="T1743" i="1"/>
  <c r="T2627" i="1"/>
  <c r="T896" i="1"/>
  <c r="T796" i="1"/>
  <c r="T3556" i="1"/>
  <c r="T3201" i="1"/>
  <c r="T32" i="1"/>
  <c r="T113" i="1"/>
  <c r="T2183" i="1"/>
  <c r="T3603" i="1"/>
  <c r="T2621" i="1"/>
  <c r="T3588" i="1"/>
  <c r="T3371" i="1"/>
  <c r="T3353" i="1"/>
  <c r="T1275" i="1"/>
  <c r="T3051" i="1"/>
  <c r="T807" i="1"/>
  <c r="T1902" i="1"/>
  <c r="T2935" i="1"/>
  <c r="T3563" i="1"/>
  <c r="T2840" i="1"/>
  <c r="T826" i="1"/>
  <c r="T3308" i="1"/>
  <c r="T2149" i="1"/>
  <c r="T481" i="1"/>
  <c r="T749" i="1"/>
  <c r="T2094" i="1"/>
  <c r="T1838" i="1"/>
  <c r="T3014" i="1"/>
  <c r="T2083" i="1"/>
  <c r="T343" i="1"/>
  <c r="T2478" i="1"/>
  <c r="T3169" i="1"/>
  <c r="T3356" i="1"/>
  <c r="T407" i="1"/>
  <c r="T414" i="1"/>
  <c r="T3459" i="1"/>
  <c r="T3178" i="1"/>
  <c r="T2939" i="1"/>
  <c r="T2141" i="1"/>
  <c r="T2665" i="1"/>
  <c r="T91" i="1"/>
  <c r="T523" i="1"/>
  <c r="T2499" i="1"/>
  <c r="T3420" i="1"/>
  <c r="T2553" i="1"/>
  <c r="T3488" i="1"/>
  <c r="T1861" i="1"/>
  <c r="T1603" i="1"/>
  <c r="T2988" i="1"/>
  <c r="T1681" i="1"/>
  <c r="T3769" i="1"/>
  <c r="T3620" i="1"/>
  <c r="T802" i="1"/>
  <c r="T3481" i="1"/>
  <c r="T2159" i="1"/>
  <c r="T1206" i="1"/>
  <c r="T9" i="1"/>
  <c r="T736" i="1"/>
  <c r="T3328" i="1"/>
  <c r="T67" i="1"/>
  <c r="T778" i="1"/>
  <c r="T3614" i="1"/>
  <c r="T3775" i="1"/>
  <c r="T2546" i="1"/>
  <c r="T3162" i="1"/>
  <c r="T809" i="1"/>
  <c r="T3310" i="1"/>
  <c r="T118" i="1"/>
  <c r="T3836" i="1"/>
  <c r="T3674" i="1"/>
  <c r="T1823" i="1"/>
  <c r="T2812" i="1"/>
  <c r="T3249" i="1"/>
  <c r="T2248" i="1"/>
  <c r="T3480" i="1"/>
  <c r="T3150" i="1"/>
  <c r="T3605" i="1"/>
  <c r="T140" i="1"/>
  <c r="T2953" i="1"/>
  <c r="T1635" i="1"/>
  <c r="T2738" i="1"/>
  <c r="T8" i="1"/>
  <c r="T3048" i="1"/>
  <c r="T325" i="1"/>
  <c r="T267" i="1"/>
  <c r="T2164" i="1"/>
  <c r="T3770" i="1"/>
  <c r="T3669" i="1"/>
  <c r="T2109" i="1"/>
  <c r="T2470" i="1"/>
  <c r="T3316" i="1"/>
  <c r="T1568" i="1"/>
  <c r="T2659" i="1"/>
  <c r="T3633" i="1"/>
  <c r="T3222" i="1"/>
  <c r="T2541" i="1"/>
  <c r="T2286" i="1"/>
  <c r="T2984" i="1"/>
  <c r="T752" i="1"/>
  <c r="T1250" i="1"/>
  <c r="T1675" i="1"/>
  <c r="T3779" i="1"/>
  <c r="T539" i="1"/>
  <c r="T537" i="1"/>
  <c r="T2996" i="1"/>
  <c r="T2672" i="1"/>
  <c r="T2870" i="1"/>
  <c r="T2265" i="1"/>
  <c r="T540" i="1"/>
  <c r="T3177" i="1"/>
  <c r="T2663" i="1"/>
  <c r="T2534" i="1"/>
  <c r="T3696" i="1"/>
  <c r="T90" i="1"/>
  <c r="T100" i="1"/>
  <c r="T3212" i="1"/>
  <c r="T794" i="1"/>
  <c r="T107" i="1"/>
  <c r="T2555" i="1"/>
  <c r="T1026" i="1"/>
  <c r="T1753" i="1"/>
  <c r="T2326" i="1"/>
  <c r="T47" i="1"/>
  <c r="T3235" i="1"/>
  <c r="T2533" i="1"/>
  <c r="T1290" i="1"/>
  <c r="T3468" i="1"/>
  <c r="T2446" i="1"/>
  <c r="T3170" i="1"/>
  <c r="T272" i="1"/>
  <c r="T2547" i="1"/>
  <c r="T840" i="1"/>
  <c r="T1040" i="1"/>
  <c r="T2785" i="1"/>
  <c r="T1207" i="1"/>
  <c r="T3391" i="1"/>
  <c r="T402" i="1"/>
  <c r="T2932" i="1"/>
  <c r="T3024" i="1"/>
  <c r="T1664" i="1"/>
  <c r="T249" i="1"/>
  <c r="T746" i="1"/>
  <c r="T3181" i="1"/>
  <c r="T278" i="1"/>
  <c r="T3591" i="1"/>
  <c r="T854" i="1"/>
  <c r="T753" i="1"/>
  <c r="T3691" i="1"/>
  <c r="T3597" i="1"/>
  <c r="T839" i="1"/>
  <c r="T2091" i="1"/>
  <c r="T2625" i="1"/>
  <c r="T3281" i="1"/>
  <c r="T3337" i="1"/>
  <c r="T3725" i="1"/>
  <c r="T3164" i="1"/>
  <c r="T2176" i="1"/>
  <c r="T1386" i="1"/>
  <c r="T2543" i="1"/>
  <c r="T2101" i="1"/>
  <c r="T3301" i="1"/>
  <c r="T3471" i="1"/>
  <c r="T3267" i="1"/>
  <c r="T1287" i="1"/>
  <c r="T2323" i="1"/>
  <c r="T3386" i="1"/>
  <c r="T35" i="1"/>
  <c r="T3047" i="1"/>
  <c r="T3608" i="1"/>
  <c r="T2994" i="1"/>
  <c r="T3552" i="1"/>
  <c r="T2317" i="1"/>
  <c r="T1297" i="1"/>
  <c r="T1924" i="1"/>
  <c r="T65" i="1"/>
  <c r="T2816" i="1"/>
  <c r="T1356" i="1"/>
  <c r="T367" i="1"/>
  <c r="T1624" i="1"/>
  <c r="T104" i="1"/>
  <c r="T3333" i="1"/>
  <c r="T1400" i="1"/>
  <c r="T3400" i="1"/>
  <c r="T2548" i="1"/>
  <c r="T274" i="1"/>
  <c r="T3829" i="1"/>
  <c r="T2490" i="1"/>
  <c r="T2068" i="1"/>
  <c r="T1359" i="1"/>
  <c r="T2675" i="1"/>
  <c r="T1405" i="1"/>
  <c r="T1267" i="1"/>
  <c r="T3685" i="1"/>
  <c r="T2792" i="1"/>
  <c r="T3403" i="1"/>
  <c r="T40" i="1"/>
  <c r="T3489" i="1"/>
  <c r="T1376" i="1"/>
  <c r="T152" i="1"/>
  <c r="T3064" i="1"/>
  <c r="T400" i="1"/>
  <c r="T1745" i="1"/>
  <c r="T2336" i="1"/>
  <c r="T2455" i="1"/>
  <c r="T3684" i="1"/>
  <c r="T2556" i="1"/>
  <c r="T3154" i="1"/>
  <c r="T3409" i="1"/>
  <c r="T2458" i="1"/>
  <c r="T515" i="1"/>
  <c r="T2462" i="1"/>
  <c r="T3363" i="1"/>
  <c r="T1278" i="1"/>
  <c r="T36" i="1"/>
  <c r="T3265" i="1"/>
  <c r="T3185" i="1"/>
  <c r="T757" i="1"/>
  <c r="T59" i="1"/>
  <c r="T336" i="1"/>
  <c r="T3457" i="1"/>
  <c r="T2122" i="1"/>
  <c r="T109" i="1"/>
  <c r="T2721" i="1"/>
  <c r="T3160" i="1"/>
  <c r="T2810" i="1"/>
  <c r="T2222" i="1"/>
  <c r="T824" i="1"/>
  <c r="T3606" i="1"/>
  <c r="T2642" i="1"/>
  <c r="T3246" i="1"/>
  <c r="T3332" i="1"/>
  <c r="T1919" i="1"/>
  <c r="T2655" i="1"/>
  <c r="T521" i="1"/>
  <c r="T18" i="1"/>
  <c r="T1189" i="1"/>
  <c r="T3271" i="1"/>
  <c r="T1948" i="1"/>
  <c r="T1373" i="1"/>
  <c r="T1746" i="1"/>
  <c r="T49" i="1"/>
  <c r="T3354" i="1"/>
  <c r="T405" i="1"/>
  <c r="T1654" i="1"/>
  <c r="T1529" i="1"/>
  <c r="T3188" i="1"/>
  <c r="T3303" i="1"/>
  <c r="T3623" i="1"/>
  <c r="T1606" i="1"/>
  <c r="T1883" i="1"/>
  <c r="T853" i="1"/>
  <c r="T30" i="1"/>
  <c r="T3435" i="1"/>
  <c r="T808" i="1"/>
  <c r="T3245" i="1"/>
  <c r="T3788" i="1"/>
  <c r="T390" i="1"/>
  <c r="T2178" i="1"/>
  <c r="T733" i="1"/>
  <c r="T2969" i="1"/>
  <c r="T2529" i="1"/>
  <c r="T1505" i="1"/>
  <c r="T799" i="1"/>
  <c r="T3166" i="1"/>
  <c r="T3616" i="1"/>
  <c r="T3172" i="1"/>
  <c r="T1481" i="1"/>
  <c r="T3066" i="1"/>
  <c r="T3165" i="1"/>
  <c r="T3509" i="1"/>
  <c r="T3300" i="1"/>
  <c r="T3362" i="1"/>
  <c r="T898" i="1"/>
  <c r="T3491" i="1"/>
  <c r="T3497" i="1"/>
  <c r="T2212" i="1"/>
  <c r="T2096" i="1"/>
  <c r="T3366" i="1"/>
  <c r="T3617" i="1"/>
  <c r="T2617" i="1"/>
  <c r="T3292" i="1"/>
  <c r="T3432" i="1"/>
  <c r="T403" i="1"/>
  <c r="T3650" i="1"/>
  <c r="T956" i="1"/>
  <c r="T2795" i="1"/>
  <c r="T421" i="1"/>
  <c r="T1398" i="1"/>
  <c r="T3262" i="1"/>
  <c r="T1383" i="1"/>
  <c r="T3592" i="1"/>
  <c r="T2713" i="1"/>
  <c r="T2308" i="1"/>
  <c r="T1533" i="1"/>
  <c r="T2206" i="1"/>
  <c r="T3175" i="1"/>
  <c r="T3526" i="1"/>
  <c r="T1283" i="1"/>
  <c r="T1253" i="1"/>
  <c r="T306" i="1"/>
  <c r="T1262" i="1"/>
  <c r="T3562" i="1"/>
  <c r="T3225" i="1"/>
  <c r="T2788" i="1"/>
  <c r="T747" i="1"/>
  <c r="T1024" i="1"/>
  <c r="T3163" i="1"/>
  <c r="T2624" i="1"/>
  <c r="T1805" i="1"/>
  <c r="T1210" i="1"/>
  <c r="T60" i="1"/>
  <c r="T3260" i="1"/>
  <c r="T804" i="1"/>
  <c r="T836" i="1"/>
  <c r="T13" i="1"/>
  <c r="T2278" i="1"/>
  <c r="T2491" i="1"/>
  <c r="T1931" i="1"/>
  <c r="T2090" i="1"/>
  <c r="T2465" i="1"/>
  <c r="T2309" i="1"/>
  <c r="T221" i="1"/>
  <c r="T1784" i="1"/>
  <c r="T1009" i="1"/>
  <c r="T2070" i="1"/>
  <c r="T3113" i="1"/>
  <c r="T2531" i="1"/>
  <c r="T3426" i="1"/>
  <c r="T3824" i="1"/>
  <c r="T1037" i="1"/>
  <c r="T1476" i="1"/>
  <c r="T2808" i="1"/>
  <c r="T2831" i="1"/>
  <c r="T2220" i="1"/>
  <c r="T860" i="1"/>
  <c r="T2620" i="1"/>
  <c r="T3379" i="1"/>
  <c r="T1936" i="1"/>
  <c r="T1616" i="1"/>
  <c r="T3765" i="1"/>
  <c r="T253" i="1"/>
  <c r="T2321" i="1"/>
  <c r="T1673" i="1"/>
  <c r="T2537" i="1"/>
  <c r="T823" i="1"/>
  <c r="T3413" i="1"/>
  <c r="T3344" i="1"/>
  <c r="T115" i="1"/>
  <c r="T2182" i="1"/>
  <c r="T1352" i="1"/>
  <c r="T1389" i="1"/>
  <c r="T3498" i="1"/>
  <c r="T3575" i="1"/>
  <c r="T3627" i="1"/>
  <c r="T3698" i="1"/>
  <c r="T3180" i="1"/>
  <c r="T1702" i="1"/>
  <c r="T3" i="1"/>
  <c r="T2480" i="1"/>
  <c r="T866" i="1"/>
  <c r="T283" i="1"/>
  <c r="T3350" i="1"/>
  <c r="T3657" i="1"/>
  <c r="T2240" i="1"/>
  <c r="T2030" i="1"/>
  <c r="T2287" i="1"/>
  <c r="T2314" i="1"/>
  <c r="T3240" i="1"/>
  <c r="T2277" i="1"/>
  <c r="T2664" i="1"/>
  <c r="T337" i="1"/>
  <c r="T2527" i="1"/>
  <c r="T1934" i="1"/>
  <c r="T2460" i="1"/>
  <c r="T3525" i="1"/>
  <c r="T3484" i="1"/>
  <c r="T308" i="1"/>
  <c r="T134" i="1"/>
  <c r="T1797" i="1"/>
  <c r="T969" i="1"/>
  <c r="T1251" i="1"/>
  <c r="T114" i="1"/>
  <c r="T3287" i="1"/>
  <c r="T2530" i="1"/>
  <c r="T1651" i="1"/>
  <c r="T1884" i="1"/>
  <c r="T2477" i="1"/>
  <c r="T2632" i="1"/>
  <c r="T1362" i="1"/>
  <c r="T1472" i="1"/>
  <c r="T326" i="1"/>
  <c r="T3171" i="1"/>
  <c r="T1631" i="1"/>
  <c r="T3442" i="1"/>
  <c r="T3210" i="1"/>
  <c r="T1397" i="1"/>
  <c r="T1669" i="1"/>
  <c r="T305" i="1"/>
  <c r="T651" i="1"/>
  <c r="T2158" i="1"/>
  <c r="T2087" i="1"/>
  <c r="T3334" i="1"/>
  <c r="T2166" i="1"/>
  <c r="T2814" i="1"/>
  <c r="T380" i="1"/>
  <c r="T1214" i="1"/>
  <c r="T3540" i="1"/>
  <c r="T1648" i="1"/>
  <c r="T218" i="1"/>
  <c r="T3895" i="1"/>
  <c r="T2673" i="1"/>
  <c r="T2637" i="1"/>
  <c r="T2255" i="1"/>
  <c r="T525" i="1"/>
  <c r="T246" i="1"/>
  <c r="T2262" i="1"/>
  <c r="T3224" i="1"/>
  <c r="T1182" i="1"/>
  <c r="T3402" i="1"/>
  <c r="T3544" i="1"/>
  <c r="T2304" i="1"/>
  <c r="T1190" i="1"/>
  <c r="T1307" i="1"/>
  <c r="T1798" i="1"/>
  <c r="T364" i="1"/>
  <c r="T1191" i="1"/>
  <c r="T57" i="1"/>
  <c r="T2463" i="1"/>
  <c r="T3529" i="1"/>
  <c r="T1292" i="1"/>
  <c r="T362" i="1"/>
  <c r="T51" i="1"/>
  <c r="T658" i="1"/>
  <c r="T1370" i="1"/>
  <c r="T2976" i="1"/>
  <c r="T1638" i="1"/>
  <c r="T3428" i="1"/>
  <c r="T800" i="1"/>
  <c r="T1358" i="1"/>
  <c r="T262" i="1"/>
  <c r="T3251" i="1"/>
  <c r="T3761" i="1"/>
  <c r="T1630" i="1"/>
  <c r="T3302" i="1"/>
  <c r="T2191" i="1"/>
  <c r="T34" i="1"/>
  <c r="T2147" i="1"/>
  <c r="T1220" i="1"/>
  <c r="T375" i="1"/>
  <c r="T1747" i="1"/>
  <c r="T341" i="1"/>
  <c r="T3158" i="1"/>
  <c r="T2322" i="1"/>
  <c r="T3726" i="1"/>
  <c r="T3317" i="1"/>
  <c r="T1890" i="1"/>
  <c r="T1666" i="1"/>
  <c r="T1326" i="1"/>
  <c r="T1015" i="1"/>
  <c r="T3104" i="1"/>
  <c r="T1836" i="1"/>
  <c r="T798" i="1"/>
  <c r="T1756" i="1"/>
  <c r="T1369" i="1"/>
  <c r="T2175" i="1"/>
  <c r="T2486" i="1"/>
  <c r="T2804" i="1"/>
  <c r="T1650" i="1"/>
  <c r="T1754" i="1"/>
  <c r="T4050" i="1"/>
  <c r="T3408" i="1"/>
  <c r="T2972" i="1"/>
  <c r="T266" i="1"/>
  <c r="T3762" i="1"/>
  <c r="T3295" i="1"/>
  <c r="T2118" i="1"/>
  <c r="T1772" i="1"/>
  <c r="T1593" i="1"/>
  <c r="T1608" i="1"/>
  <c r="T1367" i="1"/>
  <c r="T957" i="1"/>
  <c r="T2993" i="1"/>
  <c r="T2809" i="1"/>
  <c r="T3466" i="1"/>
  <c r="T1667" i="1"/>
  <c r="T1385" i="1"/>
  <c r="T2837" i="1"/>
  <c r="T1097" i="1"/>
  <c r="T681" i="1"/>
  <c r="T4035" i="1"/>
  <c r="T743" i="1"/>
  <c r="T3778" i="1"/>
  <c r="T2799" i="1"/>
  <c r="T2824" i="1"/>
  <c r="T843" i="1"/>
  <c r="T3214" i="1"/>
  <c r="T2031" i="1"/>
  <c r="T2335" i="1"/>
  <c r="T1006" i="1"/>
  <c r="T401" i="1"/>
  <c r="T3483" i="1"/>
  <c r="T3043" i="1"/>
  <c r="T1873" i="1"/>
  <c r="T1944" i="1"/>
  <c r="T2023" i="1"/>
  <c r="T2483" i="1"/>
  <c r="T2834" i="1"/>
  <c r="T679" i="1"/>
  <c r="T946" i="1"/>
  <c r="T981" i="1"/>
  <c r="T1810" i="1"/>
  <c r="T1941" i="1"/>
  <c r="T3768" i="1"/>
  <c r="T1829" i="1"/>
  <c r="T1034" i="1"/>
  <c r="T2242" i="1"/>
  <c r="T841" i="1"/>
  <c r="T247" i="1"/>
  <c r="T2815" i="1"/>
  <c r="T1261" i="1"/>
  <c r="T815" i="1"/>
  <c r="T3261" i="1"/>
  <c r="T3716" i="1"/>
  <c r="T2830" i="1"/>
  <c r="T3008" i="1"/>
  <c r="T358" i="1"/>
  <c r="T2983" i="1"/>
  <c r="T748" i="1"/>
  <c r="T1082" i="1"/>
  <c r="T1542" i="1"/>
  <c r="T2965" i="1"/>
  <c r="T3423" i="1"/>
  <c r="T861" i="1"/>
  <c r="T1668" i="1"/>
  <c r="T17" i="1"/>
  <c r="T2134" i="1"/>
  <c r="T1908" i="1"/>
  <c r="T659" i="1"/>
  <c r="T827" i="1"/>
  <c r="T1033" i="1"/>
  <c r="T3030" i="1"/>
  <c r="T761" i="1"/>
  <c r="T2276" i="1"/>
  <c r="T2107" i="1"/>
  <c r="T1313" i="1"/>
  <c r="T3840" i="1"/>
  <c r="T2225" i="1"/>
  <c r="T1819" i="1"/>
  <c r="T2616" i="1"/>
  <c r="T2631" i="1"/>
  <c r="T725" i="1"/>
  <c r="T3279" i="1"/>
  <c r="T3278" i="1"/>
  <c r="T84" i="1"/>
  <c r="T1011" i="1"/>
  <c r="T23" i="1"/>
  <c r="T1205" i="1"/>
  <c r="T1686" i="1"/>
  <c r="T1663" i="1"/>
  <c r="T2057" i="1"/>
  <c r="T2452" i="1"/>
  <c r="T2820" i="1"/>
  <c r="T3577" i="1"/>
  <c r="T1762" i="1"/>
  <c r="T2280" i="1"/>
  <c r="T1212" i="1"/>
  <c r="T1767" i="1"/>
  <c r="T2305" i="1"/>
  <c r="T1967" i="1"/>
  <c r="T1202" i="1"/>
  <c r="T3023" i="1"/>
  <c r="T1223" i="1"/>
  <c r="T1306" i="1"/>
  <c r="T3427" i="1"/>
  <c r="T420" i="1"/>
  <c r="T2666" i="1"/>
  <c r="T2313" i="1"/>
  <c r="T1627" i="1"/>
  <c r="T3714" i="1"/>
  <c r="T2474" i="1"/>
  <c r="T3004" i="1"/>
  <c r="T3241" i="1"/>
  <c r="T3555" i="1"/>
  <c r="T2821" i="1"/>
  <c r="T3219" i="1"/>
  <c r="T3152" i="1"/>
  <c r="T1394" i="1"/>
  <c r="T653" i="1"/>
  <c r="T1922" i="1"/>
  <c r="T1264" i="1"/>
  <c r="T754" i="1"/>
  <c r="T1887" i="1"/>
  <c r="T2026" i="1"/>
  <c r="T2289" i="1"/>
  <c r="T1748" i="1"/>
  <c r="T3015" i="1"/>
  <c r="T3767" i="1"/>
  <c r="T2115" i="1"/>
  <c r="T1660" i="1"/>
  <c r="T2311" i="1"/>
  <c r="T1928" i="1"/>
  <c r="T1787" i="1"/>
  <c r="T304" i="1"/>
  <c r="T2813" i="1"/>
  <c r="T1628" i="1"/>
  <c r="T1215" i="1"/>
  <c r="T2786" i="1"/>
  <c r="T254" i="1"/>
  <c r="T739" i="1"/>
  <c r="T2963" i="1"/>
  <c r="T62" i="1"/>
  <c r="T738" i="1"/>
  <c r="T1305" i="1"/>
  <c r="T2443" i="1"/>
  <c r="T1377" i="1"/>
  <c r="T1257" i="1"/>
  <c r="T963" i="1"/>
  <c r="T3238" i="1"/>
  <c r="T751" i="1"/>
  <c r="T1935" i="1"/>
  <c r="T1537" i="1"/>
  <c r="T1187" i="1"/>
  <c r="T2987" i="1"/>
  <c r="T1029" i="1"/>
  <c r="T1203" i="1"/>
  <c r="T2448" i="1"/>
  <c r="T270" i="1"/>
  <c r="T3335" i="1"/>
  <c r="T3340" i="1"/>
  <c r="T2296" i="1"/>
  <c r="T1390" i="1"/>
  <c r="T3586" i="1"/>
  <c r="T1612" i="1"/>
  <c r="T1802" i="1"/>
  <c r="T2727" i="1"/>
  <c r="T2977" i="1"/>
  <c r="T366" i="1"/>
  <c r="T2306" i="1"/>
  <c r="T1676" i="1"/>
  <c r="T276" i="1"/>
  <c r="T3223" i="1"/>
  <c r="T1404" i="1"/>
  <c r="T3111" i="1"/>
  <c r="T1940" i="1"/>
  <c r="T3465" i="1"/>
  <c r="T699" i="1"/>
  <c r="T3675" i="1"/>
  <c r="T3255" i="1"/>
  <c r="T3781" i="1"/>
  <c r="T3216" i="1"/>
  <c r="T2999" i="1"/>
  <c r="T2105" i="1"/>
  <c r="T2447" i="1"/>
  <c r="T2197" i="1"/>
  <c r="T851" i="1"/>
  <c r="T3236" i="1"/>
  <c r="T2464" i="1"/>
  <c r="T1518" i="1"/>
  <c r="T1670" i="1"/>
  <c r="T3130" i="1"/>
  <c r="T3073" i="1"/>
  <c r="T3173" i="1"/>
  <c r="T31" i="1"/>
  <c r="T55" i="1"/>
  <c r="T2167" i="1"/>
  <c r="T2692" i="1"/>
  <c r="T1765" i="1"/>
  <c r="T3007" i="1"/>
  <c r="T275" i="1"/>
  <c r="T2735" i="1"/>
  <c r="T3221" i="1"/>
  <c r="T53" i="1"/>
  <c r="T369" i="1"/>
  <c r="T350" i="1"/>
  <c r="T723" i="1"/>
  <c r="T1353" i="1"/>
  <c r="T1295" i="1"/>
  <c r="T2451" i="1"/>
  <c r="T1893" i="1"/>
  <c r="T2043" i="1"/>
  <c r="T1758" i="1"/>
  <c r="T731" i="1"/>
  <c r="T2213" i="1"/>
  <c r="T316" i="1"/>
  <c r="T615" i="1"/>
  <c r="T953" i="1"/>
  <c r="T2055" i="1"/>
  <c r="T1357" i="1"/>
  <c r="T1315" i="1"/>
  <c r="T1807" i="1"/>
  <c r="T3288" i="1"/>
  <c r="T1028" i="1"/>
  <c r="T2022" i="1"/>
  <c r="T980" i="1"/>
  <c r="T1066" i="1"/>
  <c r="T2340" i="1"/>
  <c r="T1188" i="1"/>
  <c r="T3156" i="1"/>
  <c r="T2214" i="1"/>
  <c r="T478" i="1"/>
  <c r="T1777" i="1"/>
  <c r="T2459" i="1"/>
  <c r="T487" i="1"/>
  <c r="T2331" i="1"/>
  <c r="T3318" i="1"/>
  <c r="T1752" i="1"/>
  <c r="T317" i="1"/>
  <c r="T3687" i="1"/>
  <c r="T1632" i="1"/>
  <c r="T845" i="1"/>
  <c r="T3011" i="1"/>
  <c r="T3045" i="1"/>
  <c r="T2968" i="1"/>
  <c r="T1646" i="1"/>
  <c r="T793" i="1"/>
  <c r="T2250" i="1"/>
  <c r="T293" i="1"/>
  <c r="T682" i="1"/>
  <c r="T298" i="1"/>
  <c r="T2456" i="1"/>
  <c r="T1282" i="1"/>
  <c r="T730" i="1"/>
  <c r="T2801" i="1"/>
  <c r="T526" i="1"/>
  <c r="T295" i="1"/>
  <c r="T1854" i="1"/>
  <c r="T1751" i="1"/>
  <c r="T1025" i="1"/>
  <c r="T2523" i="1"/>
  <c r="T2842" i="1"/>
  <c r="T379" i="1"/>
  <c r="T1633" i="1"/>
  <c r="T852" i="1"/>
  <c r="T3485" i="1"/>
  <c r="T1380" i="1"/>
  <c r="T368" i="1"/>
  <c r="T3217" i="1"/>
  <c r="T3264" i="1"/>
  <c r="T1845" i="1"/>
  <c r="T1387" i="1"/>
  <c r="T2549" i="1"/>
  <c r="T686" i="1"/>
  <c r="T1320" i="1"/>
  <c r="T288" i="1"/>
  <c r="T1617" i="1"/>
  <c r="T2535" i="1"/>
  <c r="T3700" i="1"/>
  <c r="T242" i="1"/>
  <c r="T2009" i="1"/>
  <c r="T1224" i="1"/>
  <c r="T1794" i="1"/>
  <c r="T741" i="1"/>
  <c r="T2800" i="1"/>
  <c r="T1346" i="1"/>
  <c r="T1339" i="1"/>
  <c r="T482" i="1"/>
  <c r="T727" i="1"/>
  <c r="T1222" i="1"/>
  <c r="T1816" i="1"/>
  <c r="T2044" i="1"/>
  <c r="T1799" i="1"/>
  <c r="T1527" i="1"/>
  <c r="T1531" i="1"/>
  <c r="T1209" i="1"/>
  <c r="T2805" i="1"/>
  <c r="T1031" i="1"/>
  <c r="T1256" i="1"/>
  <c r="T1254" i="1"/>
  <c r="T299" i="1"/>
  <c r="T2787" i="1"/>
  <c r="T726" i="1"/>
  <c r="T2714" i="1"/>
  <c r="T1366" i="1"/>
  <c r="T2230" i="1"/>
  <c r="T3274" i="1"/>
  <c r="T1521" i="1"/>
  <c r="T1938" i="1"/>
  <c r="T2298" i="1"/>
  <c r="T3027" i="1"/>
  <c r="T264" i="1"/>
  <c r="T250" i="1"/>
  <c r="T2734" i="1"/>
  <c r="T314" i="1"/>
  <c r="T1090" i="1"/>
  <c r="T2926" i="1"/>
  <c r="T1955" i="1"/>
  <c r="T485" i="1"/>
  <c r="T2237" i="1"/>
  <c r="T1368" i="1"/>
  <c r="T2116" i="1"/>
  <c r="T2275" i="1"/>
  <c r="T1068" i="1"/>
  <c r="T2720" i="1"/>
  <c r="T1384" i="1"/>
  <c r="T381" i="1"/>
  <c r="T1860" i="1"/>
  <c r="T1348" i="1"/>
  <c r="T729" i="1"/>
  <c r="T29" i="1"/>
  <c r="T313" i="1"/>
  <c r="T5" i="1"/>
  <c r="T2552" i="1"/>
  <c r="T1464" i="1"/>
  <c r="T1381" i="1"/>
  <c r="T3184" i="1"/>
  <c r="T2603" i="1"/>
  <c r="T2658" i="1"/>
  <c r="T1782" i="1"/>
  <c r="T645" i="1"/>
  <c r="T724" i="1"/>
  <c r="T834" i="1"/>
  <c r="T3046" i="1"/>
  <c r="T792" i="1"/>
  <c r="T1618" i="1"/>
  <c r="T2315" i="1"/>
  <c r="T2035" i="1"/>
  <c r="T322" i="1"/>
  <c r="T318" i="1"/>
  <c r="T1399" i="1"/>
  <c r="T529" i="1"/>
  <c r="T1619" i="1"/>
  <c r="T3019" i="1"/>
  <c r="T1269" i="1"/>
  <c r="T370" i="1"/>
  <c r="T1749" i="1"/>
  <c r="T846" i="1"/>
  <c r="T1032" i="1"/>
  <c r="T2619" i="1"/>
  <c r="T2092" i="1"/>
  <c r="T1530" i="1"/>
  <c r="T1007" i="1"/>
  <c r="T3360" i="1"/>
  <c r="T2017" i="1"/>
  <c r="T2332" i="1"/>
  <c r="T3268" i="1"/>
  <c r="T2320" i="1"/>
  <c r="T2243" i="1"/>
  <c r="T2736" i="1"/>
  <c r="T357" i="1"/>
  <c r="T3404" i="1"/>
  <c r="T269" i="1"/>
  <c r="T1036" i="1"/>
  <c r="T1079" i="1"/>
  <c r="T1522" i="1"/>
  <c r="T2307" i="1"/>
  <c r="T351" i="1"/>
  <c r="T331" i="1"/>
  <c r="T3243" i="1"/>
  <c r="T371" i="1"/>
  <c r="T1200" i="1"/>
  <c r="T3436" i="1"/>
  <c r="T1655" i="1"/>
  <c r="T292" i="1"/>
  <c r="T1378" i="1"/>
  <c r="T44" i="1"/>
  <c r="T1272" i="1"/>
  <c r="T2818" i="1"/>
  <c r="T2259" i="1"/>
  <c r="T735" i="1"/>
  <c r="T473" i="1"/>
  <c r="T2052" i="1"/>
  <c r="T1197" i="1"/>
  <c r="T2501" i="1"/>
  <c r="T961" i="1"/>
  <c r="T2676" i="1"/>
  <c r="T415" i="1"/>
  <c r="T1351" i="1"/>
  <c r="T2722" i="1"/>
  <c r="T534" i="1"/>
  <c r="T1856" i="1"/>
  <c r="T58" i="1"/>
  <c r="T376" i="1"/>
  <c r="T3306" i="1"/>
  <c r="T3003" i="1"/>
  <c r="T1516" i="1"/>
  <c r="T2725" i="1"/>
  <c r="T3258" i="1"/>
  <c r="T1259" i="1"/>
  <c r="T847" i="1"/>
  <c r="T71" i="1"/>
  <c r="T985" i="1"/>
  <c r="T284" i="1"/>
  <c r="T347" i="1"/>
  <c r="T2339" i="1"/>
  <c r="T1852" i="1"/>
  <c r="T2046" i="1"/>
  <c r="T2251" i="1"/>
  <c r="T1750" i="1"/>
  <c r="T3237" i="1"/>
  <c r="T2264" i="1"/>
  <c r="T1270" i="1"/>
  <c r="T2" i="1"/>
  <c r="T3026" i="1"/>
  <c r="T1219" i="1"/>
  <c r="T3244" i="1"/>
  <c r="T1899" i="1"/>
  <c r="T2014" i="1"/>
  <c r="T797" i="1"/>
  <c r="T3220" i="1"/>
  <c r="T397" i="1"/>
  <c r="T1401" i="1"/>
  <c r="T1785" i="1"/>
  <c r="T2540" i="1"/>
  <c r="T2724" i="1"/>
  <c r="T324" i="1"/>
  <c r="T3256" i="1"/>
  <c r="T2453" i="1"/>
  <c r="T2718" i="1"/>
  <c r="T962" i="1"/>
  <c r="T2079" i="1"/>
  <c r="T348" i="1"/>
  <c r="T257" i="1"/>
  <c r="T1281" i="1"/>
  <c r="T307" i="1"/>
  <c r="T842" i="1"/>
  <c r="T1280" i="1"/>
  <c r="T2007" i="1"/>
  <c r="T1225" i="1"/>
  <c r="T2110" i="1"/>
  <c r="T1857" i="1"/>
  <c r="T2741" i="1"/>
  <c r="T393" i="1"/>
  <c r="T3248" i="1"/>
  <c r="T2045" i="1"/>
  <c r="T2270" i="1"/>
  <c r="T2268" i="1"/>
  <c r="T995" i="1"/>
  <c r="T954" i="1"/>
  <c r="T1511" i="1"/>
  <c r="T398" i="1"/>
  <c r="T2966" i="1"/>
  <c r="T4024" i="1"/>
  <c r="T3622" i="1"/>
  <c r="T2256" i="1"/>
  <c r="T2927" i="1"/>
  <c r="T3679" i="1"/>
  <c r="T2635" i="1"/>
  <c r="T2318" i="1"/>
  <c r="T3250" i="1"/>
  <c r="T694" i="1"/>
  <c r="T2944" i="1"/>
  <c r="T3231" i="1"/>
  <c r="T285" i="1"/>
  <c r="T244" i="1"/>
  <c r="T310" i="1"/>
  <c r="T2064" i="1"/>
  <c r="T2040" i="1"/>
  <c r="T3536" i="1"/>
  <c r="T1965" i="1"/>
  <c r="T1609" i="1"/>
  <c r="T818" i="1"/>
  <c r="T2260" i="1"/>
  <c r="T1271" i="1"/>
  <c r="T394" i="1"/>
  <c r="T1513" i="1"/>
  <c r="T2668" i="1"/>
  <c r="T2261" i="1"/>
  <c r="T3290" i="1"/>
  <c r="T2279" i="1"/>
  <c r="T416" i="1"/>
  <c r="T1848" i="1"/>
  <c r="T2263" i="1"/>
  <c r="T1510" i="1"/>
  <c r="T2303" i="1"/>
  <c r="T1038" i="1"/>
  <c r="T3252" i="1"/>
  <c r="T3149" i="1"/>
  <c r="T674" i="1"/>
  <c r="T1515" i="1"/>
  <c r="T3226" i="1"/>
  <c r="T41" i="1"/>
  <c r="T2048" i="1"/>
  <c r="T2986" i="1"/>
  <c r="T2223" i="1"/>
  <c r="T263" i="1"/>
  <c r="T352" i="1"/>
  <c r="T1659" i="1"/>
  <c r="T2337" i="1"/>
  <c r="T315" i="1"/>
  <c r="T1218" i="1"/>
  <c r="T248" i="1"/>
  <c r="T1338" i="1"/>
  <c r="T1539" i="1"/>
  <c r="T3021" i="1"/>
  <c r="T1832" i="1"/>
  <c r="T3211" i="1"/>
  <c r="T1354" i="1"/>
  <c r="T1000" i="1"/>
  <c r="T737" i="1"/>
  <c r="T399" i="1"/>
  <c r="T291" i="1"/>
  <c r="T2198" i="1"/>
  <c r="T1466" i="1"/>
  <c r="T1523" i="1"/>
  <c r="T251" i="1"/>
  <c r="T2129" i="1"/>
  <c r="T3041" i="1"/>
  <c r="T1520" i="1"/>
  <c r="T340" i="1"/>
  <c r="T3284" i="1"/>
  <c r="T387" i="1"/>
  <c r="T647" i="1"/>
  <c r="T2618" i="1"/>
  <c r="T1299" i="1"/>
  <c r="T311" i="1"/>
  <c r="T1974" i="1"/>
  <c r="T1403" i="1"/>
  <c r="T413" i="1"/>
  <c r="T1525" i="1"/>
  <c r="T3155" i="1"/>
  <c r="T2053" i="1"/>
  <c r="T3189" i="1"/>
  <c r="T301" i="1"/>
  <c r="T2093" i="1"/>
  <c r="T1892" i="1"/>
  <c r="T1317" i="1"/>
  <c r="T1468" i="1"/>
  <c r="T2997" i="1"/>
  <c r="T2254" i="1"/>
  <c r="T383" i="1"/>
  <c r="T303" i="1"/>
  <c r="T2201" i="1"/>
  <c r="T39" i="1"/>
  <c r="T1221" i="1"/>
  <c r="T1977" i="1"/>
  <c r="T1030" i="1"/>
  <c r="T2495" i="1"/>
  <c r="T2071" i="1"/>
  <c r="T2708" i="1"/>
  <c r="T45" i="1"/>
  <c r="T2047" i="1"/>
  <c r="T2202" i="1"/>
  <c r="T1363" i="1"/>
  <c r="T2989" i="1"/>
  <c r="T732" i="1"/>
  <c r="T335" i="1"/>
  <c r="T2186" i="1"/>
  <c r="T360" i="1"/>
  <c r="T3239" i="1"/>
  <c r="T1506" i="1"/>
  <c r="T2723" i="1"/>
  <c r="T3247" i="1"/>
  <c r="T406" i="1"/>
  <c r="T1204" i="1"/>
  <c r="T2257" i="1"/>
  <c r="T2042" i="1"/>
  <c r="T1195" i="1"/>
  <c r="T3693" i="1"/>
  <c r="T1284" i="1"/>
  <c r="T657" i="1"/>
  <c r="T258" i="1"/>
  <c r="T1336" i="1"/>
  <c r="T660" i="1"/>
  <c r="T3006" i="1"/>
  <c r="T2073" i="1"/>
  <c r="T2185" i="1"/>
  <c r="T1528" i="1"/>
  <c r="T2461" i="1"/>
  <c r="T2333" i="1"/>
  <c r="T6" i="1"/>
  <c r="T1541" i="1"/>
  <c r="T320" i="1"/>
  <c r="T1912" i="1"/>
  <c r="T346" i="1"/>
  <c r="T2633" i="1"/>
  <c r="T3276" i="1"/>
  <c r="T354" i="1"/>
  <c r="T273" i="1"/>
  <c r="T2300" i="1"/>
  <c r="T3269" i="1"/>
  <c r="T1957" i="1"/>
  <c r="T289" i="1"/>
  <c r="T2246" i="1"/>
  <c r="T1045" i="1"/>
  <c r="T1470" i="1"/>
  <c r="T2614" i="1"/>
  <c r="T1534" i="1"/>
  <c r="T695" i="1"/>
  <c r="T2226" i="1"/>
  <c r="T302" i="1"/>
  <c r="T342" i="1"/>
  <c r="T2229" i="1"/>
  <c r="T361" i="1"/>
  <c r="T3157" i="1"/>
  <c r="T2008" i="1"/>
  <c r="T359" i="1"/>
  <c r="T2610" i="1"/>
  <c r="T2716" i="1"/>
  <c r="T281" i="1"/>
  <c r="T1964" i="1"/>
  <c r="T3037" i="1"/>
  <c r="T2711" i="1"/>
  <c r="T672" i="1"/>
  <c r="T2160" i="1"/>
  <c r="T2445" i="1"/>
  <c r="T1114" i="1"/>
  <c r="T256" i="1"/>
  <c r="T1199" i="1"/>
  <c r="T643" i="1"/>
  <c r="T319" i="1"/>
  <c r="T3029" i="1"/>
  <c r="T1471" i="1"/>
  <c r="T2606" i="1"/>
  <c r="T2228" i="1"/>
  <c r="T3213" i="1"/>
  <c r="T1345" i="1"/>
  <c r="T2024" i="1"/>
  <c r="T344" i="1"/>
  <c r="T2719" i="1"/>
  <c r="T245" i="1"/>
  <c r="T3038" i="1"/>
  <c r="T1504" i="1"/>
  <c r="T277" i="1"/>
  <c r="T1514" i="1"/>
  <c r="T691" i="1"/>
  <c r="T3549" i="1"/>
  <c r="T1474" i="1"/>
  <c r="T323" i="1"/>
  <c r="T2449" i="1"/>
  <c r="T713" i="1"/>
  <c r="T2737" i="1"/>
  <c r="T332" i="1"/>
  <c r="T2170" i="1"/>
  <c r="T1463" i="1"/>
  <c r="T20" i="1"/>
  <c r="T1473" i="1"/>
  <c r="T1507" i="1"/>
  <c r="T3125" i="1"/>
  <c r="T3031" i="1"/>
  <c r="T2074" i="1"/>
  <c r="T395" i="1"/>
  <c r="T2334" i="1"/>
  <c r="T2025" i="1"/>
  <c r="T2006" i="1"/>
  <c r="T363" i="1"/>
  <c r="T1019" i="1"/>
  <c r="T1308" i="1"/>
  <c r="T2184" i="1"/>
  <c r="T1258" i="1"/>
  <c r="T2991" i="1"/>
  <c r="T1958" i="1"/>
  <c r="T710" i="1"/>
  <c r="T1479" i="1"/>
  <c r="T1536" i="1"/>
  <c r="T2444" i="1"/>
  <c r="T2061" i="1"/>
  <c r="T1186" i="1"/>
  <c r="T243" i="1"/>
  <c r="T2041" i="1"/>
  <c r="T349" i="1"/>
  <c r="T2249" i="1"/>
  <c r="T386" i="1"/>
  <c r="T2608" i="1"/>
  <c r="T1980" i="1"/>
  <c r="T1277" i="1"/>
  <c r="T2235" i="1"/>
  <c r="T2998" i="1"/>
  <c r="T2188" i="1"/>
  <c r="T2730" i="1"/>
  <c r="T2709" i="1"/>
  <c r="T2011" i="1"/>
  <c r="T2609" i="1"/>
  <c r="T1021" i="1"/>
  <c r="T1976" i="1"/>
  <c r="T2342" i="1"/>
  <c r="T2728" i="1"/>
  <c r="T2269" i="1"/>
  <c r="T1969" i="1"/>
  <c r="T1512" i="1"/>
  <c r="T1371" i="1"/>
  <c r="T2060" i="1"/>
  <c r="T1279" i="1"/>
  <c r="T1956" i="1"/>
  <c r="T280" i="1"/>
  <c r="T1961" i="1"/>
  <c r="T2241" i="1"/>
  <c r="T2019" i="1"/>
  <c r="T2039" i="1"/>
  <c r="T3000" i="1"/>
  <c r="T252" i="1"/>
  <c r="T333" i="1"/>
  <c r="T1477" i="1"/>
  <c r="T2049" i="1"/>
  <c r="T2266" i="1"/>
  <c r="T290" i="1"/>
  <c r="T2020" i="1"/>
  <c r="T1524" i="1"/>
  <c r="T2028" i="1"/>
  <c r="T1538" i="1"/>
  <c r="T709" i="1"/>
  <c r="T2739" i="1"/>
  <c r="T2623" i="1"/>
  <c r="T1276" i="1"/>
  <c r="T2075" i="1"/>
  <c r="T1978" i="1"/>
  <c r="T1023" i="1"/>
  <c r="T2018" i="1"/>
  <c r="T2282" i="1"/>
  <c r="T2253" i="1"/>
  <c r="T2604" i="1"/>
  <c r="T294" i="1"/>
  <c r="T338" i="1"/>
  <c r="T330" i="1"/>
  <c r="T2232" i="1"/>
  <c r="T856" i="1"/>
  <c r="T2036" i="1"/>
  <c r="T2033" i="1"/>
  <c r="T1252" i="1"/>
  <c r="T1970" i="1"/>
  <c r="T1198" i="1"/>
  <c r="T2190" i="1"/>
  <c r="T345" i="1"/>
  <c r="T2034" i="1"/>
  <c r="T2139" i="1"/>
  <c r="T2648" i="1"/>
  <c r="T2192" i="1"/>
  <c r="T2330" i="1"/>
  <c r="T2029" i="1"/>
  <c r="T2231" i="1"/>
  <c r="T2054" i="1"/>
  <c r="T1217" i="1"/>
  <c r="T2717" i="1"/>
  <c r="T2058" i="1"/>
  <c r="T1517" i="1"/>
  <c r="T334" i="1"/>
  <c r="T3016" i="1"/>
  <c r="T3559" i="1"/>
  <c r="T259" i="1"/>
  <c r="T389" i="1"/>
  <c r="T287" i="1"/>
  <c r="T2252" i="1"/>
  <c r="T26" i="1"/>
  <c r="T309" i="1"/>
  <c r="T2612" i="1"/>
  <c r="T1469" i="1"/>
  <c r="T2081" i="1"/>
  <c r="T355" i="1"/>
  <c r="T2310" i="1"/>
  <c r="T1519" i="1"/>
  <c r="T2056" i="1"/>
  <c r="T2187" i="1"/>
  <c r="T2032" i="1"/>
  <c r="T1482" i="1"/>
  <c r="T2037" i="1"/>
  <c r="T2200" i="1"/>
  <c r="T1959" i="1"/>
  <c r="T297" i="1"/>
  <c r="T2059" i="1"/>
  <c r="T1260" i="1"/>
  <c r="T2611" i="1"/>
  <c r="T1947" i="1"/>
  <c r="T2238" i="1"/>
  <c r="T1954" i="1"/>
  <c r="T2732" i="1"/>
  <c r="T260" i="1"/>
  <c r="T1972" i="1"/>
  <c r="T2729" i="1"/>
  <c r="T1255" i="1"/>
  <c r="T1196" i="1"/>
  <c r="T2204" i="1"/>
  <c r="T2027" i="1"/>
  <c r="T327" i="1"/>
  <c r="T1535" i="1"/>
  <c r="T2051" i="1"/>
  <c r="T286" i="1"/>
  <c r="T1014" i="1"/>
  <c r="T1981" i="1"/>
  <c r="T1979" i="1"/>
  <c r="T14" i="1"/>
  <c r="T1953" i="1"/>
  <c r="T2038" i="1"/>
  <c r="T2180" i="1"/>
  <c r="T1532" i="1"/>
  <c r="T2196" i="1"/>
  <c r="T1683" i="1"/>
  <c r="T1503" i="1"/>
  <c r="T701" i="1"/>
  <c r="T2195" i="1"/>
  <c r="T2271" i="1"/>
  <c r="T1478" i="1"/>
  <c r="T3168" i="1"/>
  <c r="T261" i="1"/>
  <c r="T1951" i="1"/>
  <c r="T2274" i="1"/>
  <c r="T279" i="1"/>
  <c r="T265" i="1"/>
  <c r="T353" i="1"/>
  <c r="T2013" i="1"/>
  <c r="T1078" i="1"/>
  <c r="T2239" i="1"/>
  <c r="T2234" i="1"/>
  <c r="T656" i="1"/>
  <c r="T2726" i="1"/>
  <c r="T646" i="1"/>
  <c r="T2710" i="1"/>
  <c r="T373" i="1"/>
  <c r="T1027" i="1"/>
  <c r="T2712" i="1"/>
  <c r="T2985" i="1"/>
  <c r="T2341" i="1"/>
  <c r="T655" i="1"/>
  <c r="T2233" i="1"/>
  <c r="T328" i="1"/>
  <c r="T2227" i="1"/>
  <c r="T2312" i="1"/>
  <c r="T2622" i="1"/>
  <c r="T3036" i="1"/>
  <c r="T1966" i="1"/>
  <c r="T206" i="1"/>
  <c r="T2273" i="1"/>
  <c r="T1960" i="1"/>
  <c r="T2062" i="1"/>
  <c r="T2050" i="1"/>
  <c r="T2004" i="1"/>
  <c r="T2715" i="1"/>
  <c r="T2645" i="1"/>
  <c r="T391" i="1"/>
  <c r="T1968" i="1"/>
  <c r="T2072" i="1"/>
  <c r="T2067" i="1"/>
  <c r="T271" i="1"/>
  <c r="T1963" i="1"/>
  <c r="T2003" i="1"/>
  <c r="T2272" i="1"/>
  <c r="T2012" i="1"/>
  <c r="T2607" i="1"/>
  <c r="T2021" i="1"/>
  <c r="T1946" i="1"/>
  <c r="T1952" i="1"/>
  <c r="T1971" i="1"/>
  <c r="T1982" i="1"/>
  <c r="T2247" i="1"/>
  <c r="T2245" i="1"/>
  <c r="T1975" i="1"/>
  <c r="T282" i="1"/>
  <c r="T2338" i="1"/>
  <c r="T644" i="1"/>
  <c r="T300" i="1"/>
  <c r="T1945" i="1"/>
  <c r="T2244" i="1"/>
  <c r="T1467" i="1"/>
  <c r="T2194" i="1"/>
  <c r="T2329" i="1"/>
  <c r="T2626" i="1"/>
  <c r="T2189" i="1"/>
  <c r="T2613" i="1"/>
  <c r="T1973" i="1"/>
  <c r="T1950" i="1"/>
  <c r="T2199" i="1"/>
  <c r="T2015" i="1"/>
  <c r="T1943" i="1"/>
  <c r="T2066" i="1"/>
  <c r="T2077" i="1"/>
  <c r="T2078" i="1"/>
  <c r="T1480" i="1"/>
  <c r="T2016" i="1"/>
  <c r="T124" i="1"/>
  <c r="R3928" i="1"/>
  <c r="R610" i="1" l="1"/>
  <c r="R2641" i="1"/>
  <c r="O2736" i="1"/>
  <c r="J2245" i="1" l="1"/>
  <c r="J1255" i="1"/>
  <c r="J1014" i="1"/>
  <c r="J2016" i="1"/>
  <c r="J3842" i="1"/>
  <c r="J2613" i="1"/>
  <c r="J80" i="1"/>
  <c r="J2247" i="1"/>
  <c r="J2261" i="1"/>
  <c r="J2187" i="1"/>
  <c r="J2271" i="1"/>
  <c r="J1945" i="1"/>
  <c r="J2077" i="1"/>
  <c r="J2723" i="1"/>
  <c r="J644" i="1"/>
  <c r="J1960" i="1"/>
  <c r="J2626" i="1"/>
  <c r="J2244" i="1"/>
  <c r="J2274" i="1"/>
  <c r="J1662" i="1"/>
  <c r="J2233" i="1"/>
  <c r="J1480" i="1"/>
  <c r="J2230" i="1"/>
  <c r="J2236" i="1"/>
  <c r="J1972" i="1"/>
  <c r="J1963" i="1"/>
  <c r="J2194" i="1"/>
  <c r="J1980" i="1"/>
  <c r="J2189" i="1"/>
  <c r="J2737" i="1"/>
  <c r="J2252" i="1"/>
  <c r="J2627" i="1"/>
  <c r="J2199" i="1"/>
  <c r="J2227" i="1"/>
  <c r="J2018" i="1"/>
  <c r="J1764" i="1"/>
  <c r="J2619" i="1"/>
  <c r="J2013" i="1"/>
  <c r="J2047" i="1"/>
  <c r="J2243" i="1"/>
  <c r="J1950" i="1"/>
  <c r="J1946" i="1"/>
  <c r="J1217" i="1"/>
  <c r="J2263" i="1"/>
  <c r="J2272" i="1"/>
  <c r="J2204" i="1"/>
  <c r="J1956" i="1"/>
  <c r="J1974" i="1"/>
  <c r="J1478" i="1"/>
  <c r="J2603" i="1"/>
  <c r="J2629" i="1"/>
  <c r="J2259" i="1"/>
  <c r="J2026" i="1"/>
  <c r="J1971" i="1"/>
  <c r="J1514" i="1"/>
  <c r="J2078" i="1"/>
  <c r="J2202" i="1"/>
  <c r="J2196" i="1"/>
  <c r="J2238" i="1"/>
  <c r="J2329" i="1"/>
  <c r="J2184" i="1"/>
  <c r="J2338" i="1"/>
  <c r="J2082" i="1"/>
  <c r="J2045" i="1"/>
  <c r="J2191" i="1"/>
  <c r="J1403" i="1"/>
  <c r="J2234" i="1"/>
  <c r="J2015" i="1"/>
  <c r="J2729" i="1"/>
  <c r="J2185" i="1"/>
  <c r="J2021" i="1"/>
  <c r="J1534" i="1"/>
  <c r="J2052" i="1"/>
  <c r="J2256" i="1"/>
  <c r="J2996" i="1"/>
  <c r="J1467" i="1"/>
  <c r="J2195" i="1"/>
  <c r="J2312" i="1"/>
  <c r="J2449" i="1"/>
  <c r="J1382" i="1"/>
  <c r="J2040" i="1"/>
  <c r="J1536" i="1"/>
  <c r="J2190" i="1"/>
  <c r="J2277" i="1"/>
  <c r="J2609" i="1"/>
  <c r="J2282" i="1"/>
  <c r="J1979" i="1"/>
  <c r="J1957" i="1"/>
  <c r="J79" i="1"/>
  <c r="J2036" i="1"/>
  <c r="J316" i="1"/>
  <c r="J2741" i="1"/>
  <c r="J2203" i="1"/>
  <c r="J2003" i="1"/>
  <c r="J2269" i="1"/>
  <c r="J1346" i="1"/>
  <c r="J2246" i="1"/>
  <c r="J1976" i="1"/>
  <c r="J1969" i="1"/>
  <c r="J2031" i="1"/>
  <c r="J1982" i="1"/>
  <c r="J2635" i="1"/>
  <c r="J2054" i="1"/>
  <c r="J2239" i="1"/>
  <c r="J1023" i="1"/>
  <c r="J2709" i="1"/>
  <c r="J2301" i="1"/>
  <c r="J1947" i="1"/>
  <c r="J1978" i="1"/>
  <c r="J1032" i="1"/>
  <c r="J3728" i="1"/>
  <c r="J3155" i="1"/>
  <c r="J2235" i="1"/>
  <c r="J3813" i="1"/>
  <c r="J2262" i="1"/>
  <c r="J2604" i="1"/>
  <c r="J1196" i="1"/>
  <c r="J2268" i="1"/>
  <c r="J2012" i="1"/>
  <c r="J3003" i="1"/>
  <c r="J2072" i="1"/>
  <c r="J738" i="1"/>
  <c r="J3355" i="1"/>
  <c r="J2005" i="1"/>
  <c r="J45" i="1"/>
  <c r="J1839" i="1"/>
  <c r="J248" i="1"/>
  <c r="J2011" i="1"/>
  <c r="J2034" i="1"/>
  <c r="J2611" i="1"/>
  <c r="J540" i="1"/>
  <c r="J3027" i="1"/>
  <c r="J2039" i="1"/>
  <c r="J646" i="1"/>
  <c r="J3710" i="1"/>
  <c r="J2267" i="1"/>
  <c r="J2726" i="1"/>
  <c r="J1259" i="1"/>
  <c r="J2341" i="1"/>
  <c r="J1958" i="1"/>
  <c r="J308" i="1"/>
  <c r="J2216" i="1"/>
  <c r="J1194" i="1"/>
  <c r="J3446" i="1"/>
  <c r="J2081" i="1"/>
  <c r="J3584" i="1"/>
  <c r="J2257" i="1"/>
  <c r="J3294" i="1"/>
  <c r="J1970" i="1"/>
  <c r="J2186" i="1"/>
  <c r="J320" i="1"/>
  <c r="J2273" i="1"/>
  <c r="J1530" i="1"/>
  <c r="J2023" i="1"/>
  <c r="J2073" i="1"/>
  <c r="J1224" i="1"/>
  <c r="J647" i="1"/>
  <c r="J1506" i="1"/>
  <c r="J2254" i="1"/>
  <c r="J1612" i="1"/>
  <c r="J2280" i="1"/>
  <c r="J2242" i="1"/>
  <c r="J1198" i="1"/>
  <c r="J656" i="1"/>
  <c r="J845" i="1"/>
  <c r="J2488" i="1"/>
  <c r="J1632" i="1"/>
  <c r="J2717" i="1"/>
  <c r="J1973" i="1"/>
  <c r="J1835" i="1"/>
  <c r="J1967" i="1"/>
  <c r="J1200" i="1"/>
  <c r="J1754" i="1"/>
  <c r="J1966" i="1"/>
  <c r="J1975" i="1"/>
  <c r="J384" i="1"/>
  <c r="J2330" i="1"/>
  <c r="J1212" i="1"/>
  <c r="J2107" i="1"/>
  <c r="J1199" i="1"/>
  <c r="J2724" i="1"/>
  <c r="J1378" i="1"/>
  <c r="J3654" i="1"/>
  <c r="J1538" i="1"/>
  <c r="J2177" i="1"/>
  <c r="J2042" i="1"/>
  <c r="J2008" i="1"/>
  <c r="J110" i="1"/>
  <c r="J3026" i="1"/>
  <c r="J2739" i="1"/>
  <c r="J2226" i="1"/>
  <c r="J1289" i="1"/>
  <c r="J2817" i="1"/>
  <c r="J1925" i="1"/>
  <c r="J264" i="1"/>
  <c r="J3720" i="1"/>
  <c r="J759" i="1"/>
  <c r="J1025" i="1"/>
  <c r="J2014" i="1"/>
  <c r="J2006" i="1"/>
  <c r="J833" i="1"/>
  <c r="J2710" i="1"/>
  <c r="J306" i="1"/>
  <c r="J287" i="1"/>
  <c r="J3820" i="1"/>
  <c r="J2032" i="1"/>
  <c r="J1955" i="1"/>
  <c r="J2117" i="1"/>
  <c r="J3832" i="1"/>
  <c r="J2610" i="1"/>
  <c r="J3393" i="1"/>
  <c r="J2258" i="1"/>
  <c r="J3368" i="1"/>
  <c r="J2275" i="1"/>
  <c r="J111" i="1"/>
  <c r="J1388" i="1"/>
  <c r="J2068" i="1"/>
  <c r="J858" i="1"/>
  <c r="J3364" i="1"/>
  <c r="J2004" i="1"/>
  <c r="J1509" i="1"/>
  <c r="J3473" i="1"/>
  <c r="J389" i="1"/>
  <c r="J658" i="1"/>
  <c r="J3039" i="1"/>
  <c r="J1260" i="1"/>
  <c r="J1953" i="1"/>
  <c r="J1385" i="1"/>
  <c r="J2335" i="1"/>
  <c r="J1285" i="1"/>
  <c r="J2037" i="1"/>
  <c r="J3410" i="1"/>
  <c r="J3316" i="1"/>
  <c r="J3721" i="1"/>
  <c r="J1977" i="1"/>
  <c r="J1526" i="1"/>
  <c r="J1968" i="1"/>
  <c r="J385" i="1"/>
  <c r="J1022" i="1"/>
  <c r="J1520" i="1"/>
  <c r="J1841" i="1"/>
  <c r="J1351" i="1"/>
  <c r="J790" i="1"/>
  <c r="J1380" i="1"/>
  <c r="J2501" i="1"/>
  <c r="J2445" i="1"/>
  <c r="J1257" i="1"/>
  <c r="J2059" i="1"/>
  <c r="J3464" i="1"/>
  <c r="J3601" i="1"/>
  <c r="J2730" i="1"/>
  <c r="J1676" i="1"/>
  <c r="J1752" i="1"/>
  <c r="J2027" i="1"/>
  <c r="J1952" i="1"/>
  <c r="J1838" i="1"/>
  <c r="J1252" i="1"/>
  <c r="J2215" i="1"/>
  <c r="J1204" i="1"/>
  <c r="J2067" i="1"/>
  <c r="J1256" i="1"/>
  <c r="J1954" i="1"/>
  <c r="J83" i="1"/>
  <c r="J2062" i="1"/>
  <c r="J2213" i="1"/>
  <c r="J1928" i="1"/>
  <c r="J2547" i="1"/>
  <c r="J846" i="1"/>
  <c r="J1964" i="1"/>
  <c r="J2022" i="1"/>
  <c r="J3458" i="1"/>
  <c r="J2066" i="1"/>
  <c r="J260" i="1"/>
  <c r="J3048" i="1"/>
  <c r="J3462" i="1"/>
  <c r="J1376" i="1"/>
  <c r="J1477" i="1"/>
  <c r="J3157" i="1"/>
  <c r="J2621" i="1"/>
  <c r="J2638" i="1"/>
  <c r="J1939" i="1"/>
  <c r="J2837" i="1"/>
  <c r="J3709" i="1"/>
  <c r="J3445" i="1"/>
  <c r="J2284" i="1"/>
  <c r="J2283" i="1"/>
  <c r="J2192" i="1"/>
  <c r="J254" i="1"/>
  <c r="J3397" i="1"/>
  <c r="J3607" i="1"/>
  <c r="J39" i="1"/>
  <c r="J1358" i="1"/>
  <c r="J2457" i="1"/>
  <c r="J2043" i="1"/>
  <c r="J391" i="1"/>
  <c r="J2458" i="1"/>
  <c r="J2172" i="1"/>
  <c r="J787" i="1"/>
  <c r="J3539" i="1"/>
  <c r="J2467" i="1"/>
  <c r="J2266" i="1"/>
  <c r="J3009" i="1"/>
  <c r="J3510" i="1"/>
  <c r="J1539" i="1"/>
  <c r="J825" i="1"/>
  <c r="J747" i="1"/>
  <c r="J301" i="1"/>
  <c r="J2035" i="1"/>
  <c r="J274" i="1"/>
  <c r="J2991" i="1"/>
  <c r="J289" i="1"/>
  <c r="J1533" i="1"/>
  <c r="J2315" i="1"/>
  <c r="J3308" i="1"/>
  <c r="J1681" i="1"/>
  <c r="J3257" i="1"/>
  <c r="J3593" i="1"/>
  <c r="J2975" i="1"/>
  <c r="J3656" i="1"/>
  <c r="J1655" i="1"/>
  <c r="J1527" i="1"/>
  <c r="J359" i="1"/>
  <c r="J66" i="1"/>
  <c r="J1362" i="1"/>
  <c r="J2293" i="1"/>
  <c r="J2447" i="1"/>
  <c r="J1883" i="1"/>
  <c r="J1935" i="1"/>
  <c r="J1220" i="1"/>
  <c r="J2998" i="1"/>
  <c r="J2614" i="1"/>
  <c r="J3180" i="1"/>
  <c r="J2978" i="1"/>
  <c r="J3345" i="1"/>
  <c r="J2479" i="1"/>
  <c r="J1377" i="1"/>
  <c r="J2231" i="1"/>
  <c r="J1942" i="1"/>
  <c r="J2670" i="1"/>
  <c r="J3605" i="1"/>
  <c r="J2304" i="1"/>
  <c r="J3451" i="1"/>
  <c r="J3295" i="1"/>
  <c r="J2732" i="1"/>
  <c r="J348" i="1"/>
  <c r="J2836" i="1"/>
  <c r="J1642" i="1"/>
  <c r="J2617" i="1"/>
  <c r="J3523" i="1"/>
  <c r="J2251" i="1"/>
  <c r="J2060" i="1"/>
  <c r="J3030" i="1"/>
  <c r="J2448" i="1"/>
  <c r="J1959" i="1"/>
  <c r="J1402" i="1"/>
  <c r="J2057" i="1"/>
  <c r="J1831" i="1"/>
  <c r="J37" i="1"/>
  <c r="J1266" i="1"/>
  <c r="J3050" i="1"/>
  <c r="J1503" i="1"/>
  <c r="J2639" i="1"/>
  <c r="J1890" i="1"/>
  <c r="J1762" i="1"/>
  <c r="J14" i="1"/>
  <c r="J2641" i="1"/>
  <c r="J3267" i="1"/>
  <c r="J1466" i="1"/>
  <c r="J3167" i="1"/>
  <c r="J2224" i="1"/>
  <c r="J2971" i="1"/>
  <c r="J3612" i="1"/>
  <c r="J1277" i="1"/>
  <c r="J1519" i="1"/>
  <c r="J2025" i="1"/>
  <c r="J2181" i="1"/>
  <c r="J3233" i="1"/>
  <c r="J1668" i="1"/>
  <c r="J1190" i="1"/>
  <c r="J3168" i="1"/>
  <c r="J734" i="1"/>
  <c r="J3837" i="1"/>
  <c r="J815" i="1"/>
  <c r="J15" i="1"/>
  <c r="J3485" i="1"/>
  <c r="J3311" i="1"/>
  <c r="J2668" i="1"/>
  <c r="J1221" i="1"/>
  <c r="J741" i="1"/>
  <c r="J3493" i="1"/>
  <c r="J3012" i="1"/>
  <c r="J2632" i="1"/>
  <c r="J2229" i="1"/>
  <c r="J281" i="1"/>
  <c r="J1517" i="1"/>
  <c r="J2316" i="1"/>
  <c r="J3015" i="1"/>
  <c r="J1961" i="1"/>
  <c r="J2525" i="1"/>
  <c r="J2545" i="1"/>
  <c r="J2217" i="1"/>
  <c r="J3536" i="1"/>
  <c r="J282" i="1"/>
  <c r="J276" i="1"/>
  <c r="J1633" i="1"/>
  <c r="J3718" i="1"/>
  <c r="J820" i="1"/>
  <c r="J2555" i="1"/>
  <c r="J729" i="1"/>
  <c r="J1627" i="1"/>
  <c r="J1210" i="1"/>
  <c r="J28" i="1"/>
  <c r="J3488" i="1"/>
  <c r="J852" i="1"/>
  <c r="J1763" i="1"/>
  <c r="J3698" i="1"/>
  <c r="J1276" i="1"/>
  <c r="J1280" i="1"/>
  <c r="J64" i="1"/>
  <c r="J2455" i="1"/>
  <c r="J113" i="1"/>
  <c r="J3274" i="1"/>
  <c r="J2264" i="1"/>
  <c r="J1857" i="1"/>
  <c r="J2712" i="1"/>
  <c r="J2281" i="1"/>
  <c r="J3714" i="1"/>
  <c r="J2058" i="1"/>
  <c r="J3351" i="1"/>
  <c r="J78" i="1"/>
  <c r="J3538" i="1"/>
  <c r="J3611" i="1"/>
  <c r="J2237" i="1"/>
  <c r="J3454" i="1"/>
  <c r="J2183" i="1"/>
  <c r="J3829" i="1"/>
  <c r="J272" i="1"/>
  <c r="J2075" i="1"/>
  <c r="J802" i="1"/>
  <c r="J2207" i="1"/>
  <c r="J3452" i="1"/>
  <c r="J814" i="1"/>
  <c r="J1250" i="1"/>
  <c r="J2211" i="1"/>
  <c r="J3787" i="1"/>
  <c r="J280" i="1"/>
  <c r="J1515" i="1"/>
  <c r="J2796" i="1"/>
  <c r="J3472" i="1"/>
  <c r="J1948" i="1"/>
  <c r="J2298" i="1"/>
  <c r="J3049" i="1"/>
  <c r="J3564" i="1"/>
  <c r="J2050" i="1"/>
  <c r="J63" i="1"/>
  <c r="J785" i="1"/>
  <c r="J1748" i="1"/>
  <c r="J2065" i="1"/>
  <c r="J745" i="1"/>
  <c r="J2740" i="1"/>
  <c r="J2119" i="1"/>
  <c r="J1465" i="1"/>
  <c r="J278" i="1"/>
  <c r="J1348" i="1"/>
  <c r="J271" i="1"/>
  <c r="J2201" i="1"/>
  <c r="J657" i="1"/>
  <c r="J2168" i="1"/>
  <c r="J2985" i="1"/>
  <c r="J3035" i="1"/>
  <c r="J2260" i="1"/>
  <c r="J3330" i="1"/>
  <c r="J2105" i="1"/>
  <c r="J2296" i="1"/>
  <c r="J3773" i="1"/>
  <c r="J2623" i="1"/>
  <c r="J1619" i="1"/>
  <c r="J1218" i="1"/>
  <c r="J1293" i="1"/>
  <c r="J268" i="1"/>
  <c r="J840" i="1"/>
  <c r="J1391" i="1"/>
  <c r="J1040" i="1"/>
  <c r="J21" i="1"/>
  <c r="J1535" i="1"/>
  <c r="J1609" i="1"/>
  <c r="J1892" i="1"/>
  <c r="J2727" i="1"/>
  <c r="J1900" i="1"/>
  <c r="J3614" i="1"/>
  <c r="J792" i="1"/>
  <c r="J2333" i="1"/>
  <c r="J642" i="1"/>
  <c r="J3298" i="1"/>
  <c r="J860" i="1"/>
  <c r="J3560" i="1"/>
  <c r="J722" i="1"/>
  <c r="J2622" i="1"/>
  <c r="J2061" i="1"/>
  <c r="J3028" i="1"/>
  <c r="J3822" i="1"/>
  <c r="J3779" i="1"/>
  <c r="J1657" i="1"/>
  <c r="J1834" i="1"/>
  <c r="J788" i="1"/>
  <c r="J3482" i="1"/>
  <c r="J3" i="1"/>
  <c r="J3396" i="1"/>
  <c r="J38" i="1"/>
  <c r="J44" i="1"/>
  <c r="J404" i="1"/>
  <c r="J2818" i="1"/>
  <c r="J1652" i="1"/>
  <c r="J382" i="1"/>
  <c r="J655" i="1"/>
  <c r="J2612" i="1"/>
  <c r="J1298" i="1"/>
  <c r="J3712" i="1"/>
  <c r="J2279" i="1"/>
  <c r="J115" i="1"/>
  <c r="J117" i="1"/>
  <c r="J3459" i="1"/>
  <c r="J3816" i="1"/>
  <c r="J2725" i="1"/>
  <c r="J3425" i="1"/>
  <c r="J3677" i="1"/>
  <c r="J651" i="1"/>
  <c r="J1671" i="1"/>
  <c r="J3684" i="1"/>
  <c r="J258" i="1"/>
  <c r="J3686" i="1"/>
  <c r="J3463" i="1"/>
  <c r="J1524" i="1"/>
  <c r="J1474" i="1"/>
  <c r="J2167" i="1"/>
  <c r="J2180" i="1"/>
  <c r="J3336" i="1"/>
  <c r="J3373" i="1"/>
  <c r="J1944" i="1"/>
  <c r="J3484" i="1"/>
  <c r="J3671" i="1"/>
  <c r="J3342" i="1"/>
  <c r="J3422" i="1"/>
  <c r="J1848" i="1"/>
  <c r="J1254" i="1"/>
  <c r="J3407" i="1"/>
  <c r="J305" i="1"/>
  <c r="J1677" i="1"/>
  <c r="J2240" i="1"/>
  <c r="J1481" i="1"/>
  <c r="J819" i="1"/>
  <c r="J2634" i="1"/>
  <c r="J2" i="1"/>
  <c r="J411" i="1"/>
  <c r="J1923" i="1"/>
  <c r="J2102" i="1"/>
  <c r="J1389" i="1"/>
  <c r="J1894" i="1"/>
  <c r="J329" i="1"/>
  <c r="J3706" i="1"/>
  <c r="J2041" i="1"/>
  <c r="J3302" i="1"/>
  <c r="J1354" i="1"/>
  <c r="J2104" i="1"/>
  <c r="J2822" i="1"/>
  <c r="J3613" i="1"/>
  <c r="J1541" i="1"/>
  <c r="J2474" i="1"/>
  <c r="J1886" i="1"/>
  <c r="J1192" i="1"/>
  <c r="J1197" i="1"/>
  <c r="J1302" i="1"/>
  <c r="J1823" i="1"/>
  <c r="J1532" i="1"/>
  <c r="J1390" i="1"/>
  <c r="J3441" i="1"/>
  <c r="J2120" i="1"/>
  <c r="J2253" i="1"/>
  <c r="J826" i="1"/>
  <c r="J249" i="1"/>
  <c r="J822" i="1"/>
  <c r="J2491" i="1"/>
  <c r="J2303" i="1"/>
  <c r="J1355" i="1"/>
  <c r="J2454" i="1"/>
  <c r="J2028" i="1"/>
  <c r="J3161" i="1"/>
  <c r="J1862" i="1"/>
  <c r="J3303" i="1"/>
  <c r="J2481" i="1"/>
  <c r="J27" i="1"/>
  <c r="J1621" i="1"/>
  <c r="J1901" i="1"/>
  <c r="J2939" i="1"/>
  <c r="J2803" i="1"/>
  <c r="J783" i="1"/>
  <c r="J297" i="1"/>
  <c r="J3291" i="1"/>
  <c r="J2802" i="1"/>
  <c r="J2200" i="1"/>
  <c r="J2206" i="1"/>
  <c r="J3047" i="1"/>
  <c r="J3753" i="1"/>
  <c r="J1537" i="1"/>
  <c r="J2101" i="1"/>
  <c r="J1660" i="1"/>
  <c r="J2165" i="1"/>
  <c r="J732" i="1"/>
  <c r="J724" i="1"/>
  <c r="J3531" i="1"/>
  <c r="J261" i="1"/>
  <c r="J648" i="1"/>
  <c r="J1861" i="1"/>
  <c r="J1216" i="1"/>
  <c r="J2038" i="1"/>
  <c r="J269" i="1"/>
  <c r="J3029" i="1"/>
  <c r="J97" i="1"/>
  <c r="J2714" i="1"/>
  <c r="J3268" i="1"/>
  <c r="J2080" i="1"/>
  <c r="J3234" i="1"/>
  <c r="J2624" i="1"/>
  <c r="J3150" i="1"/>
  <c r="J836" i="1"/>
  <c r="J41" i="1"/>
  <c r="J2929" i="1"/>
  <c r="J112" i="1"/>
  <c r="J376" i="1"/>
  <c r="J731" i="1"/>
  <c r="J3567" i="1"/>
  <c r="J36" i="1"/>
  <c r="J853" i="1"/>
  <c r="J531" i="1"/>
  <c r="J2053" i="1"/>
  <c r="J307" i="1"/>
  <c r="J3608" i="1"/>
  <c r="J1305" i="1"/>
  <c r="J1356" i="1"/>
  <c r="J1036" i="1"/>
  <c r="J2819" i="1"/>
  <c r="J3273" i="1"/>
  <c r="J3347" i="1"/>
  <c r="J3415" i="1"/>
  <c r="J3431" i="1"/>
  <c r="J3579" i="1"/>
  <c r="J3602" i="1"/>
  <c r="J1750" i="1"/>
  <c r="J3757" i="1"/>
  <c r="J2106" i="1"/>
  <c r="J2980" i="1"/>
  <c r="J3695" i="1"/>
  <c r="J1214" i="1"/>
  <c r="J2923" i="1"/>
  <c r="J57" i="1"/>
  <c r="J2983" i="1"/>
  <c r="J3785" i="1"/>
  <c r="J3678" i="1"/>
  <c r="J2495" i="1"/>
  <c r="J3540" i="1"/>
  <c r="J2071" i="1"/>
  <c r="J3455" i="1"/>
  <c r="J412" i="1"/>
  <c r="J1041" i="1"/>
  <c r="J1675" i="1"/>
  <c r="J3258" i="1"/>
  <c r="J2241" i="1"/>
  <c r="J53" i="1"/>
  <c r="J755" i="1"/>
  <c r="J2473" i="1"/>
  <c r="J2938" i="1"/>
  <c r="J3044" i="1"/>
  <c r="J3270" i="1"/>
  <c r="J3533" i="1"/>
  <c r="J3693" i="1"/>
  <c r="J2805" i="1"/>
  <c r="J3481" i="1"/>
  <c r="J3254" i="1"/>
  <c r="J3138" i="1"/>
  <c r="J104" i="1"/>
  <c r="J3489" i="1"/>
  <c r="J2631" i="1"/>
  <c r="J2815" i="1"/>
  <c r="J2497" i="1"/>
  <c r="J2480" i="1"/>
  <c r="J3492" i="1"/>
  <c r="J3591" i="1"/>
  <c r="J353" i="1"/>
  <c r="J3244" i="1"/>
  <c r="J816" i="1"/>
  <c r="J3594" i="1"/>
  <c r="J72" i="1"/>
  <c r="J3034" i="1"/>
  <c r="J70" i="1"/>
  <c r="J3164" i="1"/>
  <c r="J3468" i="1"/>
  <c r="J81" i="1"/>
  <c r="J1932" i="1"/>
  <c r="J3727" i="1"/>
  <c r="J2175" i="1"/>
  <c r="J1965" i="1"/>
  <c r="J2069" i="1"/>
  <c r="J1669" i="1"/>
  <c r="J414" i="1"/>
  <c r="J650" i="1"/>
  <c r="J3038" i="1"/>
  <c r="J3589" i="1"/>
  <c r="J1368" i="1"/>
  <c r="J3357" i="1"/>
  <c r="J3214" i="1"/>
  <c r="J3461" i="1"/>
  <c r="J3535" i="1"/>
  <c r="J2030" i="1"/>
  <c r="J390" i="1"/>
  <c r="J1401" i="1"/>
  <c r="J2534" i="1"/>
  <c r="J1943" i="1"/>
  <c r="J2178" i="1"/>
  <c r="J733" i="1"/>
  <c r="J2809" i="1"/>
  <c r="J3694" i="1"/>
  <c r="J11" i="1"/>
  <c r="J1363" i="1"/>
  <c r="J2232" i="1"/>
  <c r="J2444" i="1"/>
  <c r="J3596" i="1"/>
  <c r="J3325" i="1"/>
  <c r="J3212" i="1"/>
  <c r="J659" i="1"/>
  <c r="J1202" i="1"/>
  <c r="J3320" i="1"/>
  <c r="J253" i="1"/>
  <c r="J736" i="1"/>
  <c r="J87" i="1"/>
  <c r="J1264" i="1"/>
  <c r="J374" i="1"/>
  <c r="J1359" i="1"/>
  <c r="J1637" i="1"/>
  <c r="J1650" i="1"/>
  <c r="J1844" i="1"/>
  <c r="J2297" i="1"/>
  <c r="J335" i="1"/>
  <c r="J400" i="1"/>
  <c r="J2024" i="1"/>
  <c r="J1472" i="1"/>
  <c r="J1613" i="1"/>
  <c r="J2671" i="1"/>
  <c r="J2019" i="1"/>
  <c r="J1291" i="1"/>
  <c r="J342" i="1"/>
  <c r="J1347" i="1"/>
  <c r="J2494" i="1"/>
  <c r="J2928" i="1"/>
  <c r="J3229" i="1"/>
  <c r="J1525" i="1"/>
  <c r="J3224" i="1"/>
  <c r="J3618" i="1"/>
  <c r="J1645" i="1"/>
  <c r="J3498" i="1"/>
  <c r="J3460" i="1"/>
  <c r="J3170" i="1"/>
  <c r="J364" i="1"/>
  <c r="J1386" i="1"/>
  <c r="J1845" i="1"/>
  <c r="J1301" i="1"/>
  <c r="J1374" i="1"/>
  <c r="J2825" i="1"/>
  <c r="J1898" i="1"/>
  <c r="J73" i="1"/>
  <c r="J2007" i="1"/>
  <c r="J3013" i="1"/>
  <c r="J1511" i="1"/>
  <c r="J1936" i="1"/>
  <c r="J1284" i="1"/>
  <c r="J3411" i="1"/>
  <c r="J2087" i="1"/>
  <c r="J2044" i="1"/>
  <c r="J1751" i="1"/>
  <c r="J3705" i="1"/>
  <c r="J31" i="1"/>
  <c r="J347" i="1"/>
  <c r="J805" i="1"/>
  <c r="J534" i="1"/>
  <c r="J2667" i="1"/>
  <c r="J325" i="1"/>
  <c r="J3542" i="1"/>
  <c r="J6" i="1"/>
  <c r="J2738" i="1"/>
  <c r="J2220" i="1"/>
  <c r="J2556" i="1"/>
  <c r="J1357" i="1"/>
  <c r="J1666" i="1"/>
  <c r="J739" i="1"/>
  <c r="J3310" i="1"/>
  <c r="J1249" i="1"/>
  <c r="J1396" i="1"/>
  <c r="J723" i="1"/>
  <c r="J1606" i="1"/>
  <c r="J3573" i="1"/>
  <c r="J372" i="1"/>
  <c r="J848" i="1"/>
  <c r="J1296" i="1"/>
  <c r="J3406" i="1"/>
  <c r="J839" i="1"/>
  <c r="J2964" i="1"/>
  <c r="J3470" i="1"/>
  <c r="J3812" i="1"/>
  <c r="J2987" i="1"/>
  <c r="J3283" i="1"/>
  <c r="J2170" i="1"/>
  <c r="J2492" i="1"/>
  <c r="J2287" i="1"/>
  <c r="J3708" i="1"/>
  <c r="J3021" i="1"/>
  <c r="J1623" i="1"/>
  <c r="J3292" i="1"/>
  <c r="J3490" i="1"/>
  <c r="J3702" i="1"/>
  <c r="J2048" i="1"/>
  <c r="J2320" i="1"/>
  <c r="J1849" i="1"/>
  <c r="J1933" i="1"/>
  <c r="J525" i="1"/>
  <c r="J283" i="1"/>
  <c r="J2096" i="1"/>
  <c r="J1475" i="1"/>
  <c r="J13" i="1"/>
  <c r="J539" i="1"/>
  <c r="J3007" i="1"/>
  <c r="J735" i="1"/>
  <c r="J2093" i="1"/>
  <c r="J842" i="1"/>
  <c r="J2091" i="1"/>
  <c r="J847" i="1"/>
  <c r="J2033" i="1"/>
  <c r="J1528" i="1"/>
  <c r="J2197" i="1"/>
  <c r="J1247" i="1"/>
  <c r="J2829" i="1"/>
  <c r="J2840" i="1"/>
  <c r="J2029" i="1"/>
  <c r="J418" i="1"/>
  <c r="J2051" i="1"/>
  <c r="J2719" i="1"/>
  <c r="J293" i="1"/>
  <c r="J47" i="1"/>
  <c r="J93" i="1"/>
  <c r="J106" i="1"/>
  <c r="J377" i="1"/>
  <c r="J1757" i="1"/>
  <c r="J2169" i="1"/>
  <c r="J2784" i="1"/>
  <c r="J3625" i="1"/>
  <c r="J3692" i="1"/>
  <c r="J3756" i="1"/>
  <c r="J3782" i="1"/>
  <c r="J2718" i="1"/>
  <c r="J2289" i="1"/>
  <c r="J1656" i="1"/>
  <c r="J851" i="1"/>
  <c r="J2549" i="1"/>
  <c r="J3011" i="1"/>
  <c r="J3182" i="1"/>
  <c r="J3213" i="1"/>
  <c r="J2193" i="1"/>
  <c r="J2789" i="1"/>
  <c r="J3541" i="1"/>
  <c r="J2276" i="1"/>
  <c r="J3418" i="1"/>
  <c r="J1667" i="1"/>
  <c r="J3349" i="1"/>
  <c r="J3211" i="1"/>
  <c r="J2486" i="1"/>
  <c r="J3818" i="1"/>
  <c r="J824" i="1"/>
  <c r="J3828" i="1"/>
  <c r="J643" i="1"/>
  <c r="J1267" i="1"/>
  <c r="J3587" i="1"/>
  <c r="J1265" i="1"/>
  <c r="J2786" i="1"/>
  <c r="J3534" i="1"/>
  <c r="J311" i="1"/>
  <c r="J3619" i="1"/>
  <c r="J3001" i="1"/>
  <c r="J3235" i="1"/>
  <c r="J3483" i="1"/>
  <c r="J303" i="1"/>
  <c r="J298" i="1"/>
  <c r="J3369" i="1"/>
  <c r="J1366" i="1"/>
  <c r="J1026" i="1"/>
  <c r="J68" i="1"/>
  <c r="J25" i="1"/>
  <c r="J753" i="1"/>
  <c r="J2469" i="1"/>
  <c r="J3597" i="1"/>
  <c r="J1746" i="1"/>
  <c r="J2559" i="1"/>
  <c r="J1680" i="1"/>
  <c r="J3515" i="1"/>
  <c r="J1611" i="1"/>
  <c r="J3296" i="1"/>
  <c r="J3691" i="1"/>
  <c r="J538" i="1"/>
  <c r="J2734" i="1"/>
  <c r="J856" i="1"/>
  <c r="J266" i="1"/>
  <c r="J2722" i="1"/>
  <c r="J265" i="1"/>
  <c r="J1836" i="1"/>
  <c r="J1626" i="1"/>
  <c r="J1258" i="1"/>
  <c r="J1962" i="1"/>
  <c r="J1542" i="1"/>
  <c r="J2788" i="1"/>
  <c r="J3372" i="1"/>
  <c r="J758" i="1"/>
  <c r="J3149" i="1"/>
  <c r="J1682" i="1"/>
  <c r="J3179" i="1"/>
  <c r="J1030" i="1"/>
  <c r="J837" i="1"/>
  <c r="J24" i="1"/>
  <c r="J3014" i="1"/>
  <c r="J2010" i="1"/>
  <c r="J1482" i="1"/>
  <c r="J1248" i="1"/>
  <c r="J1629" i="1"/>
  <c r="J1854" i="1"/>
  <c r="J256" i="1"/>
  <c r="J2826" i="1"/>
  <c r="J3529" i="1"/>
  <c r="J3389" i="1"/>
  <c r="J3278" i="1"/>
  <c r="J338" i="1"/>
  <c r="J3331" i="1"/>
  <c r="J3769" i="1"/>
  <c r="J1270" i="1"/>
  <c r="J3835" i="1"/>
  <c r="J2801" i="1"/>
  <c r="J841" i="1"/>
  <c r="J354" i="1"/>
  <c r="J1938" i="1"/>
  <c r="J2716" i="1"/>
  <c r="J1887" i="1"/>
  <c r="J3189" i="1"/>
  <c r="J3657" i="1"/>
  <c r="J357" i="1"/>
  <c r="J69" i="1"/>
  <c r="J2465" i="1"/>
  <c r="J54" i="1"/>
  <c r="J3301" i="1"/>
  <c r="J3169" i="1"/>
  <c r="J1379" i="1"/>
  <c r="J381" i="1"/>
  <c r="J3315" i="1"/>
  <c r="J3023" i="1"/>
  <c r="J3219" i="1"/>
  <c r="J1759" i="1"/>
  <c r="J2538" i="1"/>
  <c r="J1940" i="1"/>
  <c r="J3305" i="1"/>
  <c r="J1825" i="1"/>
  <c r="J1361" i="1"/>
  <c r="J2163" i="1"/>
  <c r="J2009" i="1"/>
  <c r="J530" i="1"/>
  <c r="J1924" i="1"/>
  <c r="J2265" i="1"/>
  <c r="J2090" i="1"/>
  <c r="J2079" i="1"/>
  <c r="J2798" i="1"/>
  <c r="J3586" i="1"/>
  <c r="J2453" i="1"/>
  <c r="J77" i="1"/>
  <c r="J1678" i="1"/>
  <c r="J3479" i="1"/>
  <c r="J3243" i="1"/>
  <c r="J3667" i="1"/>
  <c r="J818" i="1"/>
  <c r="J1469" i="1"/>
  <c r="J91" i="1"/>
  <c r="J2092" i="1"/>
  <c r="J1208" i="1"/>
  <c r="J2806" i="1"/>
  <c r="J3174" i="1"/>
  <c r="J3786" i="1"/>
  <c r="J2064" i="1"/>
  <c r="J1981" i="1"/>
  <c r="J1024" i="1"/>
  <c r="J800" i="1"/>
  <c r="J3178" i="1"/>
  <c r="J352" i="1"/>
  <c r="J1272" i="1"/>
  <c r="J2834" i="1"/>
  <c r="J1760" i="1"/>
  <c r="J98" i="1"/>
  <c r="J524" i="1"/>
  <c r="J2633" i="1"/>
  <c r="J2083" i="1"/>
  <c r="J2618" i="1"/>
  <c r="J1896" i="1"/>
  <c r="J2785" i="1"/>
  <c r="J3391" i="1"/>
  <c r="J3549" i="1"/>
  <c r="J737" i="1"/>
  <c r="J379" i="1"/>
  <c r="J1926" i="1"/>
  <c r="J2214" i="1"/>
  <c r="J3572" i="1"/>
  <c r="J3281" i="1"/>
  <c r="J285" i="1"/>
  <c r="J1369" i="1"/>
  <c r="J3486" i="1"/>
  <c r="J373" i="1"/>
  <c r="J789" i="1"/>
  <c r="J3181" i="1"/>
  <c r="J1617" i="1"/>
  <c r="J1747" i="1"/>
  <c r="J528" i="1"/>
  <c r="J2625" i="1"/>
  <c r="J3160" i="1"/>
  <c r="J3293" i="1"/>
  <c r="J3713" i="1"/>
  <c r="J2969" i="1"/>
  <c r="J3582" i="1"/>
  <c r="J1399" i="1"/>
  <c r="J2198" i="1"/>
  <c r="J318" i="1"/>
  <c r="J246" i="1"/>
  <c r="J2485" i="1"/>
  <c r="J1262" i="1"/>
  <c r="J2471" i="1"/>
  <c r="J118" i="1"/>
  <c r="J3525" i="1"/>
  <c r="J1394" i="1"/>
  <c r="J2968" i="1"/>
  <c r="J3675" i="1"/>
  <c r="J2056" i="1"/>
  <c r="J2979" i="1"/>
  <c r="J65" i="1"/>
  <c r="J244" i="1"/>
  <c r="J3363" i="1"/>
  <c r="J3767" i="1"/>
  <c r="J3556" i="1"/>
  <c r="J3471" i="1"/>
  <c r="J2085" i="1"/>
  <c r="J2502" i="1"/>
  <c r="J3477" i="1"/>
  <c r="J2814" i="1"/>
  <c r="J2103" i="1"/>
  <c r="J3016" i="1"/>
  <c r="J120" i="1"/>
  <c r="J2540" i="1"/>
  <c r="J334" i="1"/>
  <c r="J2017" i="1"/>
  <c r="J1622" i="1"/>
  <c r="J3621" i="1"/>
  <c r="J3754" i="1"/>
  <c r="J2528" i="1"/>
  <c r="J1674" i="1"/>
  <c r="J76" i="1"/>
  <c r="J328" i="1"/>
  <c r="J3156" i="1"/>
  <c r="J251" i="1"/>
  <c r="J2483" i="1"/>
  <c r="J3480" i="1"/>
  <c r="J3606" i="1"/>
  <c r="J3006" i="1"/>
  <c r="J1661" i="1"/>
  <c r="J2499" i="1"/>
  <c r="J3682" i="1"/>
  <c r="J3491" i="1"/>
  <c r="J2255" i="1"/>
  <c r="J321" i="1"/>
  <c r="J243" i="1"/>
  <c r="J3036" i="1"/>
  <c r="J3327" i="1"/>
  <c r="J3838" i="1"/>
  <c r="J652" i="1"/>
  <c r="J1038" i="1"/>
  <c r="J3240" i="1"/>
  <c r="J402" i="1"/>
  <c r="J2708" i="1"/>
  <c r="J1476" i="1"/>
  <c r="J2164" i="1"/>
  <c r="J3172" i="1"/>
  <c r="J3265" i="1"/>
  <c r="J1225" i="1"/>
  <c r="J386" i="1"/>
  <c r="J3287" i="1"/>
  <c r="J2808" i="1"/>
  <c r="J2628" i="1"/>
  <c r="J3399" i="1"/>
  <c r="J3437" i="1"/>
  <c r="J1311" i="1"/>
  <c r="J3683" i="1"/>
  <c r="J396" i="1"/>
  <c r="J1397" i="1"/>
  <c r="J314" i="1"/>
  <c r="J1513" i="1"/>
  <c r="J797" i="1"/>
  <c r="J380" i="1"/>
  <c r="J1031" i="1"/>
  <c r="J29" i="1"/>
  <c r="J2548" i="1"/>
  <c r="J3385" i="1"/>
  <c r="J754" i="1"/>
  <c r="J1360" i="1"/>
  <c r="J1679" i="1"/>
  <c r="J1381" i="1"/>
  <c r="J349" i="1"/>
  <c r="J803" i="1"/>
  <c r="J2841" i="1"/>
  <c r="J2212" i="1"/>
  <c r="J1223" i="1"/>
  <c r="J270" i="1"/>
  <c r="J1508" i="1"/>
  <c r="J309" i="1"/>
  <c r="J1479" i="1"/>
  <c r="J2561" i="1"/>
  <c r="J3248" i="1"/>
  <c r="J3724" i="1"/>
  <c r="J1889" i="1"/>
  <c r="J3165" i="1"/>
  <c r="J267" i="1"/>
  <c r="J2466" i="1"/>
  <c r="J748" i="1"/>
  <c r="J363" i="1"/>
  <c r="J3400" i="1"/>
  <c r="J3570" i="1"/>
  <c r="J3663" i="1"/>
  <c r="J3788" i="1"/>
  <c r="J71" i="1"/>
  <c r="J1282" i="1"/>
  <c r="J3685" i="1"/>
  <c r="J1743" i="1"/>
  <c r="J1647" i="1"/>
  <c r="J1281" i="1"/>
  <c r="J1510" i="1"/>
  <c r="J3659" i="1"/>
  <c r="J2084" i="1"/>
  <c r="J3253" i="1"/>
  <c r="J2074" i="1"/>
  <c r="J744" i="1"/>
  <c r="J1283" i="1"/>
  <c r="J2464" i="1"/>
  <c r="J1370" i="1"/>
  <c r="J1941" i="1"/>
  <c r="J2535" i="1"/>
  <c r="J2669" i="1"/>
  <c r="J2833" i="1"/>
  <c r="J2339" i="1"/>
  <c r="J3595" i="1"/>
  <c r="J95" i="1"/>
  <c r="J2795" i="1"/>
  <c r="J1756" i="1"/>
  <c r="J3700" i="1"/>
  <c r="J3043" i="1"/>
  <c r="J395" i="1"/>
  <c r="J1529" i="1"/>
  <c r="J1387" i="1"/>
  <c r="J2989" i="1"/>
  <c r="J279" i="1"/>
  <c r="J2630" i="1"/>
  <c r="J1927" i="1"/>
  <c r="J3761" i="1"/>
  <c r="J1393" i="1"/>
  <c r="J1648" i="1"/>
  <c r="J3339" i="1"/>
  <c r="J3774" i="1"/>
  <c r="J2460" i="1"/>
  <c r="J366" i="1"/>
  <c r="J371" i="1"/>
  <c r="J340" i="1"/>
  <c r="J3600" i="1"/>
  <c r="J3681" i="1"/>
  <c r="J2608" i="1"/>
  <c r="J3520" i="1"/>
  <c r="J40" i="1"/>
  <c r="J3824" i="1"/>
  <c r="J3045" i="1"/>
  <c r="J1294" i="1"/>
  <c r="J1614" i="1"/>
  <c r="J2539" i="1"/>
  <c r="J2807" i="1"/>
  <c r="J3317" i="1"/>
  <c r="J3348" i="1"/>
  <c r="J3516" i="1"/>
  <c r="J1027" i="1"/>
  <c r="J3232" i="1"/>
  <c r="J3313" i="1"/>
  <c r="J7" i="1"/>
  <c r="J3404" i="1"/>
  <c r="J3450" i="1"/>
  <c r="J3623" i="1"/>
  <c r="J1400" i="1"/>
  <c r="J3031" i="1"/>
  <c r="J2188" i="1"/>
  <c r="J3783" i="1"/>
  <c r="J3434" i="1"/>
  <c r="J55" i="1"/>
  <c r="J2963" i="1"/>
  <c r="J3177" i="1"/>
  <c r="J2205" i="1"/>
  <c r="J3814" i="1"/>
  <c r="J3672" i="1"/>
  <c r="J1299" i="1"/>
  <c r="J3225" i="1"/>
  <c r="J1646" i="1"/>
  <c r="J2523" i="1"/>
  <c r="J3588" i="1"/>
  <c r="J791" i="1"/>
  <c r="J725" i="1"/>
  <c r="J3666" i="1"/>
  <c r="J1902" i="1"/>
  <c r="J2305" i="1"/>
  <c r="J3046" i="1"/>
  <c r="J3262" i="1"/>
  <c r="J2982" i="1"/>
  <c r="J3690" i="1"/>
  <c r="J3704" i="1"/>
  <c r="J1404" i="1"/>
  <c r="J288" i="1"/>
  <c r="J23" i="1"/>
  <c r="J1686" i="1"/>
  <c r="J1392" i="1"/>
  <c r="J1364" i="1"/>
  <c r="J3424" i="1"/>
  <c r="J1193" i="1"/>
  <c r="J3836" i="1"/>
  <c r="J2967" i="1"/>
  <c r="J3183" i="1"/>
  <c r="J3185" i="1"/>
  <c r="J300" i="1"/>
  <c r="J1842" i="1"/>
  <c r="J2560" i="1"/>
  <c r="J2721" i="1"/>
  <c r="J3173" i="1"/>
  <c r="J26" i="1"/>
  <c r="J3569" i="1"/>
  <c r="J3037" i="1"/>
  <c r="J821" i="1"/>
  <c r="J1744" i="1"/>
  <c r="J1860" i="1"/>
  <c r="J3041" i="1"/>
  <c r="J3499" i="1"/>
  <c r="J526" i="1"/>
  <c r="J2322" i="1"/>
  <c r="J1518" i="1"/>
  <c r="J1271" i="1"/>
  <c r="J355" i="1"/>
  <c r="J3130" i="1"/>
  <c r="J2446" i="1"/>
  <c r="J3279" i="1"/>
  <c r="J1292" i="1"/>
  <c r="J3432" i="1"/>
  <c r="J1464" i="1"/>
  <c r="J3759" i="1"/>
  <c r="J3004" i="1"/>
  <c r="J3412" i="1"/>
  <c r="J3585" i="1"/>
  <c r="J1034" i="1"/>
  <c r="J2228" i="1"/>
  <c r="J3562" i="1"/>
  <c r="J1471" i="1"/>
  <c r="J74" i="1"/>
  <c r="J1937" i="1"/>
  <c r="J277" i="1"/>
  <c r="J1288" i="1"/>
  <c r="J2086" i="1"/>
  <c r="J2835" i="1"/>
  <c r="J3711" i="1"/>
  <c r="J1603" i="1"/>
  <c r="J2295" i="1"/>
  <c r="J2046" i="1"/>
  <c r="J2812" i="1"/>
  <c r="J3448" i="1"/>
  <c r="J3775" i="1"/>
  <c r="J3428" i="1"/>
  <c r="J2223" i="1"/>
  <c r="J341" i="1"/>
  <c r="J397" i="1"/>
  <c r="J3135" i="1"/>
  <c r="J1665" i="1"/>
  <c r="J1755" i="1"/>
  <c r="J2451" i="1"/>
  <c r="J2936" i="1"/>
  <c r="J3321" i="1"/>
  <c r="J3699" i="1"/>
  <c r="J3826" i="1"/>
  <c r="J50" i="1"/>
  <c r="J2063" i="1"/>
  <c r="J324" i="1"/>
  <c r="J1505" i="1"/>
  <c r="J2443" i="1"/>
  <c r="J1468" i="1"/>
  <c r="J2314" i="1"/>
  <c r="J3231" i="1"/>
  <c r="J832" i="1"/>
  <c r="J3449" i="1"/>
  <c r="J532" i="1"/>
  <c r="J1191" i="1"/>
  <c r="J2838" i="1"/>
  <c r="J275" i="1"/>
  <c r="J2828" i="1"/>
  <c r="J3008" i="1"/>
  <c r="J2816" i="1"/>
  <c r="J2109" i="1"/>
  <c r="J3598" i="1"/>
  <c r="J408" i="1"/>
  <c r="J2321" i="1"/>
  <c r="J407" i="1"/>
  <c r="J3770" i="1"/>
  <c r="J1037" i="1"/>
  <c r="J3380" i="1"/>
  <c r="J242" i="1"/>
  <c r="J49" i="1"/>
  <c r="J2794" i="1"/>
  <c r="J3505" i="1"/>
  <c r="J2735" i="1"/>
  <c r="J799" i="1"/>
  <c r="J67" i="1"/>
  <c r="J3354" i="1"/>
  <c r="J2450" i="1"/>
  <c r="J3042" i="1"/>
  <c r="J3696" i="1"/>
  <c r="J2607" i="1"/>
  <c r="J107" i="1"/>
  <c r="J263" i="1"/>
  <c r="J742" i="1"/>
  <c r="J1033" i="1"/>
  <c r="J2291" i="1"/>
  <c r="J3275" i="1"/>
  <c r="J3323" i="1"/>
  <c r="J1850" i="1"/>
  <c r="J2557" i="1"/>
  <c r="J2110" i="1"/>
  <c r="J1398" i="1"/>
  <c r="J58" i="1"/>
  <c r="J2294" i="1"/>
  <c r="J82" i="1"/>
  <c r="J3819" i="1"/>
  <c r="J2530" i="1"/>
  <c r="J2942" i="1"/>
  <c r="J2470" i="1"/>
  <c r="J2250" i="1"/>
  <c r="J3186" i="1"/>
  <c r="J2182" i="1"/>
  <c r="J1383" i="1"/>
  <c r="J3409" i="1"/>
  <c r="J1373" i="1"/>
  <c r="J649" i="1"/>
  <c r="J2108" i="1"/>
  <c r="J2543" i="1"/>
  <c r="J817" i="1"/>
  <c r="J830" i="1"/>
  <c r="J1934" i="1"/>
  <c r="J3497" i="1"/>
  <c r="J2965" i="1"/>
  <c r="J1523" i="1"/>
  <c r="J401" i="1"/>
  <c r="J2664" i="1"/>
  <c r="J3617" i="1"/>
  <c r="J3166" i="1"/>
  <c r="J2308" i="1"/>
  <c r="J740" i="1"/>
  <c r="J1188" i="1"/>
  <c r="J257" i="1"/>
  <c r="J259" i="1"/>
  <c r="J343" i="1"/>
  <c r="J3778" i="1"/>
  <c r="J2490" i="1"/>
  <c r="J3032" i="1"/>
  <c r="J292" i="1"/>
  <c r="J3309" i="1"/>
  <c r="J2311" i="1"/>
  <c r="J375" i="1"/>
  <c r="J398" i="1"/>
  <c r="J3051" i="1"/>
  <c r="J2309" i="1"/>
  <c r="J351" i="1"/>
  <c r="J333" i="1"/>
  <c r="J17" i="1"/>
  <c r="J1761" i="1"/>
  <c r="J1891" i="1"/>
  <c r="J322" i="1"/>
  <c r="J3376" i="1"/>
  <c r="J3421" i="1"/>
  <c r="J2111" i="1"/>
  <c r="J2831" i="1"/>
  <c r="J2113" i="1"/>
  <c r="J2554" i="1"/>
  <c r="J8" i="1"/>
  <c r="J1516" i="1"/>
  <c r="J88" i="1"/>
  <c r="J262" i="1"/>
  <c r="J3821" i="1"/>
  <c r="J3511" i="1"/>
  <c r="J20" i="1"/>
  <c r="J2334" i="1"/>
  <c r="J3502" i="1"/>
  <c r="J3259" i="1"/>
  <c r="J3555" i="1"/>
  <c r="J3332" i="1"/>
  <c r="J99" i="1"/>
  <c r="J100" i="1"/>
  <c r="J3361" i="1"/>
  <c r="J3764" i="1"/>
  <c r="J2286" i="1"/>
  <c r="J3319" i="1"/>
  <c r="J3261" i="1"/>
  <c r="J1279" i="1"/>
  <c r="J3576" i="1"/>
  <c r="J2173" i="1"/>
  <c r="J2820" i="1"/>
  <c r="J3833" i="1"/>
  <c r="J2636" i="1"/>
  <c r="J101" i="1"/>
  <c r="J1951" i="1"/>
  <c r="J1211" i="1"/>
  <c r="J1274" i="1"/>
  <c r="J2933" i="1"/>
  <c r="J2970" i="1"/>
  <c r="J2972" i="1"/>
  <c r="J3052" i="1"/>
  <c r="J3527" i="1"/>
  <c r="J3825" i="1"/>
  <c r="J387" i="1"/>
  <c r="J378" i="1"/>
  <c r="J3154" i="1"/>
  <c r="J3366" i="1"/>
  <c r="J2331" i="1"/>
  <c r="J3241" i="1"/>
  <c r="J3438" i="1"/>
  <c r="J3249" i="1"/>
  <c r="J3019" i="1"/>
  <c r="J3658" i="1"/>
  <c r="J2278" i="1"/>
  <c r="J645" i="1"/>
  <c r="J2225" i="1"/>
  <c r="J3395" i="1"/>
  <c r="J2342" i="1"/>
  <c r="J2728" i="1"/>
  <c r="J3687" i="1"/>
  <c r="J2218" i="1"/>
  <c r="J2642" i="1"/>
  <c r="J2500" i="1"/>
  <c r="J252" i="1"/>
  <c r="J310" i="1"/>
  <c r="J730" i="1"/>
  <c r="J751" i="1"/>
  <c r="J1893" i="1"/>
  <c r="J3436" i="1"/>
  <c r="J2558" i="1"/>
  <c r="J331" i="1"/>
  <c r="J2988" i="1"/>
  <c r="J3501" i="1"/>
  <c r="J3565" i="1"/>
  <c r="J726" i="1"/>
  <c r="J3609" i="1"/>
  <c r="J1187" i="1"/>
  <c r="J3827" i="1"/>
  <c r="J3504" i="1"/>
  <c r="J2620" i="1"/>
  <c r="J2974" i="1"/>
  <c r="J1371" i="1"/>
  <c r="J2792" i="1"/>
  <c r="J796" i="1"/>
  <c r="J2783" i="1"/>
  <c r="J3494" i="1"/>
  <c r="J405" i="1"/>
  <c r="J2070" i="1"/>
  <c r="J3442" i="1"/>
  <c r="J3260" i="1"/>
  <c r="J94" i="1"/>
  <c r="J3622" i="1"/>
  <c r="J105" i="1"/>
  <c r="J809" i="1"/>
  <c r="J3163" i="1"/>
  <c r="J2934" i="1"/>
  <c r="J415" i="1"/>
  <c r="J2300" i="1"/>
  <c r="J1620" i="1"/>
  <c r="J1827" i="1"/>
  <c r="J3780" i="1"/>
  <c r="J2478" i="1"/>
  <c r="J1375" i="1"/>
  <c r="J4" i="1"/>
  <c r="J807" i="1"/>
  <c r="J812" i="1"/>
  <c r="J1640" i="1"/>
  <c r="J2536" i="1"/>
  <c r="J3388" i="1"/>
  <c r="J3543" i="1"/>
  <c r="J3751" i="1"/>
  <c r="J854" i="1"/>
  <c r="J2997" i="1"/>
  <c r="J1749" i="1"/>
  <c r="J1186" i="1"/>
  <c r="J1659" i="1"/>
  <c r="J3626" i="1"/>
  <c r="J3251" i="1"/>
  <c r="J2115" i="1"/>
  <c r="J361" i="1"/>
  <c r="J291" i="1"/>
  <c r="J1885" i="1"/>
  <c r="J2821" i="1"/>
  <c r="J3552" i="1"/>
  <c r="J3285" i="1"/>
  <c r="J3568" i="1"/>
  <c r="J315" i="1"/>
  <c r="J383" i="1"/>
  <c r="J1649" i="1"/>
  <c r="J2477" i="1"/>
  <c r="J2116" i="1"/>
  <c r="J273" i="1"/>
  <c r="J2787" i="1"/>
  <c r="J861" i="1"/>
  <c r="J536" i="1"/>
  <c r="J3545" i="1"/>
  <c r="J3834" i="1"/>
  <c r="J1300" i="1"/>
  <c r="J523" i="1"/>
  <c r="J286" i="1"/>
  <c r="J89" i="1"/>
  <c r="J3370" i="1"/>
  <c r="J2665" i="1"/>
  <c r="J3335" i="1"/>
  <c r="J121" i="1"/>
  <c r="J3823" i="1"/>
  <c r="J3333" i="1"/>
  <c r="J3306" i="1"/>
  <c r="J3722" i="1"/>
  <c r="J2994" i="1"/>
  <c r="J660" i="1"/>
  <c r="J2249" i="1"/>
  <c r="J1251" i="1"/>
  <c r="J2731" i="1"/>
  <c r="J808" i="1"/>
  <c r="J3382" i="1"/>
  <c r="J3352" i="1"/>
  <c r="J1278" i="1"/>
  <c r="J3509" i="1"/>
  <c r="J327" i="1"/>
  <c r="J1384" i="1"/>
  <c r="J3341" i="1"/>
  <c r="J3603" i="1"/>
  <c r="J3398" i="1"/>
  <c r="J844" i="1"/>
  <c r="J3247" i="1"/>
  <c r="J2733" i="1"/>
  <c r="J2797" i="1"/>
  <c r="J2531" i="1"/>
  <c r="J1261" i="1"/>
  <c r="J2606" i="1"/>
  <c r="J1618" i="1"/>
  <c r="J3440" i="1"/>
  <c r="J1209" i="1"/>
  <c r="J48" i="1"/>
  <c r="J3228" i="1"/>
  <c r="J312" i="1"/>
  <c r="J1189" i="1"/>
  <c r="J370" i="1"/>
  <c r="J2313" i="1"/>
  <c r="J313" i="1"/>
  <c r="J2292" i="1"/>
  <c r="J1352" i="1"/>
  <c r="J2318" i="1"/>
  <c r="J1003" i="1"/>
  <c r="J96" i="1"/>
  <c r="J114" i="1"/>
  <c r="J782" i="1"/>
  <c r="J813" i="1"/>
  <c r="J831" i="1"/>
  <c r="J1837" i="1"/>
  <c r="J1895" i="1"/>
  <c r="J2319" i="1"/>
  <c r="J2842" i="1"/>
  <c r="J3151" i="1"/>
  <c r="J3367" i="1"/>
  <c r="J3478" i="1"/>
  <c r="J3651" i="1"/>
  <c r="J3653" i="1"/>
  <c r="J3665" i="1"/>
  <c r="J3781" i="1"/>
  <c r="J367" i="1"/>
  <c r="J1195" i="1"/>
  <c r="J356" i="1"/>
  <c r="J399" i="1"/>
  <c r="J5" i="1"/>
  <c r="J3371" i="1"/>
  <c r="J793" i="1"/>
  <c r="J1473" i="1"/>
  <c r="J403" i="1"/>
  <c r="J1246" i="1"/>
  <c r="J1639" i="1"/>
  <c r="J2463" i="1"/>
  <c r="J3390" i="1"/>
  <c r="J811" i="1"/>
  <c r="J2537" i="1"/>
  <c r="J1222" i="1"/>
  <c r="J3507" i="1"/>
  <c r="J2705" i="1"/>
  <c r="J756" i="1"/>
  <c r="J3401" i="1"/>
  <c r="J2999" i="1"/>
  <c r="J247" i="1"/>
  <c r="J1372" i="1"/>
  <c r="J1631" i="1"/>
  <c r="J3381" i="1"/>
  <c r="J330" i="1"/>
  <c r="J2720" i="1"/>
  <c r="J3426" i="1"/>
  <c r="J1507" i="1"/>
  <c r="J2544" i="1"/>
  <c r="J3413" i="1"/>
  <c r="J1638" i="1"/>
  <c r="J2089" i="1"/>
  <c r="J3750" i="1"/>
  <c r="J1275" i="1"/>
  <c r="J3210" i="1"/>
  <c r="J3374" i="1"/>
  <c r="J3416" i="1"/>
  <c r="J3561" i="1"/>
  <c r="J3670" i="1"/>
  <c r="J1522" i="1"/>
  <c r="J3707" i="1"/>
  <c r="J857" i="1"/>
  <c r="J2666" i="1"/>
  <c r="J3223" i="1"/>
  <c r="J2542" i="1"/>
  <c r="J3280" i="1"/>
  <c r="J3304" i="1"/>
  <c r="J3465" i="1"/>
  <c r="J1521" i="1"/>
  <c r="J369" i="1"/>
  <c r="J3755" i="1"/>
  <c r="J116" i="1"/>
  <c r="J829" i="1"/>
  <c r="J1929" i="1"/>
  <c r="J2742" i="1"/>
  <c r="J2827" i="1"/>
  <c r="J62" i="1"/>
  <c r="J2993" i="1"/>
  <c r="J2487" i="1"/>
  <c r="J290" i="1"/>
  <c r="J3237" i="1"/>
  <c r="J2493" i="1"/>
  <c r="J2926" i="1"/>
  <c r="J3017" i="1"/>
  <c r="J3669" i="1"/>
  <c r="J2472" i="1"/>
  <c r="J3537" i="1"/>
  <c r="J1930" i="1"/>
  <c r="J1029" i="1"/>
  <c r="J406" i="1"/>
  <c r="J360" i="1"/>
  <c r="J3264" i="1"/>
  <c r="J3000" i="1"/>
  <c r="J3171" i="1"/>
  <c r="J350" i="1"/>
  <c r="J1833" i="1"/>
  <c r="J3025" i="1"/>
  <c r="J3175" i="1"/>
  <c r="J3266" i="1"/>
  <c r="J3282" i="1"/>
  <c r="J3467" i="1"/>
  <c r="J2049" i="1"/>
  <c r="J3360" i="1"/>
  <c r="J2176" i="1"/>
  <c r="J3427" i="1"/>
  <c r="J1206" i="1"/>
  <c r="J3246" i="1"/>
  <c r="J60" i="1"/>
  <c r="J3679" i="1"/>
  <c r="J1753" i="1"/>
  <c r="J2663" i="1"/>
  <c r="J2941" i="1"/>
  <c r="J1035" i="1"/>
  <c r="J3297" i="1"/>
  <c r="J1687" i="1"/>
  <c r="J90" i="1"/>
  <c r="J416" i="1"/>
  <c r="J3245" i="1"/>
  <c r="J1758" i="1"/>
  <c r="J2551" i="1"/>
  <c r="J3575" i="1"/>
  <c r="J795" i="1"/>
  <c r="J337" i="1"/>
  <c r="J2935" i="1"/>
  <c r="J1303" i="1"/>
  <c r="J3430" i="1"/>
  <c r="J2553" i="1"/>
  <c r="J2208" i="1"/>
  <c r="J1616" i="1"/>
  <c r="J358" i="1"/>
  <c r="J3517" i="1"/>
  <c r="J3627" i="1"/>
  <c r="J323" i="1"/>
  <c r="J3768" i="1"/>
  <c r="J3284" i="1"/>
  <c r="J2799" i="1"/>
  <c r="J1664" i="1"/>
  <c r="J1670" i="1"/>
  <c r="J2166" i="1"/>
  <c r="J1540" i="1"/>
  <c r="J3018" i="1"/>
  <c r="J1219" i="1"/>
  <c r="J1672" i="1"/>
  <c r="J2270" i="1"/>
  <c r="J2317" i="1"/>
  <c r="J3443" i="1"/>
  <c r="J3599" i="1"/>
  <c r="J245" i="1"/>
  <c r="J752" i="1"/>
  <c r="J1405" i="1"/>
  <c r="J3717" i="1"/>
  <c r="J3726" i="1"/>
  <c r="J1663" i="1"/>
  <c r="J85" i="1"/>
  <c r="J537" i="1"/>
  <c r="J786" i="1"/>
  <c r="J2076" i="1"/>
  <c r="J2790" i="1"/>
  <c r="J2793" i="1"/>
  <c r="J3680" i="1"/>
  <c r="J109" i="1"/>
  <c r="J2095" i="1"/>
  <c r="J1899" i="1"/>
  <c r="J1205" i="1"/>
  <c r="J2927" i="1"/>
  <c r="J1203" i="1"/>
  <c r="J3500" i="1"/>
  <c r="J2332" i="1"/>
  <c r="J2811" i="1"/>
  <c r="J3392" i="1"/>
  <c r="J3563" i="1"/>
  <c r="J1470" i="1"/>
  <c r="J1395" i="1"/>
  <c r="J3227" i="1"/>
  <c r="J3716" i="1"/>
  <c r="J3230" i="1"/>
  <c r="J3760" i="1"/>
  <c r="J3466" i="1"/>
  <c r="J746" i="1"/>
  <c r="J2459" i="1"/>
  <c r="J1345" i="1"/>
  <c r="J3548" i="1"/>
  <c r="J2337" i="1"/>
  <c r="J743" i="1"/>
  <c r="J2461" i="1"/>
  <c r="J3383" i="1"/>
  <c r="J2020" i="1"/>
  <c r="J2715" i="1"/>
  <c r="J3544" i="1"/>
  <c r="J1295" i="1"/>
  <c r="J1215" i="1"/>
  <c r="J1349" i="1"/>
  <c r="J3188" i="1"/>
  <c r="J3340" i="1"/>
  <c r="J417" i="1"/>
  <c r="J3216" i="1"/>
  <c r="J2529" i="1"/>
  <c r="J1856" i="1"/>
  <c r="J522" i="1"/>
  <c r="J1039" i="1"/>
  <c r="J3220" i="1"/>
  <c r="J3269" i="1"/>
  <c r="J3839" i="1"/>
  <c r="J35" i="1"/>
  <c r="J346" i="1"/>
  <c r="J1888" i="1"/>
  <c r="J2931" i="1"/>
  <c r="J2984" i="1"/>
  <c r="J3474" i="1"/>
  <c r="J3725" i="1"/>
  <c r="J3226" i="1"/>
  <c r="J3661" i="1"/>
  <c r="J345" i="1"/>
  <c r="J3307" i="1"/>
  <c r="J760" i="1"/>
  <c r="J2616" i="1"/>
  <c r="J2976" i="1"/>
  <c r="J3528" i="1"/>
  <c r="J3551" i="1"/>
  <c r="J1297" i="1"/>
  <c r="J2336" i="1"/>
  <c r="J3356" i="1"/>
  <c r="J761" i="1"/>
  <c r="J1765" i="1"/>
  <c r="J757" i="1"/>
  <c r="J3550" i="1"/>
  <c r="J59" i="1"/>
  <c r="J1855" i="1"/>
  <c r="J1350" i="1"/>
  <c r="J3403" i="1"/>
  <c r="J2550" i="1"/>
  <c r="J2804" i="1"/>
  <c r="J3553" i="1"/>
  <c r="J332" i="1"/>
  <c r="J3255" i="1"/>
  <c r="J3628" i="1"/>
  <c r="J3158" i="1"/>
  <c r="J1253" i="1"/>
  <c r="J1269" i="1"/>
  <c r="J1273" i="1"/>
  <c r="J3288" i="1"/>
  <c r="J1843" i="1"/>
  <c r="J3784" i="1"/>
  <c r="J3300" i="1"/>
  <c r="J2640" i="1"/>
  <c r="J1624" i="1"/>
  <c r="J302" i="1"/>
  <c r="J1897" i="1"/>
  <c r="J835" i="1"/>
  <c r="J2098" i="1"/>
  <c r="J3272" i="1"/>
  <c r="J3326" i="1"/>
  <c r="J3344" i="1"/>
  <c r="J1287" i="1"/>
  <c r="J1634" i="1"/>
  <c r="J2711" i="1"/>
  <c r="J326" i="1"/>
  <c r="J2210" i="1"/>
  <c r="J2526" i="1"/>
  <c r="J3286" i="1"/>
  <c r="J3526" i="1"/>
  <c r="J3252" i="1"/>
  <c r="J409" i="1"/>
  <c r="J2452" i="1"/>
  <c r="J1832" i="1"/>
  <c r="J3162" i="1"/>
  <c r="J3674" i="1"/>
  <c r="J1852" i="1"/>
  <c r="J3324" i="1"/>
  <c r="J294" i="1"/>
  <c r="J1615" i="1"/>
  <c r="J2221" i="1"/>
  <c r="J3271" i="1"/>
  <c r="J3508" i="1"/>
  <c r="J3715" i="1"/>
  <c r="J2605" i="1"/>
  <c r="J828" i="1"/>
  <c r="J1504" i="1"/>
  <c r="J3346" i="1"/>
  <c r="J410" i="1"/>
  <c r="J3688" i="1"/>
  <c r="J3664" i="1"/>
  <c r="J1683" i="1"/>
  <c r="J3365" i="1"/>
  <c r="J728" i="1"/>
  <c r="J1643" i="1"/>
  <c r="J1846" i="1"/>
  <c r="J2800" i="1"/>
  <c r="J2981" i="1"/>
  <c r="J3358" i="1"/>
  <c r="J295" i="1"/>
  <c r="J3362" i="1"/>
  <c r="J362" i="1"/>
  <c r="J2940" i="1"/>
  <c r="J3328" i="1"/>
  <c r="J42" i="1"/>
  <c r="J798" i="1"/>
  <c r="J3521" i="1"/>
  <c r="J365" i="1"/>
  <c r="J804" i="1"/>
  <c r="J250" i="1"/>
  <c r="J3577" i="1"/>
  <c r="J3276" i="1"/>
  <c r="J843" i="1"/>
  <c r="J1201" i="1"/>
  <c r="J368" i="1"/>
  <c r="J2310" i="1"/>
  <c r="J32" i="1"/>
  <c r="J2094" i="1"/>
  <c r="J1353" i="1"/>
  <c r="J3256" i="1"/>
  <c r="J1263" i="1"/>
  <c r="J1610" i="1"/>
  <c r="J1858" i="1"/>
  <c r="J2302" i="1"/>
  <c r="J3329" i="1"/>
  <c r="J3811" i="1"/>
  <c r="J3841" i="1"/>
  <c r="J317" i="1"/>
  <c r="J1463" i="1"/>
  <c r="J3453" i="1"/>
  <c r="J2307" i="1"/>
  <c r="J9" i="1"/>
  <c r="J3513" i="1"/>
  <c r="J2219" i="1"/>
  <c r="J336" i="1"/>
  <c r="J284" i="1"/>
  <c r="J1628" i="1"/>
  <c r="J339" i="1"/>
  <c r="J2791" i="1"/>
  <c r="J3005" i="1"/>
  <c r="J3010" i="1"/>
  <c r="J3530" i="1"/>
  <c r="J3423" i="1"/>
  <c r="J2340" i="1"/>
  <c r="J2222" i="1"/>
  <c r="J3176" i="1"/>
  <c r="J3758" i="1"/>
  <c r="J1213" i="1"/>
  <c r="J3353" i="1"/>
  <c r="J1625" i="1"/>
  <c r="J413" i="1"/>
  <c r="J3379" i="1"/>
  <c r="J1512" i="1"/>
  <c r="J2055" i="1"/>
  <c r="J3762" i="1"/>
  <c r="J2615" i="1"/>
  <c r="J2496" i="1"/>
  <c r="J1608" i="1"/>
  <c r="J56" i="1"/>
  <c r="J1286" i="1"/>
  <c r="J1828" i="1"/>
  <c r="J3152" i="1"/>
  <c r="J3159" i="1"/>
  <c r="J3322" i="1"/>
  <c r="J3359" i="1"/>
  <c r="J3439" i="1"/>
  <c r="J3469" i="1"/>
  <c r="J3476" i="1"/>
  <c r="J3620" i="1"/>
  <c r="J3815" i="1"/>
  <c r="J16" i="1"/>
  <c r="J838" i="1"/>
  <c r="J1630" i="1"/>
  <c r="J2932" i="1"/>
  <c r="J2118" i="1"/>
  <c r="J394" i="1"/>
  <c r="J1884" i="1"/>
  <c r="J2937" i="1"/>
  <c r="J3184" i="1"/>
  <c r="J2122" i="1"/>
  <c r="J3024" i="1"/>
  <c r="J3420" i="1"/>
  <c r="J1207" i="1"/>
  <c r="J3673" i="1"/>
  <c r="J2285" i="1"/>
  <c r="J529" i="1"/>
  <c r="J2552" i="1"/>
  <c r="J2456" i="1"/>
  <c r="J3222" i="1"/>
  <c r="J3840" i="1"/>
  <c r="J2546" i="1"/>
  <c r="J319" i="1"/>
  <c r="J3616" i="1"/>
  <c r="J3701" i="1"/>
  <c r="J3723" i="1"/>
  <c r="J3250" i="1"/>
  <c r="J2462" i="1"/>
  <c r="J3239" i="1"/>
  <c r="J1653" i="1"/>
  <c r="J2121" i="1"/>
  <c r="J3522" i="1"/>
  <c r="J3719" i="1"/>
  <c r="J3729" i="1"/>
  <c r="J3384" i="1"/>
  <c r="J255" i="1"/>
  <c r="J2713" i="1"/>
  <c r="J3020" i="1"/>
  <c r="J3456" i="1"/>
  <c r="J2966" i="1"/>
  <c r="J2306" i="1"/>
  <c r="J2088" i="1"/>
  <c r="J1607" i="1"/>
  <c r="J1531" i="1"/>
  <c r="J1673" i="1"/>
  <c r="J19" i="1"/>
  <c r="J1654" i="1"/>
  <c r="J3503" i="1"/>
  <c r="J3660" i="1"/>
  <c r="J1829" i="1"/>
  <c r="J3457" i="1"/>
  <c r="J541" i="1"/>
  <c r="J299" i="1"/>
  <c r="J420" i="1"/>
  <c r="J1949" i="1"/>
  <c r="J393" i="1"/>
  <c r="J834" i="1"/>
  <c r="J3487" i="1"/>
  <c r="J2299" i="1"/>
  <c r="J3238" i="1"/>
  <c r="J1651" i="1"/>
  <c r="J3022" i="1"/>
  <c r="J661" i="1"/>
  <c r="J3242" i="1"/>
  <c r="J3512" i="1"/>
  <c r="J653" i="1"/>
  <c r="J12" i="1"/>
  <c r="J108" i="1"/>
  <c r="J1636" i="1"/>
  <c r="J3040" i="1"/>
  <c r="J3566" i="1"/>
  <c r="J3590" i="1"/>
  <c r="J3655" i="1"/>
  <c r="J119" i="1"/>
  <c r="J3571" i="1"/>
  <c r="J1268" i="1"/>
  <c r="J654" i="1"/>
  <c r="J304" i="1"/>
  <c r="J3263" i="1"/>
  <c r="J3558" i="1"/>
  <c r="J1290" i="1"/>
  <c r="J3752" i="1"/>
  <c r="J794" i="1"/>
  <c r="J421" i="1"/>
  <c r="J827" i="1"/>
  <c r="J1745" i="1"/>
  <c r="J3402" i="1"/>
  <c r="J92" i="1"/>
  <c r="J2533" i="1"/>
  <c r="J3153" i="1"/>
  <c r="J3547" i="1"/>
  <c r="J3236" i="1"/>
  <c r="J3650" i="1"/>
  <c r="J2830" i="1"/>
  <c r="J344" i="1"/>
  <c r="J2986" i="1"/>
  <c r="J3217" i="1"/>
  <c r="J30" i="1"/>
  <c r="J727" i="1"/>
  <c r="J2112" i="1"/>
  <c r="J1658" i="1"/>
  <c r="J1851" i="1"/>
  <c r="J2100" i="1"/>
  <c r="J3703" i="1"/>
  <c r="J2527" i="1"/>
  <c r="J3337" i="1"/>
  <c r="J1931" i="1"/>
  <c r="J3408" i="1"/>
  <c r="J2995" i="1"/>
  <c r="J3350" i="1"/>
  <c r="J3789" i="1"/>
  <c r="J3277" i="1"/>
  <c r="J2813" i="1"/>
  <c r="J1367" i="1"/>
  <c r="J3290" i="1"/>
  <c r="J3435" i="1"/>
  <c r="J750" i="1"/>
  <c r="J2541" i="1"/>
  <c r="J3375" i="1"/>
  <c r="J3777" i="1"/>
  <c r="J419" i="1"/>
  <c r="J34" i="1"/>
  <c r="J3689" i="1"/>
  <c r="J2810" i="1"/>
  <c r="J18" i="1"/>
  <c r="J22" i="1"/>
  <c r="J535" i="1"/>
  <c r="J3831" i="1"/>
  <c r="J388" i="1"/>
  <c r="J1604" i="1"/>
  <c r="J1830" i="1"/>
  <c r="J2973" i="1"/>
  <c r="J1840" i="1"/>
  <c r="J61" i="1"/>
  <c r="J2977" i="1"/>
  <c r="J3697" i="1"/>
  <c r="J2179" i="1"/>
  <c r="J2248" i="1"/>
  <c r="J3215" i="1"/>
  <c r="J3221" i="1"/>
  <c r="J2290" i="1"/>
  <c r="J2484" i="1"/>
  <c r="J2562" i="1"/>
  <c r="J3624" i="1"/>
  <c r="J3318" i="1"/>
  <c r="J1853" i="1"/>
  <c r="J3312" i="1"/>
  <c r="J3299" i="1"/>
  <c r="J1826" i="1"/>
  <c r="J2288" i="1"/>
  <c r="J3592" i="1"/>
  <c r="J2489" i="1"/>
  <c r="J3218" i="1"/>
  <c r="J3604" i="1"/>
  <c r="J10" i="1"/>
  <c r="J749" i="1"/>
  <c r="J3314" i="1"/>
  <c r="J3559" i="1"/>
  <c r="J1605" i="1"/>
  <c r="J801" i="1"/>
  <c r="J3580" i="1"/>
  <c r="J84" i="1"/>
  <c r="J3378" i="1"/>
  <c r="J3386" i="1"/>
  <c r="J1028" i="1"/>
  <c r="J2476" i="1"/>
  <c r="J3817" i="1"/>
  <c r="J3419" i="1"/>
  <c r="J141" i="1"/>
  <c r="J1691" i="1"/>
  <c r="J33" i="1"/>
  <c r="J43" i="1"/>
  <c r="J46" i="1"/>
  <c r="J51" i="1"/>
  <c r="J52" i="1"/>
  <c r="J75" i="1"/>
  <c r="J86" i="1"/>
  <c r="J102" i="1"/>
  <c r="J103" i="1"/>
  <c r="J296" i="1"/>
  <c r="J392" i="1"/>
  <c r="J527" i="1"/>
  <c r="J533" i="1"/>
  <c r="J784" i="1"/>
  <c r="J806" i="1"/>
  <c r="J810" i="1"/>
  <c r="J823" i="1"/>
  <c r="J849" i="1"/>
  <c r="J850" i="1"/>
  <c r="J855" i="1"/>
  <c r="J859" i="1"/>
  <c r="J1304" i="1"/>
  <c r="J1365" i="1"/>
  <c r="J1635" i="1"/>
  <c r="J1641" i="1"/>
  <c r="J1644" i="1"/>
  <c r="J1824" i="1"/>
  <c r="J1847" i="1"/>
  <c r="J1859" i="1"/>
  <c r="J2097" i="1"/>
  <c r="J2099" i="1"/>
  <c r="J2114" i="1"/>
  <c r="J2171" i="1"/>
  <c r="J2174" i="1"/>
  <c r="J2209" i="1"/>
  <c r="J2468" i="1"/>
  <c r="J2475" i="1"/>
  <c r="J2482" i="1"/>
  <c r="J2498" i="1"/>
  <c r="J2524" i="1"/>
  <c r="J2532" i="1"/>
  <c r="J2637" i="1"/>
  <c r="J2823" i="1"/>
  <c r="J2824" i="1"/>
  <c r="J2832" i="1"/>
  <c r="J2839" i="1"/>
  <c r="J2924" i="1"/>
  <c r="J2925" i="1"/>
  <c r="J2930" i="1"/>
  <c r="J2990" i="1"/>
  <c r="J2992" i="1"/>
  <c r="J3002" i="1"/>
  <c r="J3033" i="1"/>
  <c r="J3187" i="1"/>
  <c r="J3289" i="1"/>
  <c r="J3334" i="1"/>
  <c r="J3338" i="1"/>
  <c r="J3343" i="1"/>
  <c r="J3377" i="1"/>
  <c r="J3387" i="1"/>
  <c r="J3394" i="1"/>
  <c r="J3405" i="1"/>
  <c r="J3414" i="1"/>
  <c r="J3417" i="1"/>
  <c r="J3429" i="1"/>
  <c r="J3433" i="1"/>
  <c r="J3444" i="1"/>
  <c r="J3447" i="1"/>
  <c r="J3475" i="1"/>
  <c r="J3495" i="1"/>
  <c r="J3496" i="1"/>
  <c r="J3506" i="1"/>
  <c r="J3514" i="1"/>
  <c r="J3518" i="1"/>
  <c r="J3519" i="1"/>
  <c r="J3524" i="1"/>
  <c r="J3532" i="1"/>
  <c r="J3546" i="1"/>
  <c r="J3554" i="1"/>
  <c r="J3557" i="1"/>
  <c r="J3574" i="1"/>
  <c r="J3578" i="1"/>
  <c r="J3581" i="1"/>
  <c r="J3583" i="1"/>
  <c r="J3610" i="1"/>
  <c r="J3615" i="1"/>
  <c r="J3629" i="1"/>
  <c r="J3652" i="1"/>
  <c r="J3662" i="1"/>
  <c r="J3668" i="1"/>
  <c r="J3676" i="1"/>
  <c r="J3763" i="1"/>
  <c r="J3765" i="1"/>
  <c r="J3766" i="1"/>
  <c r="J3771" i="1"/>
  <c r="J3772" i="1"/>
  <c r="J3776" i="1"/>
  <c r="J3810" i="1"/>
  <c r="J3830" i="1"/>
  <c r="J1064" i="1"/>
  <c r="J3799" i="1"/>
  <c r="J3939" i="1"/>
  <c r="J1338" i="1"/>
  <c r="J981" i="1"/>
  <c r="J701" i="1"/>
  <c r="J1006" i="1"/>
  <c r="J1587" i="1"/>
  <c r="J709" i="1"/>
  <c r="J3975" i="1"/>
  <c r="J3146" i="1"/>
  <c r="J1007" i="1"/>
  <c r="J887" i="1"/>
  <c r="J690" i="1"/>
  <c r="J1873" i="1"/>
  <c r="J4108" i="1"/>
  <c r="J1343" i="1"/>
  <c r="J776" i="1"/>
  <c r="J4024" i="1"/>
  <c r="J1730" i="1"/>
  <c r="J3125" i="1"/>
  <c r="J879" i="1"/>
  <c r="J1799" i="1"/>
  <c r="J3908" i="1"/>
  <c r="J3064" i="1"/>
  <c r="J1308" i="1"/>
  <c r="J1777" i="1"/>
  <c r="J1706" i="1"/>
  <c r="J3190" i="1"/>
  <c r="J454" i="1"/>
  <c r="J2676" i="1"/>
  <c r="J1078" i="1"/>
  <c r="J2902" i="1"/>
  <c r="J1794" i="1"/>
  <c r="J2917" i="1"/>
  <c r="J4069" i="1"/>
  <c r="J168" i="1"/>
  <c r="J4041" i="1"/>
  <c r="J3073" i="1"/>
  <c r="J3795" i="1"/>
  <c r="J2957" i="1"/>
  <c r="J1767" i="1"/>
  <c r="J1914" i="1"/>
  <c r="J3197" i="1"/>
  <c r="J1000" i="1"/>
  <c r="J203" i="1"/>
  <c r="J3124" i="1"/>
  <c r="J691" i="1"/>
  <c r="J3118" i="1"/>
  <c r="J4000" i="1"/>
  <c r="J1772" i="1"/>
  <c r="J980" i="1"/>
  <c r="J218" i="1"/>
  <c r="J3204" i="1"/>
  <c r="J4058" i="1"/>
  <c r="J3878" i="1"/>
  <c r="J1919" i="1"/>
  <c r="J1819" i="1"/>
  <c r="J3201" i="1"/>
  <c r="J2757" i="1"/>
  <c r="J3143" i="1"/>
  <c r="J778" i="1"/>
  <c r="J3633" i="1"/>
  <c r="J1243" i="1"/>
  <c r="J206" i="1"/>
  <c r="J2678" i="1"/>
  <c r="J485" i="1"/>
  <c r="J2857" i="1"/>
  <c r="J1339" i="1"/>
  <c r="J1554" i="1"/>
  <c r="J1816" i="1"/>
  <c r="J3904" i="1"/>
  <c r="J1804" i="1"/>
  <c r="J2325" i="1"/>
  <c r="J1694" i="1"/>
  <c r="J3978" i="1"/>
  <c r="J1788" i="1"/>
  <c r="J1921" i="1"/>
  <c r="J1021" i="1"/>
  <c r="J4038" i="1"/>
  <c r="J971" i="1"/>
  <c r="J1905" i="1"/>
  <c r="J699" i="1"/>
  <c r="J3209" i="1"/>
  <c r="J2703" i="1"/>
  <c r="J962" i="1"/>
  <c r="J972" i="1"/>
  <c r="J1776" i="1"/>
  <c r="J1769" i="1"/>
  <c r="J1558" i="1"/>
  <c r="J213" i="1"/>
  <c r="J1009" i="1"/>
  <c r="J1690" i="1"/>
  <c r="J3937" i="1"/>
  <c r="J956" i="1"/>
  <c r="J1922" i="1"/>
  <c r="J1866" i="1"/>
  <c r="J1908" i="1"/>
  <c r="J1719" i="1"/>
  <c r="J1989" i="1"/>
  <c r="J3107" i="1"/>
  <c r="J963" i="1"/>
  <c r="J2870" i="1"/>
  <c r="J198" i="1"/>
  <c r="J2856" i="1"/>
  <c r="J866" i="1"/>
  <c r="J3846" i="1"/>
  <c r="J1810" i="1"/>
  <c r="J1572" i="1"/>
  <c r="J771" i="1"/>
  <c r="J2408" i="1"/>
  <c r="J1108" i="1"/>
  <c r="J888" i="1"/>
  <c r="J878" i="1"/>
  <c r="J894" i="1"/>
  <c r="J1317" i="1"/>
  <c r="J236" i="1"/>
  <c r="J885" i="1"/>
  <c r="J179" i="1"/>
  <c r="J898" i="1"/>
  <c r="J954" i="1"/>
  <c r="J1786" i="1"/>
  <c r="J1782" i="1"/>
  <c r="J1306" i="1"/>
  <c r="J1139" i="1"/>
  <c r="J673" i="1"/>
  <c r="J1912" i="1"/>
  <c r="J444" i="1"/>
  <c r="J896" i="1"/>
  <c r="J2323" i="1"/>
  <c r="J3104" i="1"/>
  <c r="J2600" i="1"/>
  <c r="J961" i="1"/>
  <c r="J1797" i="1"/>
  <c r="J1071" i="1"/>
  <c r="J953" i="1"/>
  <c r="J932" i="1"/>
  <c r="J2875" i="1"/>
  <c r="J2891" i="1"/>
  <c r="J3989" i="1"/>
  <c r="J4003" i="1"/>
  <c r="J4054" i="1"/>
  <c r="J4046" i="1"/>
  <c r="J3913" i="1"/>
  <c r="J901" i="1"/>
  <c r="J4037" i="1"/>
  <c r="J556" i="1"/>
  <c r="J2913" i="1"/>
  <c r="J4096" i="1"/>
  <c r="J3637" i="1"/>
  <c r="J1807" i="1"/>
  <c r="J3916" i="1"/>
  <c r="J1781" i="1"/>
  <c r="J767" i="1"/>
  <c r="J185" i="1"/>
  <c r="J3945" i="1"/>
  <c r="J1114" i="1"/>
  <c r="J695" i="1"/>
  <c r="J3635" i="1"/>
  <c r="J1806" i="1"/>
  <c r="J3997" i="1"/>
  <c r="J3985" i="1"/>
  <c r="J974" i="1"/>
  <c r="J1015" i="1"/>
  <c r="J2704" i="1"/>
  <c r="J4071" i="1"/>
  <c r="J3853" i="1"/>
  <c r="J600" i="1"/>
  <c r="J1551" i="1"/>
  <c r="J713" i="1"/>
  <c r="J1728" i="1"/>
  <c r="J979" i="1"/>
  <c r="J2884" i="1"/>
  <c r="J2645" i="1"/>
  <c r="J1693" i="1"/>
  <c r="J182" i="1"/>
  <c r="J2674" i="1"/>
  <c r="J481" i="1"/>
  <c r="J3900" i="1"/>
  <c r="J2887" i="1"/>
  <c r="J3893" i="1"/>
  <c r="J3960" i="1"/>
  <c r="J3987" i="1"/>
  <c r="J1313" i="1"/>
  <c r="J2863" i="1"/>
  <c r="J3976" i="1"/>
  <c r="J1433" i="1"/>
  <c r="J2847" i="1"/>
  <c r="J4042" i="1"/>
  <c r="J1689" i="1"/>
  <c r="J1315" i="1"/>
  <c r="J923" i="1"/>
  <c r="J3639" i="1"/>
  <c r="J1492" i="1"/>
  <c r="J704" i="1"/>
  <c r="J1805" i="1"/>
  <c r="J881" i="1"/>
  <c r="J1016" i="1"/>
  <c r="J2147" i="1"/>
  <c r="J936" i="1"/>
  <c r="J3809" i="1"/>
  <c r="J205" i="1"/>
  <c r="J3106" i="1"/>
  <c r="J1004" i="1"/>
  <c r="J985" i="1"/>
  <c r="J1079" i="1"/>
  <c r="J1230" i="1"/>
  <c r="J672" i="1"/>
  <c r="J2744" i="1"/>
  <c r="J1593" i="1"/>
  <c r="J1548" i="1"/>
  <c r="J2129" i="1"/>
  <c r="J4077" i="1"/>
  <c r="J4112" i="1"/>
  <c r="J2364" i="1"/>
  <c r="J964" i="1"/>
  <c r="J3736" i="1"/>
  <c r="J2139" i="1"/>
  <c r="J2684" i="1"/>
  <c r="J2159" i="1"/>
  <c r="J4030" i="1"/>
  <c r="J952" i="1"/>
  <c r="J2749" i="1"/>
  <c r="J687" i="1"/>
  <c r="J146" i="1"/>
  <c r="J2675" i="1"/>
  <c r="J4104" i="1"/>
  <c r="J547" i="1"/>
  <c r="J2920" i="1"/>
  <c r="J3890" i="1"/>
  <c r="J467" i="1"/>
  <c r="J3867" i="1"/>
  <c r="J1439" i="1"/>
  <c r="J2922" i="1"/>
  <c r="J4076" i="1"/>
  <c r="J2748" i="1"/>
  <c r="J3113" i="1"/>
  <c r="J703" i="1"/>
  <c r="J2699" i="1"/>
  <c r="J2000" i="1"/>
  <c r="J202" i="1"/>
  <c r="J1702" i="1"/>
  <c r="J1069" i="1"/>
  <c r="J1307" i="1"/>
  <c r="J682" i="1"/>
  <c r="J1783" i="1"/>
  <c r="J4035" i="1"/>
  <c r="J679" i="1"/>
  <c r="J2780" i="1"/>
  <c r="J517" i="1"/>
  <c r="J1692" i="1"/>
  <c r="J2409" i="1"/>
  <c r="J212" i="1"/>
  <c r="J995" i="1"/>
  <c r="J1502" i="1"/>
  <c r="J3111" i="1"/>
  <c r="J241" i="1"/>
  <c r="J3205" i="1"/>
  <c r="J876" i="1"/>
  <c r="J3961" i="1"/>
  <c r="J3957" i="1"/>
  <c r="J4012" i="1"/>
  <c r="J3969" i="1"/>
  <c r="J869" i="1"/>
  <c r="J1785" i="1"/>
  <c r="J3053" i="1"/>
  <c r="J2598" i="1"/>
  <c r="J3091" i="1"/>
  <c r="J2882" i="1"/>
  <c r="J152" i="1"/>
  <c r="J595" i="1"/>
  <c r="J1577" i="1"/>
  <c r="J521" i="1"/>
  <c r="J1019" i="1"/>
  <c r="J3095" i="1"/>
  <c r="J2407" i="1"/>
  <c r="J3136" i="1"/>
  <c r="J1332" i="1"/>
  <c r="J171" i="1"/>
  <c r="J912" i="1"/>
  <c r="J4059" i="1"/>
  <c r="J710" i="1"/>
  <c r="J1798" i="1"/>
  <c r="J4055" i="1"/>
  <c r="J3844" i="1"/>
  <c r="J487" i="1"/>
  <c r="J2747" i="1"/>
  <c r="J2919" i="1"/>
  <c r="J1685" i="1"/>
  <c r="J4085" i="1"/>
  <c r="J674" i="1"/>
  <c r="J469" i="1"/>
  <c r="J3895" i="1"/>
  <c r="J671" i="1"/>
  <c r="J3739" i="1"/>
  <c r="J4106" i="1"/>
  <c r="J615" i="1"/>
  <c r="J1773" i="1"/>
  <c r="J3845" i="1"/>
  <c r="J1568" i="1"/>
  <c r="J1739" i="1"/>
  <c r="J1986" i="1"/>
  <c r="J3974" i="1"/>
  <c r="J183" i="1"/>
  <c r="J924" i="1"/>
  <c r="J2657" i="1"/>
  <c r="J3137" i="1"/>
  <c r="J2898" i="1"/>
  <c r="J2326" i="1"/>
  <c r="J1167" i="1"/>
  <c r="J1596" i="1"/>
  <c r="J1802" i="1"/>
  <c r="J2944" i="1"/>
  <c r="J1426" i="1"/>
  <c r="J1787" i="1"/>
  <c r="J1699" i="1"/>
  <c r="J2869" i="1"/>
  <c r="J884" i="1"/>
  <c r="J3741" i="1"/>
  <c r="J1882" i="1"/>
  <c r="J181" i="1"/>
  <c r="J3634" i="1"/>
  <c r="J3984" i="1"/>
  <c r="J3993" i="1"/>
  <c r="J3109" i="1"/>
  <c r="J1337" i="1"/>
  <c r="J2859" i="1"/>
  <c r="J3805" i="1"/>
  <c r="J1766" i="1"/>
  <c r="J3065" i="1"/>
  <c r="J482" i="1"/>
  <c r="J4066" i="1"/>
  <c r="J1168" i="1"/>
  <c r="J2885" i="1"/>
  <c r="J2755" i="1"/>
  <c r="J2659" i="1"/>
  <c r="J667" i="1"/>
  <c r="J2517" i="1"/>
  <c r="J1096" i="1"/>
  <c r="J868" i="1"/>
  <c r="J1417" i="1"/>
  <c r="J862" i="1"/>
  <c r="J3740" i="1"/>
  <c r="J3982" i="1"/>
  <c r="J1098" i="1"/>
  <c r="J3742" i="1"/>
  <c r="J969" i="1"/>
  <c r="J1240" i="1"/>
  <c r="J2907" i="1"/>
  <c r="J3862" i="1"/>
  <c r="J4050" i="1"/>
  <c r="J221" i="1"/>
  <c r="J474" i="1"/>
  <c r="J4057" i="1"/>
  <c r="J3899" i="1"/>
  <c r="J2679" i="1"/>
  <c r="J628" i="1"/>
  <c r="J942" i="1"/>
  <c r="J3099" i="1"/>
  <c r="J1992" i="1"/>
  <c r="J2405" i="1"/>
  <c r="J3892" i="1"/>
  <c r="J991" i="1"/>
  <c r="J2958" i="1"/>
  <c r="J4022" i="1"/>
  <c r="J3998" i="1"/>
  <c r="J4001" i="1"/>
  <c r="J4072" i="1"/>
  <c r="J3646" i="1"/>
  <c r="J3850" i="1"/>
  <c r="J3856" i="1"/>
  <c r="J207" i="1"/>
  <c r="J3849" i="1"/>
  <c r="J1005" i="1"/>
  <c r="J189" i="1"/>
  <c r="J4032" i="1"/>
  <c r="J3093" i="1"/>
  <c r="J3951" i="1"/>
  <c r="J3935" i="1"/>
  <c r="J4083" i="1"/>
  <c r="J3133" i="1"/>
  <c r="J1774" i="1"/>
  <c r="J164" i="1"/>
  <c r="J1312" i="1"/>
  <c r="J1784" i="1"/>
  <c r="J681" i="1"/>
  <c r="J3734" i="1"/>
  <c r="J700" i="1"/>
  <c r="J1789" i="1"/>
  <c r="J1320" i="1"/>
  <c r="J3909" i="1"/>
  <c r="J3926" i="1"/>
  <c r="J3102" i="1"/>
  <c r="J209" i="1"/>
  <c r="J1321" i="1"/>
  <c r="J3078" i="1"/>
  <c r="J3872" i="1"/>
  <c r="J2872" i="1"/>
  <c r="J716" i="1"/>
  <c r="J982" i="1"/>
  <c r="J677" i="1"/>
  <c r="J2422" i="1"/>
  <c r="J968" i="1"/>
  <c r="J2361" i="1"/>
  <c r="J934" i="1"/>
  <c r="J1134" i="1"/>
  <c r="J2770" i="1"/>
  <c r="J2776" i="1"/>
  <c r="J3967" i="1"/>
  <c r="J1090" i="1"/>
  <c r="J1911" i="1"/>
  <c r="J3071" i="1"/>
  <c r="J1245" i="1"/>
  <c r="J1095" i="1"/>
  <c r="J2914" i="1"/>
  <c r="J127" i="1"/>
  <c r="J4018" i="1"/>
  <c r="J515" i="1"/>
  <c r="J3101" i="1"/>
  <c r="J1803" i="1"/>
  <c r="J433" i="1"/>
  <c r="J1570" i="1"/>
  <c r="J1800" i="1"/>
  <c r="J1779" i="1"/>
  <c r="J1552" i="1"/>
  <c r="J137" i="1"/>
  <c r="J3737" i="1"/>
  <c r="J946" i="1"/>
  <c r="J1814" i="1"/>
  <c r="J989" i="1"/>
  <c r="J1011" i="1"/>
  <c r="J3882" i="1"/>
  <c r="J3930" i="1"/>
  <c r="J1578" i="1"/>
  <c r="J224" i="1"/>
  <c r="J2140" i="1"/>
  <c r="J988" i="1"/>
  <c r="J4093" i="1"/>
  <c r="J3869" i="1"/>
  <c r="J1093" i="1"/>
  <c r="J2002" i="1"/>
  <c r="J635" i="1"/>
  <c r="J692" i="1"/>
  <c r="J3191" i="1"/>
  <c r="J3940" i="1"/>
  <c r="J2597" i="1"/>
  <c r="J4040" i="1"/>
  <c r="J3925" i="1"/>
  <c r="J950" i="1"/>
  <c r="J3103" i="1"/>
  <c r="J3068" i="1"/>
  <c r="J219" i="1"/>
  <c r="J473" i="1"/>
  <c r="J871" i="1"/>
  <c r="J2131" i="1"/>
  <c r="J1182" i="1"/>
  <c r="J3195" i="1"/>
  <c r="J1697" i="1"/>
  <c r="J2760" i="1"/>
  <c r="J1235" i="1"/>
  <c r="J3086" i="1"/>
  <c r="J3907" i="1"/>
  <c r="J2655" i="1"/>
  <c r="J1309" i="1"/>
  <c r="J2754" i="1"/>
  <c r="J3199" i="1"/>
  <c r="J2658" i="1"/>
  <c r="J4039" i="1"/>
  <c r="J4098" i="1"/>
  <c r="J1310" i="1"/>
  <c r="J2673" i="1"/>
  <c r="J960" i="1"/>
  <c r="J3066" i="1"/>
  <c r="J3733" i="1"/>
  <c r="J2145" i="1"/>
  <c r="J1796" i="1"/>
  <c r="J1809" i="1"/>
  <c r="J1737" i="1"/>
  <c r="J3936" i="1"/>
  <c r="J926" i="1"/>
  <c r="J2378" i="1"/>
  <c r="J930" i="1"/>
  <c r="J1811" i="1"/>
  <c r="J2879" i="1"/>
  <c r="J1580" i="1"/>
  <c r="J4090" i="1"/>
  <c r="J143" i="1"/>
  <c r="J1336" i="1"/>
  <c r="J2692" i="1"/>
  <c r="J3980" i="1"/>
  <c r="J3898" i="1"/>
  <c r="J2583" i="1"/>
  <c r="J3970" i="1"/>
  <c r="J2707" i="1"/>
  <c r="J2368" i="1"/>
  <c r="J1457" i="1"/>
  <c r="J2647" i="1"/>
  <c r="J1713" i="1"/>
  <c r="J2761" i="1"/>
  <c r="J3148" i="1"/>
  <c r="J199" i="1"/>
  <c r="J2758" i="1"/>
  <c r="J2126" i="1"/>
  <c r="J2772" i="1"/>
  <c r="J1872" i="1"/>
  <c r="J718" i="1"/>
  <c r="J1727" i="1"/>
  <c r="J1152" i="1"/>
  <c r="J4005" i="1"/>
  <c r="J669" i="1"/>
  <c r="J895" i="1"/>
  <c r="J2125" i="1"/>
  <c r="J3732" i="1"/>
  <c r="J3747" i="1"/>
  <c r="J3915" i="1"/>
  <c r="J3927" i="1"/>
  <c r="J4105" i="1"/>
  <c r="J1436" i="1"/>
  <c r="J1326" i="1"/>
  <c r="J2519" i="1"/>
  <c r="J3988" i="1"/>
  <c r="J1709" i="1"/>
  <c r="J945" i="1"/>
  <c r="J134" i="1"/>
  <c r="J2137" i="1"/>
  <c r="J501" i="1"/>
  <c r="J434" i="1"/>
  <c r="J891" i="1"/>
  <c r="J2908" i="1"/>
  <c r="J440" i="1"/>
  <c r="J1695" i="1"/>
  <c r="J3730" i="1"/>
  <c r="J1584" i="1"/>
  <c r="J1082" i="1"/>
  <c r="J2894" i="1"/>
  <c r="J589" i="1"/>
  <c r="J1916" i="1"/>
  <c r="J1066" i="1"/>
  <c r="J944" i="1"/>
  <c r="J1496" i="1"/>
  <c r="J4079" i="1"/>
  <c r="J1325" i="1"/>
  <c r="J1148" i="1"/>
  <c r="J3843" i="1"/>
  <c r="J3910" i="1"/>
  <c r="J4020" i="1"/>
  <c r="J3077" i="1"/>
  <c r="J1550" i="1"/>
  <c r="J1045" i="1"/>
  <c r="J3803" i="1"/>
  <c r="J2921" i="1"/>
  <c r="J2648" i="1"/>
  <c r="J1429" i="1"/>
  <c r="J1493" i="1"/>
  <c r="J1119" i="1"/>
  <c r="J4048" i="1"/>
  <c r="J460" i="1"/>
  <c r="J3924" i="1"/>
  <c r="J1864" i="1"/>
  <c r="J1432" i="1"/>
  <c r="J2954" i="1"/>
  <c r="J2327" i="1"/>
  <c r="J2778" i="1"/>
  <c r="J1716" i="1"/>
  <c r="J2918" i="1"/>
  <c r="J1091" i="1"/>
  <c r="J1997" i="1"/>
  <c r="J1001" i="1"/>
  <c r="J4013" i="1"/>
  <c r="J2677" i="1"/>
  <c r="J666" i="1"/>
  <c r="J147" i="1"/>
  <c r="J1080" i="1"/>
  <c r="J1718" i="1"/>
  <c r="J686" i="1"/>
  <c r="J3971" i="1"/>
  <c r="J1602" i="1"/>
  <c r="J448" i="1"/>
  <c r="J997" i="1"/>
  <c r="J3731" i="1"/>
  <c r="J1100" i="1"/>
  <c r="J890" i="1"/>
  <c r="J1410" i="1"/>
  <c r="J4029" i="1"/>
  <c r="J1226" i="1"/>
  <c r="J1421" i="1"/>
  <c r="J3851" i="1"/>
  <c r="J1993" i="1"/>
  <c r="J4107" i="1"/>
  <c r="J2602" i="1"/>
  <c r="J4034" i="1"/>
  <c r="J426" i="1"/>
  <c r="J1435" i="1"/>
  <c r="J1778" i="1"/>
  <c r="J2862" i="1"/>
  <c r="J1341" i="1"/>
  <c r="J915" i="1"/>
  <c r="J1441" i="1"/>
  <c r="J2160" i="1"/>
  <c r="J1822" i="1"/>
  <c r="J933" i="1"/>
  <c r="J3640" i="1"/>
  <c r="J694" i="1"/>
  <c r="J1156" i="1"/>
  <c r="J1725" i="1"/>
  <c r="J177" i="1"/>
  <c r="J1138" i="1"/>
  <c r="J2672" i="1"/>
  <c r="J3986" i="1"/>
  <c r="J1076" i="1"/>
  <c r="J3966" i="1"/>
  <c r="J987" i="1"/>
  <c r="J1775" i="1"/>
  <c r="J483" i="1"/>
  <c r="J2706" i="1"/>
  <c r="J935" i="1"/>
  <c r="J3649" i="1"/>
  <c r="J4010" i="1"/>
  <c r="J1176" i="1"/>
  <c r="J1008" i="1"/>
  <c r="J917" i="1"/>
  <c r="J1319" i="1"/>
  <c r="J2144" i="1"/>
  <c r="J1154" i="1"/>
  <c r="J624" i="1"/>
  <c r="J1170" i="1"/>
  <c r="J2599" i="1"/>
  <c r="J957" i="1"/>
  <c r="J2698" i="1"/>
  <c r="J430" i="1"/>
  <c r="J1722" i="1"/>
  <c r="J705" i="1"/>
  <c r="J128" i="1"/>
  <c r="J187" i="1"/>
  <c r="J3642" i="1"/>
  <c r="J2846" i="1"/>
  <c r="J2141" i="1"/>
  <c r="J2876" i="1"/>
  <c r="J873" i="1"/>
  <c r="J3994" i="1"/>
  <c r="J3902" i="1"/>
  <c r="J3922" i="1"/>
  <c r="J3141" i="1"/>
  <c r="J1181" i="1"/>
  <c r="J1104" i="1"/>
  <c r="J2746" i="1"/>
  <c r="J3859" i="1"/>
  <c r="J158" i="1"/>
  <c r="J3092" i="1"/>
  <c r="J1983" i="1"/>
  <c r="J1576" i="1"/>
  <c r="J717" i="1"/>
  <c r="J553" i="1"/>
  <c r="J1097" i="1"/>
  <c r="J920" i="1"/>
  <c r="J1574" i="1"/>
  <c r="J3883" i="1"/>
  <c r="J193" i="1"/>
  <c r="J436" i="1"/>
  <c r="J446" i="1"/>
  <c r="J1137" i="1"/>
  <c r="J1415" i="1"/>
  <c r="J2133" i="1"/>
  <c r="J2888" i="1"/>
  <c r="J2906" i="1"/>
  <c r="J3863" i="1"/>
  <c r="J3897" i="1"/>
  <c r="J4027" i="1"/>
  <c r="J3879" i="1"/>
  <c r="J1792" i="1"/>
  <c r="J1106" i="1"/>
  <c r="J1870" i="1"/>
  <c r="J2858" i="1"/>
  <c r="J1711" i="1"/>
  <c r="J3648" i="1"/>
  <c r="J4091" i="1"/>
  <c r="J3114" i="1"/>
  <c r="J763" i="1"/>
  <c r="J4088" i="1"/>
  <c r="J2873" i="1"/>
  <c r="J1560" i="1"/>
  <c r="J2897" i="1"/>
  <c r="J500" i="1"/>
  <c r="J2899" i="1"/>
  <c r="J1414" i="1"/>
  <c r="J670" i="1"/>
  <c r="J865" i="1"/>
  <c r="J1077" i="1"/>
  <c r="J1430" i="1"/>
  <c r="J592" i="1"/>
  <c r="J1227" i="1"/>
  <c r="J2385" i="1"/>
  <c r="J1985" i="1"/>
  <c r="J2949" i="1"/>
  <c r="J3636" i="1"/>
  <c r="J3115" i="1"/>
  <c r="J993" i="1"/>
  <c r="J1701" i="1"/>
  <c r="J2900" i="1"/>
  <c r="J1184" i="1"/>
  <c r="J3992" i="1"/>
  <c r="J892" i="1"/>
  <c r="J3128" i="1"/>
  <c r="J1569" i="1"/>
  <c r="J3108" i="1"/>
  <c r="J3983" i="1"/>
  <c r="J170" i="1"/>
  <c r="J3193" i="1"/>
  <c r="J3801" i="1"/>
  <c r="J3802" i="1"/>
  <c r="J1185" i="1"/>
  <c r="J1544" i="1"/>
  <c r="J1559" i="1"/>
  <c r="J3098" i="1"/>
  <c r="J605" i="1"/>
  <c r="J2852" i="1"/>
  <c r="J4011" i="1"/>
  <c r="J2590" i="1"/>
  <c r="J1228" i="1"/>
  <c r="J1162" i="1"/>
  <c r="J680" i="1"/>
  <c r="J3852" i="1"/>
  <c r="J1562" i="1"/>
  <c r="J3132" i="1"/>
  <c r="J1770" i="1"/>
  <c r="J3100" i="1"/>
  <c r="J1793" i="1"/>
  <c r="J1329" i="1"/>
  <c r="J689" i="1"/>
  <c r="J769" i="1"/>
  <c r="J3896" i="1"/>
  <c r="J3871" i="1"/>
  <c r="J1087" i="1"/>
  <c r="J3207" i="1"/>
  <c r="J186" i="1"/>
  <c r="J1068" i="1"/>
  <c r="J3949" i="1"/>
  <c r="J590" i="1"/>
  <c r="J3072" i="1"/>
  <c r="J516" i="1"/>
  <c r="J594" i="1"/>
  <c r="J774" i="1"/>
  <c r="J1812" i="1"/>
  <c r="J3139" i="1"/>
  <c r="J502" i="1"/>
  <c r="J1340" i="1"/>
  <c r="J450" i="1"/>
  <c r="J2374" i="1"/>
  <c r="J3791" i="1"/>
  <c r="J172" i="1"/>
  <c r="J893" i="1"/>
  <c r="J911" i="1"/>
  <c r="J3948" i="1"/>
  <c r="J3964" i="1"/>
  <c r="J509" i="1"/>
  <c r="J905" i="1"/>
  <c r="J4092" i="1"/>
  <c r="J1987" i="1"/>
  <c r="J2324" i="1"/>
  <c r="J140" i="1"/>
  <c r="J4113" i="1"/>
  <c r="J1020" i="1"/>
  <c r="J3912" i="1"/>
  <c r="J2416" i="1"/>
  <c r="J662" i="1"/>
  <c r="J907" i="1"/>
  <c r="J1242" i="1"/>
  <c r="J3061" i="1"/>
  <c r="J619" i="1"/>
  <c r="J2345" i="1"/>
  <c r="J513" i="1"/>
  <c r="J1440" i="1"/>
  <c r="J2777" i="1"/>
  <c r="J3117" i="1"/>
  <c r="J882" i="1"/>
  <c r="J1808" i="1"/>
  <c r="J1110" i="1"/>
  <c r="J1177" i="1"/>
  <c r="J1458" i="1"/>
  <c r="J475" i="1"/>
  <c r="J4062" i="1"/>
  <c r="J1018" i="1"/>
  <c r="J900" i="1"/>
  <c r="J1237" i="1"/>
  <c r="J234" i="1"/>
  <c r="J2910" i="1"/>
  <c r="J2893" i="1"/>
  <c r="J1422" i="1"/>
  <c r="J2661" i="1"/>
  <c r="J551" i="1"/>
  <c r="J1771" i="1"/>
  <c r="J1067" i="1"/>
  <c r="J3848" i="1"/>
  <c r="J1903" i="1"/>
  <c r="J702" i="1"/>
  <c r="J156" i="1"/>
  <c r="J1017" i="1"/>
  <c r="J3873" i="1"/>
  <c r="J781" i="1"/>
  <c r="J927" i="1"/>
  <c r="J4097" i="1"/>
  <c r="J2158" i="1"/>
  <c r="J1047" i="1"/>
  <c r="J607" i="1"/>
  <c r="J1081" i="1"/>
  <c r="J977" i="1"/>
  <c r="J2503" i="1"/>
  <c r="J4060" i="1"/>
  <c r="J1567" i="1"/>
  <c r="J2384" i="1"/>
  <c r="J558" i="1"/>
  <c r="J1102" i="1"/>
  <c r="J2951" i="1"/>
  <c r="J3069" i="1"/>
  <c r="J3857" i="1"/>
  <c r="J4061" i="1"/>
  <c r="J947" i="1"/>
  <c r="J1575" i="1"/>
  <c r="J4064" i="1"/>
  <c r="J3087" i="1"/>
  <c r="J897" i="1"/>
  <c r="J2589" i="1"/>
  <c r="J1327" i="1"/>
  <c r="J1120" i="1"/>
  <c r="J432" i="1"/>
  <c r="J1490" i="1"/>
  <c r="J4095" i="1"/>
  <c r="J3748" i="1"/>
  <c r="J129" i="1"/>
  <c r="J996" i="1"/>
  <c r="J1330" i="1"/>
  <c r="J943" i="1"/>
  <c r="J1598" i="1"/>
  <c r="J2157" i="1"/>
  <c r="J465" i="1"/>
  <c r="J3931" i="1"/>
  <c r="J451" i="1"/>
  <c r="J863" i="1"/>
  <c r="J1487" i="1"/>
  <c r="J2571" i="1"/>
  <c r="J478" i="1"/>
  <c r="J1002" i="1"/>
  <c r="J925" i="1"/>
  <c r="J4049" i="1"/>
  <c r="J2953" i="1"/>
  <c r="J3644" i="1"/>
  <c r="J3990" i="1"/>
  <c r="J2781" i="1"/>
  <c r="J2134" i="1"/>
  <c r="J3847" i="1"/>
  <c r="J1483" i="1"/>
  <c r="J2880" i="1"/>
  <c r="J1821" i="1"/>
  <c r="J975" i="1"/>
  <c r="J2646" i="1"/>
  <c r="J4109" i="1"/>
  <c r="J867" i="1"/>
  <c r="J1818" i="1"/>
  <c r="J423" i="1"/>
  <c r="J602" i="1"/>
  <c r="J220" i="1"/>
  <c r="J2150" i="1"/>
  <c r="J2768" i="1"/>
  <c r="J3744" i="1"/>
  <c r="J3860" i="1"/>
  <c r="J4084" i="1"/>
  <c r="J1780" i="1"/>
  <c r="J4110" i="1"/>
  <c r="J959" i="1"/>
  <c r="J978" i="1"/>
  <c r="J948" i="1"/>
  <c r="J1500" i="1"/>
  <c r="J2854" i="1"/>
  <c r="J2653" i="1"/>
  <c r="J130" i="1"/>
  <c r="J2959" i="1"/>
  <c r="J2411" i="1"/>
  <c r="J4004" i="1"/>
  <c r="J3981" i="1"/>
  <c r="J2383" i="1"/>
  <c r="J3921" i="1"/>
  <c r="J505" i="1"/>
  <c r="J3889" i="1"/>
  <c r="J2516" i="1"/>
  <c r="J2861" i="1"/>
  <c r="J1801" i="1"/>
  <c r="J2136" i="1"/>
  <c r="J2593" i="1"/>
  <c r="J1910" i="1"/>
  <c r="J958" i="1"/>
  <c r="J2146" i="1"/>
  <c r="J777" i="1"/>
  <c r="J1592" i="1"/>
  <c r="J1129" i="1"/>
  <c r="J1715" i="1"/>
  <c r="J3797" i="1"/>
  <c r="J1406" i="1"/>
  <c r="J3144" i="1"/>
  <c r="J1169" i="1"/>
  <c r="J998" i="1"/>
  <c r="J1105" i="1"/>
  <c r="J1917" i="1"/>
  <c r="J2135" i="1"/>
  <c r="J2866" i="1"/>
  <c r="J1044" i="1"/>
  <c r="J1159" i="1"/>
  <c r="J2349" i="1"/>
  <c r="J3962" i="1"/>
  <c r="J4036" i="1"/>
  <c r="J3891" i="1"/>
  <c r="J678" i="1"/>
  <c r="J3800" i="1"/>
  <c r="J581" i="1"/>
  <c r="J941" i="1"/>
  <c r="J3979" i="1"/>
  <c r="J2649" i="1"/>
  <c r="J2431" i="1"/>
  <c r="J937" i="1"/>
  <c r="J4065" i="1"/>
  <c r="J2127" i="1"/>
  <c r="J1565" i="1"/>
  <c r="J1050" i="1"/>
  <c r="J603" i="1"/>
  <c r="J1790" i="1"/>
  <c r="J633" i="1"/>
  <c r="J506" i="1"/>
  <c r="J1333" i="1"/>
  <c r="J519" i="1"/>
  <c r="J951" i="1"/>
  <c r="J2369" i="1"/>
  <c r="J1075" i="1"/>
  <c r="J1795" i="1"/>
  <c r="J4007" i="1"/>
  <c r="J428" i="1"/>
  <c r="J1915" i="1"/>
  <c r="J970" i="1"/>
  <c r="J1323" i="1"/>
  <c r="J880" i="1"/>
  <c r="J999" i="1"/>
  <c r="J4015" i="1"/>
  <c r="J721" i="1"/>
  <c r="J875" i="1"/>
  <c r="J2390" i="1"/>
  <c r="J3203" i="1"/>
  <c r="J3901" i="1"/>
  <c r="J4026" i="1"/>
  <c r="J2426" i="1"/>
  <c r="J1419" i="1"/>
  <c r="J2387" i="1"/>
  <c r="J546" i="1"/>
  <c r="J1904" i="1"/>
  <c r="J3866" i="1"/>
  <c r="J967" i="1"/>
  <c r="J3094" i="1"/>
  <c r="J504" i="1"/>
  <c r="J939" i="1"/>
  <c r="J2686" i="1"/>
  <c r="J1328" i="1"/>
  <c r="J1316" i="1"/>
  <c r="J2766" i="1"/>
  <c r="J1443" i="1"/>
  <c r="J200" i="1"/>
  <c r="J4101" i="1"/>
  <c r="J2751" i="1"/>
  <c r="J965" i="1"/>
  <c r="J424" i="1"/>
  <c r="J697" i="1"/>
  <c r="J986" i="1"/>
  <c r="J1874" i="1"/>
  <c r="J2750" i="1"/>
  <c r="J4075" i="1"/>
  <c r="J2511" i="1"/>
  <c r="J1094" i="1"/>
  <c r="J2892" i="1"/>
  <c r="J4019" i="1"/>
  <c r="J623" i="1"/>
  <c r="J1920" i="1"/>
  <c r="J472" i="1"/>
  <c r="J1705" i="1"/>
  <c r="J3194" i="1"/>
  <c r="J622" i="1"/>
  <c r="J1055" i="1"/>
  <c r="J1062" i="1"/>
  <c r="J2567" i="1"/>
  <c r="J570" i="1"/>
  <c r="J586" i="1"/>
  <c r="J886" i="1"/>
  <c r="J1991" i="1"/>
  <c r="J2643" i="1"/>
  <c r="J2843" i="1"/>
  <c r="J2851" i="1"/>
  <c r="J2946" i="1"/>
  <c r="J3749" i="1"/>
  <c r="J3796" i="1"/>
  <c r="J3929" i="1"/>
  <c r="J4070" i="1"/>
  <c r="J2601" i="1"/>
  <c r="J707" i="1"/>
  <c r="J610" i="1"/>
  <c r="J3973" i="1"/>
  <c r="J3142" i="1"/>
  <c r="J663" i="1"/>
  <c r="J151" i="1"/>
  <c r="J559" i="1"/>
  <c r="J1231" i="1"/>
  <c r="J3943" i="1"/>
  <c r="J2868" i="1"/>
  <c r="J2654" i="1"/>
  <c r="J2871" i="1"/>
  <c r="J2650" i="1"/>
  <c r="J1721" i="1"/>
  <c r="J706" i="1"/>
  <c r="J2682" i="1"/>
  <c r="J228" i="1"/>
  <c r="J1456" i="1"/>
  <c r="J914" i="1"/>
  <c r="J685" i="1"/>
  <c r="J775" i="1"/>
  <c r="J2162" i="1"/>
  <c r="J2769" i="1"/>
  <c r="J2572" i="1"/>
  <c r="J3081" i="1"/>
  <c r="J1581" i="1"/>
  <c r="J955" i="1"/>
  <c r="J2415" i="1"/>
  <c r="J3903" i="1"/>
  <c r="J4023" i="1"/>
  <c r="J4021" i="1"/>
  <c r="J456" i="1"/>
  <c r="J1085" i="1"/>
  <c r="J1331" i="1"/>
  <c r="J874" i="1"/>
  <c r="J2152" i="1"/>
  <c r="J1234" i="1"/>
  <c r="J2386" i="1"/>
  <c r="J510" i="1"/>
  <c r="J571" i="1"/>
  <c r="J883" i="1"/>
  <c r="J2156" i="1"/>
  <c r="J2695" i="1"/>
  <c r="J2903" i="1"/>
  <c r="J3131" i="1"/>
  <c r="J966" i="1"/>
  <c r="J715" i="1"/>
  <c r="J452" i="1"/>
  <c r="J2905" i="1"/>
  <c r="J1438" i="1"/>
  <c r="J2764" i="1"/>
  <c r="J425" i="1"/>
  <c r="J2001" i="1"/>
  <c r="J468" i="1"/>
  <c r="J1157" i="1"/>
  <c r="J2564" i="1"/>
  <c r="J720" i="1"/>
  <c r="J1494" i="1"/>
  <c r="J1738" i="1"/>
  <c r="J2161" i="1"/>
  <c r="J222" i="1"/>
  <c r="J2763" i="1"/>
  <c r="J2328" i="1"/>
  <c r="J155" i="1"/>
  <c r="J2403" i="1"/>
  <c r="J576" i="1"/>
  <c r="J1485" i="1"/>
  <c r="J2694" i="1"/>
  <c r="J2702" i="1"/>
  <c r="J552" i="1"/>
  <c r="J779" i="1"/>
  <c r="J1072" i="1"/>
  <c r="J2432" i="1"/>
  <c r="J2149" i="1"/>
  <c r="J2357" i="1"/>
  <c r="J2683" i="1"/>
  <c r="J458" i="1"/>
  <c r="J2389" i="1"/>
  <c r="J1712" i="1"/>
  <c r="J4067" i="1"/>
  <c r="J1563" i="1"/>
  <c r="J499" i="1"/>
  <c r="J3123" i="1"/>
  <c r="J1135" i="1"/>
  <c r="J2759" i="1"/>
  <c r="J3738" i="1"/>
  <c r="J3790" i="1"/>
  <c r="J1573" i="1"/>
  <c r="J611" i="1"/>
  <c r="J1155" i="1"/>
  <c r="J3089" i="1"/>
  <c r="J3952" i="1"/>
  <c r="J1314" i="1"/>
  <c r="J2413" i="1"/>
  <c r="J2582" i="1"/>
  <c r="J919" i="1"/>
  <c r="J2508" i="1"/>
  <c r="J3968" i="1"/>
  <c r="J2652" i="1"/>
  <c r="J1726" i="1"/>
  <c r="J148" i="1"/>
  <c r="J2353" i="1"/>
  <c r="J2123" i="1"/>
  <c r="J588" i="1"/>
  <c r="J976" i="1"/>
  <c r="J1084" i="1"/>
  <c r="J2417" i="1"/>
  <c r="J543" i="1"/>
  <c r="J1579" i="1"/>
  <c r="J3868" i="1"/>
  <c r="J1244" i="1"/>
  <c r="J166" i="1"/>
  <c r="J693" i="1"/>
  <c r="J1112" i="1"/>
  <c r="J1877" i="1"/>
  <c r="J1918" i="1"/>
  <c r="J1322" i="1"/>
  <c r="J2570" i="1"/>
  <c r="J921" i="1"/>
  <c r="J1101" i="1"/>
  <c r="J1115" i="1"/>
  <c r="J1128" i="1"/>
  <c r="J1409" i="1"/>
  <c r="J1583" i="1"/>
  <c r="J1791" i="1"/>
  <c r="J1868" i="1"/>
  <c r="J2585" i="1"/>
  <c r="J2895" i="1"/>
  <c r="J555" i="1"/>
  <c r="J2437" i="1"/>
  <c r="J1150" i="1"/>
  <c r="J3079" i="1"/>
  <c r="J2697" i="1"/>
  <c r="J1126" i="1"/>
  <c r="J994" i="1"/>
  <c r="J1160" i="1"/>
  <c r="J1111" i="1"/>
  <c r="J1875" i="1"/>
  <c r="J1545" i="1"/>
  <c r="J422" i="1"/>
  <c r="J2743" i="1"/>
  <c r="J507" i="1"/>
  <c r="J2404" i="1"/>
  <c r="J2864" i="1"/>
  <c r="J577" i="1"/>
  <c r="J597" i="1"/>
  <c r="J573" i="1"/>
  <c r="J902" i="1"/>
  <c r="J1407" i="1"/>
  <c r="J3963" i="1"/>
  <c r="J4043" i="1"/>
  <c r="J192" i="1"/>
  <c r="J1990" i="1"/>
  <c r="J1145" i="1"/>
  <c r="J2886" i="1"/>
  <c r="J711" i="1"/>
  <c r="J232" i="1"/>
  <c r="J664" i="1"/>
  <c r="J780" i="1"/>
  <c r="J1172" i="1"/>
  <c r="J1740" i="1"/>
  <c r="J1865" i="1"/>
  <c r="J3055" i="1"/>
  <c r="J4074" i="1"/>
  <c r="J696" i="1"/>
  <c r="J575" i="1"/>
  <c r="J2124" i="1"/>
  <c r="J2350" i="1"/>
  <c r="J1013" i="1"/>
  <c r="J2382" i="1"/>
  <c r="J563" i="1"/>
  <c r="J3200" i="1"/>
  <c r="J1688" i="1"/>
  <c r="J940" i="1"/>
  <c r="J1140" i="1"/>
  <c r="J665" i="1"/>
  <c r="J864" i="1"/>
  <c r="J3097" i="1"/>
  <c r="J144" i="1"/>
  <c r="J239" i="1"/>
  <c r="J1425" i="1"/>
  <c r="J1561" i="1"/>
  <c r="J2440" i="1"/>
  <c r="J2779" i="1"/>
  <c r="J3917" i="1"/>
  <c r="J4086" i="1"/>
  <c r="J2681" i="1"/>
  <c r="J2372" i="1"/>
  <c r="J2700" i="1"/>
  <c r="J545" i="1"/>
  <c r="J872" i="1"/>
  <c r="J3120" i="1"/>
  <c r="J719" i="1"/>
  <c r="J1324" i="1"/>
  <c r="J906" i="1"/>
  <c r="J904" i="1"/>
  <c r="J3928" i="1"/>
  <c r="J1042" i="1"/>
  <c r="J462" i="1"/>
  <c r="J491" i="1"/>
  <c r="J3919" i="1"/>
  <c r="J4087" i="1"/>
  <c r="J1909" i="1"/>
  <c r="J1597" i="1"/>
  <c r="J3085" i="1"/>
  <c r="J3794" i="1"/>
  <c r="J125" i="1"/>
  <c r="J3105" i="1"/>
  <c r="J1010" i="1"/>
  <c r="J159" i="1"/>
  <c r="J2569" i="1"/>
  <c r="J599" i="1"/>
  <c r="J2153" i="1"/>
  <c r="J2881" i="1"/>
  <c r="J2370" i="1"/>
  <c r="J2573" i="1"/>
  <c r="J1501" i="1"/>
  <c r="J2771" i="1"/>
  <c r="J3088" i="1"/>
  <c r="J3947" i="1"/>
  <c r="J3996" i="1"/>
  <c r="J4009" i="1"/>
  <c r="J1488" i="1"/>
  <c r="J2685" i="1"/>
  <c r="J1121" i="1"/>
  <c r="J1413" i="1"/>
  <c r="J2765" i="1"/>
  <c r="J217" i="1"/>
  <c r="J973" i="1"/>
  <c r="J3911" i="1"/>
  <c r="J1125" i="1"/>
  <c r="J1132" i="1"/>
  <c r="J1717" i="1"/>
  <c r="J3942" i="1"/>
  <c r="J714" i="1"/>
  <c r="J1720" i="1"/>
  <c r="J3083" i="1"/>
  <c r="J4044" i="1"/>
  <c r="J675" i="1"/>
  <c r="J2132" i="1"/>
  <c r="J608" i="1"/>
  <c r="J638" i="1"/>
  <c r="J1344" i="1"/>
  <c r="J2398" i="1"/>
  <c r="J3870" i="1"/>
  <c r="J511" i="1"/>
  <c r="J579" i="1"/>
  <c r="J1416" i="1"/>
  <c r="J1420" i="1"/>
  <c r="J2410" i="1"/>
  <c r="J2424" i="1"/>
  <c r="J2442" i="1"/>
  <c r="J2850" i="1"/>
  <c r="J3854" i="1"/>
  <c r="J3920" i="1"/>
  <c r="J4006" i="1"/>
  <c r="J4115" i="1"/>
  <c r="J1703" i="1"/>
  <c r="J3090" i="1"/>
  <c r="J1012" i="1"/>
  <c r="J2775" i="1"/>
  <c r="J2391" i="1"/>
  <c r="J486" i="1"/>
  <c r="J631" i="1"/>
  <c r="J1171" i="1"/>
  <c r="J1907" i="1"/>
  <c r="J572" i="1"/>
  <c r="J1116" i="1"/>
  <c r="J2130" i="1"/>
  <c r="J2154" i="1"/>
  <c r="J2587" i="1"/>
  <c r="J2588" i="1"/>
  <c r="J2594" i="1"/>
  <c r="J2889" i="1"/>
  <c r="J4068" i="1"/>
  <c r="J4081" i="1"/>
  <c r="J1107" i="1"/>
  <c r="J496" i="1"/>
  <c r="J3062" i="1"/>
  <c r="J2955" i="1"/>
  <c r="J1070" i="1"/>
  <c r="J1151" i="1"/>
  <c r="J2512" i="1"/>
  <c r="J3054" i="1"/>
  <c r="J2690" i="1"/>
  <c r="J2581" i="1"/>
  <c r="J514" i="1"/>
  <c r="J1994" i="1"/>
  <c r="J1117" i="1"/>
  <c r="J2436" i="1"/>
  <c r="J2393" i="1"/>
  <c r="J508" i="1"/>
  <c r="J1147" i="1"/>
  <c r="J1408" i="1"/>
  <c r="J1600" i="1"/>
  <c r="J4002" i="1"/>
  <c r="J196" i="1"/>
  <c r="J1881" i="1"/>
  <c r="J3080" i="1"/>
  <c r="J765" i="1"/>
  <c r="J2142" i="1"/>
  <c r="J870" i="1"/>
  <c r="J684" i="1"/>
  <c r="J1131" i="1"/>
  <c r="J596" i="1"/>
  <c r="J992" i="1"/>
  <c r="J1424" i="1"/>
  <c r="J1566" i="1"/>
  <c r="J2346" i="1"/>
  <c r="J442" i="1"/>
  <c r="J445" i="1"/>
  <c r="J484" i="1"/>
  <c r="J1130" i="1"/>
  <c r="J1173" i="1"/>
  <c r="J1423" i="1"/>
  <c r="J1437" i="1"/>
  <c r="J1484" i="1"/>
  <c r="J1741" i="1"/>
  <c r="J1906" i="1"/>
  <c r="J2948" i="1"/>
  <c r="J3119" i="1"/>
  <c r="J3647" i="1"/>
  <c r="J3941" i="1"/>
  <c r="J2651" i="1"/>
  <c r="J466" i="1"/>
  <c r="J3954" i="1"/>
  <c r="J2662" i="1"/>
  <c r="J2660" i="1"/>
  <c r="J565" i="1"/>
  <c r="J550" i="1"/>
  <c r="J3076" i="1"/>
  <c r="J548" i="1"/>
  <c r="J1046" i="1"/>
  <c r="J632" i="1"/>
  <c r="J1088" i="1"/>
  <c r="J150" i="1"/>
  <c r="J2909" i="1"/>
  <c r="J4051" i="1"/>
  <c r="J2504" i="1"/>
  <c r="J1585" i="1"/>
  <c r="J1813" i="1"/>
  <c r="J3972" i="1"/>
  <c r="J2356" i="1"/>
  <c r="J3070" i="1"/>
  <c r="J457" i="1"/>
  <c r="J191" i="1"/>
  <c r="J1074" i="1"/>
  <c r="J3808" i="1"/>
  <c r="J4052" i="1"/>
  <c r="J2348" i="1"/>
  <c r="J461" i="1"/>
  <c r="J1141" i="1"/>
  <c r="J601" i="1"/>
  <c r="J593" i="1"/>
  <c r="J2396" i="1"/>
  <c r="J3198" i="1"/>
  <c r="J2138" i="1"/>
  <c r="J1164" i="1"/>
  <c r="J153" i="1"/>
  <c r="J3880" i="1"/>
  <c r="J2693" i="1"/>
  <c r="J3110" i="1"/>
  <c r="J2656" i="1"/>
  <c r="J1049" i="1"/>
  <c r="J2395" i="1"/>
  <c r="J1869" i="1"/>
  <c r="J1988" i="1"/>
  <c r="J2128" i="1"/>
  <c r="J3121" i="1"/>
  <c r="J1696" i="1"/>
  <c r="J1099" i="1"/>
  <c r="J2376" i="1"/>
  <c r="J2521" i="1"/>
  <c r="J1103" i="1"/>
  <c r="J2362" i="1"/>
  <c r="J215" i="1"/>
  <c r="J683" i="1"/>
  <c r="J1113" i="1"/>
  <c r="J2865" i="1"/>
  <c r="J3067" i="1"/>
  <c r="J3112" i="1"/>
  <c r="J3861" i="1"/>
  <c r="J4114" i="1"/>
  <c r="J1092" i="1"/>
  <c r="J2438" i="1"/>
  <c r="J1118" i="1"/>
  <c r="J2877" i="1"/>
  <c r="J1724" i="1"/>
  <c r="J123" i="1"/>
  <c r="J582" i="1"/>
  <c r="J1543" i="1"/>
  <c r="J1547" i="1"/>
  <c r="J1729" i="1"/>
  <c r="J3632" i="1"/>
  <c r="J3134" i="1"/>
  <c r="J476" i="1"/>
  <c r="J598" i="1"/>
  <c r="J676" i="1"/>
  <c r="J3906" i="1"/>
  <c r="J2427" i="1"/>
  <c r="J455" i="1"/>
  <c r="J773" i="1"/>
  <c r="J3855" i="1"/>
  <c r="J2418" i="1"/>
  <c r="J3096" i="1"/>
  <c r="J3959" i="1"/>
  <c r="J1175" i="1"/>
  <c r="J1913" i="1"/>
  <c r="J3075" i="1"/>
  <c r="J1736" i="1"/>
  <c r="J561" i="1"/>
  <c r="J629" i="1"/>
  <c r="J636" i="1"/>
  <c r="J568" i="1"/>
  <c r="J2148" i="1"/>
  <c r="J2420" i="1"/>
  <c r="J2687" i="1"/>
  <c r="J2915" i="1"/>
  <c r="J3858" i="1"/>
  <c r="J4047" i="1"/>
  <c r="J3082" i="1"/>
  <c r="J4094" i="1"/>
  <c r="J1083" i="1"/>
  <c r="J984" i="1"/>
  <c r="J449" i="1"/>
  <c r="J1412" i="1"/>
  <c r="J2423" i="1"/>
  <c r="J2904" i="1"/>
  <c r="J3060" i="1"/>
  <c r="J3074" i="1"/>
  <c r="J1876" i="1"/>
  <c r="J214" i="1"/>
  <c r="J1449" i="1"/>
  <c r="J122" i="1"/>
  <c r="J2434" i="1"/>
  <c r="J4017" i="1"/>
  <c r="J2680" i="1"/>
  <c r="J1595" i="1"/>
  <c r="J591" i="1"/>
  <c r="J1589" i="1"/>
  <c r="J2425" i="1"/>
  <c r="J3864" i="1"/>
  <c r="J983" i="1"/>
  <c r="J427" i="1"/>
  <c r="J562" i="1"/>
  <c r="J1123" i="1"/>
  <c r="J580" i="1"/>
  <c r="J585" i="1"/>
  <c r="J2911" i="1"/>
  <c r="J1453" i="1"/>
  <c r="J163" i="1"/>
  <c r="J169" i="1"/>
  <c r="J2591" i="1"/>
  <c r="J3122" i="1"/>
  <c r="J2155" i="1"/>
  <c r="J488" i="1"/>
  <c r="J640" i="1"/>
  <c r="J3934" i="1"/>
  <c r="J637" i="1"/>
  <c r="J216" i="1"/>
  <c r="J1183" i="1"/>
  <c r="J154" i="1"/>
  <c r="J1442" i="1"/>
  <c r="J542" i="1"/>
  <c r="J1180" i="1"/>
  <c r="J1499" i="1"/>
  <c r="J3914" i="1"/>
  <c r="J4008" i="1"/>
  <c r="J1704" i="1"/>
  <c r="J157" i="1"/>
  <c r="J3995" i="1"/>
  <c r="J2375" i="1"/>
  <c r="J1178" i="1"/>
  <c r="J566" i="1"/>
  <c r="J3057" i="1"/>
  <c r="J2950" i="1"/>
  <c r="J3798" i="1"/>
  <c r="J668" i="1"/>
  <c r="J1136" i="1"/>
  <c r="J2916" i="1"/>
  <c r="J2943" i="1"/>
  <c r="J3641" i="1"/>
  <c r="J1867" i="1"/>
  <c r="J447" i="1"/>
  <c r="J2696" i="1"/>
  <c r="J2912" i="1"/>
  <c r="J3126" i="1"/>
  <c r="J2430" i="1"/>
  <c r="J2691" i="1"/>
  <c r="J437" i="1"/>
  <c r="J161" i="1"/>
  <c r="J173" i="1"/>
  <c r="J2429" i="1"/>
  <c r="J2433" i="1"/>
  <c r="J3202" i="1"/>
  <c r="J3807" i="1"/>
  <c r="J194" i="1"/>
  <c r="J498" i="1"/>
  <c r="J1318" i="1"/>
  <c r="J578" i="1"/>
  <c r="J2596" i="1"/>
  <c r="J2584" i="1"/>
  <c r="J1452" i="1"/>
  <c r="J698" i="1"/>
  <c r="J3953" i="1"/>
  <c r="J544" i="1"/>
  <c r="J3631" i="1"/>
  <c r="J641" i="1"/>
  <c r="J621" i="1"/>
  <c r="J124" i="1"/>
  <c r="J126" i="1"/>
  <c r="J131" i="1"/>
  <c r="J132" i="1"/>
  <c r="J133" i="1"/>
  <c r="J135" i="1"/>
  <c r="J136" i="1"/>
  <c r="J138" i="1"/>
  <c r="J139" i="1"/>
  <c r="J142" i="1"/>
  <c r="J145" i="1"/>
  <c r="J149" i="1"/>
  <c r="J160" i="1"/>
  <c r="J604" i="1"/>
  <c r="J606" i="1"/>
  <c r="J609" i="1"/>
  <c r="J612" i="1"/>
  <c r="J613" i="1"/>
  <c r="J614" i="1"/>
  <c r="J616" i="1"/>
  <c r="J617" i="1"/>
  <c r="J618" i="1"/>
  <c r="J620" i="1"/>
  <c r="J625" i="1"/>
  <c r="J626" i="1"/>
  <c r="J627" i="1"/>
  <c r="J630" i="1"/>
  <c r="J634" i="1"/>
  <c r="J639" i="1"/>
  <c r="J1043" i="1"/>
  <c r="J1048" i="1"/>
  <c r="J1051" i="1"/>
  <c r="J1052" i="1"/>
  <c r="J1053" i="1"/>
  <c r="J1054" i="1"/>
  <c r="J1056" i="1"/>
  <c r="J1057" i="1"/>
  <c r="J1058" i="1"/>
  <c r="J1059" i="1"/>
  <c r="J1060" i="1"/>
  <c r="J1061" i="1"/>
  <c r="J1063" i="1"/>
  <c r="J1065" i="1"/>
  <c r="J1229" i="1"/>
  <c r="J1232" i="1"/>
  <c r="J1233" i="1"/>
  <c r="J1236" i="1"/>
  <c r="J1238" i="1"/>
  <c r="J1239" i="1"/>
  <c r="J1241" i="1"/>
  <c r="J1334" i="1"/>
  <c r="J1335" i="1"/>
  <c r="J1342" i="1"/>
  <c r="J1454" i="1"/>
  <c r="J1455" i="1"/>
  <c r="J1459" i="1"/>
  <c r="J1460" i="1"/>
  <c r="J1461" i="1"/>
  <c r="J1462" i="1"/>
  <c r="J1564" i="1"/>
  <c r="J1571" i="1"/>
  <c r="J1582" i="1"/>
  <c r="J2343" i="1"/>
  <c r="J2344" i="1"/>
  <c r="J2347" i="1"/>
  <c r="J2351" i="1"/>
  <c r="J2352" i="1"/>
  <c r="J2354" i="1"/>
  <c r="J2355" i="1"/>
  <c r="J2358" i="1"/>
  <c r="J2359" i="1"/>
  <c r="J2360" i="1"/>
  <c r="J2363" i="1"/>
  <c r="J2365" i="1"/>
  <c r="J2366" i="1"/>
  <c r="J2367" i="1"/>
  <c r="J2371" i="1"/>
  <c r="J2373" i="1"/>
  <c r="J2377" i="1"/>
  <c r="J2379" i="1"/>
  <c r="J2380" i="1"/>
  <c r="J2381" i="1"/>
  <c r="J2388" i="1"/>
  <c r="J2392" i="1"/>
  <c r="J2394" i="1"/>
  <c r="J2397" i="1"/>
  <c r="J2399" i="1"/>
  <c r="J2400" i="1"/>
  <c r="J2401" i="1"/>
  <c r="J2402" i="1"/>
  <c r="J2563" i="1"/>
  <c r="J2565" i="1"/>
  <c r="J2566" i="1"/>
  <c r="J2568" i="1"/>
  <c r="J2574" i="1"/>
  <c r="J2575" i="1"/>
  <c r="J2576" i="1"/>
  <c r="J2577" i="1"/>
  <c r="J2578" i="1"/>
  <c r="J2579" i="1"/>
  <c r="J2580" i="1"/>
  <c r="J2956" i="1"/>
  <c r="J2960" i="1"/>
  <c r="J2961" i="1"/>
  <c r="J2962" i="1"/>
  <c r="J3127" i="1"/>
  <c r="J3129" i="1"/>
  <c r="J3874" i="1"/>
  <c r="J3875" i="1"/>
  <c r="J3876" i="1"/>
  <c r="J3877" i="1"/>
  <c r="J3881" i="1"/>
  <c r="J3884" i="1"/>
  <c r="J3885" i="1"/>
  <c r="J3886" i="1"/>
  <c r="J3887" i="1"/>
  <c r="J3888" i="1"/>
  <c r="J162" i="1"/>
  <c r="J165" i="1"/>
  <c r="J167" i="1"/>
  <c r="J174" i="1"/>
  <c r="J175" i="1"/>
  <c r="J176" i="1"/>
  <c r="J178" i="1"/>
  <c r="J180" i="1"/>
  <c r="J184" i="1"/>
  <c r="J188" i="1"/>
  <c r="J190" i="1"/>
  <c r="J195" i="1"/>
  <c r="J197" i="1"/>
  <c r="J201" i="1"/>
  <c r="J204" i="1"/>
  <c r="J208" i="1"/>
  <c r="J210" i="1"/>
  <c r="J211" i="1"/>
  <c r="J223" i="1"/>
  <c r="J225" i="1"/>
  <c r="J226" i="1"/>
  <c r="J227" i="1"/>
  <c r="J229" i="1"/>
  <c r="J230" i="1"/>
  <c r="J231" i="1"/>
  <c r="J233" i="1"/>
  <c r="J235" i="1"/>
  <c r="J237" i="1"/>
  <c r="J238" i="1"/>
  <c r="J240" i="1"/>
  <c r="J429" i="1"/>
  <c r="J431" i="1"/>
  <c r="J435" i="1"/>
  <c r="J438" i="1"/>
  <c r="J439" i="1"/>
  <c r="J441" i="1"/>
  <c r="J443" i="1"/>
  <c r="J453" i="1"/>
  <c r="J459" i="1"/>
  <c r="J463" i="1"/>
  <c r="J464" i="1"/>
  <c r="J470" i="1"/>
  <c r="J471" i="1"/>
  <c r="J477" i="1"/>
  <c r="J479" i="1"/>
  <c r="J480" i="1"/>
  <c r="J489" i="1"/>
  <c r="J490" i="1"/>
  <c r="J492" i="1"/>
  <c r="J493" i="1"/>
  <c r="J494" i="1"/>
  <c r="J495" i="1"/>
  <c r="J497" i="1"/>
  <c r="J503" i="1"/>
  <c r="J512" i="1"/>
  <c r="J518" i="1"/>
  <c r="J520" i="1"/>
  <c r="J549" i="1"/>
  <c r="J554" i="1"/>
  <c r="J557" i="1"/>
  <c r="J560" i="1"/>
  <c r="J564" i="1"/>
  <c r="J567" i="1"/>
  <c r="J569" i="1"/>
  <c r="J574" i="1"/>
  <c r="J583" i="1"/>
  <c r="J584" i="1"/>
  <c r="J587" i="1"/>
  <c r="J688" i="1"/>
  <c r="J708" i="1"/>
  <c r="J712" i="1"/>
  <c r="J762" i="1"/>
  <c r="J764" i="1"/>
  <c r="J766" i="1"/>
  <c r="J768" i="1"/>
  <c r="J770" i="1"/>
  <c r="J772" i="1"/>
  <c r="J877" i="1"/>
  <c r="J889" i="1"/>
  <c r="J899" i="1"/>
  <c r="J903" i="1"/>
  <c r="J908" i="1"/>
  <c r="J909" i="1"/>
  <c r="J910" i="1"/>
  <c r="J913" i="1"/>
  <c r="J916" i="1"/>
  <c r="J918" i="1"/>
  <c r="J922" i="1"/>
  <c r="J928" i="1"/>
  <c r="J929" i="1"/>
  <c r="J931" i="1"/>
  <c r="J938" i="1"/>
  <c r="J949" i="1"/>
  <c r="J990" i="1"/>
  <c r="J1073" i="1"/>
  <c r="J1086" i="1"/>
  <c r="J1089" i="1"/>
  <c r="J1109" i="1"/>
  <c r="J1122" i="1"/>
  <c r="J1124" i="1"/>
  <c r="J1127" i="1"/>
  <c r="J1133" i="1"/>
  <c r="J1142" i="1"/>
  <c r="J1143" i="1"/>
  <c r="J1144" i="1"/>
  <c r="J1146" i="1"/>
  <c r="J1149" i="1"/>
  <c r="J1153" i="1"/>
  <c r="J1158" i="1"/>
  <c r="J1161" i="1"/>
  <c r="J1163" i="1"/>
  <c r="J1165" i="1"/>
  <c r="J1166" i="1"/>
  <c r="J1174" i="1"/>
  <c r="J1179" i="1"/>
  <c r="J1411" i="1"/>
  <c r="J1418" i="1"/>
  <c r="J1427" i="1"/>
  <c r="J1428" i="1"/>
  <c r="J1431" i="1"/>
  <c r="J1434" i="1"/>
  <c r="J1444" i="1"/>
  <c r="J1445" i="1"/>
  <c r="J1446" i="1"/>
  <c r="J1447" i="1"/>
  <c r="J1448" i="1"/>
  <c r="J1450" i="1"/>
  <c r="J1451" i="1"/>
  <c r="J1486" i="1"/>
  <c r="J1489" i="1"/>
  <c r="J1491" i="1"/>
  <c r="J1495" i="1"/>
  <c r="J1497" i="1"/>
  <c r="J1498" i="1"/>
  <c r="J1546" i="1"/>
  <c r="J1549" i="1"/>
  <c r="J1553" i="1"/>
  <c r="J1555" i="1"/>
  <c r="J1556" i="1"/>
  <c r="J1557" i="1"/>
  <c r="J1586" i="1"/>
  <c r="J1588" i="1"/>
  <c r="J1590" i="1"/>
  <c r="J1591" i="1"/>
  <c r="J1594" i="1"/>
  <c r="J1599" i="1"/>
  <c r="J1601" i="1"/>
  <c r="J1707" i="1"/>
  <c r="J1708" i="1"/>
  <c r="J1710" i="1"/>
  <c r="J1714" i="1"/>
  <c r="J1723" i="1"/>
  <c r="J1731" i="1"/>
  <c r="J1732" i="1"/>
  <c r="J1733" i="1"/>
  <c r="J1734" i="1"/>
  <c r="J1735" i="1"/>
  <c r="J1742" i="1"/>
  <c r="J1768" i="1"/>
  <c r="J1815" i="1"/>
  <c r="J1817" i="1"/>
  <c r="J1820" i="1"/>
  <c r="J1863" i="1"/>
  <c r="J1871" i="1"/>
  <c r="J1878" i="1"/>
  <c r="J1879" i="1"/>
  <c r="J1880" i="1"/>
  <c r="J1984" i="1"/>
  <c r="J1995" i="1"/>
  <c r="J1996" i="1"/>
  <c r="J1998" i="1"/>
  <c r="J1999" i="1"/>
  <c r="J2143" i="1"/>
  <c r="J2151" i="1"/>
  <c r="J2406" i="1"/>
  <c r="J2412" i="1"/>
  <c r="J2414" i="1"/>
  <c r="J2419" i="1"/>
  <c r="J2421" i="1"/>
  <c r="J2428" i="1"/>
  <c r="J2435" i="1"/>
  <c r="J2439" i="1"/>
  <c r="J2441" i="1"/>
  <c r="J2505" i="1"/>
  <c r="J2506" i="1"/>
  <c r="J2507" i="1"/>
  <c r="J2509" i="1"/>
  <c r="J2510" i="1"/>
  <c r="J2513" i="1"/>
  <c r="J2514" i="1"/>
  <c r="J2515" i="1"/>
  <c r="J2518" i="1"/>
  <c r="J2520" i="1"/>
  <c r="J2522" i="1"/>
  <c r="J2586" i="1"/>
  <c r="J2592" i="1"/>
  <c r="J2595" i="1"/>
  <c r="J2644" i="1"/>
  <c r="J2688" i="1"/>
  <c r="J2689" i="1"/>
  <c r="J2701" i="1"/>
  <c r="J2745" i="1"/>
  <c r="J2752" i="1"/>
  <c r="J2753" i="1"/>
  <c r="J2756" i="1"/>
  <c r="J2762" i="1"/>
  <c r="J2767" i="1"/>
  <c r="J2773" i="1"/>
  <c r="J2774" i="1"/>
  <c r="J2782" i="1"/>
  <c r="J2844" i="1"/>
  <c r="J2845" i="1"/>
  <c r="J2848" i="1"/>
  <c r="J2849" i="1"/>
  <c r="J2853" i="1"/>
  <c r="J2855" i="1"/>
  <c r="J2860" i="1"/>
  <c r="J2867" i="1"/>
  <c r="J2874" i="1"/>
  <c r="J2878" i="1"/>
  <c r="J2883" i="1"/>
  <c r="J2890" i="1"/>
  <c r="J2896" i="1"/>
  <c r="J2901" i="1"/>
  <c r="J2945" i="1"/>
  <c r="J2947" i="1"/>
  <c r="J2952" i="1"/>
  <c r="J3056" i="1"/>
  <c r="J3058" i="1"/>
  <c r="J3059" i="1"/>
  <c r="J3063" i="1"/>
  <c r="J3084" i="1"/>
  <c r="J3116" i="1"/>
  <c r="J3192" i="1"/>
  <c r="J3196" i="1"/>
  <c r="J3206" i="1"/>
  <c r="J3208" i="1"/>
  <c r="J3630" i="1"/>
  <c r="J3638" i="1"/>
  <c r="J3643" i="1"/>
  <c r="J3645" i="1"/>
  <c r="J3735" i="1"/>
  <c r="J3743" i="1"/>
  <c r="J3745" i="1"/>
  <c r="J3746" i="1"/>
  <c r="J3792" i="1"/>
  <c r="J3793" i="1"/>
  <c r="J3804" i="1"/>
  <c r="J3806" i="1"/>
  <c r="J3865" i="1"/>
  <c r="J3894" i="1"/>
  <c r="J3905" i="1"/>
  <c r="J3918" i="1"/>
  <c r="J3923" i="1"/>
  <c r="J3932" i="1"/>
  <c r="J3933" i="1"/>
  <c r="J3938" i="1"/>
  <c r="J3944" i="1"/>
  <c r="J3946" i="1"/>
  <c r="J3950" i="1"/>
  <c r="J3955" i="1"/>
  <c r="J3956" i="1"/>
  <c r="J3958" i="1"/>
  <c r="J3965" i="1"/>
  <c r="J3977" i="1"/>
  <c r="J3991" i="1"/>
  <c r="J3999" i="1"/>
  <c r="J4014" i="1"/>
  <c r="J4016" i="1"/>
  <c r="J4025" i="1"/>
  <c r="J4028" i="1"/>
  <c r="J4031" i="1"/>
  <c r="J4033" i="1"/>
  <c r="J4045" i="1"/>
  <c r="J4053" i="1"/>
  <c r="J4056" i="1"/>
  <c r="J4063" i="1"/>
  <c r="J4073" i="1"/>
  <c r="J4078" i="1"/>
  <c r="J4080" i="1"/>
  <c r="J4082" i="1"/>
  <c r="J4089" i="1"/>
  <c r="J4099" i="1"/>
  <c r="J4100" i="1"/>
  <c r="J4102" i="1"/>
  <c r="J4103" i="1"/>
  <c r="J4111" i="1"/>
  <c r="J1684" i="1"/>
  <c r="J1698" i="1"/>
  <c r="J1700" i="1"/>
  <c r="J3140" i="1"/>
  <c r="J3145" i="1"/>
  <c r="J3147" i="1"/>
  <c r="J2736" i="1"/>
  <c r="L2245" i="1"/>
  <c r="L1255" i="1"/>
  <c r="L1014" i="1"/>
  <c r="L2016" i="1"/>
  <c r="L3842" i="1"/>
  <c r="L2613" i="1"/>
  <c r="L80" i="1"/>
  <c r="L2247" i="1"/>
  <c r="L2261" i="1"/>
  <c r="L2187" i="1"/>
  <c r="L2271" i="1"/>
  <c r="L1945" i="1"/>
  <c r="L2077" i="1"/>
  <c r="L2723" i="1"/>
  <c r="L644" i="1"/>
  <c r="L1960" i="1"/>
  <c r="L2626" i="1"/>
  <c r="L2244" i="1"/>
  <c r="L2274" i="1"/>
  <c r="L1662" i="1"/>
  <c r="L2233" i="1"/>
  <c r="L1480" i="1"/>
  <c r="L2230" i="1"/>
  <c r="L2236" i="1"/>
  <c r="L1972" i="1"/>
  <c r="L1963" i="1"/>
  <c r="L2194" i="1"/>
  <c r="L1980" i="1"/>
  <c r="L2189" i="1"/>
  <c r="L2737" i="1"/>
  <c r="L2252" i="1"/>
  <c r="L2627" i="1"/>
  <c r="L2199" i="1"/>
  <c r="L2227" i="1"/>
  <c r="L2018" i="1"/>
  <c r="L1764" i="1"/>
  <c r="L2619" i="1"/>
  <c r="L2013" i="1"/>
  <c r="L2047" i="1"/>
  <c r="L2243" i="1"/>
  <c r="L1950" i="1"/>
  <c r="L1946" i="1"/>
  <c r="L1217" i="1"/>
  <c r="L2263" i="1"/>
  <c r="L2272" i="1"/>
  <c r="L2204" i="1"/>
  <c r="L1956" i="1"/>
  <c r="L1974" i="1"/>
  <c r="L1478" i="1"/>
  <c r="L2603" i="1"/>
  <c r="L2629" i="1"/>
  <c r="L2259" i="1"/>
  <c r="L2026" i="1"/>
  <c r="L1971" i="1"/>
  <c r="L1514" i="1"/>
  <c r="L2078" i="1"/>
  <c r="L2202" i="1"/>
  <c r="L2196" i="1"/>
  <c r="L2238" i="1"/>
  <c r="L2329" i="1"/>
  <c r="L2184" i="1"/>
  <c r="L2338" i="1"/>
  <c r="L2082" i="1"/>
  <c r="L2045" i="1"/>
  <c r="L2191" i="1"/>
  <c r="L1403" i="1"/>
  <c r="L2234" i="1"/>
  <c r="L2015" i="1"/>
  <c r="L2729" i="1"/>
  <c r="L2185" i="1"/>
  <c r="L2021" i="1"/>
  <c r="L1534" i="1"/>
  <c r="L2052" i="1"/>
  <c r="L2256" i="1"/>
  <c r="L2996" i="1"/>
  <c r="L1467" i="1"/>
  <c r="L2195" i="1"/>
  <c r="L2312" i="1"/>
  <c r="L2449" i="1"/>
  <c r="L1382" i="1"/>
  <c r="L2040" i="1"/>
  <c r="L1536" i="1"/>
  <c r="L2190" i="1"/>
  <c r="L2277" i="1"/>
  <c r="L2609" i="1"/>
  <c r="L2282" i="1"/>
  <c r="L1979" i="1"/>
  <c r="L1957" i="1"/>
  <c r="L79" i="1"/>
  <c r="L2036" i="1"/>
  <c r="L316" i="1"/>
  <c r="L2741" i="1"/>
  <c r="L2203" i="1"/>
  <c r="L2003" i="1"/>
  <c r="L2269" i="1"/>
  <c r="L1346" i="1"/>
  <c r="L2246" i="1"/>
  <c r="L1976" i="1"/>
  <c r="L1969" i="1"/>
  <c r="L2031" i="1"/>
  <c r="L1982" i="1"/>
  <c r="L2635" i="1"/>
  <c r="L2054" i="1"/>
  <c r="L2239" i="1"/>
  <c r="L1023" i="1"/>
  <c r="L2709" i="1"/>
  <c r="L2301" i="1"/>
  <c r="L1947" i="1"/>
  <c r="L1978" i="1"/>
  <c r="L1032" i="1"/>
  <c r="L3728" i="1"/>
  <c r="L3155" i="1"/>
  <c r="L2235" i="1"/>
  <c r="L3813" i="1"/>
  <c r="L2262" i="1"/>
  <c r="L2604" i="1"/>
  <c r="L1196" i="1"/>
  <c r="L2268" i="1"/>
  <c r="L2012" i="1"/>
  <c r="L3003" i="1"/>
  <c r="L2072" i="1"/>
  <c r="L738" i="1"/>
  <c r="L3355" i="1"/>
  <c r="L2005" i="1"/>
  <c r="L45" i="1"/>
  <c r="L1839" i="1"/>
  <c r="L248" i="1"/>
  <c r="L2011" i="1"/>
  <c r="L2034" i="1"/>
  <c r="L2611" i="1"/>
  <c r="L540" i="1"/>
  <c r="L3027" i="1"/>
  <c r="L2039" i="1"/>
  <c r="L646" i="1"/>
  <c r="L3710" i="1"/>
  <c r="L2267" i="1"/>
  <c r="L2726" i="1"/>
  <c r="L1259" i="1"/>
  <c r="L2341" i="1"/>
  <c r="L1958" i="1"/>
  <c r="L308" i="1"/>
  <c r="L2216" i="1"/>
  <c r="L1194" i="1"/>
  <c r="L3446" i="1"/>
  <c r="L2081" i="1"/>
  <c r="L3584" i="1"/>
  <c r="L2257" i="1"/>
  <c r="L3294" i="1"/>
  <c r="L1970" i="1"/>
  <c r="L2186" i="1"/>
  <c r="L320" i="1"/>
  <c r="L2273" i="1"/>
  <c r="L1530" i="1"/>
  <c r="L2023" i="1"/>
  <c r="L2073" i="1"/>
  <c r="L1224" i="1"/>
  <c r="L647" i="1"/>
  <c r="L1506" i="1"/>
  <c r="L2254" i="1"/>
  <c r="L1612" i="1"/>
  <c r="L2280" i="1"/>
  <c r="L2242" i="1"/>
  <c r="L1198" i="1"/>
  <c r="L656" i="1"/>
  <c r="L845" i="1"/>
  <c r="L2488" i="1"/>
  <c r="L1632" i="1"/>
  <c r="L2717" i="1"/>
  <c r="L1973" i="1"/>
  <c r="L1835" i="1"/>
  <c r="L1967" i="1"/>
  <c r="L1200" i="1"/>
  <c r="L1754" i="1"/>
  <c r="L1966" i="1"/>
  <c r="L1975" i="1"/>
  <c r="L384" i="1"/>
  <c r="L2330" i="1"/>
  <c r="L1212" i="1"/>
  <c r="L2107" i="1"/>
  <c r="L1199" i="1"/>
  <c r="L2724" i="1"/>
  <c r="L1378" i="1"/>
  <c r="L3654" i="1"/>
  <c r="L1538" i="1"/>
  <c r="L2177" i="1"/>
  <c r="L2042" i="1"/>
  <c r="L2008" i="1"/>
  <c r="L110" i="1"/>
  <c r="L3026" i="1"/>
  <c r="L2739" i="1"/>
  <c r="L2226" i="1"/>
  <c r="L1289" i="1"/>
  <c r="L2817" i="1"/>
  <c r="L1925" i="1"/>
  <c r="L264" i="1"/>
  <c r="L3720" i="1"/>
  <c r="L759" i="1"/>
  <c r="L1025" i="1"/>
  <c r="L2014" i="1"/>
  <c r="L2006" i="1"/>
  <c r="L833" i="1"/>
  <c r="L2710" i="1"/>
  <c r="L306" i="1"/>
  <c r="L287" i="1"/>
  <c r="L3820" i="1"/>
  <c r="L2032" i="1"/>
  <c r="L1955" i="1"/>
  <c r="L2117" i="1"/>
  <c r="L3832" i="1"/>
  <c r="L2610" i="1"/>
  <c r="L3393" i="1"/>
  <c r="L2258" i="1"/>
  <c r="L3368" i="1"/>
  <c r="L2275" i="1"/>
  <c r="L111" i="1"/>
  <c r="L1388" i="1"/>
  <c r="L2068" i="1"/>
  <c r="L858" i="1"/>
  <c r="L3364" i="1"/>
  <c r="L2004" i="1"/>
  <c r="L1509" i="1"/>
  <c r="L3473" i="1"/>
  <c r="L389" i="1"/>
  <c r="L658" i="1"/>
  <c r="L3039" i="1"/>
  <c r="L1260" i="1"/>
  <c r="L1953" i="1"/>
  <c r="L1385" i="1"/>
  <c r="L2335" i="1"/>
  <c r="L1285" i="1"/>
  <c r="L2037" i="1"/>
  <c r="L3410" i="1"/>
  <c r="L3316" i="1"/>
  <c r="L3721" i="1"/>
  <c r="L1977" i="1"/>
  <c r="L1526" i="1"/>
  <c r="L1968" i="1"/>
  <c r="L385" i="1"/>
  <c r="L1022" i="1"/>
  <c r="L1520" i="1"/>
  <c r="L1841" i="1"/>
  <c r="L1351" i="1"/>
  <c r="L790" i="1"/>
  <c r="L1380" i="1"/>
  <c r="L2501" i="1"/>
  <c r="L2445" i="1"/>
  <c r="L1257" i="1"/>
  <c r="L2059" i="1"/>
  <c r="L3464" i="1"/>
  <c r="L3601" i="1"/>
  <c r="L2730" i="1"/>
  <c r="L1676" i="1"/>
  <c r="L1752" i="1"/>
  <c r="L2027" i="1"/>
  <c r="L1952" i="1"/>
  <c r="L1838" i="1"/>
  <c r="L1252" i="1"/>
  <c r="L2215" i="1"/>
  <c r="L1204" i="1"/>
  <c r="L2067" i="1"/>
  <c r="L1256" i="1"/>
  <c r="L1954" i="1"/>
  <c r="L83" i="1"/>
  <c r="L2062" i="1"/>
  <c r="L2213" i="1"/>
  <c r="L1928" i="1"/>
  <c r="L2547" i="1"/>
  <c r="L846" i="1"/>
  <c r="L1964" i="1"/>
  <c r="L2022" i="1"/>
  <c r="L3458" i="1"/>
  <c r="L2066" i="1"/>
  <c r="L260" i="1"/>
  <c r="L3048" i="1"/>
  <c r="L3462" i="1"/>
  <c r="L1376" i="1"/>
  <c r="L1477" i="1"/>
  <c r="L3157" i="1"/>
  <c r="L2621" i="1"/>
  <c r="L2638" i="1"/>
  <c r="L1939" i="1"/>
  <c r="L2837" i="1"/>
  <c r="L3709" i="1"/>
  <c r="L3445" i="1"/>
  <c r="L2284" i="1"/>
  <c r="L2283" i="1"/>
  <c r="L2192" i="1"/>
  <c r="L254" i="1"/>
  <c r="L3397" i="1"/>
  <c r="L3607" i="1"/>
  <c r="L39" i="1"/>
  <c r="L1358" i="1"/>
  <c r="L2457" i="1"/>
  <c r="L2043" i="1"/>
  <c r="L391" i="1"/>
  <c r="L2458" i="1"/>
  <c r="L2172" i="1"/>
  <c r="L787" i="1"/>
  <c r="L3539" i="1"/>
  <c r="L2467" i="1"/>
  <c r="L2266" i="1"/>
  <c r="L3009" i="1"/>
  <c r="L3510" i="1"/>
  <c r="L1539" i="1"/>
  <c r="L825" i="1"/>
  <c r="L747" i="1"/>
  <c r="L301" i="1"/>
  <c r="L2035" i="1"/>
  <c r="L274" i="1"/>
  <c r="L2991" i="1"/>
  <c r="L289" i="1"/>
  <c r="L1533" i="1"/>
  <c r="L2315" i="1"/>
  <c r="L3308" i="1"/>
  <c r="L1681" i="1"/>
  <c r="L3257" i="1"/>
  <c r="L3593" i="1"/>
  <c r="L2975" i="1"/>
  <c r="L3656" i="1"/>
  <c r="L1655" i="1"/>
  <c r="L1527" i="1"/>
  <c r="L359" i="1"/>
  <c r="L66" i="1"/>
  <c r="L1362" i="1"/>
  <c r="L2293" i="1"/>
  <c r="L2447" i="1"/>
  <c r="L1883" i="1"/>
  <c r="L1935" i="1"/>
  <c r="L1220" i="1"/>
  <c r="L2998" i="1"/>
  <c r="L2614" i="1"/>
  <c r="L3180" i="1"/>
  <c r="L2978" i="1"/>
  <c r="L3345" i="1"/>
  <c r="L2479" i="1"/>
  <c r="L1377" i="1"/>
  <c r="L2231" i="1"/>
  <c r="L1942" i="1"/>
  <c r="L2670" i="1"/>
  <c r="L3605" i="1"/>
  <c r="L2304" i="1"/>
  <c r="L3451" i="1"/>
  <c r="L3295" i="1"/>
  <c r="L2732" i="1"/>
  <c r="L348" i="1"/>
  <c r="L2836" i="1"/>
  <c r="L1642" i="1"/>
  <c r="L2617" i="1"/>
  <c r="L3523" i="1"/>
  <c r="L2251" i="1"/>
  <c r="L2060" i="1"/>
  <c r="L3030" i="1"/>
  <c r="L2448" i="1"/>
  <c r="L1959" i="1"/>
  <c r="L1402" i="1"/>
  <c r="L2057" i="1"/>
  <c r="L1831" i="1"/>
  <c r="L37" i="1"/>
  <c r="L1266" i="1"/>
  <c r="L3050" i="1"/>
  <c r="L1503" i="1"/>
  <c r="L2639" i="1"/>
  <c r="L1890" i="1"/>
  <c r="L1762" i="1"/>
  <c r="L14" i="1"/>
  <c r="L2641" i="1"/>
  <c r="L3267" i="1"/>
  <c r="L1466" i="1"/>
  <c r="L3167" i="1"/>
  <c r="L2224" i="1"/>
  <c r="L2971" i="1"/>
  <c r="L3612" i="1"/>
  <c r="L1277" i="1"/>
  <c r="L1519" i="1"/>
  <c r="L2025" i="1"/>
  <c r="L2181" i="1"/>
  <c r="L3233" i="1"/>
  <c r="L1668" i="1"/>
  <c r="L1190" i="1"/>
  <c r="L3168" i="1"/>
  <c r="L734" i="1"/>
  <c r="L3837" i="1"/>
  <c r="L815" i="1"/>
  <c r="L15" i="1"/>
  <c r="L3485" i="1"/>
  <c r="L3311" i="1"/>
  <c r="L2668" i="1"/>
  <c r="L1221" i="1"/>
  <c r="L741" i="1"/>
  <c r="L3493" i="1"/>
  <c r="L3012" i="1"/>
  <c r="L2632" i="1"/>
  <c r="L2229" i="1"/>
  <c r="L281" i="1"/>
  <c r="L1517" i="1"/>
  <c r="L2316" i="1"/>
  <c r="L3015" i="1"/>
  <c r="L1961" i="1"/>
  <c r="L2525" i="1"/>
  <c r="L2545" i="1"/>
  <c r="L2217" i="1"/>
  <c r="L3536" i="1"/>
  <c r="L282" i="1"/>
  <c r="L276" i="1"/>
  <c r="L1633" i="1"/>
  <c r="L3718" i="1"/>
  <c r="L820" i="1"/>
  <c r="L2555" i="1"/>
  <c r="L729" i="1"/>
  <c r="L1627" i="1"/>
  <c r="L1210" i="1"/>
  <c r="L28" i="1"/>
  <c r="L3488" i="1"/>
  <c r="L852" i="1"/>
  <c r="L1763" i="1"/>
  <c r="L3698" i="1"/>
  <c r="L1276" i="1"/>
  <c r="L1280" i="1"/>
  <c r="L64" i="1"/>
  <c r="L2455" i="1"/>
  <c r="L113" i="1"/>
  <c r="L3274" i="1"/>
  <c r="L2264" i="1"/>
  <c r="L1857" i="1"/>
  <c r="L2712" i="1"/>
  <c r="L2281" i="1"/>
  <c r="L3714" i="1"/>
  <c r="L2058" i="1"/>
  <c r="L3351" i="1"/>
  <c r="L78" i="1"/>
  <c r="L3538" i="1"/>
  <c r="L3611" i="1"/>
  <c r="L2237" i="1"/>
  <c r="L3454" i="1"/>
  <c r="L2183" i="1"/>
  <c r="L3829" i="1"/>
  <c r="L272" i="1"/>
  <c r="L2075" i="1"/>
  <c r="L802" i="1"/>
  <c r="L2207" i="1"/>
  <c r="L3452" i="1"/>
  <c r="L814" i="1"/>
  <c r="L1250" i="1"/>
  <c r="L2211" i="1"/>
  <c r="L3787" i="1"/>
  <c r="L280" i="1"/>
  <c r="L1515" i="1"/>
  <c r="L2796" i="1"/>
  <c r="L3472" i="1"/>
  <c r="L1948" i="1"/>
  <c r="L2298" i="1"/>
  <c r="L3049" i="1"/>
  <c r="L3564" i="1"/>
  <c r="L2050" i="1"/>
  <c r="L63" i="1"/>
  <c r="L785" i="1"/>
  <c r="L1748" i="1"/>
  <c r="L2065" i="1"/>
  <c r="L745" i="1"/>
  <c r="L2740" i="1"/>
  <c r="L2119" i="1"/>
  <c r="L1465" i="1"/>
  <c r="L278" i="1"/>
  <c r="L1348" i="1"/>
  <c r="L271" i="1"/>
  <c r="L2201" i="1"/>
  <c r="L657" i="1"/>
  <c r="L2168" i="1"/>
  <c r="L2985" i="1"/>
  <c r="L3035" i="1"/>
  <c r="L2260" i="1"/>
  <c r="L3330" i="1"/>
  <c r="L2105" i="1"/>
  <c r="L2296" i="1"/>
  <c r="L3773" i="1"/>
  <c r="L2623" i="1"/>
  <c r="L1619" i="1"/>
  <c r="L1218" i="1"/>
  <c r="L1293" i="1"/>
  <c r="L268" i="1"/>
  <c r="L840" i="1"/>
  <c r="L1391" i="1"/>
  <c r="L1040" i="1"/>
  <c r="L21" i="1"/>
  <c r="L1535" i="1"/>
  <c r="L1609" i="1"/>
  <c r="L1892" i="1"/>
  <c r="L2727" i="1"/>
  <c r="L1900" i="1"/>
  <c r="L3614" i="1"/>
  <c r="L792" i="1"/>
  <c r="L2333" i="1"/>
  <c r="L642" i="1"/>
  <c r="L3298" i="1"/>
  <c r="L860" i="1"/>
  <c r="L3560" i="1"/>
  <c r="L722" i="1"/>
  <c r="L2622" i="1"/>
  <c r="L2061" i="1"/>
  <c r="L3028" i="1"/>
  <c r="L3822" i="1"/>
  <c r="L3779" i="1"/>
  <c r="L1657" i="1"/>
  <c r="L1834" i="1"/>
  <c r="L788" i="1"/>
  <c r="L3482" i="1"/>
  <c r="L3" i="1"/>
  <c r="L3396" i="1"/>
  <c r="L38" i="1"/>
  <c r="L44" i="1"/>
  <c r="L404" i="1"/>
  <c r="L2818" i="1"/>
  <c r="L1652" i="1"/>
  <c r="L382" i="1"/>
  <c r="L655" i="1"/>
  <c r="L2612" i="1"/>
  <c r="L1298" i="1"/>
  <c r="L3712" i="1"/>
  <c r="L2279" i="1"/>
  <c r="L115" i="1"/>
  <c r="L117" i="1"/>
  <c r="L3459" i="1"/>
  <c r="L3816" i="1"/>
  <c r="L2725" i="1"/>
  <c r="L3425" i="1"/>
  <c r="L3677" i="1"/>
  <c r="L651" i="1"/>
  <c r="L1671" i="1"/>
  <c r="L3684" i="1"/>
  <c r="L258" i="1"/>
  <c r="L3686" i="1"/>
  <c r="L3463" i="1"/>
  <c r="L1524" i="1"/>
  <c r="L1474" i="1"/>
  <c r="L2167" i="1"/>
  <c r="L2180" i="1"/>
  <c r="L3336" i="1"/>
  <c r="L3373" i="1"/>
  <c r="L1944" i="1"/>
  <c r="L3484" i="1"/>
  <c r="L3671" i="1"/>
  <c r="L3342" i="1"/>
  <c r="L3422" i="1"/>
  <c r="L1848" i="1"/>
  <c r="L1254" i="1"/>
  <c r="L3407" i="1"/>
  <c r="L305" i="1"/>
  <c r="L1677" i="1"/>
  <c r="L2240" i="1"/>
  <c r="L1481" i="1"/>
  <c r="L819" i="1"/>
  <c r="L2634" i="1"/>
  <c r="L2" i="1"/>
  <c r="L411" i="1"/>
  <c r="L1923" i="1"/>
  <c r="L2102" i="1"/>
  <c r="L1389" i="1"/>
  <c r="L1894" i="1"/>
  <c r="L329" i="1"/>
  <c r="L3706" i="1"/>
  <c r="L2041" i="1"/>
  <c r="L3302" i="1"/>
  <c r="L1354" i="1"/>
  <c r="L2104" i="1"/>
  <c r="L2822" i="1"/>
  <c r="L3613" i="1"/>
  <c r="L1541" i="1"/>
  <c r="L2474" i="1"/>
  <c r="L1886" i="1"/>
  <c r="L1192" i="1"/>
  <c r="L1197" i="1"/>
  <c r="L1302" i="1"/>
  <c r="L1823" i="1"/>
  <c r="L1532" i="1"/>
  <c r="L1390" i="1"/>
  <c r="L3441" i="1"/>
  <c r="L2120" i="1"/>
  <c r="L2253" i="1"/>
  <c r="L826" i="1"/>
  <c r="L249" i="1"/>
  <c r="L822" i="1"/>
  <c r="L2491" i="1"/>
  <c r="L2303" i="1"/>
  <c r="L1355" i="1"/>
  <c r="L2454" i="1"/>
  <c r="L2028" i="1"/>
  <c r="L3161" i="1"/>
  <c r="L1862" i="1"/>
  <c r="L3303" i="1"/>
  <c r="L2481" i="1"/>
  <c r="L27" i="1"/>
  <c r="L1621" i="1"/>
  <c r="L1901" i="1"/>
  <c r="L2939" i="1"/>
  <c r="L2803" i="1"/>
  <c r="L783" i="1"/>
  <c r="L297" i="1"/>
  <c r="L3291" i="1"/>
  <c r="L2802" i="1"/>
  <c r="L2200" i="1"/>
  <c r="L2206" i="1"/>
  <c r="L3047" i="1"/>
  <c r="L3753" i="1"/>
  <c r="L1537" i="1"/>
  <c r="L2101" i="1"/>
  <c r="L1660" i="1"/>
  <c r="L2165" i="1"/>
  <c r="L732" i="1"/>
  <c r="L724" i="1"/>
  <c r="L3531" i="1"/>
  <c r="L261" i="1"/>
  <c r="L648" i="1"/>
  <c r="L1861" i="1"/>
  <c r="L1216" i="1"/>
  <c r="L2038" i="1"/>
  <c r="L269" i="1"/>
  <c r="L3029" i="1"/>
  <c r="L97" i="1"/>
  <c r="L2714" i="1"/>
  <c r="L3268" i="1"/>
  <c r="L2080" i="1"/>
  <c r="L3234" i="1"/>
  <c r="L2624" i="1"/>
  <c r="L3150" i="1"/>
  <c r="L836" i="1"/>
  <c r="L41" i="1"/>
  <c r="L2929" i="1"/>
  <c r="L112" i="1"/>
  <c r="L376" i="1"/>
  <c r="L731" i="1"/>
  <c r="L3567" i="1"/>
  <c r="L36" i="1"/>
  <c r="L853" i="1"/>
  <c r="L531" i="1"/>
  <c r="L2053" i="1"/>
  <c r="L307" i="1"/>
  <c r="L3608" i="1"/>
  <c r="L1305" i="1"/>
  <c r="L1356" i="1"/>
  <c r="L1036" i="1"/>
  <c r="L2819" i="1"/>
  <c r="L3273" i="1"/>
  <c r="L3347" i="1"/>
  <c r="L3415" i="1"/>
  <c r="L3431" i="1"/>
  <c r="L3579" i="1"/>
  <c r="L3602" i="1"/>
  <c r="L1750" i="1"/>
  <c r="L3757" i="1"/>
  <c r="L2106" i="1"/>
  <c r="L2980" i="1"/>
  <c r="L3695" i="1"/>
  <c r="L1214" i="1"/>
  <c r="L2923" i="1"/>
  <c r="L57" i="1"/>
  <c r="L2983" i="1"/>
  <c r="L3785" i="1"/>
  <c r="L3678" i="1"/>
  <c r="L2495" i="1"/>
  <c r="L3540" i="1"/>
  <c r="L2071" i="1"/>
  <c r="L3455" i="1"/>
  <c r="L412" i="1"/>
  <c r="L1041" i="1"/>
  <c r="L1675" i="1"/>
  <c r="L3258" i="1"/>
  <c r="L2241" i="1"/>
  <c r="L53" i="1"/>
  <c r="L755" i="1"/>
  <c r="L2473" i="1"/>
  <c r="L2938" i="1"/>
  <c r="L3044" i="1"/>
  <c r="L3270" i="1"/>
  <c r="L3533" i="1"/>
  <c r="L3693" i="1"/>
  <c r="L2805" i="1"/>
  <c r="L3481" i="1"/>
  <c r="L3254" i="1"/>
  <c r="L3138" i="1"/>
  <c r="L104" i="1"/>
  <c r="L3489" i="1"/>
  <c r="L2631" i="1"/>
  <c r="L2815" i="1"/>
  <c r="L2497" i="1"/>
  <c r="L2480" i="1"/>
  <c r="L3492" i="1"/>
  <c r="L3591" i="1"/>
  <c r="L353" i="1"/>
  <c r="L3244" i="1"/>
  <c r="L816" i="1"/>
  <c r="L3594" i="1"/>
  <c r="L72" i="1"/>
  <c r="L3034" i="1"/>
  <c r="L70" i="1"/>
  <c r="L3164" i="1"/>
  <c r="L3468" i="1"/>
  <c r="L81" i="1"/>
  <c r="L1932" i="1"/>
  <c r="L3727" i="1"/>
  <c r="L2175" i="1"/>
  <c r="L1965" i="1"/>
  <c r="L2069" i="1"/>
  <c r="L1669" i="1"/>
  <c r="L414" i="1"/>
  <c r="L650" i="1"/>
  <c r="L3038" i="1"/>
  <c r="L3589" i="1"/>
  <c r="L1368" i="1"/>
  <c r="L3357" i="1"/>
  <c r="L3214" i="1"/>
  <c r="L3461" i="1"/>
  <c r="L3535" i="1"/>
  <c r="L2030" i="1"/>
  <c r="L390" i="1"/>
  <c r="L1401" i="1"/>
  <c r="L2534" i="1"/>
  <c r="L1943" i="1"/>
  <c r="L2178" i="1"/>
  <c r="L733" i="1"/>
  <c r="L2809" i="1"/>
  <c r="L3694" i="1"/>
  <c r="L11" i="1"/>
  <c r="L1363" i="1"/>
  <c r="L2232" i="1"/>
  <c r="L2444" i="1"/>
  <c r="L3596" i="1"/>
  <c r="L3325" i="1"/>
  <c r="L3212" i="1"/>
  <c r="L659" i="1"/>
  <c r="L1202" i="1"/>
  <c r="L3320" i="1"/>
  <c r="L253" i="1"/>
  <c r="L736" i="1"/>
  <c r="L87" i="1"/>
  <c r="L1264" i="1"/>
  <c r="L374" i="1"/>
  <c r="L1359" i="1"/>
  <c r="L1637" i="1"/>
  <c r="L1650" i="1"/>
  <c r="L1844" i="1"/>
  <c r="L2297" i="1"/>
  <c r="L335" i="1"/>
  <c r="L400" i="1"/>
  <c r="L2024" i="1"/>
  <c r="L1472" i="1"/>
  <c r="L1613" i="1"/>
  <c r="L2671" i="1"/>
  <c r="L2019" i="1"/>
  <c r="L1291" i="1"/>
  <c r="L342" i="1"/>
  <c r="L1347" i="1"/>
  <c r="L2494" i="1"/>
  <c r="L2928" i="1"/>
  <c r="L3229" i="1"/>
  <c r="L1525" i="1"/>
  <c r="L3224" i="1"/>
  <c r="L3618" i="1"/>
  <c r="L1645" i="1"/>
  <c r="L3498" i="1"/>
  <c r="L3460" i="1"/>
  <c r="L3170" i="1"/>
  <c r="L364" i="1"/>
  <c r="L1386" i="1"/>
  <c r="L1845" i="1"/>
  <c r="L1301" i="1"/>
  <c r="L1374" i="1"/>
  <c r="L2825" i="1"/>
  <c r="L1898" i="1"/>
  <c r="L73" i="1"/>
  <c r="L2007" i="1"/>
  <c r="L3013" i="1"/>
  <c r="L1511" i="1"/>
  <c r="L1936" i="1"/>
  <c r="L1284" i="1"/>
  <c r="L3411" i="1"/>
  <c r="L2087" i="1"/>
  <c r="L2044" i="1"/>
  <c r="L1751" i="1"/>
  <c r="L3705" i="1"/>
  <c r="L31" i="1"/>
  <c r="L347" i="1"/>
  <c r="L805" i="1"/>
  <c r="L534" i="1"/>
  <c r="L2667" i="1"/>
  <c r="L325" i="1"/>
  <c r="L3542" i="1"/>
  <c r="L6" i="1"/>
  <c r="L2738" i="1"/>
  <c r="L2220" i="1"/>
  <c r="L2556" i="1"/>
  <c r="L1357" i="1"/>
  <c r="L1666" i="1"/>
  <c r="L739" i="1"/>
  <c r="L3310" i="1"/>
  <c r="L1249" i="1"/>
  <c r="L1396" i="1"/>
  <c r="L723" i="1"/>
  <c r="L1606" i="1"/>
  <c r="L3573" i="1"/>
  <c r="L372" i="1"/>
  <c r="L848" i="1"/>
  <c r="L1296" i="1"/>
  <c r="L3406" i="1"/>
  <c r="L839" i="1"/>
  <c r="L2964" i="1"/>
  <c r="L3470" i="1"/>
  <c r="L3812" i="1"/>
  <c r="L2987" i="1"/>
  <c r="L3283" i="1"/>
  <c r="L2170" i="1"/>
  <c r="L2492" i="1"/>
  <c r="L2287" i="1"/>
  <c r="L3708" i="1"/>
  <c r="L3021" i="1"/>
  <c r="L1623" i="1"/>
  <c r="L3292" i="1"/>
  <c r="L3490" i="1"/>
  <c r="L3702" i="1"/>
  <c r="L2048" i="1"/>
  <c r="L2320" i="1"/>
  <c r="L1849" i="1"/>
  <c r="L1933" i="1"/>
  <c r="L525" i="1"/>
  <c r="L283" i="1"/>
  <c r="L2096" i="1"/>
  <c r="L1475" i="1"/>
  <c r="L13" i="1"/>
  <c r="L539" i="1"/>
  <c r="L3007" i="1"/>
  <c r="L735" i="1"/>
  <c r="L2093" i="1"/>
  <c r="L842" i="1"/>
  <c r="L2091" i="1"/>
  <c r="L847" i="1"/>
  <c r="L2033" i="1"/>
  <c r="L1528" i="1"/>
  <c r="L2197" i="1"/>
  <c r="L1247" i="1"/>
  <c r="L2829" i="1"/>
  <c r="L2840" i="1"/>
  <c r="L2029" i="1"/>
  <c r="L418" i="1"/>
  <c r="L2051" i="1"/>
  <c r="L2719" i="1"/>
  <c r="L293" i="1"/>
  <c r="L47" i="1"/>
  <c r="L93" i="1"/>
  <c r="L106" i="1"/>
  <c r="L377" i="1"/>
  <c r="L1757" i="1"/>
  <c r="L2169" i="1"/>
  <c r="L2784" i="1"/>
  <c r="L3625" i="1"/>
  <c r="L3692" i="1"/>
  <c r="L3756" i="1"/>
  <c r="L3782" i="1"/>
  <c r="L2718" i="1"/>
  <c r="L2289" i="1"/>
  <c r="L1656" i="1"/>
  <c r="L851" i="1"/>
  <c r="L2549" i="1"/>
  <c r="L3011" i="1"/>
  <c r="L3182" i="1"/>
  <c r="L3213" i="1"/>
  <c r="L2193" i="1"/>
  <c r="L2789" i="1"/>
  <c r="L3541" i="1"/>
  <c r="L2276" i="1"/>
  <c r="L3418" i="1"/>
  <c r="L1667" i="1"/>
  <c r="L3349" i="1"/>
  <c r="L3211" i="1"/>
  <c r="L2486" i="1"/>
  <c r="L3818" i="1"/>
  <c r="L824" i="1"/>
  <c r="L3828" i="1"/>
  <c r="L643" i="1"/>
  <c r="L1267" i="1"/>
  <c r="L3587" i="1"/>
  <c r="L1265" i="1"/>
  <c r="L2786" i="1"/>
  <c r="L3534" i="1"/>
  <c r="L311" i="1"/>
  <c r="L3619" i="1"/>
  <c r="L3001" i="1"/>
  <c r="L3235" i="1"/>
  <c r="L3483" i="1"/>
  <c r="L303" i="1"/>
  <c r="L298" i="1"/>
  <c r="L3369" i="1"/>
  <c r="L1366" i="1"/>
  <c r="L1026" i="1"/>
  <c r="L68" i="1"/>
  <c r="L25" i="1"/>
  <c r="L753" i="1"/>
  <c r="L2469" i="1"/>
  <c r="L3597" i="1"/>
  <c r="L1746" i="1"/>
  <c r="L2559" i="1"/>
  <c r="L1680" i="1"/>
  <c r="L3515" i="1"/>
  <c r="L1611" i="1"/>
  <c r="L3296" i="1"/>
  <c r="L3691" i="1"/>
  <c r="L538" i="1"/>
  <c r="L2734" i="1"/>
  <c r="L856" i="1"/>
  <c r="L266" i="1"/>
  <c r="L2722" i="1"/>
  <c r="L265" i="1"/>
  <c r="L1836" i="1"/>
  <c r="L1626" i="1"/>
  <c r="L1258" i="1"/>
  <c r="L1962" i="1"/>
  <c r="L1542" i="1"/>
  <c r="L2788" i="1"/>
  <c r="L3372" i="1"/>
  <c r="L758" i="1"/>
  <c r="L3149" i="1"/>
  <c r="L1682" i="1"/>
  <c r="L3179" i="1"/>
  <c r="L1030" i="1"/>
  <c r="L837" i="1"/>
  <c r="L24" i="1"/>
  <c r="L3014" i="1"/>
  <c r="L2010" i="1"/>
  <c r="L1482" i="1"/>
  <c r="L1248" i="1"/>
  <c r="L1629" i="1"/>
  <c r="L1854" i="1"/>
  <c r="L256" i="1"/>
  <c r="L2826" i="1"/>
  <c r="L3529" i="1"/>
  <c r="L3389" i="1"/>
  <c r="L3278" i="1"/>
  <c r="L338" i="1"/>
  <c r="L3331" i="1"/>
  <c r="L3769" i="1"/>
  <c r="L1270" i="1"/>
  <c r="L3835" i="1"/>
  <c r="L2801" i="1"/>
  <c r="L841" i="1"/>
  <c r="L354" i="1"/>
  <c r="L1938" i="1"/>
  <c r="L2716" i="1"/>
  <c r="L1887" i="1"/>
  <c r="L3189" i="1"/>
  <c r="L3657" i="1"/>
  <c r="L357" i="1"/>
  <c r="L69" i="1"/>
  <c r="L2465" i="1"/>
  <c r="L54" i="1"/>
  <c r="L3301" i="1"/>
  <c r="L3169" i="1"/>
  <c r="L1379" i="1"/>
  <c r="L381" i="1"/>
  <c r="L3315" i="1"/>
  <c r="L3023" i="1"/>
  <c r="L3219" i="1"/>
  <c r="L1759" i="1"/>
  <c r="L2538" i="1"/>
  <c r="L1940" i="1"/>
  <c r="L3305" i="1"/>
  <c r="L1825" i="1"/>
  <c r="L1361" i="1"/>
  <c r="L2163" i="1"/>
  <c r="L2009" i="1"/>
  <c r="L530" i="1"/>
  <c r="L1924" i="1"/>
  <c r="L2265" i="1"/>
  <c r="L2090" i="1"/>
  <c r="L2079" i="1"/>
  <c r="L2798" i="1"/>
  <c r="L3586" i="1"/>
  <c r="L2453" i="1"/>
  <c r="L77" i="1"/>
  <c r="L1678" i="1"/>
  <c r="L3479" i="1"/>
  <c r="L3243" i="1"/>
  <c r="L3667" i="1"/>
  <c r="L818" i="1"/>
  <c r="L1469" i="1"/>
  <c r="L91" i="1"/>
  <c r="L2092" i="1"/>
  <c r="L1208" i="1"/>
  <c r="L2806" i="1"/>
  <c r="L3174" i="1"/>
  <c r="L3786" i="1"/>
  <c r="L2064" i="1"/>
  <c r="L1981" i="1"/>
  <c r="L1024" i="1"/>
  <c r="L800" i="1"/>
  <c r="L3178" i="1"/>
  <c r="L352" i="1"/>
  <c r="L1272" i="1"/>
  <c r="L2834" i="1"/>
  <c r="L1760" i="1"/>
  <c r="L98" i="1"/>
  <c r="L524" i="1"/>
  <c r="L2633" i="1"/>
  <c r="L2083" i="1"/>
  <c r="L2618" i="1"/>
  <c r="L1896" i="1"/>
  <c r="L2785" i="1"/>
  <c r="L3391" i="1"/>
  <c r="L3549" i="1"/>
  <c r="L737" i="1"/>
  <c r="L379" i="1"/>
  <c r="L1926" i="1"/>
  <c r="L2214" i="1"/>
  <c r="L3572" i="1"/>
  <c r="L3281" i="1"/>
  <c r="L285" i="1"/>
  <c r="L1369" i="1"/>
  <c r="L3486" i="1"/>
  <c r="L373" i="1"/>
  <c r="L789" i="1"/>
  <c r="L3181" i="1"/>
  <c r="L1617" i="1"/>
  <c r="L1747" i="1"/>
  <c r="L528" i="1"/>
  <c r="L2625" i="1"/>
  <c r="L3160" i="1"/>
  <c r="L3293" i="1"/>
  <c r="L3713" i="1"/>
  <c r="L2969" i="1"/>
  <c r="L3582" i="1"/>
  <c r="L1399" i="1"/>
  <c r="L2198" i="1"/>
  <c r="L318" i="1"/>
  <c r="L246" i="1"/>
  <c r="L2485" i="1"/>
  <c r="L1262" i="1"/>
  <c r="L2471" i="1"/>
  <c r="L118" i="1"/>
  <c r="L3525" i="1"/>
  <c r="L1394" i="1"/>
  <c r="L2968" i="1"/>
  <c r="L3675" i="1"/>
  <c r="L2056" i="1"/>
  <c r="L2979" i="1"/>
  <c r="L65" i="1"/>
  <c r="L244" i="1"/>
  <c r="L3363" i="1"/>
  <c r="L3767" i="1"/>
  <c r="L3556" i="1"/>
  <c r="L3471" i="1"/>
  <c r="L2085" i="1"/>
  <c r="L2502" i="1"/>
  <c r="L3477" i="1"/>
  <c r="L2814" i="1"/>
  <c r="L2103" i="1"/>
  <c r="L3016" i="1"/>
  <c r="L120" i="1"/>
  <c r="L2540" i="1"/>
  <c r="L334" i="1"/>
  <c r="L2017" i="1"/>
  <c r="L1622" i="1"/>
  <c r="L3621" i="1"/>
  <c r="L3754" i="1"/>
  <c r="L2528" i="1"/>
  <c r="L1674" i="1"/>
  <c r="L76" i="1"/>
  <c r="L328" i="1"/>
  <c r="L3156" i="1"/>
  <c r="L251" i="1"/>
  <c r="L2483" i="1"/>
  <c r="L3480" i="1"/>
  <c r="L3606" i="1"/>
  <c r="L3006" i="1"/>
  <c r="L1661" i="1"/>
  <c r="L2499" i="1"/>
  <c r="L3682" i="1"/>
  <c r="L3491" i="1"/>
  <c r="L2255" i="1"/>
  <c r="L321" i="1"/>
  <c r="L243" i="1"/>
  <c r="L3036" i="1"/>
  <c r="L3327" i="1"/>
  <c r="L3838" i="1"/>
  <c r="L652" i="1"/>
  <c r="L1038" i="1"/>
  <c r="L3240" i="1"/>
  <c r="L402" i="1"/>
  <c r="L2708" i="1"/>
  <c r="L1476" i="1"/>
  <c r="L2164" i="1"/>
  <c r="L3172" i="1"/>
  <c r="L3265" i="1"/>
  <c r="L1225" i="1"/>
  <c r="L386" i="1"/>
  <c r="L3287" i="1"/>
  <c r="L2808" i="1"/>
  <c r="L2628" i="1"/>
  <c r="L3399" i="1"/>
  <c r="L3437" i="1"/>
  <c r="L1311" i="1"/>
  <c r="L3683" i="1"/>
  <c r="L396" i="1"/>
  <c r="L1397" i="1"/>
  <c r="L314" i="1"/>
  <c r="L1513" i="1"/>
  <c r="L797" i="1"/>
  <c r="L380" i="1"/>
  <c r="L1031" i="1"/>
  <c r="L29" i="1"/>
  <c r="L2548" i="1"/>
  <c r="L3385" i="1"/>
  <c r="L754" i="1"/>
  <c r="L1360" i="1"/>
  <c r="L1679" i="1"/>
  <c r="L1381" i="1"/>
  <c r="L349" i="1"/>
  <c r="L803" i="1"/>
  <c r="L2841" i="1"/>
  <c r="L2212" i="1"/>
  <c r="L1223" i="1"/>
  <c r="L270" i="1"/>
  <c r="L1508" i="1"/>
  <c r="L309" i="1"/>
  <c r="L1479" i="1"/>
  <c r="L2561" i="1"/>
  <c r="L3248" i="1"/>
  <c r="L3724" i="1"/>
  <c r="L1889" i="1"/>
  <c r="L3165" i="1"/>
  <c r="L267" i="1"/>
  <c r="L2466" i="1"/>
  <c r="L748" i="1"/>
  <c r="L363" i="1"/>
  <c r="L3400" i="1"/>
  <c r="L3570" i="1"/>
  <c r="L3663" i="1"/>
  <c r="L3788" i="1"/>
  <c r="L71" i="1"/>
  <c r="L1282" i="1"/>
  <c r="L3685" i="1"/>
  <c r="L1743" i="1"/>
  <c r="L1647" i="1"/>
  <c r="L1281" i="1"/>
  <c r="L1510" i="1"/>
  <c r="L3659" i="1"/>
  <c r="L2084" i="1"/>
  <c r="L3253" i="1"/>
  <c r="L2074" i="1"/>
  <c r="L744" i="1"/>
  <c r="L1283" i="1"/>
  <c r="L2464" i="1"/>
  <c r="L1370" i="1"/>
  <c r="L1941" i="1"/>
  <c r="L2535" i="1"/>
  <c r="L2669" i="1"/>
  <c r="L2833" i="1"/>
  <c r="L2339" i="1"/>
  <c r="L3595" i="1"/>
  <c r="L95" i="1"/>
  <c r="L2795" i="1"/>
  <c r="L1756" i="1"/>
  <c r="L3700" i="1"/>
  <c r="L3043" i="1"/>
  <c r="L395" i="1"/>
  <c r="L1529" i="1"/>
  <c r="L1387" i="1"/>
  <c r="L2989" i="1"/>
  <c r="L279" i="1"/>
  <c r="L2630" i="1"/>
  <c r="L1927" i="1"/>
  <c r="L3761" i="1"/>
  <c r="L1393" i="1"/>
  <c r="L1648" i="1"/>
  <c r="L3339" i="1"/>
  <c r="L3774" i="1"/>
  <c r="L2460" i="1"/>
  <c r="L366" i="1"/>
  <c r="L371" i="1"/>
  <c r="L340" i="1"/>
  <c r="L3600" i="1"/>
  <c r="L3681" i="1"/>
  <c r="L2608" i="1"/>
  <c r="L3520" i="1"/>
  <c r="L40" i="1"/>
  <c r="L3824" i="1"/>
  <c r="L3045" i="1"/>
  <c r="L1294" i="1"/>
  <c r="L1614" i="1"/>
  <c r="L2539" i="1"/>
  <c r="L2807" i="1"/>
  <c r="L3317" i="1"/>
  <c r="L3348" i="1"/>
  <c r="L3516" i="1"/>
  <c r="L1027" i="1"/>
  <c r="L3232" i="1"/>
  <c r="L3313" i="1"/>
  <c r="L7" i="1"/>
  <c r="L3404" i="1"/>
  <c r="L3450" i="1"/>
  <c r="L3623" i="1"/>
  <c r="L1400" i="1"/>
  <c r="L3031" i="1"/>
  <c r="L2188" i="1"/>
  <c r="L3783" i="1"/>
  <c r="L3434" i="1"/>
  <c r="L55" i="1"/>
  <c r="L2963" i="1"/>
  <c r="L3177" i="1"/>
  <c r="L2205" i="1"/>
  <c r="L3814" i="1"/>
  <c r="L3672" i="1"/>
  <c r="L1299" i="1"/>
  <c r="L3225" i="1"/>
  <c r="L1646" i="1"/>
  <c r="L2523" i="1"/>
  <c r="L3588" i="1"/>
  <c r="L791" i="1"/>
  <c r="L725" i="1"/>
  <c r="L3666" i="1"/>
  <c r="L1902" i="1"/>
  <c r="L2305" i="1"/>
  <c r="L3046" i="1"/>
  <c r="L3262" i="1"/>
  <c r="L2982" i="1"/>
  <c r="L3690" i="1"/>
  <c r="L3704" i="1"/>
  <c r="L1404" i="1"/>
  <c r="L288" i="1"/>
  <c r="L23" i="1"/>
  <c r="L1686" i="1"/>
  <c r="L1392" i="1"/>
  <c r="L1364" i="1"/>
  <c r="L3424" i="1"/>
  <c r="L1193" i="1"/>
  <c r="L3836" i="1"/>
  <c r="L2967" i="1"/>
  <c r="L3183" i="1"/>
  <c r="L3185" i="1"/>
  <c r="L300" i="1"/>
  <c r="L1842" i="1"/>
  <c r="L2560" i="1"/>
  <c r="L2721" i="1"/>
  <c r="L3173" i="1"/>
  <c r="L26" i="1"/>
  <c r="L3569" i="1"/>
  <c r="L3037" i="1"/>
  <c r="L821" i="1"/>
  <c r="L1744" i="1"/>
  <c r="L1860" i="1"/>
  <c r="L3041" i="1"/>
  <c r="L3499" i="1"/>
  <c r="L526" i="1"/>
  <c r="L2322" i="1"/>
  <c r="L1518" i="1"/>
  <c r="L1271" i="1"/>
  <c r="L355" i="1"/>
  <c r="L3130" i="1"/>
  <c r="L2446" i="1"/>
  <c r="L3279" i="1"/>
  <c r="L1292" i="1"/>
  <c r="L3432" i="1"/>
  <c r="L1464" i="1"/>
  <c r="L3759" i="1"/>
  <c r="L3004" i="1"/>
  <c r="L3412" i="1"/>
  <c r="L3585" i="1"/>
  <c r="L1034" i="1"/>
  <c r="L2228" i="1"/>
  <c r="L3562" i="1"/>
  <c r="L1471" i="1"/>
  <c r="L74" i="1"/>
  <c r="L1937" i="1"/>
  <c r="L277" i="1"/>
  <c r="L1288" i="1"/>
  <c r="L2086" i="1"/>
  <c r="L2835" i="1"/>
  <c r="L3711" i="1"/>
  <c r="L1603" i="1"/>
  <c r="L2295" i="1"/>
  <c r="L2046" i="1"/>
  <c r="L2812" i="1"/>
  <c r="L3448" i="1"/>
  <c r="L3775" i="1"/>
  <c r="L3428" i="1"/>
  <c r="L2223" i="1"/>
  <c r="L341" i="1"/>
  <c r="L397" i="1"/>
  <c r="L3135" i="1"/>
  <c r="L1665" i="1"/>
  <c r="L1755" i="1"/>
  <c r="L2451" i="1"/>
  <c r="L2936" i="1"/>
  <c r="L3321" i="1"/>
  <c r="L3699" i="1"/>
  <c r="L3826" i="1"/>
  <c r="L50" i="1"/>
  <c r="L2063" i="1"/>
  <c r="L324" i="1"/>
  <c r="L1505" i="1"/>
  <c r="L2443" i="1"/>
  <c r="L1468" i="1"/>
  <c r="L2314" i="1"/>
  <c r="L3231" i="1"/>
  <c r="L832" i="1"/>
  <c r="L3449" i="1"/>
  <c r="L532" i="1"/>
  <c r="L1191" i="1"/>
  <c r="L2838" i="1"/>
  <c r="L275" i="1"/>
  <c r="L2828" i="1"/>
  <c r="L3008" i="1"/>
  <c r="L2816" i="1"/>
  <c r="L2109" i="1"/>
  <c r="L3598" i="1"/>
  <c r="L408" i="1"/>
  <c r="L2321" i="1"/>
  <c r="L407" i="1"/>
  <c r="L3770" i="1"/>
  <c r="L1037" i="1"/>
  <c r="L3380" i="1"/>
  <c r="L242" i="1"/>
  <c r="L49" i="1"/>
  <c r="L2794" i="1"/>
  <c r="L3505" i="1"/>
  <c r="L2735" i="1"/>
  <c r="L799" i="1"/>
  <c r="L67" i="1"/>
  <c r="L3354" i="1"/>
  <c r="L2450" i="1"/>
  <c r="L3042" i="1"/>
  <c r="L3696" i="1"/>
  <c r="L2607" i="1"/>
  <c r="L107" i="1"/>
  <c r="L263" i="1"/>
  <c r="L742" i="1"/>
  <c r="L1033" i="1"/>
  <c r="L2291" i="1"/>
  <c r="L3275" i="1"/>
  <c r="L3323" i="1"/>
  <c r="L1850" i="1"/>
  <c r="L2557" i="1"/>
  <c r="L2110" i="1"/>
  <c r="L1398" i="1"/>
  <c r="L58" i="1"/>
  <c r="L2294" i="1"/>
  <c r="L82" i="1"/>
  <c r="L3819" i="1"/>
  <c r="L2530" i="1"/>
  <c r="L2942" i="1"/>
  <c r="L2470" i="1"/>
  <c r="L2250" i="1"/>
  <c r="L3186" i="1"/>
  <c r="L2182" i="1"/>
  <c r="L1383" i="1"/>
  <c r="L3409" i="1"/>
  <c r="L1373" i="1"/>
  <c r="L649" i="1"/>
  <c r="L2108" i="1"/>
  <c r="L2543" i="1"/>
  <c r="L817" i="1"/>
  <c r="L830" i="1"/>
  <c r="L1934" i="1"/>
  <c r="L3497" i="1"/>
  <c r="L2965" i="1"/>
  <c r="L1523" i="1"/>
  <c r="L401" i="1"/>
  <c r="L2664" i="1"/>
  <c r="L3617" i="1"/>
  <c r="L3166" i="1"/>
  <c r="L2308" i="1"/>
  <c r="L740" i="1"/>
  <c r="L1188" i="1"/>
  <c r="L257" i="1"/>
  <c r="L259" i="1"/>
  <c r="L343" i="1"/>
  <c r="L3778" i="1"/>
  <c r="L2490" i="1"/>
  <c r="L3032" i="1"/>
  <c r="L292" i="1"/>
  <c r="L3309" i="1"/>
  <c r="L2311" i="1"/>
  <c r="L375" i="1"/>
  <c r="L398" i="1"/>
  <c r="L3051" i="1"/>
  <c r="L2309" i="1"/>
  <c r="L351" i="1"/>
  <c r="L333" i="1"/>
  <c r="L17" i="1"/>
  <c r="L1761" i="1"/>
  <c r="L1891" i="1"/>
  <c r="L322" i="1"/>
  <c r="L3376" i="1"/>
  <c r="L3421" i="1"/>
  <c r="L2111" i="1"/>
  <c r="L2831" i="1"/>
  <c r="L2113" i="1"/>
  <c r="L2554" i="1"/>
  <c r="L8" i="1"/>
  <c r="L1516" i="1"/>
  <c r="L88" i="1"/>
  <c r="L262" i="1"/>
  <c r="L3821" i="1"/>
  <c r="L3511" i="1"/>
  <c r="L20" i="1"/>
  <c r="L2334" i="1"/>
  <c r="L3502" i="1"/>
  <c r="L3259" i="1"/>
  <c r="L3555" i="1"/>
  <c r="L3332" i="1"/>
  <c r="L99" i="1"/>
  <c r="L100" i="1"/>
  <c r="L3361" i="1"/>
  <c r="L3764" i="1"/>
  <c r="L2286" i="1"/>
  <c r="L3319" i="1"/>
  <c r="L3261" i="1"/>
  <c r="L1279" i="1"/>
  <c r="L3576" i="1"/>
  <c r="L2173" i="1"/>
  <c r="L2820" i="1"/>
  <c r="L3833" i="1"/>
  <c r="L2636" i="1"/>
  <c r="L101" i="1"/>
  <c r="L1951" i="1"/>
  <c r="L1211" i="1"/>
  <c r="L1274" i="1"/>
  <c r="L2933" i="1"/>
  <c r="L2970" i="1"/>
  <c r="L2972" i="1"/>
  <c r="L3052" i="1"/>
  <c r="L3527" i="1"/>
  <c r="L3825" i="1"/>
  <c r="L387" i="1"/>
  <c r="L378" i="1"/>
  <c r="L3154" i="1"/>
  <c r="L3366" i="1"/>
  <c r="L2331" i="1"/>
  <c r="L3241" i="1"/>
  <c r="L3438" i="1"/>
  <c r="L3249" i="1"/>
  <c r="L3019" i="1"/>
  <c r="L3658" i="1"/>
  <c r="L2278" i="1"/>
  <c r="L645" i="1"/>
  <c r="L2225" i="1"/>
  <c r="L3395" i="1"/>
  <c r="L2342" i="1"/>
  <c r="L2728" i="1"/>
  <c r="L3687" i="1"/>
  <c r="L2218" i="1"/>
  <c r="L2642" i="1"/>
  <c r="L2500" i="1"/>
  <c r="L252" i="1"/>
  <c r="L310" i="1"/>
  <c r="L730" i="1"/>
  <c r="L751" i="1"/>
  <c r="L1893" i="1"/>
  <c r="L3436" i="1"/>
  <c r="L2558" i="1"/>
  <c r="L331" i="1"/>
  <c r="L2988" i="1"/>
  <c r="L3501" i="1"/>
  <c r="L3565" i="1"/>
  <c r="L726" i="1"/>
  <c r="L3609" i="1"/>
  <c r="L1187" i="1"/>
  <c r="L3827" i="1"/>
  <c r="L3504" i="1"/>
  <c r="L2620" i="1"/>
  <c r="L2974" i="1"/>
  <c r="L1371" i="1"/>
  <c r="L2792" i="1"/>
  <c r="L796" i="1"/>
  <c r="L2783" i="1"/>
  <c r="L3494" i="1"/>
  <c r="L405" i="1"/>
  <c r="L2070" i="1"/>
  <c r="L3442" i="1"/>
  <c r="L3260" i="1"/>
  <c r="L94" i="1"/>
  <c r="L3622" i="1"/>
  <c r="L105" i="1"/>
  <c r="L809" i="1"/>
  <c r="L3163" i="1"/>
  <c r="L2934" i="1"/>
  <c r="L415" i="1"/>
  <c r="L2300" i="1"/>
  <c r="L1620" i="1"/>
  <c r="L1827" i="1"/>
  <c r="L3780" i="1"/>
  <c r="L2478" i="1"/>
  <c r="L1375" i="1"/>
  <c r="L4" i="1"/>
  <c r="L807" i="1"/>
  <c r="L812" i="1"/>
  <c r="L1640" i="1"/>
  <c r="L2536" i="1"/>
  <c r="L3388" i="1"/>
  <c r="L3543" i="1"/>
  <c r="L3751" i="1"/>
  <c r="L854" i="1"/>
  <c r="L2997" i="1"/>
  <c r="L1749" i="1"/>
  <c r="L1186" i="1"/>
  <c r="L1659" i="1"/>
  <c r="L3626" i="1"/>
  <c r="L3251" i="1"/>
  <c r="L2115" i="1"/>
  <c r="L361" i="1"/>
  <c r="L291" i="1"/>
  <c r="L1885" i="1"/>
  <c r="L2821" i="1"/>
  <c r="L3552" i="1"/>
  <c r="L3285" i="1"/>
  <c r="L3568" i="1"/>
  <c r="L315" i="1"/>
  <c r="L383" i="1"/>
  <c r="L1649" i="1"/>
  <c r="L2477" i="1"/>
  <c r="L2116" i="1"/>
  <c r="L273" i="1"/>
  <c r="L2787" i="1"/>
  <c r="L861" i="1"/>
  <c r="L536" i="1"/>
  <c r="L3545" i="1"/>
  <c r="L3834" i="1"/>
  <c r="L1300" i="1"/>
  <c r="L523" i="1"/>
  <c r="L286" i="1"/>
  <c r="L89" i="1"/>
  <c r="L3370" i="1"/>
  <c r="L2665" i="1"/>
  <c r="L3335" i="1"/>
  <c r="L121" i="1"/>
  <c r="L3823" i="1"/>
  <c r="L3333" i="1"/>
  <c r="L3306" i="1"/>
  <c r="L3722" i="1"/>
  <c r="L2994" i="1"/>
  <c r="L660" i="1"/>
  <c r="L2249" i="1"/>
  <c r="L1251" i="1"/>
  <c r="L2731" i="1"/>
  <c r="L808" i="1"/>
  <c r="L3382" i="1"/>
  <c r="L3352" i="1"/>
  <c r="L1278" i="1"/>
  <c r="L3509" i="1"/>
  <c r="L327" i="1"/>
  <c r="L1384" i="1"/>
  <c r="L3341" i="1"/>
  <c r="L3603" i="1"/>
  <c r="L3398" i="1"/>
  <c r="L844" i="1"/>
  <c r="L3247" i="1"/>
  <c r="L2733" i="1"/>
  <c r="L2797" i="1"/>
  <c r="L2531" i="1"/>
  <c r="L1261" i="1"/>
  <c r="L2606" i="1"/>
  <c r="L1618" i="1"/>
  <c r="L3440" i="1"/>
  <c r="L1209" i="1"/>
  <c r="L48" i="1"/>
  <c r="L3228" i="1"/>
  <c r="L312" i="1"/>
  <c r="L1189" i="1"/>
  <c r="L370" i="1"/>
  <c r="L2313" i="1"/>
  <c r="L313" i="1"/>
  <c r="L2292" i="1"/>
  <c r="L1352" i="1"/>
  <c r="L2318" i="1"/>
  <c r="L1003" i="1"/>
  <c r="L96" i="1"/>
  <c r="L114" i="1"/>
  <c r="L782" i="1"/>
  <c r="L813" i="1"/>
  <c r="L831" i="1"/>
  <c r="L1837" i="1"/>
  <c r="L1895" i="1"/>
  <c r="L2319" i="1"/>
  <c r="L2842" i="1"/>
  <c r="L3151" i="1"/>
  <c r="L3367" i="1"/>
  <c r="L3478" i="1"/>
  <c r="L3651" i="1"/>
  <c r="L3653" i="1"/>
  <c r="L3665" i="1"/>
  <c r="L3781" i="1"/>
  <c r="L367" i="1"/>
  <c r="L1195" i="1"/>
  <c r="L356" i="1"/>
  <c r="L399" i="1"/>
  <c r="L5" i="1"/>
  <c r="L3371" i="1"/>
  <c r="L793" i="1"/>
  <c r="L1473" i="1"/>
  <c r="L403" i="1"/>
  <c r="L1246" i="1"/>
  <c r="L1639" i="1"/>
  <c r="L2463" i="1"/>
  <c r="L3390" i="1"/>
  <c r="L811" i="1"/>
  <c r="L2537" i="1"/>
  <c r="L1222" i="1"/>
  <c r="L3507" i="1"/>
  <c r="L2705" i="1"/>
  <c r="L756" i="1"/>
  <c r="L3401" i="1"/>
  <c r="L2999" i="1"/>
  <c r="L247" i="1"/>
  <c r="L1372" i="1"/>
  <c r="L1631" i="1"/>
  <c r="L3381" i="1"/>
  <c r="L330" i="1"/>
  <c r="L2720" i="1"/>
  <c r="L3426" i="1"/>
  <c r="L1507" i="1"/>
  <c r="L2544" i="1"/>
  <c r="L3413" i="1"/>
  <c r="L1638" i="1"/>
  <c r="L2089" i="1"/>
  <c r="L3750" i="1"/>
  <c r="L1275" i="1"/>
  <c r="L3210" i="1"/>
  <c r="L3374" i="1"/>
  <c r="L3416" i="1"/>
  <c r="L3561" i="1"/>
  <c r="L3670" i="1"/>
  <c r="L1522" i="1"/>
  <c r="L3707" i="1"/>
  <c r="L857" i="1"/>
  <c r="L2666" i="1"/>
  <c r="L3223" i="1"/>
  <c r="L2542" i="1"/>
  <c r="L3280" i="1"/>
  <c r="L3304" i="1"/>
  <c r="L3465" i="1"/>
  <c r="L1521" i="1"/>
  <c r="L369" i="1"/>
  <c r="L3755" i="1"/>
  <c r="L116" i="1"/>
  <c r="L829" i="1"/>
  <c r="L1929" i="1"/>
  <c r="L2742" i="1"/>
  <c r="L2827" i="1"/>
  <c r="L62" i="1"/>
  <c r="L2993" i="1"/>
  <c r="L2487" i="1"/>
  <c r="L290" i="1"/>
  <c r="L3237" i="1"/>
  <c r="L2493" i="1"/>
  <c r="L2926" i="1"/>
  <c r="L3017" i="1"/>
  <c r="L3669" i="1"/>
  <c r="L2472" i="1"/>
  <c r="L3537" i="1"/>
  <c r="L1930" i="1"/>
  <c r="L1029" i="1"/>
  <c r="L406" i="1"/>
  <c r="L360" i="1"/>
  <c r="L3264" i="1"/>
  <c r="L3000" i="1"/>
  <c r="L3171" i="1"/>
  <c r="L350" i="1"/>
  <c r="L1833" i="1"/>
  <c r="L3025" i="1"/>
  <c r="L3175" i="1"/>
  <c r="L3266" i="1"/>
  <c r="L3282" i="1"/>
  <c r="L3467" i="1"/>
  <c r="L2049" i="1"/>
  <c r="L3360" i="1"/>
  <c r="L2176" i="1"/>
  <c r="L3427" i="1"/>
  <c r="L1206" i="1"/>
  <c r="L3246" i="1"/>
  <c r="L60" i="1"/>
  <c r="L3679" i="1"/>
  <c r="L1753" i="1"/>
  <c r="L2663" i="1"/>
  <c r="L2941" i="1"/>
  <c r="L1035" i="1"/>
  <c r="L3297" i="1"/>
  <c r="L1687" i="1"/>
  <c r="L90" i="1"/>
  <c r="L416" i="1"/>
  <c r="L3245" i="1"/>
  <c r="L1758" i="1"/>
  <c r="L2551" i="1"/>
  <c r="L3575" i="1"/>
  <c r="L795" i="1"/>
  <c r="L337" i="1"/>
  <c r="L2935" i="1"/>
  <c r="L1303" i="1"/>
  <c r="L3430" i="1"/>
  <c r="L2553" i="1"/>
  <c r="L2208" i="1"/>
  <c r="L1616" i="1"/>
  <c r="L358" i="1"/>
  <c r="L3517" i="1"/>
  <c r="L3627" i="1"/>
  <c r="L323" i="1"/>
  <c r="L3768" i="1"/>
  <c r="L3284" i="1"/>
  <c r="L2799" i="1"/>
  <c r="L1664" i="1"/>
  <c r="L1670" i="1"/>
  <c r="L2166" i="1"/>
  <c r="L1540" i="1"/>
  <c r="L3018" i="1"/>
  <c r="L1219" i="1"/>
  <c r="L1672" i="1"/>
  <c r="L2270" i="1"/>
  <c r="L2317" i="1"/>
  <c r="L3443" i="1"/>
  <c r="L3599" i="1"/>
  <c r="L245" i="1"/>
  <c r="L752" i="1"/>
  <c r="L1405" i="1"/>
  <c r="L3717" i="1"/>
  <c r="L3726" i="1"/>
  <c r="L1663" i="1"/>
  <c r="L85" i="1"/>
  <c r="L537" i="1"/>
  <c r="L786" i="1"/>
  <c r="L2076" i="1"/>
  <c r="L2790" i="1"/>
  <c r="L2793" i="1"/>
  <c r="L3680" i="1"/>
  <c r="L109" i="1"/>
  <c r="L2095" i="1"/>
  <c r="L1899" i="1"/>
  <c r="L1205" i="1"/>
  <c r="L2927" i="1"/>
  <c r="L1203" i="1"/>
  <c r="L3500" i="1"/>
  <c r="L2332" i="1"/>
  <c r="L2811" i="1"/>
  <c r="L3392" i="1"/>
  <c r="L3563" i="1"/>
  <c r="L1470" i="1"/>
  <c r="L1395" i="1"/>
  <c r="L3227" i="1"/>
  <c r="L3716" i="1"/>
  <c r="L3230" i="1"/>
  <c r="L3760" i="1"/>
  <c r="L3466" i="1"/>
  <c r="L746" i="1"/>
  <c r="L2459" i="1"/>
  <c r="L1345" i="1"/>
  <c r="L3548" i="1"/>
  <c r="L2337" i="1"/>
  <c r="L743" i="1"/>
  <c r="L2461" i="1"/>
  <c r="L3383" i="1"/>
  <c r="L2020" i="1"/>
  <c r="L2715" i="1"/>
  <c r="L3544" i="1"/>
  <c r="L1295" i="1"/>
  <c r="L1215" i="1"/>
  <c r="L1349" i="1"/>
  <c r="L3188" i="1"/>
  <c r="L3340" i="1"/>
  <c r="L417" i="1"/>
  <c r="L3216" i="1"/>
  <c r="L2529" i="1"/>
  <c r="L1856" i="1"/>
  <c r="L522" i="1"/>
  <c r="L1039" i="1"/>
  <c r="L3220" i="1"/>
  <c r="L3269" i="1"/>
  <c r="L3839" i="1"/>
  <c r="L35" i="1"/>
  <c r="L346" i="1"/>
  <c r="L1888" i="1"/>
  <c r="L2931" i="1"/>
  <c r="L2984" i="1"/>
  <c r="L3474" i="1"/>
  <c r="L3725" i="1"/>
  <c r="L3226" i="1"/>
  <c r="L3661" i="1"/>
  <c r="L345" i="1"/>
  <c r="L3307" i="1"/>
  <c r="L760" i="1"/>
  <c r="L2616" i="1"/>
  <c r="L2976" i="1"/>
  <c r="L3528" i="1"/>
  <c r="L3551" i="1"/>
  <c r="L1297" i="1"/>
  <c r="L2336" i="1"/>
  <c r="L3356" i="1"/>
  <c r="L761" i="1"/>
  <c r="L1765" i="1"/>
  <c r="L757" i="1"/>
  <c r="L3550" i="1"/>
  <c r="L59" i="1"/>
  <c r="L1855" i="1"/>
  <c r="L1350" i="1"/>
  <c r="L3403" i="1"/>
  <c r="L2550" i="1"/>
  <c r="L2804" i="1"/>
  <c r="L3553" i="1"/>
  <c r="L332" i="1"/>
  <c r="L3255" i="1"/>
  <c r="L3628" i="1"/>
  <c r="L3158" i="1"/>
  <c r="L1253" i="1"/>
  <c r="L1269" i="1"/>
  <c r="L1273" i="1"/>
  <c r="L3288" i="1"/>
  <c r="L1843" i="1"/>
  <c r="L3784" i="1"/>
  <c r="L3300" i="1"/>
  <c r="L2640" i="1"/>
  <c r="L1624" i="1"/>
  <c r="L302" i="1"/>
  <c r="L1897" i="1"/>
  <c r="L835" i="1"/>
  <c r="L2098" i="1"/>
  <c r="L3272" i="1"/>
  <c r="L3326" i="1"/>
  <c r="L3344" i="1"/>
  <c r="L1287" i="1"/>
  <c r="L1634" i="1"/>
  <c r="L2711" i="1"/>
  <c r="L326" i="1"/>
  <c r="L2210" i="1"/>
  <c r="L2526" i="1"/>
  <c r="L3286" i="1"/>
  <c r="L3526" i="1"/>
  <c r="L3252" i="1"/>
  <c r="L409" i="1"/>
  <c r="L2452" i="1"/>
  <c r="L1832" i="1"/>
  <c r="L3162" i="1"/>
  <c r="L3674" i="1"/>
  <c r="L1852" i="1"/>
  <c r="L3324" i="1"/>
  <c r="L294" i="1"/>
  <c r="L1615" i="1"/>
  <c r="L2221" i="1"/>
  <c r="L3271" i="1"/>
  <c r="L3508" i="1"/>
  <c r="L3715" i="1"/>
  <c r="L2605" i="1"/>
  <c r="L828" i="1"/>
  <c r="L1504" i="1"/>
  <c r="L3346" i="1"/>
  <c r="L410" i="1"/>
  <c r="L3688" i="1"/>
  <c r="L3664" i="1"/>
  <c r="L1683" i="1"/>
  <c r="L3365" i="1"/>
  <c r="L728" i="1"/>
  <c r="L1643" i="1"/>
  <c r="L1846" i="1"/>
  <c r="L2800" i="1"/>
  <c r="L2981" i="1"/>
  <c r="L3358" i="1"/>
  <c r="L295" i="1"/>
  <c r="L3362" i="1"/>
  <c r="L362" i="1"/>
  <c r="L2940" i="1"/>
  <c r="L3328" i="1"/>
  <c r="L42" i="1"/>
  <c r="L798" i="1"/>
  <c r="L3521" i="1"/>
  <c r="L365" i="1"/>
  <c r="L804" i="1"/>
  <c r="L250" i="1"/>
  <c r="L3577" i="1"/>
  <c r="L3276" i="1"/>
  <c r="L843" i="1"/>
  <c r="L1201" i="1"/>
  <c r="L368" i="1"/>
  <c r="L2310" i="1"/>
  <c r="L32" i="1"/>
  <c r="L2094" i="1"/>
  <c r="L1353" i="1"/>
  <c r="L3256" i="1"/>
  <c r="L1263" i="1"/>
  <c r="L1610" i="1"/>
  <c r="L1858" i="1"/>
  <c r="L2302" i="1"/>
  <c r="L3329" i="1"/>
  <c r="L3811" i="1"/>
  <c r="L3841" i="1"/>
  <c r="L317" i="1"/>
  <c r="L1463" i="1"/>
  <c r="L3453" i="1"/>
  <c r="L2307" i="1"/>
  <c r="L9" i="1"/>
  <c r="L3513" i="1"/>
  <c r="L2219" i="1"/>
  <c r="L336" i="1"/>
  <c r="L284" i="1"/>
  <c r="L1628" i="1"/>
  <c r="L339" i="1"/>
  <c r="L2791" i="1"/>
  <c r="L3005" i="1"/>
  <c r="L3010" i="1"/>
  <c r="L3530" i="1"/>
  <c r="L3423" i="1"/>
  <c r="L2340" i="1"/>
  <c r="L2222" i="1"/>
  <c r="L3176" i="1"/>
  <c r="L3758" i="1"/>
  <c r="L1213" i="1"/>
  <c r="L3353" i="1"/>
  <c r="L1625" i="1"/>
  <c r="L413" i="1"/>
  <c r="L3379" i="1"/>
  <c r="L1512" i="1"/>
  <c r="L2055" i="1"/>
  <c r="L3762" i="1"/>
  <c r="L2615" i="1"/>
  <c r="L2496" i="1"/>
  <c r="L1608" i="1"/>
  <c r="L56" i="1"/>
  <c r="L1286" i="1"/>
  <c r="L1828" i="1"/>
  <c r="L3152" i="1"/>
  <c r="L3159" i="1"/>
  <c r="L3322" i="1"/>
  <c r="L3359" i="1"/>
  <c r="L3439" i="1"/>
  <c r="L3469" i="1"/>
  <c r="L3476" i="1"/>
  <c r="L3620" i="1"/>
  <c r="L3815" i="1"/>
  <c r="L16" i="1"/>
  <c r="L838" i="1"/>
  <c r="L1630" i="1"/>
  <c r="L2932" i="1"/>
  <c r="L2118" i="1"/>
  <c r="L394" i="1"/>
  <c r="L1884" i="1"/>
  <c r="L2937" i="1"/>
  <c r="L3184" i="1"/>
  <c r="L2122" i="1"/>
  <c r="L3024" i="1"/>
  <c r="L3420" i="1"/>
  <c r="L1207" i="1"/>
  <c r="L3673" i="1"/>
  <c r="L2285" i="1"/>
  <c r="L529" i="1"/>
  <c r="L2552" i="1"/>
  <c r="L2456" i="1"/>
  <c r="L3222" i="1"/>
  <c r="L3840" i="1"/>
  <c r="L2546" i="1"/>
  <c r="L319" i="1"/>
  <c r="L3616" i="1"/>
  <c r="L3701" i="1"/>
  <c r="L3723" i="1"/>
  <c r="L3250" i="1"/>
  <c r="L2462" i="1"/>
  <c r="L3239" i="1"/>
  <c r="L1653" i="1"/>
  <c r="L2121" i="1"/>
  <c r="L3522" i="1"/>
  <c r="L3719" i="1"/>
  <c r="L3729" i="1"/>
  <c r="L3384" i="1"/>
  <c r="L255" i="1"/>
  <c r="L2713" i="1"/>
  <c r="L3020" i="1"/>
  <c r="L3456" i="1"/>
  <c r="L2966" i="1"/>
  <c r="L2306" i="1"/>
  <c r="L2088" i="1"/>
  <c r="L1607" i="1"/>
  <c r="L1531" i="1"/>
  <c r="L1673" i="1"/>
  <c r="L19" i="1"/>
  <c r="L1654" i="1"/>
  <c r="L3503" i="1"/>
  <c r="L3660" i="1"/>
  <c r="L1829" i="1"/>
  <c r="L3457" i="1"/>
  <c r="L541" i="1"/>
  <c r="L299" i="1"/>
  <c r="L420" i="1"/>
  <c r="L1949" i="1"/>
  <c r="L393" i="1"/>
  <c r="L834" i="1"/>
  <c r="L3487" i="1"/>
  <c r="L2299" i="1"/>
  <c r="L3238" i="1"/>
  <c r="L1651" i="1"/>
  <c r="L3022" i="1"/>
  <c r="L661" i="1"/>
  <c r="L3242" i="1"/>
  <c r="L3512" i="1"/>
  <c r="L653" i="1"/>
  <c r="L12" i="1"/>
  <c r="L108" i="1"/>
  <c r="L1636" i="1"/>
  <c r="L3040" i="1"/>
  <c r="L3566" i="1"/>
  <c r="L3590" i="1"/>
  <c r="L3655" i="1"/>
  <c r="L119" i="1"/>
  <c r="L3571" i="1"/>
  <c r="L1268" i="1"/>
  <c r="L654" i="1"/>
  <c r="L304" i="1"/>
  <c r="L3263" i="1"/>
  <c r="L3558" i="1"/>
  <c r="L1290" i="1"/>
  <c r="L3752" i="1"/>
  <c r="L794" i="1"/>
  <c r="L421" i="1"/>
  <c r="L827" i="1"/>
  <c r="L1745" i="1"/>
  <c r="L3402" i="1"/>
  <c r="L92" i="1"/>
  <c r="L2533" i="1"/>
  <c r="L3153" i="1"/>
  <c r="L3547" i="1"/>
  <c r="L3236" i="1"/>
  <c r="L3650" i="1"/>
  <c r="L2830" i="1"/>
  <c r="L344" i="1"/>
  <c r="L2986" i="1"/>
  <c r="L3217" i="1"/>
  <c r="L30" i="1"/>
  <c r="L727" i="1"/>
  <c r="L2112" i="1"/>
  <c r="L1658" i="1"/>
  <c r="L1851" i="1"/>
  <c r="L2100" i="1"/>
  <c r="L3703" i="1"/>
  <c r="L2527" i="1"/>
  <c r="L3337" i="1"/>
  <c r="L1931" i="1"/>
  <c r="L3408" i="1"/>
  <c r="L2995" i="1"/>
  <c r="L3350" i="1"/>
  <c r="L3789" i="1"/>
  <c r="L3277" i="1"/>
  <c r="L2813" i="1"/>
  <c r="L1367" i="1"/>
  <c r="L3290" i="1"/>
  <c r="L3435" i="1"/>
  <c r="L750" i="1"/>
  <c r="L2541" i="1"/>
  <c r="L3375" i="1"/>
  <c r="L3777" i="1"/>
  <c r="L419" i="1"/>
  <c r="L34" i="1"/>
  <c r="L3689" i="1"/>
  <c r="L2810" i="1"/>
  <c r="L18" i="1"/>
  <c r="L22" i="1"/>
  <c r="L535" i="1"/>
  <c r="L3831" i="1"/>
  <c r="L388" i="1"/>
  <c r="L1604" i="1"/>
  <c r="L1830" i="1"/>
  <c r="L2973" i="1"/>
  <c r="L1840" i="1"/>
  <c r="L61" i="1"/>
  <c r="L2977" i="1"/>
  <c r="L3697" i="1"/>
  <c r="L2179" i="1"/>
  <c r="L2248" i="1"/>
  <c r="L3215" i="1"/>
  <c r="L3221" i="1"/>
  <c r="L2290" i="1"/>
  <c r="L2484" i="1"/>
  <c r="L2562" i="1"/>
  <c r="L3624" i="1"/>
  <c r="L3318" i="1"/>
  <c r="L1853" i="1"/>
  <c r="L3312" i="1"/>
  <c r="L3299" i="1"/>
  <c r="L1826" i="1"/>
  <c r="L2288" i="1"/>
  <c r="L3592" i="1"/>
  <c r="L2489" i="1"/>
  <c r="L3218" i="1"/>
  <c r="L3604" i="1"/>
  <c r="L10" i="1"/>
  <c r="L749" i="1"/>
  <c r="L3314" i="1"/>
  <c r="L3559" i="1"/>
  <c r="L1605" i="1"/>
  <c r="L801" i="1"/>
  <c r="L3580" i="1"/>
  <c r="L84" i="1"/>
  <c r="L3378" i="1"/>
  <c r="L3386" i="1"/>
  <c r="L1028" i="1"/>
  <c r="L2476" i="1"/>
  <c r="L3817" i="1"/>
  <c r="L3419" i="1"/>
  <c r="L141" i="1"/>
  <c r="L1691" i="1"/>
  <c r="L33" i="1"/>
  <c r="L43" i="1"/>
  <c r="L46" i="1"/>
  <c r="L51" i="1"/>
  <c r="L52" i="1"/>
  <c r="L75" i="1"/>
  <c r="L86" i="1"/>
  <c r="L102" i="1"/>
  <c r="L103" i="1"/>
  <c r="L296" i="1"/>
  <c r="L392" i="1"/>
  <c r="L527" i="1"/>
  <c r="L533" i="1"/>
  <c r="L784" i="1"/>
  <c r="L806" i="1"/>
  <c r="L810" i="1"/>
  <c r="L823" i="1"/>
  <c r="L849" i="1"/>
  <c r="L850" i="1"/>
  <c r="L855" i="1"/>
  <c r="L859" i="1"/>
  <c r="L1304" i="1"/>
  <c r="L1365" i="1"/>
  <c r="L1635" i="1"/>
  <c r="L1641" i="1"/>
  <c r="L1644" i="1"/>
  <c r="L1824" i="1"/>
  <c r="L1847" i="1"/>
  <c r="L1859" i="1"/>
  <c r="L2097" i="1"/>
  <c r="L2099" i="1"/>
  <c r="L2114" i="1"/>
  <c r="L2171" i="1"/>
  <c r="L2174" i="1"/>
  <c r="L2209" i="1"/>
  <c r="L2468" i="1"/>
  <c r="L2475" i="1"/>
  <c r="L2482" i="1"/>
  <c r="L2498" i="1"/>
  <c r="L2524" i="1"/>
  <c r="L2532" i="1"/>
  <c r="L2637" i="1"/>
  <c r="L2823" i="1"/>
  <c r="L2824" i="1"/>
  <c r="L2832" i="1"/>
  <c r="L2839" i="1"/>
  <c r="L2924" i="1"/>
  <c r="L2925" i="1"/>
  <c r="L2930" i="1"/>
  <c r="L2990" i="1"/>
  <c r="L2992" i="1"/>
  <c r="L3002" i="1"/>
  <c r="L3033" i="1"/>
  <c r="L3187" i="1"/>
  <c r="L3289" i="1"/>
  <c r="L3334" i="1"/>
  <c r="L3338" i="1"/>
  <c r="L3343" i="1"/>
  <c r="L3377" i="1"/>
  <c r="L3387" i="1"/>
  <c r="L3394" i="1"/>
  <c r="L3405" i="1"/>
  <c r="L3414" i="1"/>
  <c r="L3417" i="1"/>
  <c r="L3429" i="1"/>
  <c r="L3433" i="1"/>
  <c r="L3444" i="1"/>
  <c r="L3447" i="1"/>
  <c r="L3475" i="1"/>
  <c r="L3495" i="1"/>
  <c r="L3496" i="1"/>
  <c r="L3506" i="1"/>
  <c r="L3514" i="1"/>
  <c r="L3518" i="1"/>
  <c r="L3519" i="1"/>
  <c r="L3524" i="1"/>
  <c r="L3532" i="1"/>
  <c r="L3546" i="1"/>
  <c r="L3554" i="1"/>
  <c r="L3557" i="1"/>
  <c r="L3574" i="1"/>
  <c r="L3578" i="1"/>
  <c r="L3581" i="1"/>
  <c r="L3583" i="1"/>
  <c r="L3610" i="1"/>
  <c r="L3615" i="1"/>
  <c r="L3629" i="1"/>
  <c r="L3652" i="1"/>
  <c r="L3662" i="1"/>
  <c r="L3668" i="1"/>
  <c r="L3676" i="1"/>
  <c r="L3763" i="1"/>
  <c r="L3765" i="1"/>
  <c r="L3766" i="1"/>
  <c r="L3771" i="1"/>
  <c r="L3772" i="1"/>
  <c r="L3776" i="1"/>
  <c r="L3810" i="1"/>
  <c r="L3830" i="1"/>
  <c r="L1064" i="1"/>
  <c r="L3799" i="1"/>
  <c r="L3939" i="1"/>
  <c r="L1338" i="1"/>
  <c r="L981" i="1"/>
  <c r="L701" i="1"/>
  <c r="L1006" i="1"/>
  <c r="L1587" i="1"/>
  <c r="L709" i="1"/>
  <c r="L3975" i="1"/>
  <c r="L3146" i="1"/>
  <c r="L1007" i="1"/>
  <c r="L887" i="1"/>
  <c r="L690" i="1"/>
  <c r="L1873" i="1"/>
  <c r="L4108" i="1"/>
  <c r="L1343" i="1"/>
  <c r="L776" i="1"/>
  <c r="L4024" i="1"/>
  <c r="L1730" i="1"/>
  <c r="L3125" i="1"/>
  <c r="L879" i="1"/>
  <c r="L1799" i="1"/>
  <c r="L3908" i="1"/>
  <c r="L3064" i="1"/>
  <c r="L1308" i="1"/>
  <c r="L1777" i="1"/>
  <c r="L1706" i="1"/>
  <c r="L3190" i="1"/>
  <c r="L454" i="1"/>
  <c r="L2676" i="1"/>
  <c r="L1078" i="1"/>
  <c r="L2902" i="1"/>
  <c r="L1794" i="1"/>
  <c r="L2917" i="1"/>
  <c r="L4069" i="1"/>
  <c r="L168" i="1"/>
  <c r="L4041" i="1"/>
  <c r="L3073" i="1"/>
  <c r="L3795" i="1"/>
  <c r="L2957" i="1"/>
  <c r="L1767" i="1"/>
  <c r="L1914" i="1"/>
  <c r="L3197" i="1"/>
  <c r="L1000" i="1"/>
  <c r="L203" i="1"/>
  <c r="L3124" i="1"/>
  <c r="L691" i="1"/>
  <c r="L3118" i="1"/>
  <c r="L4000" i="1"/>
  <c r="L1772" i="1"/>
  <c r="L980" i="1"/>
  <c r="L218" i="1"/>
  <c r="L3204" i="1"/>
  <c r="L4058" i="1"/>
  <c r="L3878" i="1"/>
  <c r="L1919" i="1"/>
  <c r="L1819" i="1"/>
  <c r="L3201" i="1"/>
  <c r="L2757" i="1"/>
  <c r="L3143" i="1"/>
  <c r="L778" i="1"/>
  <c r="L3633" i="1"/>
  <c r="L1243" i="1"/>
  <c r="L206" i="1"/>
  <c r="L2678" i="1"/>
  <c r="L485" i="1"/>
  <c r="L2857" i="1"/>
  <c r="L1339" i="1"/>
  <c r="L1554" i="1"/>
  <c r="L1816" i="1"/>
  <c r="L3904" i="1"/>
  <c r="L1804" i="1"/>
  <c r="L2325" i="1"/>
  <c r="L1694" i="1"/>
  <c r="L3978" i="1"/>
  <c r="L1788" i="1"/>
  <c r="L1921" i="1"/>
  <c r="L1021" i="1"/>
  <c r="L4038" i="1"/>
  <c r="L971" i="1"/>
  <c r="L1905" i="1"/>
  <c r="L699" i="1"/>
  <c r="L3209" i="1"/>
  <c r="L2703" i="1"/>
  <c r="L962" i="1"/>
  <c r="L972" i="1"/>
  <c r="L1776" i="1"/>
  <c r="L1769" i="1"/>
  <c r="L1558" i="1"/>
  <c r="L213" i="1"/>
  <c r="L1009" i="1"/>
  <c r="L1690" i="1"/>
  <c r="L3937" i="1"/>
  <c r="L956" i="1"/>
  <c r="L1922" i="1"/>
  <c r="L1866" i="1"/>
  <c r="L1908" i="1"/>
  <c r="L1719" i="1"/>
  <c r="L1989" i="1"/>
  <c r="L3107" i="1"/>
  <c r="L963" i="1"/>
  <c r="L2870" i="1"/>
  <c r="L198" i="1"/>
  <c r="L2856" i="1"/>
  <c r="L866" i="1"/>
  <c r="L3846" i="1"/>
  <c r="L1810" i="1"/>
  <c r="L1572" i="1"/>
  <c r="L771" i="1"/>
  <c r="L2408" i="1"/>
  <c r="L1108" i="1"/>
  <c r="L888" i="1"/>
  <c r="L878" i="1"/>
  <c r="L894" i="1"/>
  <c r="L1317" i="1"/>
  <c r="L236" i="1"/>
  <c r="L885" i="1"/>
  <c r="L179" i="1"/>
  <c r="L898" i="1"/>
  <c r="L954" i="1"/>
  <c r="L1786" i="1"/>
  <c r="L1782" i="1"/>
  <c r="L1306" i="1"/>
  <c r="L1139" i="1"/>
  <c r="L673" i="1"/>
  <c r="L1912" i="1"/>
  <c r="L444" i="1"/>
  <c r="L896" i="1"/>
  <c r="L2323" i="1"/>
  <c r="L3104" i="1"/>
  <c r="L2600" i="1"/>
  <c r="L961" i="1"/>
  <c r="L1797" i="1"/>
  <c r="L1071" i="1"/>
  <c r="L953" i="1"/>
  <c r="L932" i="1"/>
  <c r="L2875" i="1"/>
  <c r="L2891" i="1"/>
  <c r="L3989" i="1"/>
  <c r="L4003" i="1"/>
  <c r="L4054" i="1"/>
  <c r="L4046" i="1"/>
  <c r="L3913" i="1"/>
  <c r="L901" i="1"/>
  <c r="L4037" i="1"/>
  <c r="L556" i="1"/>
  <c r="L2913" i="1"/>
  <c r="L4096" i="1"/>
  <c r="L3637" i="1"/>
  <c r="L1807" i="1"/>
  <c r="L3916" i="1"/>
  <c r="L1781" i="1"/>
  <c r="L767" i="1"/>
  <c r="L185" i="1"/>
  <c r="L3945" i="1"/>
  <c r="L1114" i="1"/>
  <c r="L695" i="1"/>
  <c r="L3635" i="1"/>
  <c r="L1806" i="1"/>
  <c r="L3997" i="1"/>
  <c r="L3985" i="1"/>
  <c r="L974" i="1"/>
  <c r="L1015" i="1"/>
  <c r="L2704" i="1"/>
  <c r="L4071" i="1"/>
  <c r="L3853" i="1"/>
  <c r="L600" i="1"/>
  <c r="L1551" i="1"/>
  <c r="L713" i="1"/>
  <c r="L1728" i="1"/>
  <c r="L979" i="1"/>
  <c r="L2884" i="1"/>
  <c r="L2645" i="1"/>
  <c r="L1693" i="1"/>
  <c r="L182" i="1"/>
  <c r="L2674" i="1"/>
  <c r="L481" i="1"/>
  <c r="L3900" i="1"/>
  <c r="L2887" i="1"/>
  <c r="L3893" i="1"/>
  <c r="L3960" i="1"/>
  <c r="L3987" i="1"/>
  <c r="L1313" i="1"/>
  <c r="L2863" i="1"/>
  <c r="L3976" i="1"/>
  <c r="L1433" i="1"/>
  <c r="L2847" i="1"/>
  <c r="L4042" i="1"/>
  <c r="L1689" i="1"/>
  <c r="L1315" i="1"/>
  <c r="L923" i="1"/>
  <c r="L3639" i="1"/>
  <c r="L1492" i="1"/>
  <c r="L704" i="1"/>
  <c r="L1805" i="1"/>
  <c r="L881" i="1"/>
  <c r="L1016" i="1"/>
  <c r="L2147" i="1"/>
  <c r="L936" i="1"/>
  <c r="L3809" i="1"/>
  <c r="L205" i="1"/>
  <c r="L3106" i="1"/>
  <c r="L1004" i="1"/>
  <c r="L985" i="1"/>
  <c r="L1079" i="1"/>
  <c r="L1230" i="1"/>
  <c r="L672" i="1"/>
  <c r="L2744" i="1"/>
  <c r="L1593" i="1"/>
  <c r="L1548" i="1"/>
  <c r="L2129" i="1"/>
  <c r="L4077" i="1"/>
  <c r="L4112" i="1"/>
  <c r="L2364" i="1"/>
  <c r="L964" i="1"/>
  <c r="L3736" i="1"/>
  <c r="L2139" i="1"/>
  <c r="L2684" i="1"/>
  <c r="L2159" i="1"/>
  <c r="L4030" i="1"/>
  <c r="L952" i="1"/>
  <c r="L2749" i="1"/>
  <c r="L687" i="1"/>
  <c r="L146" i="1"/>
  <c r="L2675" i="1"/>
  <c r="L4104" i="1"/>
  <c r="L547" i="1"/>
  <c r="L2920" i="1"/>
  <c r="L3890" i="1"/>
  <c r="L467" i="1"/>
  <c r="L3867" i="1"/>
  <c r="L1439" i="1"/>
  <c r="L2922" i="1"/>
  <c r="L4076" i="1"/>
  <c r="L2748" i="1"/>
  <c r="L3113" i="1"/>
  <c r="L703" i="1"/>
  <c r="L2699" i="1"/>
  <c r="L2000" i="1"/>
  <c r="L202" i="1"/>
  <c r="L1702" i="1"/>
  <c r="L1069" i="1"/>
  <c r="L1307" i="1"/>
  <c r="L682" i="1"/>
  <c r="L1783" i="1"/>
  <c r="L4035" i="1"/>
  <c r="L679" i="1"/>
  <c r="L2780" i="1"/>
  <c r="L517" i="1"/>
  <c r="L1692" i="1"/>
  <c r="L2409" i="1"/>
  <c r="L212" i="1"/>
  <c r="L995" i="1"/>
  <c r="L1502" i="1"/>
  <c r="L3111" i="1"/>
  <c r="L241" i="1"/>
  <c r="L3205" i="1"/>
  <c r="L876" i="1"/>
  <c r="L3961" i="1"/>
  <c r="L3957" i="1"/>
  <c r="L4012" i="1"/>
  <c r="L3969" i="1"/>
  <c r="L869" i="1"/>
  <c r="L1785" i="1"/>
  <c r="L3053" i="1"/>
  <c r="L2598" i="1"/>
  <c r="L3091" i="1"/>
  <c r="L2882" i="1"/>
  <c r="L152" i="1"/>
  <c r="L595" i="1"/>
  <c r="L1577" i="1"/>
  <c r="L521" i="1"/>
  <c r="L1019" i="1"/>
  <c r="L3095" i="1"/>
  <c r="L2407" i="1"/>
  <c r="L3136" i="1"/>
  <c r="L1332" i="1"/>
  <c r="L171" i="1"/>
  <c r="L912" i="1"/>
  <c r="L4059" i="1"/>
  <c r="L710" i="1"/>
  <c r="L1798" i="1"/>
  <c r="L4055" i="1"/>
  <c r="L3844" i="1"/>
  <c r="L487" i="1"/>
  <c r="L2747" i="1"/>
  <c r="L2919" i="1"/>
  <c r="L1685" i="1"/>
  <c r="L4085" i="1"/>
  <c r="L674" i="1"/>
  <c r="L469" i="1"/>
  <c r="L3895" i="1"/>
  <c r="L671" i="1"/>
  <c r="L3739" i="1"/>
  <c r="L4106" i="1"/>
  <c r="L615" i="1"/>
  <c r="L1773" i="1"/>
  <c r="L3845" i="1"/>
  <c r="L1568" i="1"/>
  <c r="L1739" i="1"/>
  <c r="L1986" i="1"/>
  <c r="L3974" i="1"/>
  <c r="L183" i="1"/>
  <c r="L924" i="1"/>
  <c r="L2657" i="1"/>
  <c r="L3137" i="1"/>
  <c r="L2898" i="1"/>
  <c r="L2326" i="1"/>
  <c r="L1167" i="1"/>
  <c r="L1596" i="1"/>
  <c r="L1802" i="1"/>
  <c r="L2944" i="1"/>
  <c r="L1426" i="1"/>
  <c r="L1787" i="1"/>
  <c r="L1699" i="1"/>
  <c r="L2869" i="1"/>
  <c r="L884" i="1"/>
  <c r="L3741" i="1"/>
  <c r="L1882" i="1"/>
  <c r="L181" i="1"/>
  <c r="L3634" i="1"/>
  <c r="L3984" i="1"/>
  <c r="L3993" i="1"/>
  <c r="L3109" i="1"/>
  <c r="L1337" i="1"/>
  <c r="L2859" i="1"/>
  <c r="L3805" i="1"/>
  <c r="L1766" i="1"/>
  <c r="L3065" i="1"/>
  <c r="L482" i="1"/>
  <c r="L4066" i="1"/>
  <c r="L1168" i="1"/>
  <c r="L2885" i="1"/>
  <c r="L2755" i="1"/>
  <c r="L2659" i="1"/>
  <c r="L667" i="1"/>
  <c r="L2517" i="1"/>
  <c r="L1096" i="1"/>
  <c r="L868" i="1"/>
  <c r="L1417" i="1"/>
  <c r="L862" i="1"/>
  <c r="L3740" i="1"/>
  <c r="L3982" i="1"/>
  <c r="L1098" i="1"/>
  <c r="L3742" i="1"/>
  <c r="L969" i="1"/>
  <c r="L1240" i="1"/>
  <c r="L2907" i="1"/>
  <c r="L3862" i="1"/>
  <c r="L4050" i="1"/>
  <c r="L221" i="1"/>
  <c r="L474" i="1"/>
  <c r="L4057" i="1"/>
  <c r="L3899" i="1"/>
  <c r="L2679" i="1"/>
  <c r="L628" i="1"/>
  <c r="L942" i="1"/>
  <c r="L3099" i="1"/>
  <c r="L1992" i="1"/>
  <c r="L2405" i="1"/>
  <c r="L3892" i="1"/>
  <c r="L991" i="1"/>
  <c r="L2958" i="1"/>
  <c r="L4022" i="1"/>
  <c r="L3998" i="1"/>
  <c r="L4001" i="1"/>
  <c r="L4072" i="1"/>
  <c r="L3646" i="1"/>
  <c r="L3850" i="1"/>
  <c r="L3856" i="1"/>
  <c r="L207" i="1"/>
  <c r="L3849" i="1"/>
  <c r="L1005" i="1"/>
  <c r="L189" i="1"/>
  <c r="L4032" i="1"/>
  <c r="L3093" i="1"/>
  <c r="L3951" i="1"/>
  <c r="L3935" i="1"/>
  <c r="L4083" i="1"/>
  <c r="L3133" i="1"/>
  <c r="L1774" i="1"/>
  <c r="L164" i="1"/>
  <c r="L1312" i="1"/>
  <c r="L1784" i="1"/>
  <c r="L681" i="1"/>
  <c r="L3734" i="1"/>
  <c r="L700" i="1"/>
  <c r="L1789" i="1"/>
  <c r="L1320" i="1"/>
  <c r="L3909" i="1"/>
  <c r="L3926" i="1"/>
  <c r="L3102" i="1"/>
  <c r="L209" i="1"/>
  <c r="L1321" i="1"/>
  <c r="L3078" i="1"/>
  <c r="L3872" i="1"/>
  <c r="L2872" i="1"/>
  <c r="L716" i="1"/>
  <c r="L982" i="1"/>
  <c r="L677" i="1"/>
  <c r="L2422" i="1"/>
  <c r="L968" i="1"/>
  <c r="L2361" i="1"/>
  <c r="L934" i="1"/>
  <c r="L1134" i="1"/>
  <c r="L2770" i="1"/>
  <c r="L2776" i="1"/>
  <c r="L3967" i="1"/>
  <c r="L1090" i="1"/>
  <c r="L1911" i="1"/>
  <c r="L3071" i="1"/>
  <c r="L1245" i="1"/>
  <c r="L1095" i="1"/>
  <c r="L2914" i="1"/>
  <c r="L127" i="1"/>
  <c r="L4018" i="1"/>
  <c r="L515" i="1"/>
  <c r="L3101" i="1"/>
  <c r="L1803" i="1"/>
  <c r="L433" i="1"/>
  <c r="L1570" i="1"/>
  <c r="L1800" i="1"/>
  <c r="L1779" i="1"/>
  <c r="L1552" i="1"/>
  <c r="L137" i="1"/>
  <c r="L3737" i="1"/>
  <c r="L946" i="1"/>
  <c r="L1814" i="1"/>
  <c r="L989" i="1"/>
  <c r="L1011" i="1"/>
  <c r="L3882" i="1"/>
  <c r="L3930" i="1"/>
  <c r="L1578" i="1"/>
  <c r="L224" i="1"/>
  <c r="L2140" i="1"/>
  <c r="L988" i="1"/>
  <c r="L4093" i="1"/>
  <c r="L3869" i="1"/>
  <c r="L1093" i="1"/>
  <c r="L2002" i="1"/>
  <c r="L635" i="1"/>
  <c r="L692" i="1"/>
  <c r="L3191" i="1"/>
  <c r="L3940" i="1"/>
  <c r="L2597" i="1"/>
  <c r="L4040" i="1"/>
  <c r="L3925" i="1"/>
  <c r="L950" i="1"/>
  <c r="L3103" i="1"/>
  <c r="L3068" i="1"/>
  <c r="L219" i="1"/>
  <c r="L473" i="1"/>
  <c r="L871" i="1"/>
  <c r="L2131" i="1"/>
  <c r="L1182" i="1"/>
  <c r="L3195" i="1"/>
  <c r="L1697" i="1"/>
  <c r="L2760" i="1"/>
  <c r="L1235" i="1"/>
  <c r="L3086" i="1"/>
  <c r="L3907" i="1"/>
  <c r="L2655" i="1"/>
  <c r="L1309" i="1"/>
  <c r="L2754" i="1"/>
  <c r="L3199" i="1"/>
  <c r="L2658" i="1"/>
  <c r="L4039" i="1"/>
  <c r="L4098" i="1"/>
  <c r="L1310" i="1"/>
  <c r="L2673" i="1"/>
  <c r="L960" i="1"/>
  <c r="L3066" i="1"/>
  <c r="L3733" i="1"/>
  <c r="L2145" i="1"/>
  <c r="L1796" i="1"/>
  <c r="L1809" i="1"/>
  <c r="L1737" i="1"/>
  <c r="L3936" i="1"/>
  <c r="L926" i="1"/>
  <c r="L2378" i="1"/>
  <c r="L930" i="1"/>
  <c r="L1811" i="1"/>
  <c r="L2879" i="1"/>
  <c r="L1580" i="1"/>
  <c r="L4090" i="1"/>
  <c r="L143" i="1"/>
  <c r="L1336" i="1"/>
  <c r="L2692" i="1"/>
  <c r="L3980" i="1"/>
  <c r="L3898" i="1"/>
  <c r="L2583" i="1"/>
  <c r="L3970" i="1"/>
  <c r="L2707" i="1"/>
  <c r="L2368" i="1"/>
  <c r="L1457" i="1"/>
  <c r="L2647" i="1"/>
  <c r="L1713" i="1"/>
  <c r="L2761" i="1"/>
  <c r="L3148" i="1"/>
  <c r="L199" i="1"/>
  <c r="L2758" i="1"/>
  <c r="L2126" i="1"/>
  <c r="L2772" i="1"/>
  <c r="L1872" i="1"/>
  <c r="L718" i="1"/>
  <c r="L1727" i="1"/>
  <c r="L1152" i="1"/>
  <c r="L4005" i="1"/>
  <c r="L669" i="1"/>
  <c r="L895" i="1"/>
  <c r="L2125" i="1"/>
  <c r="L3732" i="1"/>
  <c r="L3747" i="1"/>
  <c r="L3915" i="1"/>
  <c r="L3927" i="1"/>
  <c r="L4105" i="1"/>
  <c r="L1436" i="1"/>
  <c r="L1326" i="1"/>
  <c r="L2519" i="1"/>
  <c r="L3988" i="1"/>
  <c r="L1709" i="1"/>
  <c r="L945" i="1"/>
  <c r="L134" i="1"/>
  <c r="L2137" i="1"/>
  <c r="L501" i="1"/>
  <c r="L434" i="1"/>
  <c r="L891" i="1"/>
  <c r="L2908" i="1"/>
  <c r="L440" i="1"/>
  <c r="L1695" i="1"/>
  <c r="L3730" i="1"/>
  <c r="L1584" i="1"/>
  <c r="L1082" i="1"/>
  <c r="L2894" i="1"/>
  <c r="L589" i="1"/>
  <c r="L1916" i="1"/>
  <c r="L1066" i="1"/>
  <c r="L944" i="1"/>
  <c r="L1496" i="1"/>
  <c r="L4079" i="1"/>
  <c r="L1325" i="1"/>
  <c r="L1148" i="1"/>
  <c r="L3843" i="1"/>
  <c r="L3910" i="1"/>
  <c r="L4020" i="1"/>
  <c r="L3077" i="1"/>
  <c r="L1550" i="1"/>
  <c r="L1045" i="1"/>
  <c r="L3803" i="1"/>
  <c r="L2921" i="1"/>
  <c r="L2648" i="1"/>
  <c r="L1429" i="1"/>
  <c r="L1493" i="1"/>
  <c r="L1119" i="1"/>
  <c r="L4048" i="1"/>
  <c r="L460" i="1"/>
  <c r="L3924" i="1"/>
  <c r="L1864" i="1"/>
  <c r="L1432" i="1"/>
  <c r="L2954" i="1"/>
  <c r="L2327" i="1"/>
  <c r="L2778" i="1"/>
  <c r="L1716" i="1"/>
  <c r="L2918" i="1"/>
  <c r="L1091" i="1"/>
  <c r="L1997" i="1"/>
  <c r="L1001" i="1"/>
  <c r="L4013" i="1"/>
  <c r="L2677" i="1"/>
  <c r="L666" i="1"/>
  <c r="L147" i="1"/>
  <c r="L1080" i="1"/>
  <c r="L1718" i="1"/>
  <c r="L686" i="1"/>
  <c r="L3971" i="1"/>
  <c r="L1602" i="1"/>
  <c r="L448" i="1"/>
  <c r="L997" i="1"/>
  <c r="L3731" i="1"/>
  <c r="L1100" i="1"/>
  <c r="L890" i="1"/>
  <c r="L1410" i="1"/>
  <c r="L4029" i="1"/>
  <c r="L1226" i="1"/>
  <c r="L1421" i="1"/>
  <c r="L3851" i="1"/>
  <c r="L1993" i="1"/>
  <c r="L4107" i="1"/>
  <c r="L2602" i="1"/>
  <c r="L4034" i="1"/>
  <c r="L426" i="1"/>
  <c r="L1435" i="1"/>
  <c r="L1778" i="1"/>
  <c r="L2862" i="1"/>
  <c r="L1341" i="1"/>
  <c r="L915" i="1"/>
  <c r="L1441" i="1"/>
  <c r="L2160" i="1"/>
  <c r="L1822" i="1"/>
  <c r="L933" i="1"/>
  <c r="L3640" i="1"/>
  <c r="L694" i="1"/>
  <c r="L1156" i="1"/>
  <c r="L1725" i="1"/>
  <c r="L177" i="1"/>
  <c r="L1138" i="1"/>
  <c r="L2672" i="1"/>
  <c r="L3986" i="1"/>
  <c r="L1076" i="1"/>
  <c r="L3966" i="1"/>
  <c r="L987" i="1"/>
  <c r="L1775" i="1"/>
  <c r="L483" i="1"/>
  <c r="L2706" i="1"/>
  <c r="L935" i="1"/>
  <c r="L3649" i="1"/>
  <c r="L4010" i="1"/>
  <c r="L1176" i="1"/>
  <c r="L1008" i="1"/>
  <c r="L917" i="1"/>
  <c r="L1319" i="1"/>
  <c r="L2144" i="1"/>
  <c r="L1154" i="1"/>
  <c r="L624" i="1"/>
  <c r="L1170" i="1"/>
  <c r="L2599" i="1"/>
  <c r="L957" i="1"/>
  <c r="L2698" i="1"/>
  <c r="L430" i="1"/>
  <c r="L1722" i="1"/>
  <c r="L705" i="1"/>
  <c r="L128" i="1"/>
  <c r="L187" i="1"/>
  <c r="L3642" i="1"/>
  <c r="L2846" i="1"/>
  <c r="L2141" i="1"/>
  <c r="L2876" i="1"/>
  <c r="L873" i="1"/>
  <c r="L3994" i="1"/>
  <c r="L3902" i="1"/>
  <c r="L3922" i="1"/>
  <c r="L3141" i="1"/>
  <c r="L1181" i="1"/>
  <c r="L1104" i="1"/>
  <c r="L2746" i="1"/>
  <c r="L3859" i="1"/>
  <c r="L158" i="1"/>
  <c r="L3092" i="1"/>
  <c r="L1983" i="1"/>
  <c r="L1576" i="1"/>
  <c r="L717" i="1"/>
  <c r="L553" i="1"/>
  <c r="L1097" i="1"/>
  <c r="L920" i="1"/>
  <c r="L1574" i="1"/>
  <c r="L3883" i="1"/>
  <c r="L193" i="1"/>
  <c r="L436" i="1"/>
  <c r="L446" i="1"/>
  <c r="L1137" i="1"/>
  <c r="L1415" i="1"/>
  <c r="L2133" i="1"/>
  <c r="L2888" i="1"/>
  <c r="L2906" i="1"/>
  <c r="L3863" i="1"/>
  <c r="L3897" i="1"/>
  <c r="L4027" i="1"/>
  <c r="L3879" i="1"/>
  <c r="L1792" i="1"/>
  <c r="L1106" i="1"/>
  <c r="L1870" i="1"/>
  <c r="L2858" i="1"/>
  <c r="L1711" i="1"/>
  <c r="L3648" i="1"/>
  <c r="L4091" i="1"/>
  <c r="L3114" i="1"/>
  <c r="L763" i="1"/>
  <c r="L4088" i="1"/>
  <c r="L2873" i="1"/>
  <c r="L1560" i="1"/>
  <c r="L2897" i="1"/>
  <c r="L500" i="1"/>
  <c r="L2899" i="1"/>
  <c r="L1414" i="1"/>
  <c r="L670" i="1"/>
  <c r="L865" i="1"/>
  <c r="L1077" i="1"/>
  <c r="L1430" i="1"/>
  <c r="L592" i="1"/>
  <c r="L1227" i="1"/>
  <c r="L2385" i="1"/>
  <c r="L1985" i="1"/>
  <c r="L2949" i="1"/>
  <c r="L3636" i="1"/>
  <c r="L3115" i="1"/>
  <c r="L993" i="1"/>
  <c r="L1701" i="1"/>
  <c r="L2900" i="1"/>
  <c r="L1184" i="1"/>
  <c r="L3992" i="1"/>
  <c r="L892" i="1"/>
  <c r="L3128" i="1"/>
  <c r="L1569" i="1"/>
  <c r="L3108" i="1"/>
  <c r="L3983" i="1"/>
  <c r="L170" i="1"/>
  <c r="L3193" i="1"/>
  <c r="L3801" i="1"/>
  <c r="L3802" i="1"/>
  <c r="L1185" i="1"/>
  <c r="L1544" i="1"/>
  <c r="L1559" i="1"/>
  <c r="L3098" i="1"/>
  <c r="L605" i="1"/>
  <c r="L2852" i="1"/>
  <c r="L4011" i="1"/>
  <c r="L2590" i="1"/>
  <c r="L1228" i="1"/>
  <c r="L1162" i="1"/>
  <c r="L680" i="1"/>
  <c r="L3852" i="1"/>
  <c r="L1562" i="1"/>
  <c r="L3132" i="1"/>
  <c r="L1770" i="1"/>
  <c r="L3100" i="1"/>
  <c r="L1793" i="1"/>
  <c r="L1329" i="1"/>
  <c r="L689" i="1"/>
  <c r="L769" i="1"/>
  <c r="L3896" i="1"/>
  <c r="L3871" i="1"/>
  <c r="L1087" i="1"/>
  <c r="L3207" i="1"/>
  <c r="L186" i="1"/>
  <c r="L1068" i="1"/>
  <c r="L3949" i="1"/>
  <c r="L590" i="1"/>
  <c r="L3072" i="1"/>
  <c r="L516" i="1"/>
  <c r="L594" i="1"/>
  <c r="L774" i="1"/>
  <c r="L1812" i="1"/>
  <c r="L3139" i="1"/>
  <c r="L502" i="1"/>
  <c r="L1340" i="1"/>
  <c r="L450" i="1"/>
  <c r="L2374" i="1"/>
  <c r="L3791" i="1"/>
  <c r="L172" i="1"/>
  <c r="L893" i="1"/>
  <c r="L911" i="1"/>
  <c r="L3948" i="1"/>
  <c r="L3964" i="1"/>
  <c r="L509" i="1"/>
  <c r="L905" i="1"/>
  <c r="L4092" i="1"/>
  <c r="L1987" i="1"/>
  <c r="L2324" i="1"/>
  <c r="L140" i="1"/>
  <c r="L4113" i="1"/>
  <c r="L1020" i="1"/>
  <c r="L3912" i="1"/>
  <c r="L2416" i="1"/>
  <c r="L662" i="1"/>
  <c r="L907" i="1"/>
  <c r="L1242" i="1"/>
  <c r="L3061" i="1"/>
  <c r="L619" i="1"/>
  <c r="L2345" i="1"/>
  <c r="L513" i="1"/>
  <c r="L1440" i="1"/>
  <c r="L2777" i="1"/>
  <c r="L3117" i="1"/>
  <c r="L882" i="1"/>
  <c r="L1808" i="1"/>
  <c r="L1110" i="1"/>
  <c r="L1177" i="1"/>
  <c r="L1458" i="1"/>
  <c r="L475" i="1"/>
  <c r="L4062" i="1"/>
  <c r="L1018" i="1"/>
  <c r="L900" i="1"/>
  <c r="L1237" i="1"/>
  <c r="L234" i="1"/>
  <c r="L2910" i="1"/>
  <c r="L2893" i="1"/>
  <c r="L1422" i="1"/>
  <c r="L2661" i="1"/>
  <c r="L551" i="1"/>
  <c r="L1771" i="1"/>
  <c r="L1067" i="1"/>
  <c r="L3848" i="1"/>
  <c r="L1903" i="1"/>
  <c r="L702" i="1"/>
  <c r="L156" i="1"/>
  <c r="L1017" i="1"/>
  <c r="L3873" i="1"/>
  <c r="L781" i="1"/>
  <c r="L927" i="1"/>
  <c r="L4097" i="1"/>
  <c r="L2158" i="1"/>
  <c r="L1047" i="1"/>
  <c r="L607" i="1"/>
  <c r="L1081" i="1"/>
  <c r="L977" i="1"/>
  <c r="L2503" i="1"/>
  <c r="L4060" i="1"/>
  <c r="L1567" i="1"/>
  <c r="L2384" i="1"/>
  <c r="L558" i="1"/>
  <c r="L1102" i="1"/>
  <c r="L2951" i="1"/>
  <c r="L3069" i="1"/>
  <c r="L3857" i="1"/>
  <c r="L4061" i="1"/>
  <c r="L947" i="1"/>
  <c r="L1575" i="1"/>
  <c r="L4064" i="1"/>
  <c r="L3087" i="1"/>
  <c r="L897" i="1"/>
  <c r="L2589" i="1"/>
  <c r="L1327" i="1"/>
  <c r="L1120" i="1"/>
  <c r="L432" i="1"/>
  <c r="L1490" i="1"/>
  <c r="L4095" i="1"/>
  <c r="L3748" i="1"/>
  <c r="L129" i="1"/>
  <c r="L996" i="1"/>
  <c r="L1330" i="1"/>
  <c r="L943" i="1"/>
  <c r="L1598" i="1"/>
  <c r="L2157" i="1"/>
  <c r="L465" i="1"/>
  <c r="L3931" i="1"/>
  <c r="L451" i="1"/>
  <c r="L863" i="1"/>
  <c r="L1487" i="1"/>
  <c r="L2571" i="1"/>
  <c r="L478" i="1"/>
  <c r="L1002" i="1"/>
  <c r="L925" i="1"/>
  <c r="L4049" i="1"/>
  <c r="L2953" i="1"/>
  <c r="L3644" i="1"/>
  <c r="L3990" i="1"/>
  <c r="L2781" i="1"/>
  <c r="L2134" i="1"/>
  <c r="L3847" i="1"/>
  <c r="L1483" i="1"/>
  <c r="L2880" i="1"/>
  <c r="L1821" i="1"/>
  <c r="L975" i="1"/>
  <c r="L2646" i="1"/>
  <c r="L4109" i="1"/>
  <c r="L867" i="1"/>
  <c r="L1818" i="1"/>
  <c r="L423" i="1"/>
  <c r="L602" i="1"/>
  <c r="L220" i="1"/>
  <c r="L2150" i="1"/>
  <c r="L2768" i="1"/>
  <c r="L3744" i="1"/>
  <c r="L3860" i="1"/>
  <c r="L4084" i="1"/>
  <c r="L1780" i="1"/>
  <c r="L4110" i="1"/>
  <c r="L959" i="1"/>
  <c r="L978" i="1"/>
  <c r="L948" i="1"/>
  <c r="L1500" i="1"/>
  <c r="L2854" i="1"/>
  <c r="L2653" i="1"/>
  <c r="L130" i="1"/>
  <c r="L2959" i="1"/>
  <c r="L2411" i="1"/>
  <c r="L4004" i="1"/>
  <c r="L3981" i="1"/>
  <c r="L2383" i="1"/>
  <c r="L3921" i="1"/>
  <c r="L505" i="1"/>
  <c r="L3889" i="1"/>
  <c r="L2516" i="1"/>
  <c r="L2861" i="1"/>
  <c r="L1801" i="1"/>
  <c r="L2136" i="1"/>
  <c r="L2593" i="1"/>
  <c r="L1910" i="1"/>
  <c r="L958" i="1"/>
  <c r="L2146" i="1"/>
  <c r="L777" i="1"/>
  <c r="L1592" i="1"/>
  <c r="L1129" i="1"/>
  <c r="L1715" i="1"/>
  <c r="L3797" i="1"/>
  <c r="L1406" i="1"/>
  <c r="L3144" i="1"/>
  <c r="L1169" i="1"/>
  <c r="L998" i="1"/>
  <c r="L1105" i="1"/>
  <c r="L1917" i="1"/>
  <c r="L2135" i="1"/>
  <c r="L2866" i="1"/>
  <c r="L1044" i="1"/>
  <c r="L1159" i="1"/>
  <c r="L2349" i="1"/>
  <c r="L3962" i="1"/>
  <c r="L4036" i="1"/>
  <c r="L3891" i="1"/>
  <c r="L678" i="1"/>
  <c r="L3800" i="1"/>
  <c r="L581" i="1"/>
  <c r="L941" i="1"/>
  <c r="L3979" i="1"/>
  <c r="L2649" i="1"/>
  <c r="L2431" i="1"/>
  <c r="L937" i="1"/>
  <c r="L4065" i="1"/>
  <c r="L2127" i="1"/>
  <c r="L1565" i="1"/>
  <c r="L1050" i="1"/>
  <c r="L603" i="1"/>
  <c r="L1790" i="1"/>
  <c r="L633" i="1"/>
  <c r="L506" i="1"/>
  <c r="L1333" i="1"/>
  <c r="L519" i="1"/>
  <c r="L951" i="1"/>
  <c r="L2369" i="1"/>
  <c r="L1075" i="1"/>
  <c r="L1795" i="1"/>
  <c r="L4007" i="1"/>
  <c r="L428" i="1"/>
  <c r="L1915" i="1"/>
  <c r="L970" i="1"/>
  <c r="L1323" i="1"/>
  <c r="L880" i="1"/>
  <c r="L999" i="1"/>
  <c r="L4015" i="1"/>
  <c r="L721" i="1"/>
  <c r="L875" i="1"/>
  <c r="L2390" i="1"/>
  <c r="L3203" i="1"/>
  <c r="L3901" i="1"/>
  <c r="L4026" i="1"/>
  <c r="L2426" i="1"/>
  <c r="L1419" i="1"/>
  <c r="L2387" i="1"/>
  <c r="L546" i="1"/>
  <c r="L1904" i="1"/>
  <c r="L3866" i="1"/>
  <c r="L967" i="1"/>
  <c r="L3094" i="1"/>
  <c r="L504" i="1"/>
  <c r="L939" i="1"/>
  <c r="L2686" i="1"/>
  <c r="L1328" i="1"/>
  <c r="L1316" i="1"/>
  <c r="L2766" i="1"/>
  <c r="L1443" i="1"/>
  <c r="L200" i="1"/>
  <c r="L4101" i="1"/>
  <c r="L2751" i="1"/>
  <c r="L965" i="1"/>
  <c r="L424" i="1"/>
  <c r="L697" i="1"/>
  <c r="L986" i="1"/>
  <c r="L1874" i="1"/>
  <c r="L2750" i="1"/>
  <c r="L4075" i="1"/>
  <c r="L2511" i="1"/>
  <c r="L1094" i="1"/>
  <c r="L2892" i="1"/>
  <c r="L4019" i="1"/>
  <c r="L623" i="1"/>
  <c r="L1920" i="1"/>
  <c r="L472" i="1"/>
  <c r="L1705" i="1"/>
  <c r="L3194" i="1"/>
  <c r="L622" i="1"/>
  <c r="L1055" i="1"/>
  <c r="L1062" i="1"/>
  <c r="L2567" i="1"/>
  <c r="L570" i="1"/>
  <c r="L586" i="1"/>
  <c r="L886" i="1"/>
  <c r="L1991" i="1"/>
  <c r="L2643" i="1"/>
  <c r="L2843" i="1"/>
  <c r="L2851" i="1"/>
  <c r="L2946" i="1"/>
  <c r="L3749" i="1"/>
  <c r="L3796" i="1"/>
  <c r="L3929" i="1"/>
  <c r="L4070" i="1"/>
  <c r="L2601" i="1"/>
  <c r="L707" i="1"/>
  <c r="L610" i="1"/>
  <c r="L3973" i="1"/>
  <c r="L3142" i="1"/>
  <c r="L663" i="1"/>
  <c r="L151" i="1"/>
  <c r="L559" i="1"/>
  <c r="L1231" i="1"/>
  <c r="L3943" i="1"/>
  <c r="L2868" i="1"/>
  <c r="L2654" i="1"/>
  <c r="L2871" i="1"/>
  <c r="L2650" i="1"/>
  <c r="L1721" i="1"/>
  <c r="L706" i="1"/>
  <c r="L2682" i="1"/>
  <c r="L228" i="1"/>
  <c r="L1456" i="1"/>
  <c r="L914" i="1"/>
  <c r="L685" i="1"/>
  <c r="L775" i="1"/>
  <c r="L2162" i="1"/>
  <c r="L2769" i="1"/>
  <c r="L2572" i="1"/>
  <c r="L3081" i="1"/>
  <c r="L1581" i="1"/>
  <c r="L955" i="1"/>
  <c r="L2415" i="1"/>
  <c r="L3903" i="1"/>
  <c r="L4023" i="1"/>
  <c r="L4021" i="1"/>
  <c r="L456" i="1"/>
  <c r="L1085" i="1"/>
  <c r="L1331" i="1"/>
  <c r="L874" i="1"/>
  <c r="L2152" i="1"/>
  <c r="L1234" i="1"/>
  <c r="L2386" i="1"/>
  <c r="L510" i="1"/>
  <c r="L571" i="1"/>
  <c r="L883" i="1"/>
  <c r="L2156" i="1"/>
  <c r="L2695" i="1"/>
  <c r="L2903" i="1"/>
  <c r="L3131" i="1"/>
  <c r="L966" i="1"/>
  <c r="L715" i="1"/>
  <c r="L452" i="1"/>
  <c r="L2905" i="1"/>
  <c r="L1438" i="1"/>
  <c r="L2764" i="1"/>
  <c r="L425" i="1"/>
  <c r="L2001" i="1"/>
  <c r="L468" i="1"/>
  <c r="L1157" i="1"/>
  <c r="L2564" i="1"/>
  <c r="L720" i="1"/>
  <c r="L1494" i="1"/>
  <c r="L1738" i="1"/>
  <c r="L2161" i="1"/>
  <c r="L222" i="1"/>
  <c r="L2763" i="1"/>
  <c r="L2328" i="1"/>
  <c r="L155" i="1"/>
  <c r="L2403" i="1"/>
  <c r="L576" i="1"/>
  <c r="L1485" i="1"/>
  <c r="L2694" i="1"/>
  <c r="L2702" i="1"/>
  <c r="L552" i="1"/>
  <c r="L779" i="1"/>
  <c r="L1072" i="1"/>
  <c r="L2432" i="1"/>
  <c r="L2149" i="1"/>
  <c r="L2357" i="1"/>
  <c r="L2683" i="1"/>
  <c r="L458" i="1"/>
  <c r="L2389" i="1"/>
  <c r="L1712" i="1"/>
  <c r="L4067" i="1"/>
  <c r="L1563" i="1"/>
  <c r="L499" i="1"/>
  <c r="L3123" i="1"/>
  <c r="L1135" i="1"/>
  <c r="L2759" i="1"/>
  <c r="L3738" i="1"/>
  <c r="L3790" i="1"/>
  <c r="L1573" i="1"/>
  <c r="L611" i="1"/>
  <c r="L1155" i="1"/>
  <c r="L3089" i="1"/>
  <c r="L3952" i="1"/>
  <c r="L1314" i="1"/>
  <c r="L2413" i="1"/>
  <c r="L2582" i="1"/>
  <c r="L919" i="1"/>
  <c r="L2508" i="1"/>
  <c r="L3968" i="1"/>
  <c r="L2652" i="1"/>
  <c r="L1726" i="1"/>
  <c r="L148" i="1"/>
  <c r="L2353" i="1"/>
  <c r="L2123" i="1"/>
  <c r="L588" i="1"/>
  <c r="L976" i="1"/>
  <c r="L1084" i="1"/>
  <c r="L2417" i="1"/>
  <c r="L543" i="1"/>
  <c r="L1579" i="1"/>
  <c r="L3868" i="1"/>
  <c r="L1244" i="1"/>
  <c r="L166" i="1"/>
  <c r="L693" i="1"/>
  <c r="L1112" i="1"/>
  <c r="L1877" i="1"/>
  <c r="L1918" i="1"/>
  <c r="L1322" i="1"/>
  <c r="L2570" i="1"/>
  <c r="L921" i="1"/>
  <c r="L1101" i="1"/>
  <c r="L1115" i="1"/>
  <c r="L1128" i="1"/>
  <c r="L1409" i="1"/>
  <c r="L1583" i="1"/>
  <c r="L1791" i="1"/>
  <c r="L1868" i="1"/>
  <c r="L2585" i="1"/>
  <c r="L2895" i="1"/>
  <c r="L555" i="1"/>
  <c r="L2437" i="1"/>
  <c r="L1150" i="1"/>
  <c r="L3079" i="1"/>
  <c r="L2697" i="1"/>
  <c r="L1126" i="1"/>
  <c r="L994" i="1"/>
  <c r="L1160" i="1"/>
  <c r="L1111" i="1"/>
  <c r="L1875" i="1"/>
  <c r="L1545" i="1"/>
  <c r="L422" i="1"/>
  <c r="L2743" i="1"/>
  <c r="L507" i="1"/>
  <c r="L2404" i="1"/>
  <c r="L2864" i="1"/>
  <c r="L577" i="1"/>
  <c r="L597" i="1"/>
  <c r="L573" i="1"/>
  <c r="L902" i="1"/>
  <c r="L1407" i="1"/>
  <c r="L3963" i="1"/>
  <c r="L4043" i="1"/>
  <c r="L192" i="1"/>
  <c r="L1990" i="1"/>
  <c r="L1145" i="1"/>
  <c r="L2886" i="1"/>
  <c r="L711" i="1"/>
  <c r="L232" i="1"/>
  <c r="L664" i="1"/>
  <c r="L780" i="1"/>
  <c r="L1172" i="1"/>
  <c r="L1740" i="1"/>
  <c r="L1865" i="1"/>
  <c r="L3055" i="1"/>
  <c r="L4074" i="1"/>
  <c r="L696" i="1"/>
  <c r="L575" i="1"/>
  <c r="L2124" i="1"/>
  <c r="L2350" i="1"/>
  <c r="L1013" i="1"/>
  <c r="L2382" i="1"/>
  <c r="L563" i="1"/>
  <c r="L3200" i="1"/>
  <c r="L1688" i="1"/>
  <c r="L940" i="1"/>
  <c r="L1140" i="1"/>
  <c r="L665" i="1"/>
  <c r="L864" i="1"/>
  <c r="L3097" i="1"/>
  <c r="L144" i="1"/>
  <c r="L239" i="1"/>
  <c r="L1425" i="1"/>
  <c r="L1561" i="1"/>
  <c r="L2440" i="1"/>
  <c r="L2779" i="1"/>
  <c r="L3917" i="1"/>
  <c r="L4086" i="1"/>
  <c r="L2681" i="1"/>
  <c r="L2372" i="1"/>
  <c r="L2700" i="1"/>
  <c r="L545" i="1"/>
  <c r="L872" i="1"/>
  <c r="L3120" i="1"/>
  <c r="L719" i="1"/>
  <c r="L1324" i="1"/>
  <c r="L906" i="1"/>
  <c r="L904" i="1"/>
  <c r="L3928" i="1"/>
  <c r="L1042" i="1"/>
  <c r="L462" i="1"/>
  <c r="L491" i="1"/>
  <c r="L3919" i="1"/>
  <c r="L4087" i="1"/>
  <c r="L1909" i="1"/>
  <c r="L1597" i="1"/>
  <c r="L3085" i="1"/>
  <c r="L3794" i="1"/>
  <c r="L125" i="1"/>
  <c r="L3105" i="1"/>
  <c r="L1010" i="1"/>
  <c r="L159" i="1"/>
  <c r="L2569" i="1"/>
  <c r="L599" i="1"/>
  <c r="L2153" i="1"/>
  <c r="L2881" i="1"/>
  <c r="L2370" i="1"/>
  <c r="L2573" i="1"/>
  <c r="L1501" i="1"/>
  <c r="L2771" i="1"/>
  <c r="L3088" i="1"/>
  <c r="L3947" i="1"/>
  <c r="L3996" i="1"/>
  <c r="L4009" i="1"/>
  <c r="L1488" i="1"/>
  <c r="L2685" i="1"/>
  <c r="L1121" i="1"/>
  <c r="L1413" i="1"/>
  <c r="L2765" i="1"/>
  <c r="L217" i="1"/>
  <c r="L973" i="1"/>
  <c r="L3911" i="1"/>
  <c r="L1125" i="1"/>
  <c r="L1132" i="1"/>
  <c r="L1717" i="1"/>
  <c r="L3942" i="1"/>
  <c r="L714" i="1"/>
  <c r="L1720" i="1"/>
  <c r="L3083" i="1"/>
  <c r="L4044" i="1"/>
  <c r="L675" i="1"/>
  <c r="L2132" i="1"/>
  <c r="L608" i="1"/>
  <c r="L638" i="1"/>
  <c r="L1344" i="1"/>
  <c r="L2398" i="1"/>
  <c r="L3870" i="1"/>
  <c r="L511" i="1"/>
  <c r="L579" i="1"/>
  <c r="L1416" i="1"/>
  <c r="L1420" i="1"/>
  <c r="L2410" i="1"/>
  <c r="L2424" i="1"/>
  <c r="L2442" i="1"/>
  <c r="L2850" i="1"/>
  <c r="L3854" i="1"/>
  <c r="L3920" i="1"/>
  <c r="L4006" i="1"/>
  <c r="L4115" i="1"/>
  <c r="L1703" i="1"/>
  <c r="L3090" i="1"/>
  <c r="L1012" i="1"/>
  <c r="L2775" i="1"/>
  <c r="L2391" i="1"/>
  <c r="L486" i="1"/>
  <c r="L631" i="1"/>
  <c r="L1171" i="1"/>
  <c r="L1907" i="1"/>
  <c r="L572" i="1"/>
  <c r="L1116" i="1"/>
  <c r="L2130" i="1"/>
  <c r="L2154" i="1"/>
  <c r="L2587" i="1"/>
  <c r="L2588" i="1"/>
  <c r="L2594" i="1"/>
  <c r="L2889" i="1"/>
  <c r="L4068" i="1"/>
  <c r="L4081" i="1"/>
  <c r="L1107" i="1"/>
  <c r="L496" i="1"/>
  <c r="L3062" i="1"/>
  <c r="L2955" i="1"/>
  <c r="L1070" i="1"/>
  <c r="L1151" i="1"/>
  <c r="L2512" i="1"/>
  <c r="L3054" i="1"/>
  <c r="L2690" i="1"/>
  <c r="L2581" i="1"/>
  <c r="L514" i="1"/>
  <c r="L1994" i="1"/>
  <c r="L1117" i="1"/>
  <c r="L2436" i="1"/>
  <c r="L2393" i="1"/>
  <c r="L508" i="1"/>
  <c r="L1147" i="1"/>
  <c r="L1408" i="1"/>
  <c r="L1600" i="1"/>
  <c r="L4002" i="1"/>
  <c r="L196" i="1"/>
  <c r="L1881" i="1"/>
  <c r="L3080" i="1"/>
  <c r="L765" i="1"/>
  <c r="L2142" i="1"/>
  <c r="L870" i="1"/>
  <c r="L684" i="1"/>
  <c r="L1131" i="1"/>
  <c r="L596" i="1"/>
  <c r="L992" i="1"/>
  <c r="L1424" i="1"/>
  <c r="L1566" i="1"/>
  <c r="L2346" i="1"/>
  <c r="L442" i="1"/>
  <c r="L445" i="1"/>
  <c r="L484" i="1"/>
  <c r="L1130" i="1"/>
  <c r="L1173" i="1"/>
  <c r="L1423" i="1"/>
  <c r="L1437" i="1"/>
  <c r="L1484" i="1"/>
  <c r="L1741" i="1"/>
  <c r="L1906" i="1"/>
  <c r="L2948" i="1"/>
  <c r="L3119" i="1"/>
  <c r="L3647" i="1"/>
  <c r="L3941" i="1"/>
  <c r="L2651" i="1"/>
  <c r="L466" i="1"/>
  <c r="L3954" i="1"/>
  <c r="L2662" i="1"/>
  <c r="L2660" i="1"/>
  <c r="L565" i="1"/>
  <c r="L550" i="1"/>
  <c r="L3076" i="1"/>
  <c r="L548" i="1"/>
  <c r="L1046" i="1"/>
  <c r="L632" i="1"/>
  <c r="L1088" i="1"/>
  <c r="L150" i="1"/>
  <c r="L2909" i="1"/>
  <c r="L4051" i="1"/>
  <c r="L2504" i="1"/>
  <c r="L1585" i="1"/>
  <c r="L1813" i="1"/>
  <c r="L3972" i="1"/>
  <c r="L2356" i="1"/>
  <c r="L3070" i="1"/>
  <c r="L457" i="1"/>
  <c r="L191" i="1"/>
  <c r="L1074" i="1"/>
  <c r="L3808" i="1"/>
  <c r="L4052" i="1"/>
  <c r="L2348" i="1"/>
  <c r="L461" i="1"/>
  <c r="L1141" i="1"/>
  <c r="L601" i="1"/>
  <c r="L593" i="1"/>
  <c r="L2396" i="1"/>
  <c r="L3198" i="1"/>
  <c r="L2138" i="1"/>
  <c r="L1164" i="1"/>
  <c r="L153" i="1"/>
  <c r="L3880" i="1"/>
  <c r="L2693" i="1"/>
  <c r="L3110" i="1"/>
  <c r="L2656" i="1"/>
  <c r="L1049" i="1"/>
  <c r="L2395" i="1"/>
  <c r="L1869" i="1"/>
  <c r="L1988" i="1"/>
  <c r="L2128" i="1"/>
  <c r="L3121" i="1"/>
  <c r="L1696" i="1"/>
  <c r="L1099" i="1"/>
  <c r="L2376" i="1"/>
  <c r="L2521" i="1"/>
  <c r="L1103" i="1"/>
  <c r="L2362" i="1"/>
  <c r="L215" i="1"/>
  <c r="L683" i="1"/>
  <c r="L1113" i="1"/>
  <c r="L2865" i="1"/>
  <c r="L3067" i="1"/>
  <c r="L3112" i="1"/>
  <c r="L3861" i="1"/>
  <c r="L4114" i="1"/>
  <c r="L1092" i="1"/>
  <c r="L2438" i="1"/>
  <c r="L1118" i="1"/>
  <c r="L2877" i="1"/>
  <c r="L1724" i="1"/>
  <c r="L123" i="1"/>
  <c r="L582" i="1"/>
  <c r="L1543" i="1"/>
  <c r="L1547" i="1"/>
  <c r="L1729" i="1"/>
  <c r="L3632" i="1"/>
  <c r="L3134" i="1"/>
  <c r="L476" i="1"/>
  <c r="L598" i="1"/>
  <c r="L676" i="1"/>
  <c r="L3906" i="1"/>
  <c r="L2427" i="1"/>
  <c r="L455" i="1"/>
  <c r="L773" i="1"/>
  <c r="L3855" i="1"/>
  <c r="L2418" i="1"/>
  <c r="L3096" i="1"/>
  <c r="L3959" i="1"/>
  <c r="L1175" i="1"/>
  <c r="L1913" i="1"/>
  <c r="L3075" i="1"/>
  <c r="L1736" i="1"/>
  <c r="L561" i="1"/>
  <c r="L629" i="1"/>
  <c r="L636" i="1"/>
  <c r="L568" i="1"/>
  <c r="L2148" i="1"/>
  <c r="L2420" i="1"/>
  <c r="L2687" i="1"/>
  <c r="L2915" i="1"/>
  <c r="L3858" i="1"/>
  <c r="L4047" i="1"/>
  <c r="L3082" i="1"/>
  <c r="L4094" i="1"/>
  <c r="L1083" i="1"/>
  <c r="L984" i="1"/>
  <c r="L449" i="1"/>
  <c r="L1412" i="1"/>
  <c r="L2423" i="1"/>
  <c r="L2904" i="1"/>
  <c r="L3060" i="1"/>
  <c r="L3074" i="1"/>
  <c r="L1876" i="1"/>
  <c r="L214" i="1"/>
  <c r="L1449" i="1"/>
  <c r="L122" i="1"/>
  <c r="L2434" i="1"/>
  <c r="L4017" i="1"/>
  <c r="L2680" i="1"/>
  <c r="L1595" i="1"/>
  <c r="L591" i="1"/>
  <c r="L1589" i="1"/>
  <c r="L2425" i="1"/>
  <c r="L3864" i="1"/>
  <c r="L983" i="1"/>
  <c r="L427" i="1"/>
  <c r="L562" i="1"/>
  <c r="L1123" i="1"/>
  <c r="L580" i="1"/>
  <c r="L585" i="1"/>
  <c r="L2911" i="1"/>
  <c r="L1453" i="1"/>
  <c r="L163" i="1"/>
  <c r="L169" i="1"/>
  <c r="L2591" i="1"/>
  <c r="L3122" i="1"/>
  <c r="L2155" i="1"/>
  <c r="L488" i="1"/>
  <c r="L640" i="1"/>
  <c r="L3934" i="1"/>
  <c r="L637" i="1"/>
  <c r="L216" i="1"/>
  <c r="L1183" i="1"/>
  <c r="L154" i="1"/>
  <c r="L1442" i="1"/>
  <c r="L542" i="1"/>
  <c r="L1180" i="1"/>
  <c r="L1499" i="1"/>
  <c r="L3914" i="1"/>
  <c r="L4008" i="1"/>
  <c r="L1704" i="1"/>
  <c r="L157" i="1"/>
  <c r="L3995" i="1"/>
  <c r="L2375" i="1"/>
  <c r="L1178" i="1"/>
  <c r="L566" i="1"/>
  <c r="L3057" i="1"/>
  <c r="L2950" i="1"/>
  <c r="L3798" i="1"/>
  <c r="L668" i="1"/>
  <c r="L1136" i="1"/>
  <c r="L2916" i="1"/>
  <c r="L2943" i="1"/>
  <c r="L3641" i="1"/>
  <c r="L1867" i="1"/>
  <c r="L447" i="1"/>
  <c r="L2696" i="1"/>
  <c r="L2912" i="1"/>
  <c r="L3126" i="1"/>
  <c r="L2430" i="1"/>
  <c r="L2691" i="1"/>
  <c r="L437" i="1"/>
  <c r="L161" i="1"/>
  <c r="L173" i="1"/>
  <c r="L2429" i="1"/>
  <c r="L2433" i="1"/>
  <c r="L3202" i="1"/>
  <c r="L3807" i="1"/>
  <c r="L194" i="1"/>
  <c r="L498" i="1"/>
  <c r="L1318" i="1"/>
  <c r="L578" i="1"/>
  <c r="L2596" i="1"/>
  <c r="L2584" i="1"/>
  <c r="L1452" i="1"/>
  <c r="L698" i="1"/>
  <c r="L3953" i="1"/>
  <c r="L544" i="1"/>
  <c r="L3631" i="1"/>
  <c r="L641" i="1"/>
  <c r="L621" i="1"/>
  <c r="L124" i="1"/>
  <c r="L126" i="1"/>
  <c r="L131" i="1"/>
  <c r="L132" i="1"/>
  <c r="L133" i="1"/>
  <c r="L135" i="1"/>
  <c r="L136" i="1"/>
  <c r="L138" i="1"/>
  <c r="L139" i="1"/>
  <c r="L142" i="1"/>
  <c r="L145" i="1"/>
  <c r="L149" i="1"/>
  <c r="L160" i="1"/>
  <c r="L604" i="1"/>
  <c r="L606" i="1"/>
  <c r="L609" i="1"/>
  <c r="L612" i="1"/>
  <c r="L613" i="1"/>
  <c r="L614" i="1"/>
  <c r="L616" i="1"/>
  <c r="L617" i="1"/>
  <c r="L618" i="1"/>
  <c r="L620" i="1"/>
  <c r="L625" i="1"/>
  <c r="L626" i="1"/>
  <c r="L627" i="1"/>
  <c r="L630" i="1"/>
  <c r="L634" i="1"/>
  <c r="L639" i="1"/>
  <c r="L1043" i="1"/>
  <c r="L1048" i="1"/>
  <c r="L1051" i="1"/>
  <c r="L1052" i="1"/>
  <c r="L1053" i="1"/>
  <c r="L1054" i="1"/>
  <c r="L1056" i="1"/>
  <c r="L1057" i="1"/>
  <c r="L1058" i="1"/>
  <c r="L1059" i="1"/>
  <c r="L1060" i="1"/>
  <c r="L1061" i="1"/>
  <c r="L1063" i="1"/>
  <c r="L1065" i="1"/>
  <c r="L1229" i="1"/>
  <c r="L1232" i="1"/>
  <c r="L1233" i="1"/>
  <c r="L1236" i="1"/>
  <c r="L1238" i="1"/>
  <c r="L1239" i="1"/>
  <c r="L1241" i="1"/>
  <c r="L1334" i="1"/>
  <c r="L1335" i="1"/>
  <c r="L1342" i="1"/>
  <c r="L1454" i="1"/>
  <c r="L1455" i="1"/>
  <c r="L1459" i="1"/>
  <c r="L1460" i="1"/>
  <c r="L1461" i="1"/>
  <c r="L1462" i="1"/>
  <c r="L1564" i="1"/>
  <c r="L1571" i="1"/>
  <c r="L1582" i="1"/>
  <c r="L2343" i="1"/>
  <c r="L2344" i="1"/>
  <c r="L2347" i="1"/>
  <c r="L2351" i="1"/>
  <c r="L2352" i="1"/>
  <c r="L2354" i="1"/>
  <c r="L2355" i="1"/>
  <c r="L2358" i="1"/>
  <c r="L2359" i="1"/>
  <c r="L2360" i="1"/>
  <c r="L2363" i="1"/>
  <c r="L2365" i="1"/>
  <c r="L2366" i="1"/>
  <c r="L2367" i="1"/>
  <c r="L2371" i="1"/>
  <c r="L2373" i="1"/>
  <c r="L2377" i="1"/>
  <c r="L2379" i="1"/>
  <c r="L2380" i="1"/>
  <c r="L2381" i="1"/>
  <c r="L2388" i="1"/>
  <c r="L2392" i="1"/>
  <c r="L2394" i="1"/>
  <c r="L2397" i="1"/>
  <c r="L2399" i="1"/>
  <c r="L2400" i="1"/>
  <c r="L2401" i="1"/>
  <c r="L2402" i="1"/>
  <c r="L2563" i="1"/>
  <c r="L2565" i="1"/>
  <c r="L2566" i="1"/>
  <c r="L2568" i="1"/>
  <c r="L2574" i="1"/>
  <c r="L2575" i="1"/>
  <c r="L2576" i="1"/>
  <c r="L2577" i="1"/>
  <c r="L2578" i="1"/>
  <c r="L2579" i="1"/>
  <c r="L2580" i="1"/>
  <c r="L2956" i="1"/>
  <c r="L2960" i="1"/>
  <c r="L2961" i="1"/>
  <c r="L2962" i="1"/>
  <c r="L3127" i="1"/>
  <c r="L3129" i="1"/>
  <c r="L3874" i="1"/>
  <c r="L3875" i="1"/>
  <c r="L3876" i="1"/>
  <c r="L3877" i="1"/>
  <c r="L3881" i="1"/>
  <c r="L3884" i="1"/>
  <c r="L3885" i="1"/>
  <c r="L3886" i="1"/>
  <c r="L3887" i="1"/>
  <c r="L3888" i="1"/>
  <c r="L162" i="1"/>
  <c r="L165" i="1"/>
  <c r="L167" i="1"/>
  <c r="L174" i="1"/>
  <c r="L175" i="1"/>
  <c r="L176" i="1"/>
  <c r="L178" i="1"/>
  <c r="L180" i="1"/>
  <c r="L184" i="1"/>
  <c r="L188" i="1"/>
  <c r="L190" i="1"/>
  <c r="L195" i="1"/>
  <c r="L197" i="1"/>
  <c r="L201" i="1"/>
  <c r="L204" i="1"/>
  <c r="L208" i="1"/>
  <c r="L210" i="1"/>
  <c r="L211" i="1"/>
  <c r="L223" i="1"/>
  <c r="L225" i="1"/>
  <c r="L226" i="1"/>
  <c r="L227" i="1"/>
  <c r="L229" i="1"/>
  <c r="L230" i="1"/>
  <c r="L231" i="1"/>
  <c r="L233" i="1"/>
  <c r="L235" i="1"/>
  <c r="L237" i="1"/>
  <c r="L238" i="1"/>
  <c r="L240" i="1"/>
  <c r="L429" i="1"/>
  <c r="L431" i="1"/>
  <c r="L435" i="1"/>
  <c r="L438" i="1"/>
  <c r="L439" i="1"/>
  <c r="L441" i="1"/>
  <c r="L443" i="1"/>
  <c r="L453" i="1"/>
  <c r="L459" i="1"/>
  <c r="L463" i="1"/>
  <c r="L464" i="1"/>
  <c r="L470" i="1"/>
  <c r="L471" i="1"/>
  <c r="L477" i="1"/>
  <c r="L479" i="1"/>
  <c r="L480" i="1"/>
  <c r="L489" i="1"/>
  <c r="L490" i="1"/>
  <c r="L492" i="1"/>
  <c r="L493" i="1"/>
  <c r="L494" i="1"/>
  <c r="L495" i="1"/>
  <c r="L497" i="1"/>
  <c r="L503" i="1"/>
  <c r="L512" i="1"/>
  <c r="L518" i="1"/>
  <c r="L520" i="1"/>
  <c r="L549" i="1"/>
  <c r="L554" i="1"/>
  <c r="L557" i="1"/>
  <c r="L560" i="1"/>
  <c r="L564" i="1"/>
  <c r="L567" i="1"/>
  <c r="L569" i="1"/>
  <c r="L574" i="1"/>
  <c r="L583" i="1"/>
  <c r="L584" i="1"/>
  <c r="L587" i="1"/>
  <c r="L688" i="1"/>
  <c r="L708" i="1"/>
  <c r="L712" i="1"/>
  <c r="L762" i="1"/>
  <c r="L764" i="1"/>
  <c r="L766" i="1"/>
  <c r="L768" i="1"/>
  <c r="L770" i="1"/>
  <c r="L772" i="1"/>
  <c r="L877" i="1"/>
  <c r="L889" i="1"/>
  <c r="L899" i="1"/>
  <c r="L903" i="1"/>
  <c r="L908" i="1"/>
  <c r="L909" i="1"/>
  <c r="L910" i="1"/>
  <c r="L913" i="1"/>
  <c r="L916" i="1"/>
  <c r="L918" i="1"/>
  <c r="L922" i="1"/>
  <c r="L928" i="1"/>
  <c r="L929" i="1"/>
  <c r="L931" i="1"/>
  <c r="L938" i="1"/>
  <c r="L949" i="1"/>
  <c r="L990" i="1"/>
  <c r="L1073" i="1"/>
  <c r="L1086" i="1"/>
  <c r="L1089" i="1"/>
  <c r="L1109" i="1"/>
  <c r="L1122" i="1"/>
  <c r="L1124" i="1"/>
  <c r="L1127" i="1"/>
  <c r="L1133" i="1"/>
  <c r="L1142" i="1"/>
  <c r="L1143" i="1"/>
  <c r="L1144" i="1"/>
  <c r="L1146" i="1"/>
  <c r="L1149" i="1"/>
  <c r="L1153" i="1"/>
  <c r="L1158" i="1"/>
  <c r="L1161" i="1"/>
  <c r="L1163" i="1"/>
  <c r="L1165" i="1"/>
  <c r="L1166" i="1"/>
  <c r="L1174" i="1"/>
  <c r="L1179" i="1"/>
  <c r="L1411" i="1"/>
  <c r="L1418" i="1"/>
  <c r="L1427" i="1"/>
  <c r="L1428" i="1"/>
  <c r="L1431" i="1"/>
  <c r="L1434" i="1"/>
  <c r="L1444" i="1"/>
  <c r="L1445" i="1"/>
  <c r="L1446" i="1"/>
  <c r="L1447" i="1"/>
  <c r="L1448" i="1"/>
  <c r="L1450" i="1"/>
  <c r="L1451" i="1"/>
  <c r="L1486" i="1"/>
  <c r="L1489" i="1"/>
  <c r="L1491" i="1"/>
  <c r="L1495" i="1"/>
  <c r="L1497" i="1"/>
  <c r="L1498" i="1"/>
  <c r="L1546" i="1"/>
  <c r="L1549" i="1"/>
  <c r="L1553" i="1"/>
  <c r="L1555" i="1"/>
  <c r="L1556" i="1"/>
  <c r="L1557" i="1"/>
  <c r="L1586" i="1"/>
  <c r="L1588" i="1"/>
  <c r="L1590" i="1"/>
  <c r="L1591" i="1"/>
  <c r="L1594" i="1"/>
  <c r="L1599" i="1"/>
  <c r="L1601" i="1"/>
  <c r="L1707" i="1"/>
  <c r="L1708" i="1"/>
  <c r="L1710" i="1"/>
  <c r="L1714" i="1"/>
  <c r="L1723" i="1"/>
  <c r="L1731" i="1"/>
  <c r="L1732" i="1"/>
  <c r="L1733" i="1"/>
  <c r="L1734" i="1"/>
  <c r="L1735" i="1"/>
  <c r="L1742" i="1"/>
  <c r="L1768" i="1"/>
  <c r="L1815" i="1"/>
  <c r="L1817" i="1"/>
  <c r="L1820" i="1"/>
  <c r="L1863" i="1"/>
  <c r="L1871" i="1"/>
  <c r="L1878" i="1"/>
  <c r="L1879" i="1"/>
  <c r="L1880" i="1"/>
  <c r="L1984" i="1"/>
  <c r="L1995" i="1"/>
  <c r="L1996" i="1"/>
  <c r="L1998" i="1"/>
  <c r="L1999" i="1"/>
  <c r="L2143" i="1"/>
  <c r="L2151" i="1"/>
  <c r="L2406" i="1"/>
  <c r="L2412" i="1"/>
  <c r="L2414" i="1"/>
  <c r="L2419" i="1"/>
  <c r="L2421" i="1"/>
  <c r="L2428" i="1"/>
  <c r="L2435" i="1"/>
  <c r="L2439" i="1"/>
  <c r="L2441" i="1"/>
  <c r="L2505" i="1"/>
  <c r="L2506" i="1"/>
  <c r="L2507" i="1"/>
  <c r="L2509" i="1"/>
  <c r="L2510" i="1"/>
  <c r="L2513" i="1"/>
  <c r="L2514" i="1"/>
  <c r="L2515" i="1"/>
  <c r="L2518" i="1"/>
  <c r="L2520" i="1"/>
  <c r="L2522" i="1"/>
  <c r="L2586" i="1"/>
  <c r="L2592" i="1"/>
  <c r="L2595" i="1"/>
  <c r="L2644" i="1"/>
  <c r="L2688" i="1"/>
  <c r="L2689" i="1"/>
  <c r="L2701" i="1"/>
  <c r="L2745" i="1"/>
  <c r="L2752" i="1"/>
  <c r="L2753" i="1"/>
  <c r="L2756" i="1"/>
  <c r="L2762" i="1"/>
  <c r="L2767" i="1"/>
  <c r="L2773" i="1"/>
  <c r="L2774" i="1"/>
  <c r="L2782" i="1"/>
  <c r="L2844" i="1"/>
  <c r="L2845" i="1"/>
  <c r="L2848" i="1"/>
  <c r="L2849" i="1"/>
  <c r="L2853" i="1"/>
  <c r="L2855" i="1"/>
  <c r="L2860" i="1"/>
  <c r="L2867" i="1"/>
  <c r="L2874" i="1"/>
  <c r="L2878" i="1"/>
  <c r="L2883" i="1"/>
  <c r="L2890" i="1"/>
  <c r="L2896" i="1"/>
  <c r="L2901" i="1"/>
  <c r="L2945" i="1"/>
  <c r="L2947" i="1"/>
  <c r="L2952" i="1"/>
  <c r="L3056" i="1"/>
  <c r="L3058" i="1"/>
  <c r="L3059" i="1"/>
  <c r="L3063" i="1"/>
  <c r="L3084" i="1"/>
  <c r="L3116" i="1"/>
  <c r="L3192" i="1"/>
  <c r="L3196" i="1"/>
  <c r="L3206" i="1"/>
  <c r="L3208" i="1"/>
  <c r="L3630" i="1"/>
  <c r="L3638" i="1"/>
  <c r="L3643" i="1"/>
  <c r="L3645" i="1"/>
  <c r="L3735" i="1"/>
  <c r="L3743" i="1"/>
  <c r="L3745" i="1"/>
  <c r="L3746" i="1"/>
  <c r="L3792" i="1"/>
  <c r="L3793" i="1"/>
  <c r="L3804" i="1"/>
  <c r="L3806" i="1"/>
  <c r="L3865" i="1"/>
  <c r="L3894" i="1"/>
  <c r="L3905" i="1"/>
  <c r="L3918" i="1"/>
  <c r="L3923" i="1"/>
  <c r="L3932" i="1"/>
  <c r="L3933" i="1"/>
  <c r="L3938" i="1"/>
  <c r="L3944" i="1"/>
  <c r="L3946" i="1"/>
  <c r="L3950" i="1"/>
  <c r="L3955" i="1"/>
  <c r="L3956" i="1"/>
  <c r="L3958" i="1"/>
  <c r="L3965" i="1"/>
  <c r="L3977" i="1"/>
  <c r="L3991" i="1"/>
  <c r="L3999" i="1"/>
  <c r="L4014" i="1"/>
  <c r="L4016" i="1"/>
  <c r="L4025" i="1"/>
  <c r="L4028" i="1"/>
  <c r="L4031" i="1"/>
  <c r="L4033" i="1"/>
  <c r="L4045" i="1"/>
  <c r="L4053" i="1"/>
  <c r="L4056" i="1"/>
  <c r="L4063" i="1"/>
  <c r="L4073" i="1"/>
  <c r="L4078" i="1"/>
  <c r="L4080" i="1"/>
  <c r="L4082" i="1"/>
  <c r="L4089" i="1"/>
  <c r="L4099" i="1"/>
  <c r="L4100" i="1"/>
  <c r="L4102" i="1"/>
  <c r="L4103" i="1"/>
  <c r="L4111" i="1"/>
  <c r="L1684" i="1"/>
  <c r="L1698" i="1"/>
  <c r="L1700" i="1"/>
  <c r="L3140" i="1"/>
  <c r="L3145" i="1"/>
  <c r="L3147" i="1"/>
  <c r="L2736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3135" i="1"/>
  <c r="O1665" i="1"/>
  <c r="O1755" i="1"/>
  <c r="O2451" i="1"/>
  <c r="O2936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1003" i="1"/>
  <c r="O96" i="1"/>
  <c r="O114" i="1"/>
  <c r="O782" i="1"/>
  <c r="O813" i="1"/>
  <c r="O831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2705" i="1"/>
  <c r="O756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1687" i="1"/>
  <c r="O90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141" i="1"/>
  <c r="O1691" i="1"/>
  <c r="O33" i="1"/>
  <c r="O43" i="1"/>
  <c r="O46" i="1"/>
  <c r="O51" i="1"/>
  <c r="O52" i="1"/>
  <c r="O75" i="1"/>
  <c r="O86" i="1"/>
  <c r="O102" i="1"/>
  <c r="O103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1572" i="1"/>
  <c r="O771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4042" i="1"/>
  <c r="O1689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3872" i="1"/>
  <c r="O2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1578" i="1"/>
  <c r="O224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2647" i="1"/>
  <c r="O1713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902" i="1"/>
  <c r="O3922" i="1"/>
  <c r="O3141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574" i="1"/>
  <c r="O3883" i="1"/>
  <c r="O193" i="1"/>
  <c r="O436" i="1"/>
  <c r="O446" i="1"/>
  <c r="O1137" i="1"/>
  <c r="O1415" i="1"/>
  <c r="O2133" i="1"/>
  <c r="O2888" i="1"/>
  <c r="O2906" i="1"/>
  <c r="O386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619" i="1"/>
  <c r="O2345" i="1"/>
  <c r="O513" i="1"/>
  <c r="O1440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1017" i="1"/>
  <c r="O3873" i="1"/>
  <c r="O781" i="1"/>
  <c r="O927" i="1"/>
  <c r="O4097" i="1"/>
  <c r="O2158" i="1"/>
  <c r="O1047" i="1"/>
  <c r="O607" i="1"/>
  <c r="O1081" i="1"/>
  <c r="O977" i="1"/>
  <c r="O2503" i="1"/>
  <c r="O4060" i="1"/>
  <c r="O1567" i="1"/>
  <c r="O2384" i="1"/>
  <c r="O558" i="1"/>
  <c r="O1102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602" i="1"/>
  <c r="O220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3889" i="1"/>
  <c r="O2516" i="1"/>
  <c r="O2861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622" i="1"/>
  <c r="O1055" i="1"/>
  <c r="O1062" i="1"/>
  <c r="O2567" i="1"/>
  <c r="O570" i="1"/>
  <c r="O586" i="1"/>
  <c r="O886" i="1"/>
  <c r="O1991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1456" i="1"/>
  <c r="O914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1234" i="1"/>
  <c r="O2386" i="1"/>
  <c r="O510" i="1"/>
  <c r="O571" i="1"/>
  <c r="O883" i="1"/>
  <c r="O215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2564" i="1"/>
  <c r="O720" i="1"/>
  <c r="O1494" i="1"/>
  <c r="O1738" i="1"/>
  <c r="O2161" i="1"/>
  <c r="O222" i="1"/>
  <c r="O2763" i="1"/>
  <c r="O2328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3123" i="1"/>
  <c r="O1135" i="1"/>
  <c r="O2759" i="1"/>
  <c r="O3738" i="1"/>
  <c r="O3790" i="1"/>
  <c r="O1573" i="1"/>
  <c r="O611" i="1"/>
  <c r="O1155" i="1"/>
  <c r="O3089" i="1"/>
  <c r="O3952" i="1"/>
  <c r="O1314" i="1"/>
  <c r="O2413" i="1"/>
  <c r="O2582" i="1"/>
  <c r="O919" i="1"/>
  <c r="O2508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2570" i="1"/>
  <c r="O921" i="1"/>
  <c r="O1101" i="1"/>
  <c r="O1115" i="1"/>
  <c r="O1128" i="1"/>
  <c r="O1409" i="1"/>
  <c r="O1583" i="1"/>
  <c r="O1791" i="1"/>
  <c r="O1868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2382" i="1"/>
  <c r="O563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1042" i="1"/>
  <c r="O462" i="1"/>
  <c r="O491" i="1"/>
  <c r="O3919" i="1"/>
  <c r="O4087" i="1"/>
  <c r="O1909" i="1"/>
  <c r="O1597" i="1"/>
  <c r="O3085" i="1"/>
  <c r="O3794" i="1"/>
  <c r="O125" i="1"/>
  <c r="O3105" i="1"/>
  <c r="O1010" i="1"/>
  <c r="O159" i="1"/>
  <c r="O2569" i="1"/>
  <c r="O599" i="1"/>
  <c r="O2153" i="1"/>
  <c r="O2881" i="1"/>
  <c r="O2370" i="1"/>
  <c r="O2573" i="1"/>
  <c r="O1501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608" i="1"/>
  <c r="O638" i="1"/>
  <c r="O1344" i="1"/>
  <c r="O2398" i="1"/>
  <c r="O3870" i="1"/>
  <c r="O511" i="1"/>
  <c r="O579" i="1"/>
  <c r="O1416" i="1"/>
  <c r="O1420" i="1"/>
  <c r="O2410" i="1"/>
  <c r="O2424" i="1"/>
  <c r="O2442" i="1"/>
  <c r="O2850" i="1"/>
  <c r="O3854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2393" i="1"/>
  <c r="O508" i="1"/>
  <c r="O1147" i="1"/>
  <c r="O1408" i="1"/>
  <c r="O1600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1566" i="1"/>
  <c r="O2346" i="1"/>
  <c r="O442" i="1"/>
  <c r="O445" i="1"/>
  <c r="O484" i="1"/>
  <c r="O1130" i="1"/>
  <c r="O1173" i="1"/>
  <c r="O1423" i="1"/>
  <c r="O1437" i="1"/>
  <c r="O1484" i="1"/>
  <c r="O1741" i="1"/>
  <c r="O190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2395" i="1"/>
  <c r="O1869" i="1"/>
  <c r="O1988" i="1"/>
  <c r="O2128" i="1"/>
  <c r="O3121" i="1"/>
  <c r="O1696" i="1"/>
  <c r="O1099" i="1"/>
  <c r="O2376" i="1"/>
  <c r="O2521" i="1"/>
  <c r="O1103" i="1"/>
  <c r="O2362" i="1"/>
  <c r="O215" i="1"/>
  <c r="O683" i="1"/>
  <c r="O1113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632" i="1"/>
  <c r="O3134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629" i="1"/>
  <c r="O636" i="1"/>
  <c r="O568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637" i="1"/>
  <c r="O216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684" i="1"/>
  <c r="O1698" i="1"/>
  <c r="O1700" i="1"/>
  <c r="O3140" i="1"/>
  <c r="O3145" i="1"/>
  <c r="O3147" i="1"/>
  <c r="O2245" i="1"/>
  <c r="O1255" i="1"/>
  <c r="O1014" i="1"/>
  <c r="O2016" i="1"/>
  <c r="O3842" i="1"/>
  <c r="O2613" i="1"/>
  <c r="R249" i="1"/>
  <c r="R282" i="1"/>
  <c r="R421" i="1"/>
  <c r="R1509" i="1"/>
  <c r="R2205" i="1"/>
  <c r="R2063" i="1"/>
  <c r="R2988" i="1"/>
  <c r="R3339" i="1"/>
  <c r="R3673" i="1"/>
  <c r="R854" i="1"/>
  <c r="R3388" i="1"/>
  <c r="R2090" i="1"/>
  <c r="R1761" i="1"/>
  <c r="R3698" i="1"/>
  <c r="R3504" i="1"/>
  <c r="R1975" i="1"/>
  <c r="R103" i="1"/>
  <c r="R3109" i="1"/>
  <c r="R3626" i="1"/>
  <c r="R262" i="1"/>
  <c r="R3027" i="1"/>
  <c r="R807" i="1"/>
  <c r="R382" i="1"/>
  <c r="R2476" i="1"/>
  <c r="R17" i="1"/>
  <c r="R3618" i="1"/>
  <c r="R3769" i="1"/>
  <c r="R2245" i="1"/>
  <c r="R2792" i="1"/>
  <c r="R1394" i="1"/>
  <c r="R115" i="1"/>
  <c r="R1310" i="1"/>
  <c r="R1577" i="1"/>
  <c r="R1079" i="1"/>
  <c r="R2247" i="1"/>
  <c r="R4012" i="1"/>
  <c r="R1982" i="1"/>
  <c r="R2564" i="1"/>
  <c r="R3851" i="1"/>
  <c r="R3660" i="1"/>
  <c r="R3176" i="1"/>
  <c r="R505" i="1"/>
  <c r="R910" i="1"/>
  <c r="R10" i="1"/>
  <c r="R198" i="1"/>
  <c r="R1192" i="1"/>
  <c r="R669" i="1"/>
  <c r="R1440" i="1"/>
  <c r="R3326" i="1"/>
  <c r="R117" i="1"/>
  <c r="R1727" i="1"/>
  <c r="R164" i="1"/>
  <c r="R42" i="1"/>
  <c r="R3075" i="1"/>
  <c r="R599" i="1"/>
  <c r="R3974" i="1"/>
  <c r="R553" i="1"/>
  <c r="R2511" i="1"/>
  <c r="R3493" i="1"/>
  <c r="R441" i="1"/>
  <c r="R3855" i="1"/>
  <c r="R4109" i="1"/>
  <c r="R186" i="1"/>
  <c r="R3807" i="1"/>
  <c r="R488" i="1"/>
  <c r="R1814" i="1"/>
  <c r="R1324" i="1"/>
  <c r="R1143" i="1"/>
  <c r="R2423" i="1"/>
  <c r="R984" i="1"/>
  <c r="R216" i="1"/>
  <c r="R154" i="1"/>
  <c r="R2324" i="1"/>
  <c r="R3927" i="1"/>
  <c r="R3862" i="1"/>
  <c r="R2768" i="1"/>
  <c r="R1844" i="1"/>
  <c r="R3391" i="1"/>
  <c r="R794" i="1"/>
  <c r="R1645" i="1"/>
  <c r="R318" i="1"/>
  <c r="R1911" i="1"/>
  <c r="R29" i="1"/>
  <c r="R3722" i="1"/>
  <c r="R3591" i="1"/>
  <c r="R795" i="1"/>
  <c r="R2823" i="1"/>
  <c r="R3465" i="1"/>
  <c r="R3511" i="1"/>
  <c r="R1897" i="1"/>
  <c r="R3515" i="1"/>
  <c r="R3445" i="1"/>
  <c r="R3386" i="1"/>
  <c r="R3042" i="1"/>
  <c r="R3337" i="1"/>
  <c r="R1377" i="1"/>
  <c r="R1036" i="1"/>
  <c r="R351" i="1"/>
  <c r="R1351" i="1"/>
  <c r="R3146" i="1"/>
  <c r="R1624" i="1"/>
  <c r="R3450" i="1"/>
  <c r="R250" i="1"/>
  <c r="R808" i="1"/>
  <c r="R3341" i="1"/>
  <c r="R322" i="1"/>
  <c r="R862" i="1"/>
  <c r="R1843" i="1"/>
  <c r="R3545" i="1"/>
  <c r="R279" i="1"/>
  <c r="R2250" i="1"/>
  <c r="R3409" i="1"/>
  <c r="R415" i="1"/>
  <c r="R2274" i="1"/>
  <c r="R1951" i="1"/>
  <c r="R257" i="1"/>
  <c r="R261" i="1"/>
  <c r="R2311" i="1"/>
  <c r="R1282" i="1"/>
  <c r="R2099" i="1"/>
  <c r="R2219" i="1"/>
  <c r="R3520" i="1"/>
  <c r="R2180" i="1"/>
  <c r="R3011" i="1"/>
  <c r="R539" i="1"/>
  <c r="R1755" i="1"/>
  <c r="R1887" i="1"/>
  <c r="R16" i="1"/>
  <c r="R1677" i="1"/>
  <c r="R2038" i="1"/>
  <c r="R3322" i="1"/>
  <c r="R2999" i="1"/>
  <c r="R2713" i="1"/>
  <c r="R385" i="1"/>
  <c r="R1953" i="1"/>
  <c r="R370" i="1"/>
  <c r="R140" i="1"/>
  <c r="R1831" i="1"/>
  <c r="R14" i="1"/>
  <c r="R1026" i="1"/>
  <c r="R2103" i="1"/>
  <c r="R3908" i="1"/>
  <c r="R2941" i="1"/>
  <c r="R1131" i="1"/>
  <c r="R3910" i="1"/>
  <c r="R2417" i="1"/>
  <c r="R157" i="1"/>
  <c r="R3120" i="1"/>
  <c r="R3464" i="1"/>
  <c r="R4081" i="1"/>
  <c r="R1729" i="1"/>
  <c r="R2000" i="1"/>
  <c r="R2485" i="1"/>
  <c r="R411" i="1"/>
  <c r="R4022" i="1"/>
  <c r="R1558" i="1"/>
  <c r="R2591" i="1"/>
  <c r="R895" i="1"/>
  <c r="R2954" i="1"/>
  <c r="R2162" i="1"/>
  <c r="R786" i="1"/>
  <c r="R3309" i="1"/>
  <c r="R3072" i="1"/>
  <c r="R906" i="1"/>
  <c r="R2136" i="1"/>
  <c r="R829" i="1"/>
  <c r="R3088" i="1"/>
  <c r="R3911" i="1"/>
  <c r="R2651" i="1"/>
  <c r="R3118" i="1"/>
  <c r="R2204" i="1"/>
  <c r="R1398" i="1"/>
  <c r="R3818" i="1"/>
  <c r="R1537" i="1"/>
  <c r="R796" i="1"/>
  <c r="R1278" i="1"/>
  <c r="R878" i="1"/>
  <c r="R3156" i="1"/>
  <c r="R1196" i="1"/>
  <c r="R1255" i="1"/>
  <c r="R3325" i="1"/>
  <c r="R901" i="1"/>
  <c r="R1340" i="1"/>
  <c r="R1209" i="1"/>
  <c r="R2642" i="1"/>
  <c r="R2805" i="1"/>
  <c r="R3020" i="1"/>
  <c r="R848" i="1"/>
  <c r="R2113" i="1"/>
  <c r="R313" i="1"/>
  <c r="R3298" i="1"/>
  <c r="R3994" i="1"/>
  <c r="R3012" i="1"/>
  <c r="R3456" i="1"/>
  <c r="R1739" i="1"/>
  <c r="R2742" i="1"/>
  <c r="R3080" i="1"/>
  <c r="R3602" i="1"/>
  <c r="R1734" i="1"/>
  <c r="R97" i="1"/>
  <c r="R227" i="1"/>
  <c r="R2369" i="1"/>
  <c r="R3980" i="1"/>
  <c r="R4106" i="1"/>
  <c r="R3399" i="1"/>
  <c r="R552" i="1"/>
  <c r="R3979" i="1"/>
  <c r="R2917" i="1"/>
  <c r="R3541" i="1"/>
  <c r="R3896" i="1"/>
  <c r="R426" i="1"/>
  <c r="R2466" i="1"/>
  <c r="R1769" i="1"/>
  <c r="R3282" i="1"/>
  <c r="R3332" i="1"/>
  <c r="R2323" i="1"/>
  <c r="R3612" i="1"/>
  <c r="R1371" i="1"/>
  <c r="R3755" i="1"/>
  <c r="R837" i="1"/>
  <c r="R2473" i="1"/>
  <c r="R584" i="1"/>
  <c r="R629" i="1"/>
  <c r="R2419" i="1"/>
  <c r="R2403" i="1"/>
  <c r="R2660" i="1"/>
  <c r="R3964" i="1"/>
  <c r="R1770" i="1"/>
  <c r="R1443" i="1"/>
  <c r="R865" i="1"/>
  <c r="R3982" i="1"/>
  <c r="R2901" i="1"/>
  <c r="R673" i="1"/>
  <c r="R2762" i="1"/>
  <c r="R3942" i="1"/>
  <c r="R3647" i="1"/>
  <c r="R868" i="1"/>
  <c r="R2356" i="1"/>
  <c r="R1910" i="1"/>
  <c r="R2385" i="1"/>
  <c r="R678" i="1"/>
  <c r="R3688" i="1"/>
  <c r="R927" i="1"/>
  <c r="R1512" i="1"/>
  <c r="R1346" i="1"/>
  <c r="R2115" i="1"/>
  <c r="R538" i="1"/>
  <c r="R3214" i="1"/>
  <c r="R3628" i="1"/>
  <c r="R331" i="1"/>
  <c r="R1969" i="1"/>
  <c r="R2269" i="1"/>
  <c r="R2728" i="1"/>
  <c r="R2342" i="1"/>
  <c r="R1976" i="1"/>
  <c r="R3174" i="1"/>
  <c r="R1530" i="1"/>
  <c r="R2208" i="1"/>
  <c r="R3078" i="1"/>
  <c r="R1908" i="1"/>
  <c r="R2553" i="1"/>
  <c r="R1749" i="1"/>
  <c r="R1021" i="1"/>
  <c r="R1823" i="1"/>
  <c r="R341" i="1"/>
  <c r="R369" i="1"/>
  <c r="R2940" i="1"/>
  <c r="R1275" i="1"/>
  <c r="R2735" i="1"/>
  <c r="R3556" i="1"/>
  <c r="R860" i="1"/>
  <c r="R982" i="1"/>
  <c r="R710" i="1"/>
  <c r="R1211" i="1"/>
  <c r="R2297" i="1"/>
  <c r="R3783" i="1"/>
  <c r="R1958" i="1"/>
  <c r="R3209" i="1"/>
  <c r="R2092" i="1"/>
  <c r="R2991" i="1"/>
  <c r="R2666" i="1"/>
  <c r="R2625" i="1"/>
  <c r="R2619" i="1"/>
  <c r="R3912" i="1"/>
  <c r="R4047" i="1"/>
  <c r="R1639" i="1"/>
  <c r="R1052" i="1"/>
  <c r="R1174" i="1"/>
  <c r="R2781" i="1"/>
  <c r="R2688" i="1"/>
  <c r="R4051" i="1"/>
  <c r="R445" i="1"/>
  <c r="R2706" i="1"/>
  <c r="R3453" i="1"/>
  <c r="R2923" i="1"/>
  <c r="R2327" i="1"/>
  <c r="R2397" i="1"/>
  <c r="R949" i="1"/>
  <c r="R1425" i="1"/>
  <c r="R2387" i="1"/>
  <c r="R3253" i="1"/>
  <c r="R2025" i="1"/>
  <c r="R2334" i="1"/>
  <c r="R395" i="1"/>
  <c r="R2074" i="1"/>
  <c r="R336" i="1"/>
  <c r="R1360" i="1"/>
  <c r="R1890" i="1"/>
  <c r="R3031" i="1"/>
  <c r="R381" i="1"/>
  <c r="R319" i="1"/>
  <c r="R2101" i="1"/>
  <c r="R643" i="1"/>
  <c r="R1306" i="1"/>
  <c r="R3413" i="1"/>
  <c r="R1199" i="1"/>
  <c r="R3778" i="1"/>
  <c r="R3420" i="1"/>
  <c r="R2983" i="1"/>
  <c r="R1223" i="1"/>
  <c r="R402" i="1"/>
  <c r="R1320" i="1"/>
  <c r="R2497" i="1"/>
  <c r="R2300" i="1"/>
  <c r="R3186" i="1"/>
  <c r="R93" i="1"/>
  <c r="R2163" i="1"/>
  <c r="R3132" i="1"/>
  <c r="R1194" i="1"/>
  <c r="R1003" i="1"/>
  <c r="R3898" i="1"/>
  <c r="R1822" i="1"/>
  <c r="R1693" i="1"/>
  <c r="R737" i="1"/>
  <c r="R963" i="1"/>
  <c r="R1000" i="1"/>
  <c r="R1354" i="1"/>
  <c r="R2409" i="1"/>
  <c r="R3211" i="1"/>
  <c r="R2810" i="1"/>
  <c r="R1832" i="1"/>
  <c r="R2289" i="1"/>
  <c r="R3021" i="1"/>
  <c r="R1539" i="1"/>
  <c r="R1338" i="1"/>
  <c r="R3726" i="1"/>
  <c r="R1971" i="1"/>
  <c r="R1531" i="1"/>
  <c r="R3231" i="1"/>
  <c r="R1082" i="1"/>
  <c r="R3595" i="1"/>
  <c r="R1952" i="1"/>
  <c r="R1356" i="1"/>
  <c r="R3685" i="1"/>
  <c r="R2464" i="1"/>
  <c r="R1946" i="1"/>
  <c r="R3153" i="1"/>
  <c r="R2021" i="1"/>
  <c r="R34" i="1"/>
  <c r="R3221" i="1"/>
  <c r="R2044" i="1"/>
  <c r="R3728" i="1"/>
  <c r="R3757" i="1"/>
  <c r="R2607" i="1"/>
  <c r="R891" i="1"/>
  <c r="R64" i="1"/>
  <c r="R2293" i="1"/>
  <c r="R3244" i="1"/>
  <c r="R2012" i="1"/>
  <c r="R2272" i="1"/>
  <c r="R2212" i="1"/>
  <c r="R2667" i="1"/>
  <c r="R2976" i="1"/>
  <c r="R1802" i="1"/>
  <c r="R2628" i="1"/>
  <c r="R3416" i="1"/>
  <c r="R82" i="1"/>
  <c r="R1291" i="1"/>
  <c r="R2003" i="1"/>
  <c r="R3048" i="1"/>
  <c r="R2309" i="1"/>
  <c r="R1028" i="1"/>
  <c r="R2306" i="1"/>
  <c r="R1963" i="1"/>
  <c r="R1187" i="1"/>
  <c r="R2770" i="1"/>
  <c r="R2928" i="1"/>
  <c r="R2724" i="1"/>
  <c r="R814" i="1"/>
  <c r="R2336" i="1"/>
  <c r="R1765" i="1"/>
  <c r="R56" i="1"/>
  <c r="R3723" i="1"/>
  <c r="R1788" i="1"/>
  <c r="R110" i="1"/>
  <c r="R2320" i="1"/>
  <c r="R271" i="1"/>
  <c r="R3312" i="1"/>
  <c r="R2486" i="1"/>
  <c r="R8" i="1"/>
  <c r="R1651" i="1"/>
  <c r="R1402" i="1"/>
  <c r="R1679" i="1"/>
  <c r="R3827" i="1"/>
  <c r="R2870" i="1"/>
  <c r="R3552" i="1"/>
  <c r="R469" i="1"/>
  <c r="R2067" i="1"/>
  <c r="R1311" i="1"/>
  <c r="R3500" i="1"/>
  <c r="R1352" i="1"/>
  <c r="R1803" i="1"/>
  <c r="R2070" i="1"/>
  <c r="R2072" i="1"/>
  <c r="R1968" i="1"/>
  <c r="R391" i="1"/>
  <c r="R2645" i="1"/>
  <c r="R2715" i="1"/>
  <c r="R2672" i="1"/>
  <c r="R3336" i="1"/>
  <c r="R2004" i="1"/>
  <c r="R1348" i="1"/>
  <c r="R540" i="1"/>
  <c r="R3487" i="1"/>
  <c r="R2050" i="1"/>
  <c r="R2062" i="1"/>
  <c r="R611" i="1"/>
  <c r="R2128" i="1"/>
  <c r="R3631" i="1"/>
  <c r="R1322" i="1"/>
  <c r="R1111" i="1"/>
  <c r="R4085" i="1"/>
  <c r="R635" i="1"/>
  <c r="R2828" i="1"/>
  <c r="R3872" i="1"/>
  <c r="R3808" i="1"/>
  <c r="R3948" i="1"/>
  <c r="R1141" i="1"/>
  <c r="R1917" i="1"/>
  <c r="R3967" i="1"/>
  <c r="R3198" i="1"/>
  <c r="R944" i="1"/>
  <c r="R1792" i="1"/>
  <c r="R141" i="1"/>
  <c r="R3069" i="1"/>
  <c r="R2783" i="1"/>
  <c r="R502" i="1"/>
  <c r="R1775" i="1"/>
  <c r="R2836" i="1"/>
  <c r="R151" i="1"/>
  <c r="R168" i="1"/>
  <c r="R1759" i="1"/>
  <c r="R1855" i="1"/>
  <c r="R3764" i="1"/>
  <c r="R3832" i="1"/>
  <c r="R1483" i="1"/>
  <c r="R3719" i="1"/>
  <c r="R3715" i="1"/>
  <c r="R456" i="1"/>
  <c r="R3398" i="1"/>
  <c r="R789" i="1"/>
  <c r="R2319" i="1"/>
  <c r="R513" i="1"/>
  <c r="R2123" i="1"/>
  <c r="R4090" i="1"/>
  <c r="R2151" i="1"/>
  <c r="R528" i="1"/>
  <c r="R587" i="1"/>
  <c r="R3988" i="1"/>
  <c r="R3521" i="1"/>
  <c r="R3945" i="1"/>
  <c r="R1783" i="1"/>
  <c r="R9" i="1"/>
  <c r="R100" i="1"/>
  <c r="R1816" i="1"/>
  <c r="R1901" i="1"/>
  <c r="R2341" i="1"/>
  <c r="R2795" i="1"/>
  <c r="R2985" i="1"/>
  <c r="R3480" i="1"/>
  <c r="R2110" i="1"/>
  <c r="R523" i="1"/>
  <c r="R728" i="1"/>
  <c r="R2712" i="1"/>
  <c r="R692" i="1"/>
  <c r="R1207" i="1"/>
  <c r="R3242" i="1"/>
  <c r="R2111" i="1"/>
  <c r="R3473" i="1"/>
  <c r="R3360" i="1"/>
  <c r="R244" i="1"/>
  <c r="R1027" i="1"/>
  <c r="R2793" i="1"/>
  <c r="R3636" i="1"/>
  <c r="R2826" i="1"/>
  <c r="R3518" i="1"/>
  <c r="R437" i="1"/>
  <c r="R2290" i="1"/>
  <c r="R555" i="1"/>
  <c r="R3789" i="1"/>
  <c r="R4060" i="1"/>
  <c r="R3359" i="1"/>
  <c r="R2877" i="1"/>
  <c r="R514" i="1"/>
  <c r="R467" i="1"/>
  <c r="R1771" i="1"/>
  <c r="R654" i="1"/>
  <c r="R3880" i="1"/>
  <c r="R3858" i="1"/>
  <c r="R4078" i="1"/>
  <c r="R572" i="1"/>
  <c r="R3382" i="1"/>
  <c r="R3899" i="1"/>
  <c r="R1137" i="1"/>
  <c r="R2592" i="1"/>
  <c r="R4040" i="1"/>
  <c r="R3905" i="1"/>
  <c r="R3565" i="1"/>
  <c r="R3103" i="1"/>
  <c r="R3119" i="1"/>
  <c r="R1723" i="1"/>
  <c r="R1382" i="1"/>
  <c r="R3294" i="1"/>
  <c r="R1108" i="1"/>
  <c r="R1725" i="1"/>
  <c r="R4023" i="1"/>
  <c r="R3286" i="1"/>
  <c r="R801" i="1"/>
  <c r="R1409" i="1"/>
  <c r="R2132" i="1"/>
  <c r="R744" i="1"/>
  <c r="R777" i="1"/>
  <c r="R1551" i="1"/>
  <c r="R1548" i="1"/>
  <c r="R4052" i="1"/>
  <c r="R819" i="1"/>
  <c r="R171" i="1"/>
  <c r="R870" i="1"/>
  <c r="R2980" i="1"/>
  <c r="R951" i="1"/>
  <c r="R4001" i="1"/>
  <c r="R1561" i="1"/>
  <c r="R1764" i="1"/>
  <c r="R1672" i="1"/>
  <c r="R1274" i="1"/>
  <c r="R3859" i="1"/>
  <c r="R2872" i="1"/>
  <c r="R1989" i="1"/>
  <c r="R2267" i="1"/>
  <c r="R2539" i="1"/>
  <c r="R3566" i="1"/>
  <c r="R3652" i="1"/>
  <c r="R2152" i="1"/>
  <c r="R2653" i="1"/>
  <c r="R1104" i="1"/>
  <c r="R3752" i="1"/>
  <c r="R3590" i="1"/>
  <c r="R444" i="1"/>
  <c r="R869" i="1"/>
  <c r="R775" i="1"/>
  <c r="R1183" i="1"/>
  <c r="R3993" i="1"/>
  <c r="R909" i="1"/>
  <c r="R1042" i="1"/>
  <c r="R3667" i="1"/>
  <c r="R3140" i="1"/>
  <c r="R596" i="1"/>
  <c r="R1488" i="1"/>
  <c r="R2680" i="1"/>
  <c r="R2615" i="1"/>
  <c r="R4114" i="1"/>
  <c r="R3451" i="1"/>
  <c r="R1598" i="1"/>
  <c r="R3621" i="1"/>
  <c r="R2450" i="1"/>
  <c r="R3702" i="1"/>
  <c r="R970" i="1"/>
  <c r="R143" i="1"/>
  <c r="R2514" i="1"/>
  <c r="R1859" i="1"/>
  <c r="R3462" i="1"/>
  <c r="R3062" i="1"/>
  <c r="R930" i="1"/>
  <c r="R716" i="1"/>
  <c r="R3512" i="1"/>
  <c r="R2589" i="1"/>
  <c r="R1544" i="1"/>
  <c r="R578" i="1"/>
  <c r="R1288" i="1"/>
  <c r="R498" i="1"/>
  <c r="R133" i="1"/>
  <c r="R200" i="1"/>
  <c r="R1552" i="1"/>
  <c r="R2902" i="1"/>
  <c r="R3706" i="1"/>
  <c r="R3196" i="1"/>
  <c r="R1127" i="1"/>
  <c r="R3396" i="1"/>
  <c r="R3607" i="1"/>
  <c r="R2493" i="1"/>
  <c r="R883" i="1"/>
  <c r="R3136" i="1"/>
  <c r="R2811" i="1"/>
  <c r="R3122" i="1"/>
  <c r="R2749" i="1"/>
  <c r="R920" i="1"/>
  <c r="R2216" i="1"/>
  <c r="R925" i="1"/>
  <c r="R2494" i="1"/>
  <c r="R2383" i="1"/>
  <c r="R1741" i="1"/>
  <c r="R3357" i="1"/>
  <c r="R3579" i="1"/>
  <c r="R993" i="1"/>
  <c r="R1330" i="1"/>
  <c r="R1925" i="1"/>
  <c r="R558" i="1"/>
  <c r="R2760" i="1"/>
  <c r="R3554" i="1"/>
  <c r="R602" i="1"/>
  <c r="R1177" i="1"/>
  <c r="R2839" i="1"/>
  <c r="R677" i="1"/>
  <c r="R2765" i="1"/>
  <c r="R2102" i="1"/>
  <c r="R1426" i="1"/>
  <c r="R1130" i="1"/>
  <c r="R3297" i="1"/>
  <c r="R2690" i="1"/>
  <c r="R2001" i="1"/>
  <c r="R3963" i="1"/>
  <c r="R1165" i="1"/>
  <c r="R551" i="1"/>
  <c r="R3785" i="1"/>
  <c r="R3796" i="1"/>
  <c r="R900" i="1"/>
  <c r="R2207" i="1"/>
  <c r="R967" i="1"/>
  <c r="R3477" i="1"/>
  <c r="R2146" i="1"/>
  <c r="R1393" i="1"/>
  <c r="R4062" i="1"/>
  <c r="R4046" i="1"/>
  <c r="R4083" i="1"/>
  <c r="R2421" i="1"/>
  <c r="R192" i="1"/>
  <c r="R1599" i="1"/>
  <c r="R2707" i="1"/>
  <c r="R11" i="1"/>
  <c r="R3936" i="1"/>
  <c r="R1010" i="1"/>
  <c r="R3561" i="1"/>
  <c r="R2850" i="1"/>
  <c r="R3141" i="1"/>
  <c r="R1583" i="1"/>
  <c r="R1392" i="1"/>
  <c r="R1588" i="1"/>
  <c r="R3683" i="1"/>
  <c r="R2295" i="1"/>
  <c r="R220" i="1"/>
  <c r="R979" i="1"/>
  <c r="R3882" i="1"/>
  <c r="R912" i="1"/>
  <c r="R3582" i="1"/>
  <c r="R2794" i="1"/>
  <c r="R214" i="1"/>
  <c r="R978" i="1"/>
  <c r="R3070" i="1"/>
  <c r="R3106" i="1"/>
  <c r="R2807" i="1"/>
  <c r="R1692" i="1"/>
  <c r="R2746" i="1"/>
  <c r="R1118" i="1"/>
  <c r="R2871" i="1"/>
  <c r="R2131" i="1"/>
  <c r="R2859" i="1"/>
  <c r="R1694" i="1"/>
  <c r="R565" i="1"/>
  <c r="R1422" i="1"/>
  <c r="R3035" i="1"/>
  <c r="R3190" i="1"/>
  <c r="R4004" i="1"/>
  <c r="R1004" i="1"/>
  <c r="R3844" i="1"/>
  <c r="R1833" i="1"/>
  <c r="R3795" i="1"/>
  <c r="R3060" i="1"/>
  <c r="R1988" i="1"/>
  <c r="R4014" i="1"/>
  <c r="R4107" i="1"/>
  <c r="R3893" i="1"/>
  <c r="R3321" i="1"/>
  <c r="R2683" i="1"/>
  <c r="R2284" i="1"/>
  <c r="R2492" i="1"/>
  <c r="R3405" i="1"/>
  <c r="R1237" i="1"/>
  <c r="R2700" i="1"/>
  <c r="R3639" i="1"/>
  <c r="R3411" i="1"/>
  <c r="R1626" i="1"/>
  <c r="R3095" i="1"/>
  <c r="R4115" i="1"/>
  <c r="R3291" i="1"/>
  <c r="R1882" i="1"/>
  <c r="R4038" i="1"/>
  <c r="R418" i="1"/>
  <c r="R573" i="1"/>
  <c r="R222" i="1"/>
  <c r="R232" i="1"/>
  <c r="R3200" i="1"/>
  <c r="R507" i="1"/>
  <c r="R3680" i="1"/>
  <c r="R373" i="1"/>
  <c r="R1924" i="1"/>
  <c r="R2710" i="1"/>
  <c r="R1245" i="1"/>
  <c r="R3272" i="1"/>
  <c r="R2530" i="1"/>
  <c r="R4024" i="1"/>
  <c r="R530" i="1"/>
  <c r="R739" i="1"/>
  <c r="R2471" i="1"/>
  <c r="R2720" i="1"/>
  <c r="R3418" i="1"/>
  <c r="R646" i="1"/>
  <c r="R7" i="1"/>
  <c r="R3544" i="1"/>
  <c r="R3691" i="1"/>
  <c r="R2726" i="1"/>
  <c r="R3401" i="1"/>
  <c r="R3495" i="1"/>
  <c r="R196" i="1"/>
  <c r="R960" i="1"/>
  <c r="R3040" i="1"/>
  <c r="R2875" i="1"/>
  <c r="R1235" i="1"/>
  <c r="R1039" i="1"/>
  <c r="R4072" i="1"/>
  <c r="R510" i="1"/>
  <c r="R2154" i="1"/>
  <c r="R1444" i="1"/>
  <c r="R769" i="1"/>
  <c r="R1012" i="1"/>
  <c r="R2650" i="1"/>
  <c r="R3609" i="1"/>
  <c r="R2301" i="1"/>
  <c r="R3126" i="1"/>
  <c r="R2921" i="1"/>
  <c r="R1184" i="1"/>
  <c r="R1388" i="1"/>
  <c r="R1485" i="1"/>
  <c r="R4011" i="1"/>
  <c r="R4063" i="1"/>
  <c r="R560" i="1"/>
  <c r="R3535" i="1"/>
  <c r="R948" i="1"/>
  <c r="R447" i="1"/>
  <c r="R3820" i="1"/>
  <c r="R3191" i="1"/>
  <c r="R1738" i="1"/>
  <c r="R504" i="1"/>
  <c r="R2562" i="1"/>
  <c r="R662" i="1"/>
  <c r="R1996" i="1"/>
  <c r="R1793" i="1"/>
  <c r="R2565" i="1"/>
  <c r="R3665" i="1"/>
  <c r="R1789" i="1"/>
  <c r="R661" i="1"/>
  <c r="R2852" i="1"/>
  <c r="R774" i="1"/>
  <c r="R2876" i="1"/>
  <c r="R3499" i="1"/>
  <c r="R656" i="1"/>
  <c r="R2677" i="1"/>
  <c r="R2234" i="1"/>
  <c r="R1936" i="1"/>
  <c r="R3369" i="1"/>
  <c r="R3251" i="1"/>
  <c r="R2738" i="1"/>
  <c r="R2239" i="1"/>
  <c r="R2548" i="1"/>
  <c r="R1423" i="1"/>
  <c r="R3227" i="1"/>
  <c r="R1858" i="1"/>
  <c r="R1094" i="1"/>
  <c r="R1007" i="1"/>
  <c r="R404" i="1"/>
  <c r="R1287" i="1"/>
  <c r="R2993" i="1"/>
  <c r="R166" i="1"/>
  <c r="R1078" i="1"/>
  <c r="R3181" i="1"/>
  <c r="R2013" i="1"/>
  <c r="R2045" i="1"/>
  <c r="R1303" i="1"/>
  <c r="R881" i="1"/>
  <c r="R3261" i="1"/>
  <c r="R1270" i="1"/>
  <c r="R2658" i="1"/>
  <c r="R3340" i="1"/>
  <c r="R1222" i="1"/>
  <c r="R3681" i="1"/>
  <c r="R36" i="1"/>
  <c r="R353" i="1"/>
  <c r="R575" i="1"/>
  <c r="R1546" i="1"/>
  <c r="R3202" i="1"/>
  <c r="R1553" i="1"/>
  <c r="R1231" i="1"/>
  <c r="R3086" i="1"/>
  <c r="R130" i="1"/>
  <c r="R849" i="1"/>
  <c r="R2126" i="1"/>
  <c r="R1168" i="1"/>
  <c r="R4112" i="1"/>
  <c r="R3474" i="1"/>
  <c r="R145" i="1"/>
  <c r="R2370" i="1"/>
  <c r="R4104" i="1"/>
  <c r="R1987" i="1"/>
  <c r="R3959" i="1"/>
  <c r="R548" i="1"/>
  <c r="R3374" i="1"/>
  <c r="R3547" i="1"/>
  <c r="R4079" i="1"/>
  <c r="R1089" i="1"/>
  <c r="R3947" i="1"/>
  <c r="R542" i="1"/>
  <c r="R3874" i="1"/>
  <c r="R1815" i="1"/>
  <c r="R3695" i="1"/>
  <c r="R887" i="1"/>
  <c r="R3873" i="1"/>
  <c r="R3587" i="1"/>
  <c r="R3868" i="1"/>
  <c r="R2121" i="1"/>
  <c r="R155" i="1"/>
  <c r="R2757" i="1"/>
  <c r="R3838" i="1"/>
  <c r="R2905" i="1"/>
  <c r="R4102" i="1"/>
  <c r="R2695" i="1"/>
  <c r="R2868" i="1"/>
  <c r="R443" i="1"/>
  <c r="R2348" i="1"/>
  <c r="R3817" i="1"/>
  <c r="R770" i="1"/>
  <c r="R595" i="1"/>
  <c r="R2903" i="1"/>
  <c r="R1562" i="1"/>
  <c r="R2500" i="1"/>
  <c r="R452" i="1"/>
  <c r="R772" i="1"/>
  <c r="R782" i="1"/>
  <c r="R1170" i="1"/>
  <c r="R3581" i="1"/>
  <c r="R1898" i="1"/>
  <c r="R606" i="1"/>
  <c r="R1496" i="1"/>
  <c r="R2568" i="1"/>
  <c r="R859" i="1"/>
  <c r="R1148" i="1"/>
  <c r="R4003" i="1"/>
  <c r="R1640" i="1"/>
  <c r="R1495" i="1"/>
  <c r="R3600" i="1"/>
  <c r="R432" i="1"/>
  <c r="R3939" i="1"/>
  <c r="R4005" i="1"/>
  <c r="R952" i="1"/>
  <c r="R2912" i="1"/>
  <c r="R2974" i="1"/>
  <c r="R2846" i="1"/>
  <c r="R4059" i="1"/>
  <c r="R3548" i="1"/>
  <c r="R1600" i="1"/>
  <c r="R1790" i="1"/>
  <c r="R1498" i="1"/>
  <c r="R2089" i="1"/>
  <c r="R1622" i="1"/>
  <c r="R1995" i="1"/>
  <c r="R3978" i="1"/>
  <c r="R22" i="1"/>
  <c r="R776" i="1"/>
  <c r="R3145" i="1"/>
  <c r="R3574" i="1"/>
  <c r="R2516" i="1"/>
  <c r="R2743" i="1"/>
  <c r="R3205" i="1"/>
  <c r="R1285" i="1"/>
  <c r="R1119" i="1"/>
  <c r="R1865" i="1"/>
  <c r="R3973" i="1"/>
  <c r="R3168" i="1"/>
  <c r="R1478" i="1"/>
  <c r="R2271" i="1"/>
  <c r="R2278" i="1"/>
  <c r="R3503" i="1"/>
  <c r="R3022" i="1"/>
  <c r="R2195" i="1"/>
  <c r="R293" i="1"/>
  <c r="R2627" i="1"/>
  <c r="R956" i="1"/>
  <c r="R701" i="1"/>
  <c r="R3435" i="1"/>
  <c r="R1281" i="1"/>
  <c r="R2785" i="1"/>
  <c r="R727" i="1"/>
  <c r="R1503" i="1"/>
  <c r="R51" i="1"/>
  <c r="R1683" i="1"/>
  <c r="R3703" i="1"/>
  <c r="R1225" i="1"/>
  <c r="R1889" i="1"/>
  <c r="R1005" i="1"/>
  <c r="R1847" i="1"/>
  <c r="R2889" i="1"/>
  <c r="R33" i="1"/>
  <c r="R1900" i="1"/>
  <c r="R933" i="1"/>
  <c r="R46" i="1"/>
  <c r="R3425" i="1"/>
  <c r="R3653" i="1"/>
  <c r="R417" i="1"/>
  <c r="R3593" i="1"/>
  <c r="R520" i="1"/>
  <c r="R459" i="1"/>
  <c r="R3909" i="1"/>
  <c r="R3604" i="1"/>
  <c r="R2159" i="1"/>
  <c r="R3347" i="1"/>
  <c r="R1744" i="1"/>
  <c r="R1286" i="1"/>
  <c r="R2483" i="1"/>
  <c r="R1947" i="1"/>
  <c r="R2448" i="1"/>
  <c r="R3438" i="1"/>
  <c r="R3836" i="1"/>
  <c r="R1202" i="1"/>
  <c r="R393" i="1"/>
  <c r="R1367" i="1"/>
  <c r="R2023" i="1"/>
  <c r="R729" i="1"/>
  <c r="R828" i="1"/>
  <c r="R2268" i="1"/>
  <c r="R730" i="1"/>
  <c r="R2611" i="1"/>
  <c r="R1260" i="1"/>
  <c r="R1378" i="1"/>
  <c r="R1669" i="1"/>
  <c r="R3073" i="1"/>
  <c r="R268" i="1"/>
  <c r="R3768" i="1"/>
  <c r="R2322" i="1"/>
  <c r="R1029" i="1"/>
  <c r="R3003" i="1"/>
  <c r="R1914" i="1"/>
  <c r="R2488" i="1"/>
  <c r="R2621" i="1"/>
  <c r="R1939" i="1"/>
  <c r="R3115" i="1"/>
  <c r="R1266" i="1"/>
  <c r="R1830" i="1"/>
  <c r="R1603" i="1"/>
  <c r="R2915" i="1"/>
  <c r="R3793" i="1"/>
  <c r="R1067" i="1"/>
  <c r="R3206" i="1"/>
  <c r="R3105" i="1"/>
  <c r="R2891" i="1"/>
  <c r="R527" i="1"/>
  <c r="R1688" i="1"/>
  <c r="R1074" i="1"/>
  <c r="R583" i="1"/>
  <c r="R2438" i="1"/>
  <c r="R932" i="1"/>
  <c r="R3116" i="1"/>
  <c r="R3739" i="1"/>
  <c r="R1700" i="1"/>
  <c r="R2351" i="1"/>
  <c r="R1907" i="1"/>
  <c r="R1456" i="1"/>
  <c r="R1136" i="1"/>
  <c r="R2130" i="1"/>
  <c r="R138" i="1"/>
  <c r="R3986" i="1"/>
  <c r="R639" i="1"/>
  <c r="R1083" i="1"/>
  <c r="R3944" i="1"/>
  <c r="R3694" i="1"/>
  <c r="R483" i="1"/>
  <c r="R2310" i="1"/>
  <c r="R2197" i="1"/>
  <c r="R1836" i="1"/>
  <c r="R2617" i="1"/>
  <c r="R3577" i="1"/>
  <c r="R3781" i="1"/>
  <c r="R355" i="1"/>
  <c r="R2463" i="1"/>
  <c r="R2081" i="1"/>
  <c r="R1469" i="1"/>
  <c r="R843" i="1"/>
  <c r="R2612" i="1"/>
  <c r="R3448" i="1"/>
  <c r="R570" i="1"/>
  <c r="R3924" i="1"/>
  <c r="R1159" i="1"/>
  <c r="R3637" i="1"/>
  <c r="R4091" i="1"/>
  <c r="R4075" i="1"/>
  <c r="R1549" i="1"/>
  <c r="R3079" i="1"/>
  <c r="R1312" i="1"/>
  <c r="R3784" i="1"/>
  <c r="R4000" i="1"/>
  <c r="R882" i="1"/>
  <c r="R894" i="1"/>
  <c r="R4021" i="1"/>
  <c r="R3853" i="1"/>
  <c r="R3410" i="1"/>
  <c r="R4080" i="1"/>
  <c r="R3815" i="1"/>
  <c r="R2879" i="1"/>
  <c r="R309" i="1"/>
  <c r="R724" i="1"/>
  <c r="R26" i="1"/>
  <c r="R1933" i="1"/>
  <c r="R2252" i="1"/>
  <c r="R1719" i="1"/>
  <c r="R1784" i="1"/>
  <c r="R287" i="1"/>
  <c r="R2192" i="1"/>
  <c r="R2965" i="1"/>
  <c r="R2648" i="1"/>
  <c r="R2491" i="1"/>
  <c r="R953" i="1"/>
  <c r="R2106" i="1"/>
  <c r="R2281" i="1"/>
  <c r="R3381" i="1"/>
  <c r="R2139" i="1"/>
  <c r="R3434" i="1"/>
  <c r="R2474" i="1"/>
  <c r="R3043" i="1"/>
  <c r="R2034" i="1"/>
  <c r="R345" i="1"/>
  <c r="R2190" i="1"/>
  <c r="R1198" i="1"/>
  <c r="R615" i="1"/>
  <c r="R1970" i="1"/>
  <c r="R1068" i="1"/>
  <c r="R2603" i="1"/>
  <c r="R1252" i="1"/>
  <c r="R1633" i="1"/>
  <c r="R2033" i="1"/>
  <c r="R2214" i="1"/>
  <c r="R3287" i="1"/>
  <c r="R1034" i="1"/>
  <c r="R2036" i="1"/>
  <c r="R1362" i="1"/>
  <c r="R1608" i="1"/>
  <c r="R840" i="1"/>
  <c r="R30" i="1"/>
  <c r="R2465" i="1"/>
  <c r="R254" i="1"/>
  <c r="R856" i="1"/>
  <c r="R2232" i="1"/>
  <c r="R330" i="1"/>
  <c r="R378" i="1"/>
  <c r="R338" i="1"/>
  <c r="R645" i="1"/>
  <c r="R962" i="1"/>
  <c r="R1538" i="1"/>
  <c r="R1628" i="1"/>
  <c r="R3344" i="1"/>
  <c r="R485" i="1"/>
  <c r="R2028" i="1"/>
  <c r="R482" i="1"/>
  <c r="R3363" i="1"/>
  <c r="R1524" i="1"/>
  <c r="R2020" i="1"/>
  <c r="R721" i="1"/>
  <c r="R1445" i="1"/>
  <c r="R2797" i="1"/>
  <c r="R3101" i="1"/>
  <c r="R2352" i="1"/>
  <c r="R958" i="1"/>
  <c r="R1396" i="1"/>
  <c r="R2883" i="1"/>
  <c r="R1321" i="1"/>
  <c r="R1704" i="1"/>
  <c r="R3960" i="1"/>
  <c r="R3417" i="1"/>
  <c r="R3932" i="1"/>
  <c r="R1236" i="1"/>
  <c r="R1006" i="1"/>
  <c r="R896" i="1"/>
  <c r="R3479" i="1"/>
  <c r="R3635" i="1"/>
  <c r="R152" i="1"/>
  <c r="R1926" i="1"/>
  <c r="R1323" i="1"/>
  <c r="R3826" i="1"/>
  <c r="R1994" i="1"/>
  <c r="R2873" i="1"/>
  <c r="R2949" i="1"/>
  <c r="R3727" i="1"/>
  <c r="R1878" i="1"/>
  <c r="R477" i="1"/>
  <c r="R2302" i="1"/>
  <c r="R96" i="1"/>
  <c r="R1571" i="1"/>
  <c r="R2169" i="1"/>
  <c r="R2958" i="1"/>
  <c r="R633" i="1"/>
  <c r="R3831" i="1"/>
  <c r="R1372" i="1"/>
  <c r="R2995" i="1"/>
  <c r="R1138" i="1"/>
  <c r="R938" i="1"/>
  <c r="R2764" i="1"/>
  <c r="R3819" i="1"/>
  <c r="R634" i="1"/>
  <c r="R996" i="1"/>
  <c r="R63" i="1"/>
  <c r="R2429" i="1"/>
  <c r="R1438" i="1"/>
  <c r="R3112" i="1"/>
  <c r="R897" i="1"/>
  <c r="R1489" i="1"/>
  <c r="R3919" i="1"/>
  <c r="R1447" i="1"/>
  <c r="R175" i="1"/>
  <c r="R1695" i="1"/>
  <c r="R4048" i="1"/>
  <c r="R3034" i="1"/>
  <c r="R225" i="1"/>
  <c r="R1455" i="1"/>
  <c r="R2962" i="1"/>
  <c r="R3887" i="1"/>
  <c r="R2513" i="1"/>
  <c r="R1871" i="1"/>
  <c r="R2424" i="1"/>
  <c r="R919" i="1"/>
  <c r="R131" i="1"/>
  <c r="R564" i="1"/>
  <c r="R1147" i="1"/>
  <c r="R1984" i="1"/>
  <c r="R3743" i="1"/>
  <c r="R2886" i="1"/>
  <c r="R1411" i="1"/>
  <c r="R3800" i="1"/>
  <c r="R215" i="1"/>
  <c r="R3368" i="1"/>
  <c r="R119" i="1"/>
  <c r="R3598" i="1"/>
  <c r="R2425" i="1"/>
  <c r="R1724" i="1"/>
  <c r="R1576" i="1"/>
  <c r="R174" i="1"/>
  <c r="R1122" i="1"/>
  <c r="R223" i="1"/>
  <c r="R449" i="1"/>
  <c r="R3632" i="1"/>
  <c r="R2399" i="1"/>
  <c r="R3199" i="1"/>
  <c r="R1812" i="1"/>
  <c r="R489" i="1"/>
  <c r="R495" i="1"/>
  <c r="R3262" i="1"/>
  <c r="R3779" i="1"/>
  <c r="R1295" i="1"/>
  <c r="R2173" i="1"/>
  <c r="R1752" i="1"/>
  <c r="R3663" i="1"/>
  <c r="R3184" i="1"/>
  <c r="R866" i="1"/>
  <c r="R3584" i="1"/>
  <c r="R396" i="1"/>
  <c r="R2813" i="1"/>
  <c r="R1033" i="1"/>
  <c r="R3624" i="1"/>
  <c r="R556" i="1"/>
  <c r="R2694" i="1"/>
  <c r="R622" i="1"/>
  <c r="R87" i="1"/>
  <c r="R2507" i="1"/>
  <c r="R2838" i="1"/>
  <c r="R3814" i="1"/>
  <c r="R295" i="1"/>
  <c r="R3014" i="1"/>
  <c r="R3270" i="1"/>
  <c r="R57" i="1"/>
  <c r="R1264" i="1"/>
  <c r="R1301" i="1"/>
  <c r="R1381" i="1"/>
  <c r="R1376" i="1"/>
  <c r="R3690" i="1"/>
  <c r="R1040" i="1"/>
  <c r="R3000" i="1"/>
  <c r="R2470" i="1"/>
  <c r="R3645" i="1"/>
  <c r="R668" i="1"/>
  <c r="R2878" i="1"/>
  <c r="R229" i="1"/>
  <c r="R1556" i="1"/>
  <c r="R162" i="1"/>
  <c r="R2371" i="1"/>
  <c r="R3886" i="1"/>
  <c r="R613" i="1"/>
  <c r="R2578" i="1"/>
  <c r="R2515" i="1"/>
  <c r="R604" i="1"/>
  <c r="R493" i="1"/>
  <c r="R3058" i="1"/>
  <c r="R431" i="1"/>
  <c r="R2595" i="1"/>
  <c r="R2961" i="1"/>
  <c r="R601" i="1"/>
  <c r="R2767" i="1"/>
  <c r="R2365" i="1"/>
  <c r="R1487" i="1"/>
  <c r="R609" i="1"/>
  <c r="R2644" i="1"/>
  <c r="R195" i="1"/>
  <c r="R2401" i="1"/>
  <c r="R2359" i="1"/>
  <c r="R2577" i="1"/>
  <c r="R1710" i="1"/>
  <c r="R2609" i="1"/>
  <c r="R3266" i="1"/>
  <c r="R2242" i="1"/>
  <c r="R90" i="1"/>
  <c r="R2011" i="1"/>
  <c r="R1827" i="1"/>
  <c r="R2709" i="1"/>
  <c r="R2730" i="1"/>
  <c r="R3429" i="1"/>
  <c r="R3402" i="1"/>
  <c r="R3256" i="1"/>
  <c r="R1066" i="1"/>
  <c r="R3232" i="1"/>
  <c r="R2932" i="1"/>
  <c r="R2188" i="1"/>
  <c r="R1001" i="1"/>
  <c r="R2998" i="1"/>
  <c r="R77" i="1"/>
  <c r="R2552" i="1"/>
  <c r="R2827" i="1"/>
  <c r="R3676" i="1"/>
  <c r="R2558" i="1"/>
  <c r="R3454" i="1"/>
  <c r="R3100" i="1"/>
  <c r="R3564" i="1"/>
  <c r="R116" i="1"/>
  <c r="R2963" i="1"/>
  <c r="R2780" i="1"/>
  <c r="R4032" i="1"/>
  <c r="R2789" i="1"/>
  <c r="R2235" i="1"/>
  <c r="R43" i="1"/>
  <c r="R193" i="1"/>
  <c r="R1486" i="1"/>
  <c r="R986" i="1"/>
  <c r="R1123" i="1"/>
  <c r="R2863" i="1"/>
  <c r="R1712" i="1"/>
  <c r="R2520" i="1"/>
  <c r="R780" i="1"/>
  <c r="R1103" i="1"/>
  <c r="R3906" i="1"/>
  <c r="R1731" i="1"/>
  <c r="R1084" i="1"/>
  <c r="R69" i="1"/>
  <c r="R1585" i="1"/>
  <c r="R703" i="1"/>
  <c r="R758" i="1"/>
  <c r="R2432" i="1"/>
  <c r="R1813" i="1"/>
  <c r="R3776" i="1"/>
  <c r="R4061" i="1"/>
  <c r="R1902" i="1"/>
  <c r="R1277" i="1"/>
  <c r="R379" i="1"/>
  <c r="R1980" i="1"/>
  <c r="R898" i="1"/>
  <c r="R3223" i="1"/>
  <c r="R101" i="1"/>
  <c r="R1516" i="1"/>
  <c r="R2566" i="1"/>
  <c r="R3745" i="1"/>
  <c r="R1567" i="1"/>
  <c r="R384" i="1"/>
  <c r="R616" i="1"/>
  <c r="R241" i="1"/>
  <c r="R546" i="1"/>
  <c r="R2373" i="1"/>
  <c r="R188" i="1"/>
  <c r="R1875" i="1"/>
  <c r="R1589" i="1"/>
  <c r="R2386" i="1"/>
  <c r="R972" i="1"/>
  <c r="R3557" i="1"/>
  <c r="R626" i="1"/>
  <c r="R3876" i="1"/>
  <c r="R665" i="1"/>
  <c r="R4045" i="1"/>
  <c r="R4065" i="1"/>
  <c r="R163" i="1"/>
  <c r="R3864" i="1"/>
  <c r="R3482" i="1"/>
  <c r="R332" i="1"/>
  <c r="R2737" i="1"/>
  <c r="R2087" i="1"/>
  <c r="R397" i="1"/>
  <c r="R2939" i="1"/>
  <c r="R2462" i="1"/>
  <c r="R146" i="1"/>
  <c r="R2837" i="1"/>
  <c r="R1794" i="1"/>
  <c r="R1304" i="1"/>
  <c r="R3356" i="1"/>
  <c r="R713" i="1"/>
  <c r="R3053" i="1"/>
  <c r="R1743" i="1"/>
  <c r="R2449" i="1"/>
  <c r="R3170" i="1"/>
  <c r="R2468" i="1"/>
  <c r="R323" i="1"/>
  <c r="R1474" i="1"/>
  <c r="R3710" i="1"/>
  <c r="R3238" i="1"/>
  <c r="R288" i="1"/>
  <c r="R1224" i="1"/>
  <c r="R3606" i="1"/>
  <c r="R2094" i="1"/>
  <c r="R316" i="1"/>
  <c r="R2632" i="1"/>
  <c r="R3549" i="1"/>
  <c r="R3314" i="1"/>
  <c r="R2213" i="1"/>
  <c r="R1250" i="1"/>
  <c r="R1703" i="1"/>
  <c r="R2482" i="1"/>
  <c r="R3496" i="1"/>
  <c r="R3786" i="1"/>
  <c r="R1992" i="1"/>
  <c r="R1140" i="1"/>
  <c r="R228" i="1"/>
  <c r="R3810" i="1"/>
  <c r="R2697" i="1"/>
  <c r="R1894" i="1"/>
  <c r="R4066" i="1"/>
  <c r="R1453" i="1"/>
  <c r="R2752" i="1"/>
  <c r="R3642" i="1"/>
  <c r="R153" i="1"/>
  <c r="R1713" i="1"/>
  <c r="R2945" i="1"/>
  <c r="R914" i="1"/>
  <c r="R3857" i="1"/>
  <c r="R4110" i="1"/>
  <c r="R568" i="1"/>
  <c r="R2407" i="1"/>
  <c r="R128" i="1"/>
  <c r="R766" i="1"/>
  <c r="R3654" i="1"/>
  <c r="R207" i="1"/>
  <c r="R2594" i="1"/>
  <c r="R4042" i="1"/>
  <c r="R1239" i="1"/>
  <c r="R850" i="1"/>
  <c r="R731" i="1"/>
  <c r="R3490" i="1"/>
  <c r="R1514" i="1"/>
  <c r="R3459" i="1"/>
  <c r="R3829" i="1"/>
  <c r="R702" i="1"/>
  <c r="R3589" i="1"/>
  <c r="R3412" i="1"/>
  <c r="R2747" i="1"/>
  <c r="R277" i="1"/>
  <c r="R3833" i="1"/>
  <c r="R1796" i="1"/>
  <c r="R719" i="1"/>
  <c r="R696" i="1"/>
  <c r="R3144" i="1"/>
  <c r="R1226" i="1"/>
  <c r="R1610" i="1"/>
  <c r="R4064" i="1"/>
  <c r="R1428" i="1"/>
  <c r="R3085" i="1"/>
  <c r="R3794" i="1"/>
  <c r="R3558" i="1"/>
  <c r="R588" i="1"/>
  <c r="R3961" i="1"/>
  <c r="R922" i="1"/>
  <c r="R1427" i="1"/>
  <c r="R1160" i="1"/>
  <c r="R1460" i="1"/>
  <c r="R126" i="1"/>
  <c r="R1462" i="1"/>
  <c r="R1991" i="1"/>
  <c r="R1081" i="1"/>
  <c r="R1446" i="1"/>
  <c r="R3733" i="1"/>
  <c r="R1344" i="1"/>
  <c r="R2384" i="1"/>
  <c r="R1120" i="1"/>
  <c r="R2364" i="1"/>
  <c r="R4071" i="1"/>
  <c r="R1246" i="1"/>
  <c r="R1819" i="1"/>
  <c r="R2224" i="1"/>
  <c r="R3154" i="1"/>
  <c r="R3038" i="1"/>
  <c r="R2010" i="1"/>
  <c r="R245" i="1"/>
  <c r="R2719" i="1"/>
  <c r="R3160" i="1"/>
  <c r="R344" i="1"/>
  <c r="R3469" i="1"/>
  <c r="R1772" i="1"/>
  <c r="R2024" i="1"/>
  <c r="R1345" i="1"/>
  <c r="R2191" i="1"/>
  <c r="R690" i="1"/>
  <c r="R3213" i="1"/>
  <c r="R2543" i="1"/>
  <c r="R2547" i="1"/>
  <c r="R749" i="1"/>
  <c r="R3852" i="1"/>
  <c r="R1109" i="1"/>
  <c r="R2350" i="1"/>
  <c r="R388" i="1"/>
  <c r="R4053" i="1"/>
  <c r="R479" i="1"/>
  <c r="R3327" i="1"/>
  <c r="R2943" i="1"/>
  <c r="R2782" i="1"/>
  <c r="R3863" i="1"/>
  <c r="R3470" i="1"/>
  <c r="R1075" i="1"/>
  <c r="R3049" i="1"/>
  <c r="R3965" i="1"/>
  <c r="R3052" i="1"/>
  <c r="R641" i="1"/>
  <c r="R2140" i="1"/>
  <c r="R3842" i="1"/>
  <c r="R2630" i="1"/>
  <c r="R1780" i="1"/>
  <c r="R2408" i="1"/>
  <c r="R1054" i="1"/>
  <c r="R3900" i="1"/>
  <c r="R2410" i="1"/>
  <c r="R3077" i="1"/>
  <c r="R2756" i="1"/>
  <c r="R4089" i="1"/>
  <c r="R2358" i="1"/>
  <c r="R1736" i="1"/>
  <c r="R2773" i="1"/>
  <c r="R3661" i="1"/>
  <c r="R2606" i="1"/>
  <c r="R2009" i="1"/>
  <c r="R3767" i="1"/>
  <c r="R2459" i="1"/>
  <c r="R809" i="1"/>
  <c r="R1616" i="1"/>
  <c r="R835" i="1"/>
  <c r="R2967" i="1"/>
  <c r="R1471" i="1"/>
  <c r="R3029" i="1"/>
  <c r="R83" i="1"/>
  <c r="R2229" i="1"/>
  <c r="R1191" i="1"/>
  <c r="R342" i="1"/>
  <c r="R302" i="1"/>
  <c r="R2226" i="1"/>
  <c r="R695" i="1"/>
  <c r="R1534" i="1"/>
  <c r="R2614" i="1"/>
  <c r="R364" i="1"/>
  <c r="R1470" i="1"/>
  <c r="R1045" i="1"/>
  <c r="R2246" i="1"/>
  <c r="R289" i="1"/>
  <c r="R3350" i="1"/>
  <c r="R5" i="1"/>
  <c r="R1957" i="1"/>
  <c r="R405" i="1"/>
  <c r="R2787" i="1"/>
  <c r="R811" i="1"/>
  <c r="R823" i="1"/>
  <c r="R3269" i="1"/>
  <c r="R2977" i="1"/>
  <c r="R2851" i="1"/>
  <c r="R1013" i="1"/>
  <c r="R3758" i="1"/>
  <c r="R3990" i="1"/>
  <c r="R1145" i="1"/>
  <c r="R2349" i="1"/>
  <c r="R1154" i="1"/>
  <c r="R3983" i="1"/>
  <c r="R1242" i="1"/>
  <c r="R2428" i="1"/>
  <c r="R1757" i="1"/>
  <c r="R1458" i="1"/>
  <c r="R2098" i="1"/>
  <c r="R2704" i="1"/>
  <c r="R2153" i="1"/>
  <c r="R2382" i="1"/>
  <c r="R3933" i="1"/>
  <c r="R2521" i="1"/>
  <c r="R453" i="1"/>
  <c r="R618" i="1"/>
  <c r="R524" i="1"/>
  <c r="R1745" i="1"/>
  <c r="R50" i="1"/>
  <c r="R109" i="1"/>
  <c r="R1373" i="1"/>
  <c r="R3305" i="1"/>
  <c r="R3289" i="1"/>
  <c r="R494" i="1"/>
  <c r="R1215" i="1"/>
  <c r="R1188" i="1"/>
  <c r="R3878" i="1"/>
  <c r="R699" i="1"/>
  <c r="R3311" i="1"/>
  <c r="R67" i="1"/>
  <c r="R2882" i="1"/>
  <c r="R2236" i="1"/>
  <c r="R94" i="1"/>
  <c r="R4" i="1"/>
  <c r="R3102" i="1"/>
  <c r="R3432" i="1"/>
  <c r="R2183" i="1"/>
  <c r="R2979" i="1"/>
  <c r="R1797" i="1"/>
  <c r="R3765" i="1"/>
  <c r="R3563" i="1"/>
  <c r="R3509" i="1"/>
  <c r="R1018" i="1"/>
  <c r="R1948" i="1"/>
  <c r="R2285" i="1"/>
  <c r="R403" i="1"/>
  <c r="R3507" i="1"/>
  <c r="R2835" i="1"/>
  <c r="R1912" i="1"/>
  <c r="R1011" i="1"/>
  <c r="R3222" i="1"/>
  <c r="R3423" i="1"/>
  <c r="R320" i="1"/>
  <c r="R778" i="1"/>
  <c r="R1541" i="1"/>
  <c r="R3178" i="1"/>
  <c r="R3317" i="1"/>
  <c r="R6" i="1"/>
  <c r="R2112" i="1"/>
  <c r="R1267" i="1"/>
  <c r="R2333" i="1"/>
  <c r="R2461" i="1"/>
  <c r="R1528" i="1"/>
  <c r="R3668" i="1"/>
  <c r="R478" i="1"/>
  <c r="R943" i="1"/>
  <c r="R3700" i="1"/>
  <c r="R3481" i="1"/>
  <c r="R989" i="1"/>
  <c r="R1391" i="1"/>
  <c r="R311" i="1"/>
  <c r="R1299" i="1"/>
  <c r="R3292" i="1"/>
  <c r="R2618" i="1"/>
  <c r="R2017" i="1"/>
  <c r="R3457" i="1"/>
  <c r="R2479" i="1"/>
  <c r="R3050" i="1"/>
  <c r="R1182" i="1"/>
  <c r="R647" i="1"/>
  <c r="R387" i="1"/>
  <c r="R628" i="1"/>
  <c r="R743" i="1"/>
  <c r="R3472" i="1"/>
  <c r="R3734" i="1"/>
  <c r="R518" i="1"/>
  <c r="R3888" i="1"/>
  <c r="R1929" i="1"/>
  <c r="R2567" i="1"/>
  <c r="R516" i="1"/>
  <c r="R1064" i="1"/>
  <c r="R684" i="1"/>
  <c r="R3338" i="1"/>
  <c r="R631" i="1"/>
  <c r="R3738" i="1"/>
  <c r="R2950" i="1"/>
  <c r="R3074" i="1"/>
  <c r="R2682" i="1"/>
  <c r="R159" i="1"/>
  <c r="R1365" i="1"/>
  <c r="R3394" i="1"/>
  <c r="R2536" i="1"/>
  <c r="R3856" i="1"/>
  <c r="R2898" i="1"/>
  <c r="R3393" i="1"/>
  <c r="R1494" i="1"/>
  <c r="R1730" i="1"/>
  <c r="R2454" i="1"/>
  <c r="R2426" i="1"/>
  <c r="R1711" i="1"/>
  <c r="R569" i="1"/>
  <c r="R500" i="1"/>
  <c r="R3801" i="1"/>
  <c r="R833" i="1"/>
  <c r="R567" i="1"/>
  <c r="R2671" i="1"/>
  <c r="R4013" i="1"/>
  <c r="R3672" i="1"/>
  <c r="R454" i="1"/>
  <c r="R496" i="1"/>
  <c r="R1647" i="1"/>
  <c r="R2420" i="1"/>
  <c r="R208" i="1"/>
  <c r="R2379" i="1"/>
  <c r="R2283" i="1"/>
  <c r="R1180" i="1"/>
  <c r="R3134" i="1"/>
  <c r="R1181" i="1"/>
  <c r="R1501" i="1"/>
  <c r="R3798" i="1"/>
  <c r="R955" i="1"/>
  <c r="R1575" i="1"/>
  <c r="R871" i="1"/>
  <c r="R2774" i="1"/>
  <c r="R428" i="1"/>
  <c r="R3891" i="1"/>
  <c r="R1545" i="1"/>
  <c r="R1057" i="1"/>
  <c r="R99" i="1"/>
  <c r="R594" i="1"/>
  <c r="R1921" i="1"/>
  <c r="R2769" i="1"/>
  <c r="R3349" i="1"/>
  <c r="R2347" i="1"/>
  <c r="R3972" i="1"/>
  <c r="R2498" i="1"/>
  <c r="R2880" i="1"/>
  <c r="R3813" i="1"/>
  <c r="R2427" i="1"/>
  <c r="R2412" i="1"/>
  <c r="R248" i="1"/>
  <c r="R1218" i="1"/>
  <c r="R315" i="1"/>
  <c r="R3823" i="1"/>
  <c r="R2337" i="1"/>
  <c r="R2335" i="1"/>
  <c r="R3569" i="1"/>
  <c r="R306" i="1"/>
  <c r="R3215" i="1"/>
  <c r="R1605" i="1"/>
  <c r="R2167" i="1"/>
  <c r="R1899" i="1"/>
  <c r="R3046" i="1"/>
  <c r="R534" i="1"/>
  <c r="R1942" i="1"/>
  <c r="R219" i="1"/>
  <c r="R1659" i="1"/>
  <c r="R352" i="1"/>
  <c r="R2165" i="1"/>
  <c r="R263" i="1"/>
  <c r="R3850" i="1"/>
  <c r="R1041" i="1"/>
  <c r="R3711" i="1"/>
  <c r="R2223" i="1"/>
  <c r="R3782" i="1"/>
  <c r="R121" i="1"/>
  <c r="R2986" i="1"/>
  <c r="R3334" i="1"/>
  <c r="R1680" i="1"/>
  <c r="R3320" i="1"/>
  <c r="R2048" i="1"/>
  <c r="R3485" i="1"/>
  <c r="R41" i="1"/>
  <c r="R2256" i="1"/>
  <c r="R2541" i="1"/>
  <c r="R1922" i="1"/>
  <c r="R314" i="1"/>
  <c r="R3226" i="1"/>
  <c r="R810" i="1"/>
  <c r="R1515" i="1"/>
  <c r="R2248" i="1"/>
  <c r="R65" i="1"/>
  <c r="R329" i="1"/>
  <c r="R674" i="1"/>
  <c r="R844" i="1"/>
  <c r="R3422" i="1"/>
  <c r="R3346" i="1"/>
  <c r="R3149" i="1"/>
  <c r="R2772" i="1"/>
  <c r="R3252" i="1"/>
  <c r="R3488" i="1"/>
  <c r="R1038" i="1"/>
  <c r="R2303" i="1"/>
  <c r="R1510" i="1"/>
  <c r="R1511" i="1"/>
  <c r="R2675" i="1"/>
  <c r="R1828" i="1"/>
  <c r="R753" i="1"/>
  <c r="R3237" i="1"/>
  <c r="R924" i="1"/>
  <c r="R2263" i="1"/>
  <c r="R2616" i="1"/>
  <c r="R1848" i="1"/>
  <c r="R1508" i="1"/>
  <c r="R1750" i="1"/>
  <c r="R416" i="1"/>
  <c r="R954" i="1"/>
  <c r="R2279" i="1"/>
  <c r="R3675" i="1"/>
  <c r="R3669" i="1"/>
  <c r="R2453" i="1"/>
  <c r="R1189" i="1"/>
  <c r="R3483" i="1"/>
  <c r="R3220" i="1"/>
  <c r="R1860" i="1"/>
  <c r="R2179" i="1"/>
  <c r="R1630" i="1"/>
  <c r="R1366" i="1"/>
  <c r="R3290" i="1"/>
  <c r="R659" i="1"/>
  <c r="R3371" i="1"/>
  <c r="R1662" i="1"/>
  <c r="R2261" i="1"/>
  <c r="R1257" i="1"/>
  <c r="R460" i="1"/>
  <c r="R2668" i="1"/>
  <c r="R3760" i="1"/>
  <c r="R3064" i="1"/>
  <c r="R1513" i="1"/>
  <c r="R394" i="1"/>
  <c r="R3658" i="1"/>
  <c r="R1271" i="1"/>
  <c r="R2260" i="1"/>
  <c r="R2316" i="1"/>
  <c r="R818" i="1"/>
  <c r="R1609" i="1"/>
  <c r="R1965" i="1"/>
  <c r="R13" i="1"/>
  <c r="R3165" i="1"/>
  <c r="R3249" i="1"/>
  <c r="R3583" i="1"/>
  <c r="R3536" i="1"/>
  <c r="R1940" i="1"/>
  <c r="R2040" i="1"/>
  <c r="R846" i="1"/>
  <c r="R58" i="1"/>
  <c r="R667" i="1"/>
  <c r="R2763" i="1"/>
  <c r="R2095" i="1"/>
  <c r="R129" i="1"/>
  <c r="R1696" i="1"/>
  <c r="R3890" i="1"/>
  <c r="R550" i="1"/>
  <c r="R425" i="1"/>
  <c r="R1178" i="1"/>
  <c r="R3123" i="1"/>
  <c r="R176" i="1"/>
  <c r="R4056" i="1"/>
  <c r="R718" i="1"/>
  <c r="R2829" i="1"/>
  <c r="R1047" i="1"/>
  <c r="R2955" i="1"/>
  <c r="R855" i="1"/>
  <c r="R1876" i="1"/>
  <c r="R3372" i="1"/>
  <c r="R3812" i="1"/>
  <c r="R3834" i="1"/>
  <c r="R1602" i="1"/>
  <c r="R3803" i="1"/>
  <c r="R983" i="1"/>
  <c r="R3996" i="1"/>
  <c r="R1874" i="1"/>
  <c r="R2145" i="1"/>
  <c r="R2069" i="1"/>
  <c r="R1449" i="1"/>
  <c r="R915" i="1"/>
  <c r="R2796" i="1"/>
  <c r="R3871" i="1"/>
  <c r="R717" i="1"/>
  <c r="R893" i="1"/>
  <c r="R4036" i="1"/>
  <c r="R3572" i="1"/>
  <c r="R3802" i="1"/>
  <c r="R177" i="1"/>
  <c r="R1063" i="1"/>
  <c r="R1008" i="1"/>
  <c r="R2512" i="1"/>
  <c r="R197" i="1"/>
  <c r="R240" i="1"/>
  <c r="R2584" i="1"/>
  <c r="R2133" i="1"/>
  <c r="R2378" i="1"/>
  <c r="R68" i="1"/>
  <c r="R2353" i="1"/>
  <c r="R472" i="1"/>
  <c r="R1592" i="1"/>
  <c r="R2910" i="1"/>
  <c r="R1164" i="1"/>
  <c r="R1993" i="1"/>
  <c r="R2685" i="1"/>
  <c r="R975" i="1"/>
  <c r="R3918" i="1"/>
  <c r="R1701" i="1"/>
  <c r="R3953" i="1"/>
  <c r="R461" i="1"/>
  <c r="R884" i="1"/>
  <c r="R2291" i="1"/>
  <c r="R158" i="1"/>
  <c r="R1642" i="1"/>
  <c r="R3741" i="1"/>
  <c r="R1044" i="1"/>
  <c r="R4057" i="1"/>
  <c r="R423" i="1"/>
  <c r="R619" i="1"/>
  <c r="R4006" i="1"/>
  <c r="R1643" i="1"/>
  <c r="R3414" i="1"/>
  <c r="R3907" i="1"/>
  <c r="R1157" i="1"/>
  <c r="R3567" i="1"/>
  <c r="R194" i="1"/>
  <c r="R3010" i="1"/>
  <c r="R2143" i="1"/>
  <c r="R632" i="1"/>
  <c r="R102" i="1"/>
  <c r="R1862" i="1"/>
  <c r="R1055" i="1"/>
  <c r="R640" i="1"/>
  <c r="R2874" i="1"/>
  <c r="R3934" i="1"/>
  <c r="R1065" i="1"/>
  <c r="R3131" i="1"/>
  <c r="R3377" i="1"/>
  <c r="R1167" i="1"/>
  <c r="R1350" i="1"/>
  <c r="R2684" i="1"/>
  <c r="R1881" i="1"/>
  <c r="R3195" i="1"/>
  <c r="R2538" i="1"/>
  <c r="R2375" i="1"/>
  <c r="R4086" i="1"/>
  <c r="R2924" i="1"/>
  <c r="R2864" i="1"/>
  <c r="R3866" i="1"/>
  <c r="R1441" i="1"/>
  <c r="R3204" i="1"/>
  <c r="R2393" i="1"/>
  <c r="R624" i="1"/>
  <c r="R3138" i="1"/>
  <c r="R3689" i="1"/>
  <c r="R1087" i="1"/>
  <c r="R3433" i="1"/>
  <c r="R1053" i="1"/>
  <c r="R2860" i="1"/>
  <c r="R4074" i="1"/>
  <c r="R3065" i="1"/>
  <c r="R598" i="1"/>
  <c r="R1835" i="1"/>
  <c r="R1846" i="1"/>
  <c r="R663" i="1"/>
  <c r="R2411" i="1"/>
  <c r="R2161" i="1"/>
  <c r="R2922" i="1"/>
  <c r="R465" i="1"/>
  <c r="R2404" i="1"/>
  <c r="R376" i="1"/>
  <c r="R2966" i="1"/>
  <c r="R981" i="1"/>
  <c r="R1702" i="1"/>
  <c r="R2270" i="1"/>
  <c r="R398" i="1"/>
  <c r="R2231" i="1"/>
  <c r="R2243" i="1"/>
  <c r="R2477" i="1"/>
  <c r="R1259" i="1"/>
  <c r="R2055" i="1"/>
  <c r="R961" i="1"/>
  <c r="R1309" i="1"/>
  <c r="R2029" i="1"/>
  <c r="R292" i="1"/>
  <c r="R2330" i="1"/>
  <c r="R269" i="1"/>
  <c r="R2107" i="1"/>
  <c r="R2455" i="1"/>
  <c r="R2175" i="1"/>
  <c r="R76" i="1"/>
  <c r="R35" i="1"/>
  <c r="R3177" i="1"/>
  <c r="R2452" i="1"/>
  <c r="R2240" i="1"/>
  <c r="R3299" i="1"/>
  <c r="R2533" i="1"/>
  <c r="R31" i="1"/>
  <c r="R2501" i="1"/>
  <c r="R691" i="1"/>
  <c r="R2149" i="1"/>
  <c r="R3620" i="1"/>
  <c r="R1648" i="1"/>
  <c r="R80" i="1"/>
  <c r="R2052" i="1"/>
  <c r="R71" i="1"/>
  <c r="R3395" i="1"/>
  <c r="R858" i="1"/>
  <c r="R3375" i="1"/>
  <c r="R790" i="1"/>
  <c r="R1210" i="1"/>
  <c r="R3188" i="1"/>
  <c r="R761" i="1"/>
  <c r="R1533" i="1"/>
  <c r="R3280" i="1"/>
  <c r="R2692" i="1"/>
  <c r="R3692" i="1"/>
  <c r="R3904" i="1"/>
  <c r="R3484" i="1"/>
  <c r="R3032" i="1"/>
  <c r="R980" i="1"/>
  <c r="R529" i="1"/>
  <c r="R400" i="1"/>
  <c r="R3780" i="1"/>
  <c r="R2016" i="1"/>
  <c r="R2624" i="1"/>
  <c r="R3175" i="1"/>
  <c r="R532" i="1"/>
  <c r="R2083" i="1"/>
  <c r="R2847" i="1"/>
  <c r="R1937" i="1"/>
  <c r="R1106" i="1"/>
  <c r="R1480" i="1"/>
  <c r="R2078" i="1"/>
  <c r="R2166" i="1"/>
  <c r="R2077" i="1"/>
  <c r="R2066" i="1"/>
  <c r="R3285" i="1"/>
  <c r="R49" i="1"/>
  <c r="R547" i="1"/>
  <c r="R1481" i="1"/>
  <c r="R735" i="1"/>
  <c r="R3424" i="1"/>
  <c r="R3489" i="1"/>
  <c r="R3212" i="1"/>
  <c r="R1091" i="1"/>
  <c r="R1943" i="1"/>
  <c r="R2555" i="1"/>
  <c r="R1676" i="1"/>
  <c r="R2987" i="1"/>
  <c r="R3397" i="1"/>
  <c r="R1024" i="1"/>
  <c r="R3443" i="1"/>
  <c r="R2015" i="1"/>
  <c r="R2968" i="1"/>
  <c r="R2199" i="1"/>
  <c r="R419" i="1"/>
  <c r="R1950" i="1"/>
  <c r="R3439" i="1"/>
  <c r="R2550" i="1"/>
  <c r="R2673" i="1"/>
  <c r="R1928" i="1"/>
  <c r="R1973" i="1"/>
  <c r="R3551" i="1"/>
  <c r="R3816" i="1"/>
  <c r="R1638" i="1"/>
  <c r="R2602" i="1"/>
  <c r="R3045" i="1"/>
  <c r="R841" i="1"/>
  <c r="R1329" i="1"/>
  <c r="R2480" i="1"/>
  <c r="R733" i="1"/>
  <c r="R2613" i="1"/>
  <c r="R2122" i="1"/>
  <c r="R3788" i="1"/>
  <c r="R3623" i="1"/>
  <c r="R3656" i="1"/>
  <c r="R3385" i="1"/>
  <c r="R3099" i="1"/>
  <c r="R2189" i="1"/>
  <c r="R2489" i="1"/>
  <c r="R3329" i="1"/>
  <c r="R2626" i="1"/>
  <c r="R1955" i="1"/>
  <c r="R3274" i="1"/>
  <c r="R81" i="1"/>
  <c r="R3650" i="1"/>
  <c r="R1294" i="1"/>
  <c r="R2818" i="1"/>
  <c r="R1825" i="1"/>
  <c r="R2329" i="1"/>
  <c r="R723" i="1"/>
  <c r="R653" i="1"/>
  <c r="R3707" i="1"/>
  <c r="R968" i="1"/>
  <c r="R1433" i="1"/>
  <c r="R111" i="1"/>
  <c r="R339" i="1"/>
  <c r="R2217" i="1"/>
  <c r="R2182" i="1"/>
  <c r="R2551" i="1"/>
  <c r="R2478" i="1"/>
  <c r="R2194" i="1"/>
  <c r="R817" i="1"/>
  <c r="R1467" i="1"/>
  <c r="R2472" i="1"/>
  <c r="R481" i="1"/>
  <c r="R2244" i="1"/>
  <c r="R2265" i="1"/>
  <c r="R1884" i="1"/>
  <c r="R1945" i="1"/>
  <c r="R3315" i="1"/>
  <c r="R2804" i="1"/>
  <c r="R2634" i="1"/>
  <c r="R1650" i="1"/>
  <c r="R1572" i="1"/>
  <c r="R246" i="1"/>
  <c r="R3182" i="1"/>
  <c r="R3306" i="1"/>
  <c r="R300" i="1"/>
  <c r="R969" i="1"/>
  <c r="R644" i="1"/>
  <c r="R3603" i="1"/>
  <c r="R410" i="1"/>
  <c r="R2176" i="1"/>
  <c r="R736" i="1"/>
  <c r="R1670" i="1"/>
  <c r="R324" i="1"/>
  <c r="R1934" i="1"/>
  <c r="R2022" i="1"/>
  <c r="R1268" i="1"/>
  <c r="R1931" i="1"/>
  <c r="R825" i="1"/>
  <c r="R852" i="1"/>
  <c r="R3502" i="1"/>
  <c r="R3699" i="1"/>
  <c r="R2338" i="1"/>
  <c r="R1355" i="1"/>
  <c r="R3625" i="1"/>
  <c r="R1518" i="1"/>
  <c r="R1960" i="1"/>
  <c r="R2273" i="1"/>
  <c r="R1746" i="1"/>
  <c r="R1891" i="1"/>
  <c r="R2317" i="1"/>
  <c r="R3288" i="1"/>
  <c r="R2086" i="1"/>
  <c r="R2225" i="1"/>
  <c r="R704" i="1"/>
  <c r="R3171" i="1"/>
  <c r="R206" i="1"/>
  <c r="R847" i="1"/>
  <c r="R2996" i="1"/>
  <c r="R740" i="1"/>
  <c r="R1399" i="1"/>
  <c r="R747" i="1"/>
  <c r="R3770" i="1"/>
  <c r="R1272" i="1"/>
  <c r="R3245" i="1"/>
  <c r="R2657" i="1"/>
  <c r="R3404" i="1"/>
  <c r="R1807" i="1"/>
  <c r="R98" i="1"/>
  <c r="R3471" i="1"/>
  <c r="R1838" i="1"/>
  <c r="R372" i="1"/>
  <c r="R2526" i="1"/>
  <c r="R2655" i="1"/>
  <c r="R1383" i="1"/>
  <c r="R73" i="1"/>
  <c r="R2937" i="1"/>
  <c r="R830" i="1"/>
  <c r="R1395" i="1"/>
  <c r="R2952" i="1"/>
  <c r="R3772" i="1"/>
  <c r="R3713" i="1"/>
  <c r="R3005" i="1"/>
  <c r="R4020" i="1"/>
  <c r="R617" i="1"/>
  <c r="R1213" i="1"/>
  <c r="R3367" i="1"/>
  <c r="R2581" i="1"/>
  <c r="R4058" i="1"/>
  <c r="R4025" i="1"/>
  <c r="R1773" i="1"/>
  <c r="R2990" i="1"/>
  <c r="R3790" i="1"/>
  <c r="R3076" i="1"/>
  <c r="R3969" i="1"/>
  <c r="R3736" i="1"/>
  <c r="R374" i="1"/>
  <c r="R689" i="1"/>
  <c r="R3207" i="1"/>
  <c r="R1499" i="1"/>
  <c r="R917" i="1"/>
  <c r="R497" i="1"/>
  <c r="R1722" i="1"/>
  <c r="R623" i="1"/>
  <c r="R3365" i="1"/>
  <c r="R585" i="1"/>
  <c r="R3522" i="1"/>
  <c r="R603" i="1"/>
  <c r="R3938" i="1"/>
  <c r="R867" i="1"/>
  <c r="R1653" i="1"/>
  <c r="R1840" i="1"/>
  <c r="R2119" i="1"/>
  <c r="R2926" i="1"/>
  <c r="R3622" i="1"/>
  <c r="R1966" i="1"/>
  <c r="R3701" i="1"/>
  <c r="R3036" i="1"/>
  <c r="R771" i="1"/>
  <c r="R839" i="1"/>
  <c r="R3597" i="1"/>
  <c r="R3498" i="1"/>
  <c r="R3539" i="1"/>
  <c r="R307" i="1"/>
  <c r="R2620" i="1"/>
  <c r="R1370" i="1"/>
  <c r="R934" i="1"/>
  <c r="R3111" i="1"/>
  <c r="R2622" i="1"/>
  <c r="R2312" i="1"/>
  <c r="R1359" i="1"/>
  <c r="R2830" i="1"/>
  <c r="R2210" i="1"/>
  <c r="R468" i="1"/>
  <c r="R2865" i="1"/>
  <c r="R2155" i="1"/>
  <c r="R2775" i="1"/>
  <c r="R1804" i="1"/>
  <c r="R1490" i="1"/>
  <c r="R562" i="1"/>
  <c r="R3519" i="1"/>
  <c r="R2654" i="1"/>
  <c r="R3914" i="1"/>
  <c r="R3542" i="1"/>
  <c r="R670" i="1"/>
  <c r="R3670" i="1"/>
  <c r="R3930" i="1"/>
  <c r="R4041" i="1"/>
  <c r="R637" i="1"/>
  <c r="R816" i="1"/>
  <c r="R3233" i="1"/>
  <c r="R597" i="1"/>
  <c r="R1413" i="1"/>
  <c r="R745" i="1"/>
  <c r="R1778" i="1"/>
  <c r="R37" i="1"/>
  <c r="R2670" i="1"/>
  <c r="R147" i="1"/>
  <c r="R1644" i="1"/>
  <c r="R3094" i="1"/>
  <c r="R474" i="1"/>
  <c r="R831" i="1"/>
  <c r="R697" i="1"/>
  <c r="R3364" i="1"/>
  <c r="R1244" i="1"/>
  <c r="R675" i="1"/>
  <c r="R3777" i="1"/>
  <c r="R3791" i="1"/>
  <c r="R1559" i="1"/>
  <c r="R1949" i="1"/>
  <c r="R2583" i="1"/>
  <c r="R3098" i="1"/>
  <c r="R658" i="1"/>
  <c r="R3066" i="1"/>
  <c r="R3759" i="1"/>
  <c r="R2227" i="1"/>
  <c r="R328" i="1"/>
  <c r="R2788" i="1"/>
  <c r="R2233" i="1"/>
  <c r="R722" i="1"/>
  <c r="R3805" i="1"/>
  <c r="R3259" i="1"/>
  <c r="R1689" i="1"/>
  <c r="R3716" i="1"/>
  <c r="R1649" i="1"/>
  <c r="R2117" i="1"/>
  <c r="R655" i="1"/>
  <c r="R38" i="1"/>
  <c r="R1658" i="1"/>
  <c r="R1249" i="1"/>
  <c r="R2840" i="1"/>
  <c r="R3613" i="1"/>
  <c r="R3532" i="1"/>
  <c r="R2510" i="1"/>
  <c r="R1906" i="1"/>
  <c r="R1985" i="1"/>
  <c r="R535" i="1"/>
  <c r="R872" i="1"/>
  <c r="R1100" i="1"/>
  <c r="R3935" i="1"/>
  <c r="R160" i="1"/>
  <c r="R2848" i="1"/>
  <c r="R1439" i="1"/>
  <c r="R1043" i="1"/>
  <c r="R1169" i="1"/>
  <c r="R3135" i="1"/>
  <c r="R742" i="1"/>
  <c r="R3096" i="1"/>
  <c r="R1573" i="1"/>
  <c r="R484" i="1"/>
  <c r="R3915" i="1"/>
  <c r="R512" i="1"/>
  <c r="R1048" i="1"/>
  <c r="R886" i="1"/>
  <c r="R2754" i="1"/>
  <c r="R1484" i="1"/>
  <c r="R2442" i="1"/>
  <c r="R2858" i="1"/>
  <c r="R3546" i="1"/>
  <c r="R2593" i="1"/>
  <c r="R1570" i="1"/>
  <c r="R451" i="1"/>
  <c r="R255" i="1"/>
  <c r="R544" i="1"/>
  <c r="R3553" i="1"/>
  <c r="R3892" i="1"/>
  <c r="R3869" i="1"/>
  <c r="R2693" i="1"/>
  <c r="R1707" i="1"/>
  <c r="R2085" i="1"/>
  <c r="R2433" i="1"/>
  <c r="R1621" i="1"/>
  <c r="R1720" i="1"/>
  <c r="R3981" i="1"/>
  <c r="R148" i="1"/>
  <c r="R3406" i="1"/>
  <c r="R589" i="1"/>
  <c r="R201" i="1"/>
  <c r="R1526" i="1"/>
  <c r="R720" i="1"/>
  <c r="R3343" i="1"/>
  <c r="R501" i="1"/>
  <c r="R2346" i="1"/>
  <c r="R3830" i="1"/>
  <c r="R1107" i="1"/>
  <c r="R2678" i="1"/>
  <c r="R671" i="1"/>
  <c r="R3839" i="1"/>
  <c r="R2580" i="1"/>
  <c r="R3995" i="1"/>
  <c r="R4027" i="1"/>
  <c r="R2909" i="1"/>
  <c r="R1071" i="1"/>
  <c r="R1151" i="1"/>
  <c r="R2817" i="1"/>
  <c r="R92" i="1"/>
  <c r="R1691" i="1"/>
  <c r="R1714" i="1"/>
  <c r="R591" i="1"/>
  <c r="R918" i="1"/>
  <c r="R1172" i="1"/>
  <c r="R2572" i="1"/>
  <c r="R3121" i="1"/>
  <c r="R4028" i="1"/>
  <c r="R3662" i="1"/>
  <c r="R3392" i="1"/>
  <c r="R509" i="1"/>
  <c r="R3610" i="1"/>
  <c r="R429" i="1"/>
  <c r="R3678" i="1"/>
  <c r="R706" i="1"/>
  <c r="R1842" i="1"/>
  <c r="R1227" i="1"/>
  <c r="R3061" i="1"/>
  <c r="R1613" i="1"/>
  <c r="R755" i="1"/>
  <c r="R3083" i="1"/>
  <c r="R2097" i="1"/>
  <c r="R1870" i="1"/>
  <c r="R3646" i="1"/>
  <c r="R3523" i="1"/>
  <c r="R2390" i="1"/>
  <c r="R3446" i="1"/>
  <c r="R2914" i="1"/>
  <c r="R648" i="1"/>
  <c r="R1920" i="1"/>
  <c r="R1903" i="1"/>
  <c r="R942" i="1"/>
  <c r="R1990" i="1"/>
  <c r="R1116" i="1"/>
  <c r="R3550" i="1"/>
  <c r="R185" i="1"/>
  <c r="R1150" i="1"/>
  <c r="R1158" i="1"/>
  <c r="R1414" i="1"/>
  <c r="R3373" i="1"/>
  <c r="R3987" i="1"/>
  <c r="R1459" i="1"/>
  <c r="R1429" i="1"/>
  <c r="R2221" i="1"/>
  <c r="R592" i="1"/>
  <c r="R2978" i="1"/>
  <c r="R4076" i="1"/>
  <c r="R3437" i="1"/>
  <c r="R1868" i="1"/>
  <c r="R2005" i="1"/>
  <c r="R2144" i="1"/>
  <c r="R3534" i="1"/>
  <c r="R1983" i="1"/>
  <c r="R1709" i="1"/>
  <c r="R779" i="1"/>
  <c r="R715" i="1"/>
  <c r="R2790" i="1"/>
  <c r="R3666" i="1"/>
  <c r="R1611" i="1"/>
  <c r="R2784" i="1"/>
  <c r="R711" i="1"/>
  <c r="R2597" i="1"/>
  <c r="R2590" i="1"/>
  <c r="R876" i="1"/>
  <c r="R2918" i="1"/>
  <c r="R1437" i="1"/>
  <c r="R2862" i="1"/>
  <c r="R2484" i="1"/>
  <c r="R125" i="1"/>
  <c r="R136" i="1"/>
  <c r="R156" i="1"/>
  <c r="R1289" i="1"/>
  <c r="R1818" i="1"/>
  <c r="R3028" i="1"/>
  <c r="R1601" i="1"/>
  <c r="R3949" i="1"/>
  <c r="R3837" i="1"/>
  <c r="R1229" i="1"/>
  <c r="R3671" i="1"/>
  <c r="R2900" i="1"/>
  <c r="R1584" i="1"/>
  <c r="R3867" i="1"/>
  <c r="R144" i="1"/>
  <c r="R2362" i="1"/>
  <c r="R2892" i="1"/>
  <c r="R2554" i="1"/>
  <c r="R783" i="1"/>
  <c r="R2328" i="1"/>
  <c r="R1105" i="1"/>
  <c r="R1877" i="1"/>
  <c r="R712" i="1"/>
  <c r="R480" i="1"/>
  <c r="R1050" i="1"/>
  <c r="R2948" i="1"/>
  <c r="R1547" i="1"/>
  <c r="R3718" i="1"/>
  <c r="R3460" i="1"/>
  <c r="R202" i="1"/>
  <c r="R2884" i="1"/>
  <c r="R3531" i="1"/>
  <c r="R3976" i="1"/>
  <c r="R2211" i="1"/>
  <c r="R935" i="1"/>
  <c r="R2218" i="1"/>
  <c r="R1117" i="1"/>
  <c r="R3440" i="1"/>
  <c r="R1099" i="1"/>
  <c r="R1500" i="1"/>
  <c r="R2930" i="1"/>
  <c r="R559" i="1"/>
  <c r="R434" i="1"/>
  <c r="R698" i="1"/>
  <c r="R1115" i="1"/>
  <c r="R3319" i="1"/>
  <c r="R3845" i="1"/>
  <c r="R2215" i="1"/>
  <c r="R2907" i="1"/>
  <c r="R638" i="1"/>
  <c r="R1448" i="1"/>
  <c r="R3455" i="1"/>
  <c r="R3108" i="1"/>
  <c r="R3293" i="1"/>
  <c r="R3370" i="1"/>
  <c r="R1801" i="1"/>
  <c r="R1811" i="1"/>
  <c r="R1069" i="1"/>
  <c r="R3093" i="1"/>
  <c r="R1416" i="1"/>
  <c r="R1497" i="1"/>
  <c r="R3307" i="1"/>
  <c r="R3568" i="1"/>
  <c r="R3442" i="1"/>
  <c r="R2973" i="1"/>
  <c r="R2109" i="1"/>
  <c r="R3505" i="1"/>
  <c r="R2340" i="1"/>
  <c r="R748" i="1"/>
  <c r="R3236" i="1"/>
  <c r="R2969" i="1"/>
  <c r="R2475" i="1"/>
  <c r="R1404" i="1"/>
  <c r="R265" i="1"/>
  <c r="R350" i="1"/>
  <c r="R2259" i="1"/>
  <c r="R798" i="1"/>
  <c r="R368" i="1"/>
  <c r="R1967" i="1"/>
  <c r="R2108" i="1"/>
  <c r="R3750" i="1"/>
  <c r="R1254" i="1"/>
  <c r="R649" i="1"/>
  <c r="R1760" i="1"/>
  <c r="R2643" i="1"/>
  <c r="R2357" i="1"/>
  <c r="R3458" i="1"/>
  <c r="R2856" i="1"/>
  <c r="R3492" i="1"/>
  <c r="R3712" i="1"/>
  <c r="R1550" i="1"/>
  <c r="R3230" i="1"/>
  <c r="R3376" i="1"/>
  <c r="R2733" i="1"/>
  <c r="R2104" i="1"/>
  <c r="R3201" i="1"/>
  <c r="R1076" i="1"/>
  <c r="R2007" i="1"/>
  <c r="R44" i="1"/>
  <c r="R3390" i="1"/>
  <c r="R517" i="1"/>
  <c r="R3248" i="1"/>
  <c r="R2046" i="1"/>
  <c r="R2222" i="1"/>
  <c r="R2230" i="1"/>
  <c r="R15" i="1"/>
  <c r="R1265" i="1"/>
  <c r="R537" i="1"/>
  <c r="R1385" i="1"/>
  <c r="R2676" i="1"/>
  <c r="R957" i="1"/>
  <c r="R787" i="1"/>
  <c r="R2196" i="1"/>
  <c r="R3024" i="1"/>
  <c r="R3235" i="1"/>
  <c r="R3476" i="1"/>
  <c r="R2326" i="1"/>
  <c r="R1532" i="1"/>
  <c r="R2280" i="1"/>
  <c r="R3430" i="1"/>
  <c r="R824" i="1"/>
  <c r="R525" i="1"/>
  <c r="R375" i="1"/>
  <c r="R1652" i="1"/>
  <c r="R1228" i="1"/>
  <c r="R2147" i="1"/>
  <c r="R1979" i="1"/>
  <c r="R2537" i="1"/>
  <c r="R2035" i="1"/>
  <c r="R3004" i="1"/>
  <c r="R3494" i="1"/>
  <c r="R414" i="1"/>
  <c r="R1009" i="1"/>
  <c r="R1981" i="1"/>
  <c r="R1826" i="1"/>
  <c r="R3696" i="1"/>
  <c r="R3730" i="1"/>
  <c r="R3841" i="1"/>
  <c r="R1014" i="1"/>
  <c r="R804" i="1"/>
  <c r="R286" i="1"/>
  <c r="R3164" i="1"/>
  <c r="R362" i="1"/>
  <c r="R1315" i="1"/>
  <c r="R2051" i="1"/>
  <c r="R1535" i="1"/>
  <c r="R3389" i="1"/>
  <c r="R3150" i="1"/>
  <c r="R327" i="1"/>
  <c r="R2027" i="1"/>
  <c r="R1292" i="1"/>
  <c r="R1569" i="1"/>
  <c r="R973" i="1"/>
  <c r="R1093" i="1"/>
  <c r="R1035" i="1"/>
  <c r="R3751" i="1"/>
  <c r="R899" i="1"/>
  <c r="R2845" i="1"/>
  <c r="R2503" i="1"/>
  <c r="R2573" i="1"/>
  <c r="R3902" i="1"/>
  <c r="R3766" i="1"/>
  <c r="R3849" i="1"/>
  <c r="R885" i="1"/>
  <c r="R2156" i="1"/>
  <c r="R888" i="1"/>
  <c r="R2288" i="1"/>
  <c r="R422" i="1"/>
  <c r="R2777" i="1"/>
  <c r="R3358" i="1"/>
  <c r="R812" i="1"/>
  <c r="R2148" i="1"/>
  <c r="R3753" i="1"/>
  <c r="R3330" i="1"/>
  <c r="R2843" i="1"/>
  <c r="R2345" i="1"/>
  <c r="R2439" i="1"/>
  <c r="R4018" i="1"/>
  <c r="R169" i="1"/>
  <c r="R3744" i="1"/>
  <c r="R3187" i="1"/>
  <c r="R2908" i="1"/>
  <c r="R851" i="1"/>
  <c r="R3576" i="1"/>
  <c r="R3104" i="1"/>
  <c r="R3225" i="1"/>
  <c r="R2729" i="1"/>
  <c r="R2158" i="1"/>
  <c r="R55" i="1"/>
  <c r="R1097" i="1"/>
  <c r="R401" i="1"/>
  <c r="R1972" i="1"/>
  <c r="R1674" i="1"/>
  <c r="R2970" i="1"/>
  <c r="R815" i="1"/>
  <c r="R105" i="1"/>
  <c r="R3705" i="1"/>
  <c r="R260" i="1"/>
  <c r="R3571" i="1"/>
  <c r="R857" i="1"/>
  <c r="R2732" i="1"/>
  <c r="R1954" i="1"/>
  <c r="R2814" i="1"/>
  <c r="R3895" i="1"/>
  <c r="R70" i="1"/>
  <c r="R3799" i="1"/>
  <c r="R3773" i="1"/>
  <c r="R2164" i="1"/>
  <c r="R2238" i="1"/>
  <c r="R3018" i="1"/>
  <c r="R1627" i="1"/>
  <c r="R791" i="1"/>
  <c r="R627" i="1"/>
  <c r="R4097" i="1"/>
  <c r="R230" i="1"/>
  <c r="R937" i="1"/>
  <c r="R1998" i="1"/>
  <c r="R1808" i="1"/>
  <c r="R4044" i="1"/>
  <c r="R3277" i="1"/>
  <c r="R1586" i="1"/>
  <c r="R213" i="1"/>
  <c r="R2343" i="1"/>
  <c r="R1060" i="1"/>
  <c r="R1435" i="1"/>
  <c r="R2418" i="1"/>
  <c r="R612" i="1"/>
  <c r="R3748" i="1"/>
  <c r="R2855" i="1"/>
  <c r="R688" i="1"/>
  <c r="R458" i="1"/>
  <c r="R3025" i="1"/>
  <c r="R85" i="1"/>
  <c r="R2150" i="1"/>
  <c r="R2124" i="1"/>
  <c r="R2576" i="1"/>
  <c r="R2866" i="1"/>
  <c r="R1407" i="1"/>
  <c r="R4009" i="1"/>
  <c r="R409" i="1"/>
  <c r="R4094" i="1"/>
  <c r="R1220" i="1"/>
  <c r="R836" i="1"/>
  <c r="R2134" i="1"/>
  <c r="R1799" i="1"/>
  <c r="R1747" i="1"/>
  <c r="R3180" i="1"/>
  <c r="R2833" i="1"/>
  <c r="R756" i="1"/>
  <c r="R2206" i="1"/>
  <c r="R2938" i="1"/>
  <c r="R2059" i="1"/>
  <c r="R3529" i="1"/>
  <c r="R2893" i="1"/>
  <c r="R3894" i="1"/>
  <c r="R2744" i="1"/>
  <c r="R2355" i="1"/>
  <c r="R231" i="1"/>
  <c r="R1620" i="1"/>
  <c r="R3809" i="1"/>
  <c r="R3956" i="1"/>
  <c r="R916" i="1"/>
  <c r="R165" i="1"/>
  <c r="R1563" i="1"/>
  <c r="R2956" i="1"/>
  <c r="R1161" i="1"/>
  <c r="R3884" i="1"/>
  <c r="R1002" i="1"/>
  <c r="R3648" i="1"/>
  <c r="R2405" i="1"/>
  <c r="R12" i="1"/>
  <c r="R4073" i="1"/>
  <c r="R625" i="1"/>
  <c r="R343" i="1"/>
  <c r="R3428" i="1"/>
  <c r="R1193" i="1"/>
  <c r="R3310" i="1"/>
  <c r="R1849" i="1"/>
  <c r="R3720" i="1"/>
  <c r="R2318" i="1"/>
  <c r="R297" i="1"/>
  <c r="R845" i="1"/>
  <c r="R3426" i="1"/>
  <c r="R1959" i="1"/>
  <c r="R2264" i="1"/>
  <c r="R1386" i="1"/>
  <c r="R1505" i="1"/>
  <c r="R1632" i="1"/>
  <c r="R3687" i="1"/>
  <c r="R2200" i="1"/>
  <c r="R1762" i="1"/>
  <c r="R3250" i="1"/>
  <c r="R2065" i="1"/>
  <c r="R1668" i="1"/>
  <c r="R2801" i="1"/>
  <c r="R2037" i="1"/>
  <c r="R1482" i="1"/>
  <c r="R2032" i="1"/>
  <c r="R2187" i="1"/>
  <c r="R2056" i="1"/>
  <c r="R1519" i="1"/>
  <c r="R389" i="1"/>
  <c r="R259" i="1"/>
  <c r="R2456" i="1"/>
  <c r="R2637" i="1"/>
  <c r="R3559" i="1"/>
  <c r="R3016" i="1"/>
  <c r="R861" i="1"/>
  <c r="R334" i="1"/>
  <c r="R1517" i="1"/>
  <c r="R2058" i="1"/>
  <c r="R1521" i="1"/>
  <c r="R3303" i="1"/>
  <c r="R4049" i="1"/>
  <c r="R1142" i="1"/>
  <c r="R1421" i="1"/>
  <c r="R4095" i="1"/>
  <c r="R3916" i="1"/>
  <c r="R1867" i="1"/>
  <c r="R1110" i="1"/>
  <c r="R3634" i="1"/>
  <c r="R874" i="1"/>
  <c r="R392" i="1"/>
  <c r="R4015" i="1"/>
  <c r="R476" i="1"/>
  <c r="R1851" i="1"/>
  <c r="R1465" i="1"/>
  <c r="R2441" i="1"/>
  <c r="R3351" i="1"/>
  <c r="R904" i="1"/>
  <c r="R3142" i="1"/>
  <c r="R1364" i="1"/>
  <c r="R3962" i="1"/>
  <c r="R2542" i="1"/>
  <c r="R2779" i="1"/>
  <c r="R593" i="1"/>
  <c r="R1768" i="1"/>
  <c r="R1436" i="1"/>
  <c r="R1837" i="1"/>
  <c r="R365" i="1"/>
  <c r="R3756" i="1"/>
  <c r="R1314" i="1"/>
  <c r="R3747" i="1"/>
  <c r="R784" i="1"/>
  <c r="R2702" i="1"/>
  <c r="R433" i="1"/>
  <c r="R1408" i="1"/>
  <c r="R3717" i="1"/>
  <c r="R2867" i="1"/>
  <c r="R1406" i="1"/>
  <c r="R3966" i="1"/>
  <c r="R3940" i="1"/>
  <c r="R2174" i="1"/>
  <c r="R1699" i="1"/>
  <c r="R1716" i="1"/>
  <c r="R2125" i="1"/>
  <c r="R2481" i="1"/>
  <c r="R3991" i="1"/>
  <c r="R3643" i="1"/>
  <c r="R3380" i="1"/>
  <c r="R2911" i="1"/>
  <c r="R1715" i="1"/>
  <c r="R3763" i="1"/>
  <c r="R759" i="1"/>
  <c r="R2209" i="1"/>
  <c r="R911" i="1"/>
  <c r="R2381" i="1"/>
  <c r="R184" i="1"/>
  <c r="R1342" i="1"/>
  <c r="R1597" i="1"/>
  <c r="R1233" i="1"/>
  <c r="R1543" i="1"/>
  <c r="R3071" i="1"/>
  <c r="R1357" i="1"/>
  <c r="R2717" i="1"/>
  <c r="R1935" i="1"/>
  <c r="R1217" i="1"/>
  <c r="R3019" i="1"/>
  <c r="R1767" i="1"/>
  <c r="R1751" i="1"/>
  <c r="R2054" i="1"/>
  <c r="R2068" i="1"/>
  <c r="R294" i="1"/>
  <c r="R1203" i="1"/>
  <c r="R2604" i="1"/>
  <c r="R2447" i="1"/>
  <c r="R2664" i="1"/>
  <c r="R3263" i="1"/>
  <c r="R2253" i="1"/>
  <c r="R2282" i="1"/>
  <c r="R2018" i="1"/>
  <c r="R3467" i="1"/>
  <c r="R1023" i="1"/>
  <c r="R2315" i="1"/>
  <c r="R3091" i="1"/>
  <c r="R1978" i="1"/>
  <c r="R2075" i="1"/>
  <c r="R1276" i="1"/>
  <c r="R1941" i="1"/>
  <c r="R264" i="1"/>
  <c r="R2623" i="1"/>
  <c r="R2739" i="1"/>
  <c r="R827" i="1"/>
  <c r="R709" i="1"/>
  <c r="R950" i="1"/>
  <c r="R1582" i="1"/>
  <c r="R3431" i="1"/>
  <c r="R3848" i="1"/>
  <c r="R1682" i="1"/>
  <c r="R491" i="1"/>
  <c r="R2193" i="1"/>
  <c r="R3203" i="1"/>
  <c r="R1417" i="1"/>
  <c r="R2798" i="1"/>
  <c r="R1732" i="1"/>
  <c r="R1742" i="1"/>
  <c r="R3950" i="1"/>
  <c r="R2395" i="1"/>
  <c r="R1735" i="1"/>
  <c r="R1566" i="1"/>
  <c r="R693" i="1"/>
  <c r="R3877" i="1"/>
  <c r="R2681" i="1"/>
  <c r="R1999" i="1"/>
  <c r="R235" i="1"/>
  <c r="R614" i="1"/>
  <c r="R3630" i="1"/>
  <c r="R3063" i="1"/>
  <c r="R78" i="1"/>
  <c r="R1153" i="1"/>
  <c r="R1163" i="1"/>
  <c r="R1454" i="1"/>
  <c r="R574" i="1"/>
  <c r="R1904" i="1"/>
  <c r="R2904" i="1"/>
  <c r="R3129" i="1"/>
  <c r="R4031" i="1"/>
  <c r="R233" i="1"/>
  <c r="R3954" i="1"/>
  <c r="R4100" i="1"/>
  <c r="R903" i="1"/>
  <c r="R237" i="1"/>
  <c r="R2506" i="1"/>
  <c r="R1580" i="1"/>
  <c r="R554" i="1"/>
  <c r="R1863" i="1"/>
  <c r="R1088" i="1"/>
  <c r="R2844" i="1"/>
  <c r="R1450" i="1"/>
  <c r="R620" i="1"/>
  <c r="R1020" i="1"/>
  <c r="R2380" i="1"/>
  <c r="R1880" i="1"/>
  <c r="R187" i="1"/>
  <c r="R1557" i="1"/>
  <c r="R1690" i="1"/>
  <c r="R3009" i="1"/>
  <c r="R1774" i="1"/>
  <c r="R939" i="1"/>
  <c r="R3001" i="1"/>
  <c r="R172" i="1"/>
  <c r="R2363" i="1"/>
  <c r="R490" i="1"/>
  <c r="R2853" i="1"/>
  <c r="R238" i="1"/>
  <c r="R976" i="1"/>
  <c r="R1817" i="1"/>
  <c r="R2947" i="1"/>
  <c r="R2890" i="1"/>
  <c r="R3638" i="1"/>
  <c r="R781" i="1"/>
  <c r="R3127" i="1"/>
  <c r="R503" i="1"/>
  <c r="R1133" i="1"/>
  <c r="R1418" i="1"/>
  <c r="R2596" i="1"/>
  <c r="R205" i="1"/>
  <c r="R4103" i="1"/>
  <c r="R4017" i="1"/>
  <c r="R3151" i="1"/>
  <c r="R3089" i="1"/>
  <c r="R3084" i="1"/>
  <c r="R3068" i="1"/>
  <c r="R150" i="1"/>
  <c r="R2524" i="1"/>
  <c r="R2919" i="1"/>
  <c r="R3999" i="1"/>
  <c r="R108" i="1"/>
  <c r="R3889" i="1"/>
  <c r="R2389" i="1"/>
  <c r="R2696" i="1"/>
  <c r="R940" i="1"/>
  <c r="R3323" i="1"/>
  <c r="R683" i="1"/>
  <c r="R4010" i="1"/>
  <c r="R1077" i="1"/>
  <c r="R1015" i="1"/>
  <c r="R2031" i="1"/>
  <c r="R2141" i="1"/>
  <c r="R312" i="1"/>
  <c r="R3354" i="1"/>
  <c r="R3491" i="1"/>
  <c r="R1593" i="1"/>
  <c r="R2" i="1"/>
  <c r="R317" i="1"/>
  <c r="R3216" i="1"/>
  <c r="R266" i="1"/>
  <c r="R290" i="1"/>
  <c r="R3562" i="1"/>
  <c r="R1810" i="1"/>
  <c r="R1655" i="1"/>
  <c r="R785" i="1"/>
  <c r="R1476" i="1"/>
  <c r="R2532" i="1"/>
  <c r="R3775" i="1"/>
  <c r="R2266" i="1"/>
  <c r="R3264" i="1"/>
  <c r="R3605" i="1"/>
  <c r="R2703" i="1"/>
  <c r="R19" i="1"/>
  <c r="R1384" i="1"/>
  <c r="R2082" i="1"/>
  <c r="R2531" i="1"/>
  <c r="R1673" i="1"/>
  <c r="R2992" i="1"/>
  <c r="R997" i="1"/>
  <c r="R2982" i="1"/>
  <c r="R3114" i="1"/>
  <c r="R607" i="1"/>
  <c r="R179" i="1"/>
  <c r="R2755" i="1"/>
  <c r="R4099" i="1"/>
  <c r="R4026" i="1"/>
  <c r="R1173" i="1"/>
  <c r="R636" i="1"/>
  <c r="R2750" i="1"/>
  <c r="R608" i="1"/>
  <c r="R3749" i="1"/>
  <c r="R2791" i="1"/>
  <c r="R1096" i="1"/>
  <c r="R531" i="1"/>
  <c r="R2679" i="1"/>
  <c r="R2951" i="1"/>
  <c r="R1728" i="1"/>
  <c r="R2920" i="1"/>
  <c r="R3644" i="1"/>
  <c r="R3677" i="1"/>
  <c r="R3797" i="1"/>
  <c r="R1560" i="1"/>
  <c r="R3879" i="1"/>
  <c r="R21" i="1"/>
  <c r="R4043" i="1"/>
  <c r="R959" i="1"/>
  <c r="R905" i="1"/>
  <c r="R2157" i="1"/>
  <c r="R2686" i="1"/>
  <c r="R2402" i="1"/>
  <c r="R1334" i="1"/>
  <c r="R1049" i="1"/>
  <c r="R2076" i="1"/>
  <c r="R210" i="1"/>
  <c r="R180" i="1"/>
  <c r="R1016" i="1"/>
  <c r="R1318" i="1"/>
  <c r="R998" i="1"/>
  <c r="R1059" i="1"/>
  <c r="R167" i="1"/>
  <c r="R3883" i="1"/>
  <c r="R3516" i="1"/>
  <c r="R3110" i="1"/>
  <c r="R471" i="1"/>
  <c r="R2394" i="1"/>
  <c r="R764" i="1"/>
  <c r="R2430" i="1"/>
  <c r="R2437" i="1"/>
  <c r="R2599" i="1"/>
  <c r="R1144" i="1"/>
  <c r="R4068" i="1"/>
  <c r="R1061" i="1"/>
  <c r="R1491" i="1"/>
  <c r="R1452" i="1"/>
  <c r="R492" i="1"/>
  <c r="R1726" i="1"/>
  <c r="R2822" i="1"/>
  <c r="R2518" i="1"/>
  <c r="R3732" i="1"/>
  <c r="R1461" i="1"/>
  <c r="R4084" i="1"/>
  <c r="R1913" i="1"/>
  <c r="R2825" i="1"/>
  <c r="R2759" i="1"/>
  <c r="R913" i="1"/>
  <c r="R4034" i="1"/>
  <c r="R2896" i="1"/>
  <c r="R1717" i="1"/>
  <c r="R3804" i="1"/>
  <c r="R4016" i="1"/>
  <c r="R3941" i="1"/>
  <c r="R2574" i="1"/>
  <c r="R3881" i="1"/>
  <c r="R2861" i="1"/>
  <c r="R3958" i="1"/>
  <c r="R211" i="1"/>
  <c r="R1335" i="1"/>
  <c r="R2689" i="1"/>
  <c r="R3649" i="1"/>
  <c r="R928" i="1"/>
  <c r="R3147" i="1"/>
  <c r="R992" i="1"/>
  <c r="R3124" i="1"/>
  <c r="R3903" i="1"/>
  <c r="R3208" i="1"/>
  <c r="R135" i="1"/>
  <c r="R132" i="1"/>
  <c r="R3854" i="1"/>
  <c r="R1058" i="1"/>
  <c r="R3192" i="1"/>
  <c r="R1434" i="1"/>
  <c r="R3128" i="1"/>
  <c r="R590" i="1"/>
  <c r="R464" i="1"/>
  <c r="R4067" i="1"/>
  <c r="R226" i="1"/>
  <c r="R2509" i="1"/>
  <c r="R470" i="1"/>
  <c r="R708" i="1"/>
  <c r="R3955" i="1"/>
  <c r="R2579" i="1"/>
  <c r="R1125" i="1"/>
  <c r="R1430" i="1"/>
  <c r="R1451" i="1"/>
  <c r="R1705" i="1"/>
  <c r="R549" i="1"/>
  <c r="R1820" i="1"/>
  <c r="R1555" i="1"/>
  <c r="R1149" i="1"/>
  <c r="R3421" i="1"/>
  <c r="R4035" i="1"/>
  <c r="R3975" i="1"/>
  <c r="R2049" i="1"/>
  <c r="R1477" i="1"/>
  <c r="R113" i="1"/>
  <c r="R333" i="1"/>
  <c r="R252" i="1"/>
  <c r="R768" i="1"/>
  <c r="R1708" i="1"/>
  <c r="R3946" i="1"/>
  <c r="R2933" i="1"/>
  <c r="R2522" i="1"/>
  <c r="R2647" i="1"/>
  <c r="R173" i="1"/>
  <c r="R929" i="1"/>
  <c r="R2563" i="1"/>
  <c r="R2392" i="1"/>
  <c r="R1412" i="1"/>
  <c r="R545" i="1"/>
  <c r="R3735" i="1"/>
  <c r="R137" i="1"/>
  <c r="R1240" i="1"/>
  <c r="R435" i="1"/>
  <c r="R1185" i="1"/>
  <c r="R1986" i="1"/>
  <c r="R2895" i="1"/>
  <c r="R190" i="1"/>
  <c r="R3506" i="1"/>
  <c r="R224" i="1"/>
  <c r="R3054" i="1"/>
  <c r="R66" i="1"/>
  <c r="R27" i="1"/>
  <c r="R2913" i="1"/>
  <c r="R1564" i="1"/>
  <c r="R3984" i="1"/>
  <c r="R714" i="1"/>
  <c r="R2575" i="1"/>
  <c r="R2135" i="1"/>
  <c r="R579" i="1"/>
  <c r="R3951" i="1"/>
  <c r="R2841" i="1"/>
  <c r="R3224" i="1"/>
  <c r="R1022" i="1"/>
  <c r="R3278" i="1"/>
  <c r="R2321" i="1"/>
  <c r="R3619" i="1"/>
  <c r="R3525" i="1"/>
  <c r="R936" i="1"/>
  <c r="R2307" i="1"/>
  <c r="R3475" i="1"/>
  <c r="R1895" i="1"/>
  <c r="R3824" i="1"/>
  <c r="R276" i="1"/>
  <c r="R2100" i="1"/>
  <c r="R487" i="1"/>
  <c r="R1339" i="1"/>
  <c r="R1349" i="1"/>
  <c r="R326" i="1"/>
  <c r="R521" i="1"/>
  <c r="R2854" i="1"/>
  <c r="R2588" i="1"/>
  <c r="R3057" i="1"/>
  <c r="R1554" i="1"/>
  <c r="R880" i="1"/>
  <c r="R2560" i="1"/>
  <c r="R577" i="1"/>
  <c r="R1134" i="1"/>
  <c r="R3870" i="1"/>
  <c r="R1102" i="1"/>
  <c r="R1869" i="1"/>
  <c r="R3087" i="1"/>
  <c r="R2367" i="1"/>
  <c r="R2662" i="1"/>
  <c r="R1247" i="1"/>
  <c r="R2649" i="1"/>
  <c r="R4101" i="1"/>
  <c r="R2957" i="1"/>
  <c r="R2181" i="1"/>
  <c r="R178" i="1"/>
  <c r="R3664" i="1"/>
  <c r="R1380" i="1"/>
  <c r="R2039" i="1"/>
  <c r="R2019" i="1"/>
  <c r="R2241" i="1"/>
  <c r="R3279" i="1"/>
  <c r="R2722" i="1"/>
  <c r="R420" i="1"/>
  <c r="R218" i="1"/>
  <c r="R356" i="1"/>
  <c r="R1961" i="1"/>
  <c r="R2534" i="1"/>
  <c r="R1464" i="1"/>
  <c r="R2820" i="1"/>
  <c r="R1857" i="1"/>
  <c r="R2931" i="1"/>
  <c r="R1660" i="1"/>
  <c r="R1927" i="1"/>
  <c r="R280" i="1"/>
  <c r="R1135" i="1"/>
  <c r="R1415" i="1"/>
  <c r="R3478" i="1"/>
  <c r="R2368" i="1"/>
  <c r="R3659" i="1"/>
  <c r="R1175" i="1"/>
  <c r="R2894" i="1"/>
  <c r="R3407" i="1"/>
  <c r="R1721" i="1"/>
  <c r="R2636" i="1"/>
  <c r="R1162" i="1"/>
  <c r="R1850" i="1"/>
  <c r="R1809" i="1"/>
  <c r="R181" i="1"/>
  <c r="R1062" i="1"/>
  <c r="R2598" i="1"/>
  <c r="R28" i="1"/>
  <c r="R1565" i="1"/>
  <c r="R4019" i="1"/>
  <c r="R806" i="1"/>
  <c r="R1410" i="1"/>
  <c r="R630" i="1"/>
  <c r="R3573" i="1"/>
  <c r="R2406" i="1"/>
  <c r="R4033" i="1"/>
  <c r="R430" i="1"/>
  <c r="R170" i="1"/>
  <c r="R2586" i="1"/>
  <c r="R1442" i="1"/>
  <c r="R2640" i="1"/>
  <c r="R1319" i="1"/>
  <c r="R889" i="1"/>
  <c r="R1216" i="1"/>
  <c r="R3560" i="1"/>
  <c r="R3704" i="1"/>
  <c r="R1328" i="1"/>
  <c r="R2561" i="1"/>
  <c r="R1997" i="1"/>
  <c r="R650" i="1"/>
  <c r="R765" i="1"/>
  <c r="R2665" i="1"/>
  <c r="R2308" i="1"/>
  <c r="R1956" i="1"/>
  <c r="R3229" i="1"/>
  <c r="R1283" i="1"/>
  <c r="R1279" i="1"/>
  <c r="R1273" i="1"/>
  <c r="R2060" i="1"/>
  <c r="R838" i="1"/>
  <c r="R2298" i="1"/>
  <c r="R3400" i="1"/>
  <c r="R652" i="1"/>
  <c r="R832" i="1"/>
  <c r="R3383" i="1"/>
  <c r="R3185" i="1"/>
  <c r="R3843" i="1"/>
  <c r="R1930" i="1"/>
  <c r="R3501" i="1"/>
  <c r="R3107" i="1"/>
  <c r="R1661" i="1"/>
  <c r="R2496" i="1"/>
  <c r="R3113" i="1"/>
  <c r="R3985" i="1"/>
  <c r="R879" i="1"/>
  <c r="R2084" i="1"/>
  <c r="R3599" i="1"/>
  <c r="R1866" i="1"/>
  <c r="R2527" i="1"/>
  <c r="R533" i="1"/>
  <c r="R3452" i="1"/>
  <c r="R2758" i="1"/>
  <c r="R3342" i="1"/>
  <c r="R1325" i="1"/>
  <c r="R3530" i="1"/>
  <c r="R2975" i="1"/>
  <c r="R522" i="1"/>
  <c r="R3163" i="1"/>
  <c r="R1540" i="1"/>
  <c r="R407" i="1"/>
  <c r="R3033" i="1"/>
  <c r="R1379" i="1"/>
  <c r="R802" i="1"/>
  <c r="R183" i="1"/>
  <c r="R52" i="1"/>
  <c r="R1687" i="1"/>
  <c r="R4002" i="1"/>
  <c r="R3183" i="1"/>
  <c r="R676" i="1"/>
  <c r="R463" i="1"/>
  <c r="R685" i="1"/>
  <c r="R1581" i="1"/>
  <c r="R600" i="1"/>
  <c r="R3754" i="1"/>
  <c r="R1337" i="1"/>
  <c r="R1698" i="1"/>
  <c r="R450" i="1"/>
  <c r="R571" i="1"/>
  <c r="R2832" i="1"/>
  <c r="R3585" i="1"/>
  <c r="R3097" i="1"/>
  <c r="R3090" i="1"/>
  <c r="R2354" i="1"/>
  <c r="R1296" i="1"/>
  <c r="R2137" i="1"/>
  <c r="R3117" i="1"/>
  <c r="R3361" i="1"/>
  <c r="R2751" i="1"/>
  <c r="R1614" i="1"/>
  <c r="R1080" i="1"/>
  <c r="R189" i="1"/>
  <c r="R907" i="1"/>
  <c r="R3968" i="1"/>
  <c r="R2127" i="1"/>
  <c r="R3513" i="1"/>
  <c r="R3746" i="1"/>
  <c r="R3081" i="1"/>
  <c r="R440" i="1"/>
  <c r="R182" i="1"/>
  <c r="R475" i="1"/>
  <c r="R3901" i="1"/>
  <c r="R25" i="1"/>
  <c r="R79" i="1"/>
  <c r="R1625" i="1"/>
  <c r="R1879" i="1"/>
  <c r="R2505" i="1"/>
  <c r="R3989" i="1"/>
  <c r="R2929" i="1"/>
  <c r="R499" i="1"/>
  <c r="R2964" i="1"/>
  <c r="R621" i="1"/>
  <c r="R2361" i="1"/>
  <c r="R541" i="1"/>
  <c r="R2669" i="1"/>
  <c r="R1128" i="1"/>
  <c r="R3193" i="1"/>
  <c r="R1420" i="1"/>
  <c r="R1316" i="1"/>
  <c r="R2916" i="1"/>
  <c r="R813" i="1"/>
  <c r="R1070" i="1"/>
  <c r="R3771" i="1"/>
  <c r="R3378" i="1"/>
  <c r="R2608" i="1"/>
  <c r="R3913" i="1"/>
  <c r="R2831" i="1"/>
  <c r="R386" i="1"/>
  <c r="R2249" i="1"/>
  <c r="R3258" i="1"/>
  <c r="R349" i="1"/>
  <c r="R966" i="1"/>
  <c r="R2041" i="1"/>
  <c r="R1938" i="1"/>
  <c r="R3179" i="1"/>
  <c r="R2057" i="1"/>
  <c r="R243" i="1"/>
  <c r="R1756" i="1"/>
  <c r="R2467" i="1"/>
  <c r="R3840" i="1"/>
  <c r="R3384" i="1"/>
  <c r="R822" i="1"/>
  <c r="R3316" i="1"/>
  <c r="R2178" i="1"/>
  <c r="R1675" i="1"/>
  <c r="R3008" i="1"/>
  <c r="R3543" i="1"/>
  <c r="R1186" i="1"/>
  <c r="R1343" i="1"/>
  <c r="R278" i="1"/>
  <c r="R3197" i="1"/>
  <c r="R853" i="1"/>
  <c r="R2800" i="1"/>
  <c r="R283" i="1"/>
  <c r="R2061" i="1"/>
  <c r="R247" i="1"/>
  <c r="R3267" i="1"/>
  <c r="R751" i="1"/>
  <c r="R1753" i="1"/>
  <c r="R3281" i="1"/>
  <c r="R2802" i="1"/>
  <c r="R2444" i="1"/>
  <c r="R1536" i="1"/>
  <c r="R1479" i="1"/>
  <c r="R139" i="1"/>
  <c r="R3721" i="1"/>
  <c r="R3822" i="1"/>
  <c r="R2508" i="1"/>
  <c r="R3731" i="1"/>
  <c r="R1684" i="1"/>
  <c r="R2652" i="1"/>
  <c r="R734" i="1"/>
  <c r="R1431" i="1"/>
  <c r="R412" i="1"/>
  <c r="R1492" i="1"/>
  <c r="R1733" i="1"/>
  <c r="R2698" i="1"/>
  <c r="R2105" i="1"/>
  <c r="R3260" i="1"/>
  <c r="R2540" i="1"/>
  <c r="R1258" i="1"/>
  <c r="R2184" i="1"/>
  <c r="R1806" i="1"/>
  <c r="R1308" i="1"/>
  <c r="R2824" i="1"/>
  <c r="R1671" i="1"/>
  <c r="R3594" i="1"/>
  <c r="R1019" i="1"/>
  <c r="R3172" i="1"/>
  <c r="R363" i="1"/>
  <c r="R3130" i="1"/>
  <c r="R3617" i="1"/>
  <c r="R2006" i="1"/>
  <c r="R1944" i="1"/>
  <c r="R741" i="1"/>
  <c r="R3592" i="1"/>
  <c r="R1132" i="1"/>
  <c r="R1101" i="1"/>
  <c r="R142" i="1"/>
  <c r="R506" i="1"/>
  <c r="R2960" i="1"/>
  <c r="R1124" i="1"/>
  <c r="R890" i="1"/>
  <c r="R586" i="1"/>
  <c r="R3125" i="1"/>
  <c r="R2251" i="1"/>
  <c r="R694" i="1"/>
  <c r="R1507" i="1"/>
  <c r="R1473" i="1"/>
  <c r="R1856" i="1"/>
  <c r="R20" i="1"/>
  <c r="R1463" i="1"/>
  <c r="R2170" i="1"/>
  <c r="R1663" i="1"/>
  <c r="R2842" i="1"/>
  <c r="R3152" i="1"/>
  <c r="R3379" i="1"/>
  <c r="R947" i="1"/>
  <c r="R4113" i="1"/>
  <c r="R3059" i="1"/>
  <c r="R438" i="1"/>
  <c r="R3067" i="1"/>
  <c r="R1918" i="1"/>
  <c r="R576" i="1"/>
  <c r="R999" i="1"/>
  <c r="R2325" i="1"/>
  <c r="R1795" i="1"/>
  <c r="R1374" i="1"/>
  <c r="R1791" i="1"/>
  <c r="R2857" i="1"/>
  <c r="R1152" i="1"/>
  <c r="R921" i="1"/>
  <c r="R3952" i="1"/>
  <c r="R2398" i="1"/>
  <c r="R204" i="1"/>
  <c r="R4088" i="1"/>
  <c r="R2571" i="1"/>
  <c r="R2344" i="1"/>
  <c r="R945" i="1"/>
  <c r="R199" i="1"/>
  <c r="R2388" i="1"/>
  <c r="R990" i="1"/>
  <c r="R3992" i="1"/>
  <c r="R1146" i="1"/>
  <c r="R2360" i="1"/>
  <c r="R2753" i="1"/>
  <c r="R486" i="1"/>
  <c r="R1504" i="1"/>
  <c r="R2314" i="1"/>
  <c r="R3811" i="1"/>
  <c r="R3408" i="1"/>
  <c r="R3300" i="1"/>
  <c r="R3047" i="1"/>
  <c r="R305" i="1"/>
  <c r="R799" i="1"/>
  <c r="R3254" i="1"/>
  <c r="R54" i="1"/>
  <c r="R1390" i="1"/>
  <c r="R308" i="1"/>
  <c r="R84" i="1"/>
  <c r="R3486" i="1"/>
  <c r="R788" i="1"/>
  <c r="R3614" i="1"/>
  <c r="R3679" i="1"/>
  <c r="R1962" i="1"/>
  <c r="R651" i="1"/>
  <c r="R408" i="1"/>
  <c r="R1542" i="1"/>
  <c r="R2088" i="1"/>
  <c r="R2469" i="1"/>
  <c r="R2897" i="1"/>
  <c r="R2080" i="1"/>
  <c r="R1475" i="1"/>
  <c r="R2292" i="1"/>
  <c r="R964" i="1"/>
  <c r="R3774" i="1"/>
  <c r="R3897" i="1"/>
  <c r="R2639" i="1"/>
  <c r="R3387" i="1"/>
  <c r="R217" i="1"/>
  <c r="R3943" i="1"/>
  <c r="R3148" i="1"/>
  <c r="R1017" i="1"/>
  <c r="R2570" i="1"/>
  <c r="R3514" i="1"/>
  <c r="R436" i="1"/>
  <c r="R3925" i="1"/>
  <c r="R2656" i="1"/>
  <c r="R3641" i="1"/>
  <c r="R1126" i="1"/>
  <c r="R2582" i="1"/>
  <c r="R1298" i="1"/>
  <c r="R2414" i="1"/>
  <c r="R705" i="1"/>
  <c r="R75" i="1"/>
  <c r="R3275" i="1"/>
  <c r="R3875" i="1"/>
  <c r="R902" i="1"/>
  <c r="R875" i="1"/>
  <c r="R2601" i="1"/>
  <c r="R1432" i="1"/>
  <c r="R508" i="1"/>
  <c r="R1201" i="1"/>
  <c r="R3133" i="1"/>
  <c r="R3977" i="1"/>
  <c r="R561" i="1"/>
  <c r="R3931" i="1"/>
  <c r="R1051" i="1"/>
  <c r="R3740" i="1"/>
  <c r="R543" i="1"/>
  <c r="R3527" i="1"/>
  <c r="R1086" i="1"/>
  <c r="R3463" i="1"/>
  <c r="R3143" i="1"/>
  <c r="R687" i="1"/>
  <c r="R1872" i="1"/>
  <c r="R2091" i="1"/>
  <c r="R1664" i="1"/>
  <c r="R797" i="1"/>
  <c r="R1634" i="1"/>
  <c r="R325" i="1"/>
  <c r="R1785" i="1"/>
  <c r="R2228" i="1"/>
  <c r="R2079" i="1"/>
  <c r="R59" i="1"/>
  <c r="R3328" i="1"/>
  <c r="R1522" i="1"/>
  <c r="R2546" i="1"/>
  <c r="R256" i="1"/>
  <c r="R3846" i="1"/>
  <c r="R298" i="1"/>
  <c r="R2305" i="1"/>
  <c r="R1114" i="1"/>
  <c r="R1375" i="1"/>
  <c r="R2523" i="1"/>
  <c r="R2445" i="1"/>
  <c r="R754" i="1"/>
  <c r="R2160" i="1"/>
  <c r="R672" i="1"/>
  <c r="R2711" i="1"/>
  <c r="R1368" i="1"/>
  <c r="R738" i="1"/>
  <c r="R4108" i="1"/>
  <c r="R1861" i="1"/>
  <c r="R752" i="1"/>
  <c r="R1280" i="1"/>
  <c r="R1261" i="1"/>
  <c r="R48" i="1"/>
  <c r="R3037" i="1"/>
  <c r="R275" i="1"/>
  <c r="R2549" i="1"/>
  <c r="R242" i="1"/>
  <c r="R2220" i="1"/>
  <c r="R1686" i="1"/>
  <c r="R1964" i="1"/>
  <c r="R3023" i="1"/>
  <c r="R3007" i="1"/>
  <c r="R281" i="1"/>
  <c r="R347" i="1"/>
  <c r="R2716" i="1"/>
  <c r="R3173" i="1"/>
  <c r="R3166" i="1"/>
  <c r="R1263" i="1"/>
  <c r="R1269" i="1"/>
  <c r="R1854" i="1"/>
  <c r="R3318" i="1"/>
  <c r="R1205" i="1"/>
  <c r="R3528" i="1"/>
  <c r="R1618" i="1"/>
  <c r="R725" i="1"/>
  <c r="R3427" i="1"/>
  <c r="R757" i="1"/>
  <c r="R2610" i="1"/>
  <c r="R1665" i="1"/>
  <c r="R1646" i="1"/>
  <c r="R2663" i="1"/>
  <c r="R253" i="1"/>
  <c r="R267" i="1"/>
  <c r="R834" i="1"/>
  <c r="R1883" i="1"/>
  <c r="R23" i="1"/>
  <c r="R826" i="1"/>
  <c r="R1782" i="1"/>
  <c r="R2487" i="1"/>
  <c r="R3633" i="1"/>
  <c r="R1905" i="1"/>
  <c r="R3419" i="1"/>
  <c r="R2255" i="1"/>
  <c r="R3517" i="1"/>
  <c r="R1619" i="1"/>
  <c r="R32" i="1"/>
  <c r="R3313" i="1"/>
  <c r="R359" i="1"/>
  <c r="R2714" i="1"/>
  <c r="R1297" i="1"/>
  <c r="R2008" i="1"/>
  <c r="R4050" i="1"/>
  <c r="R2276" i="1"/>
  <c r="R473" i="1"/>
  <c r="R803" i="1"/>
  <c r="R1529" i="1"/>
  <c r="R3353" i="1"/>
  <c r="R2778" i="1"/>
  <c r="R2502" i="1"/>
  <c r="R2446" i="1"/>
  <c r="R1681" i="1"/>
  <c r="R337" i="1"/>
  <c r="R1090" i="1"/>
  <c r="R3157" i="1"/>
  <c r="R946" i="1"/>
  <c r="R1300" i="1"/>
  <c r="R682" i="1"/>
  <c r="R2936" i="1"/>
  <c r="R2816" i="1"/>
  <c r="R1919" i="1"/>
  <c r="R2646" i="1"/>
  <c r="R361" i="1"/>
  <c r="R2705" i="1"/>
  <c r="R1631" i="1"/>
  <c r="R2809" i="1"/>
  <c r="R380" i="1"/>
  <c r="R3596" i="1"/>
  <c r="R2168" i="1"/>
  <c r="R3447" i="1"/>
  <c r="R2942" i="1"/>
  <c r="R536" i="1"/>
  <c r="R1805" i="1"/>
  <c r="R1037" i="1"/>
  <c r="R118" i="1"/>
  <c r="R991" i="1"/>
  <c r="R1369" i="1"/>
  <c r="R212" i="1"/>
  <c r="R3729" i="1"/>
  <c r="R2559" i="1"/>
  <c r="R2277" i="1"/>
  <c r="R2674" i="1"/>
  <c r="R273" i="1"/>
  <c r="R60" i="1"/>
  <c r="R390" i="1"/>
  <c r="R2981" i="1"/>
  <c r="R2605" i="1"/>
  <c r="R2699" i="1"/>
  <c r="R3362" i="1"/>
  <c r="R1678" i="1"/>
  <c r="R3627" i="1"/>
  <c r="R62" i="1"/>
  <c r="R1397" i="1"/>
  <c r="R354" i="1"/>
  <c r="R3" i="1"/>
  <c r="R3724" i="1"/>
  <c r="R1206" i="1"/>
  <c r="R974" i="1"/>
  <c r="R91" i="1"/>
  <c r="R3655" i="1"/>
  <c r="R3276" i="1"/>
  <c r="R1657" i="1"/>
  <c r="R2633" i="1"/>
  <c r="R346" i="1"/>
  <c r="R2556" i="1"/>
  <c r="R3586" i="1"/>
  <c r="R40" i="1"/>
  <c r="R1612" i="1"/>
  <c r="R2185" i="1"/>
  <c r="R3219" i="1"/>
  <c r="R2819" i="1"/>
  <c r="R2721" i="1"/>
  <c r="R2073" i="1"/>
  <c r="R2519" i="1"/>
  <c r="R2529" i="1"/>
  <c r="R3697" i="1"/>
  <c r="R296" i="1"/>
  <c r="R3039" i="1"/>
  <c r="R1405" i="1"/>
  <c r="R746" i="1"/>
  <c r="R321" i="1"/>
  <c r="R3308" i="1"/>
  <c r="R3006" i="1"/>
  <c r="R1885" i="1"/>
  <c r="R1098" i="1"/>
  <c r="R1798" i="1"/>
  <c r="R61" i="1"/>
  <c r="R3926" i="1"/>
  <c r="R2118" i="1"/>
  <c r="R3265" i="1"/>
  <c r="R3218" i="1"/>
  <c r="R134" i="1"/>
  <c r="R3629" i="1"/>
  <c r="R1208" i="1"/>
  <c r="R660" i="1"/>
  <c r="R1781" i="1"/>
  <c r="R114" i="1"/>
  <c r="R2972" i="1"/>
  <c r="R2953" i="1"/>
  <c r="R3335" i="1"/>
  <c r="R3283" i="1"/>
  <c r="R1845" i="1"/>
  <c r="R2934" i="1"/>
  <c r="R3825" i="1"/>
  <c r="R3526" i="1"/>
  <c r="R1636" i="1"/>
  <c r="R3468" i="1"/>
  <c r="R2443" i="1"/>
  <c r="R3366" i="1"/>
  <c r="R74" i="1"/>
  <c r="R1824" i="1"/>
  <c r="R239" i="1"/>
  <c r="R3828" i="1"/>
  <c r="R1179" i="1"/>
  <c r="R2600" i="1"/>
  <c r="R1171" i="1"/>
  <c r="R2177" i="1"/>
  <c r="R3970" i="1"/>
  <c r="R1493" i="1"/>
  <c r="R161" i="1"/>
  <c r="R3920" i="1"/>
  <c r="R2525" i="1"/>
  <c r="R1615" i="1"/>
  <c r="R941" i="1"/>
  <c r="R4055" i="1"/>
  <c r="R2400" i="1"/>
  <c r="R2435" i="1"/>
  <c r="R1587" i="1"/>
  <c r="R923" i="1"/>
  <c r="R1916" i="1"/>
  <c r="R3922" i="1"/>
  <c r="R2376" i="1"/>
  <c r="R3929" i="1"/>
  <c r="R3611" i="1"/>
  <c r="R3921" i="1"/>
  <c r="R3139" i="1"/>
  <c r="R3441" i="1"/>
  <c r="R2731" i="1"/>
  <c r="R557" i="1"/>
  <c r="R3137" i="1"/>
  <c r="R209" i="1"/>
  <c r="R4093" i="1"/>
  <c r="R3742" i="1"/>
  <c r="R2748" i="1"/>
  <c r="R977" i="1"/>
  <c r="R4087" i="1"/>
  <c r="R1056" i="1"/>
  <c r="R2413" i="1"/>
  <c r="R3821" i="1"/>
  <c r="R4070" i="1"/>
  <c r="R127" i="1"/>
  <c r="R1594" i="1"/>
  <c r="R1740" i="1"/>
  <c r="R1763" i="1"/>
  <c r="R3957" i="1"/>
  <c r="R457" i="1"/>
  <c r="R931" i="1"/>
  <c r="R1085" i="1"/>
  <c r="R2416" i="1"/>
  <c r="R971" i="1"/>
  <c r="R2544" i="1"/>
  <c r="R3331" i="1"/>
  <c r="R2925" i="1"/>
  <c r="R2517" i="1"/>
  <c r="R1112" i="1"/>
  <c r="R1932" i="1"/>
  <c r="R863" i="1"/>
  <c r="R820" i="1"/>
  <c r="R707" i="1"/>
  <c r="R122" i="1"/>
  <c r="R1915" i="1"/>
  <c r="R2431" i="1"/>
  <c r="R1327" i="1"/>
  <c r="R1361" i="1"/>
  <c r="R3997" i="1"/>
  <c r="R1596" i="1"/>
  <c r="R926" i="1"/>
  <c r="R3686" i="1"/>
  <c r="R4077" i="1"/>
  <c r="R566" i="1"/>
  <c r="R2374" i="1"/>
  <c r="R877" i="1"/>
  <c r="R1909" i="1"/>
  <c r="R1092" i="1"/>
  <c r="R4082" i="1"/>
  <c r="R448" i="1"/>
  <c r="R773" i="1"/>
  <c r="R3533" i="1"/>
  <c r="R123" i="1"/>
  <c r="R605" i="1"/>
  <c r="R3271" i="1"/>
  <c r="R3015" i="1"/>
  <c r="R679" i="1"/>
  <c r="R1839" i="1"/>
  <c r="R2808" i="1"/>
  <c r="R3508" i="1"/>
  <c r="R1326" i="1"/>
  <c r="R1400" i="1"/>
  <c r="R357" i="1"/>
  <c r="R1336" i="1"/>
  <c r="R1604" i="1"/>
  <c r="R258" i="1"/>
  <c r="R2994" i="1"/>
  <c r="R657" i="1"/>
  <c r="R1243" i="1"/>
  <c r="R1284" i="1"/>
  <c r="R3217" i="1"/>
  <c r="R3693" i="1"/>
  <c r="R107" i="1"/>
  <c r="R1195" i="1"/>
  <c r="R3601" i="1"/>
  <c r="R2120" i="1"/>
  <c r="R3806" i="1"/>
  <c r="R1156" i="1"/>
  <c r="R72" i="1"/>
  <c r="R2803" i="1"/>
  <c r="R2888" i="1"/>
  <c r="R191" i="1"/>
  <c r="R2899" i="1"/>
  <c r="R3510" i="1"/>
  <c r="R1779" i="1"/>
  <c r="R3296" i="1"/>
  <c r="R3013" i="1"/>
  <c r="R581" i="1"/>
  <c r="R1238" i="1"/>
  <c r="R2457" i="1"/>
  <c r="R2691" i="1"/>
  <c r="R4098" i="1"/>
  <c r="R680" i="1"/>
  <c r="R3194" i="1"/>
  <c r="R4111" i="1"/>
  <c r="R3002" i="1"/>
  <c r="R3640" i="1"/>
  <c r="R908" i="1"/>
  <c r="R864" i="1"/>
  <c r="R2434" i="1"/>
  <c r="R4039" i="1"/>
  <c r="R1590" i="1"/>
  <c r="R2436" i="1"/>
  <c r="R1113" i="1"/>
  <c r="R3917" i="1"/>
  <c r="R1578" i="1"/>
  <c r="R2701" i="1"/>
  <c r="R1641" i="1"/>
  <c r="R1302" i="1"/>
  <c r="R2869" i="1"/>
  <c r="R763" i="1"/>
  <c r="R3861" i="1"/>
  <c r="R4007" i="1"/>
  <c r="R2440" i="1"/>
  <c r="R1251" i="1"/>
  <c r="R2799" i="1"/>
  <c r="R2296" i="1"/>
  <c r="R1332" i="1"/>
  <c r="R1568" i="1"/>
  <c r="R750" i="1"/>
  <c r="R3466" i="1"/>
  <c r="R53" i="1"/>
  <c r="R1656" i="1"/>
  <c r="R2042" i="1"/>
  <c r="R2026" i="1"/>
  <c r="R1923" i="1"/>
  <c r="R700" i="1"/>
  <c r="R2257" i="1"/>
  <c r="R800" i="1"/>
  <c r="R3158" i="1"/>
  <c r="R2812" i="1"/>
  <c r="R2557" i="1"/>
  <c r="R1623" i="1"/>
  <c r="R18" i="1"/>
  <c r="R2203" i="1"/>
  <c r="R1607" i="1"/>
  <c r="R1248" i="1"/>
  <c r="R2944" i="1"/>
  <c r="R3540" i="1"/>
  <c r="R1787" i="1"/>
  <c r="R3682" i="1"/>
  <c r="R2499" i="1"/>
  <c r="R2631" i="1"/>
  <c r="R3537" i="1"/>
  <c r="R3787" i="1"/>
  <c r="R666" i="1"/>
  <c r="R3608" i="1"/>
  <c r="R1204" i="1"/>
  <c r="R3461" i="1"/>
  <c r="R3051" i="1"/>
  <c r="R1666" i="1"/>
  <c r="R1387" i="1"/>
  <c r="R792" i="1"/>
  <c r="R1637" i="1"/>
  <c r="R767" i="1"/>
  <c r="R3301" i="1"/>
  <c r="R3044" i="1"/>
  <c r="R1389" i="1"/>
  <c r="R3355" i="1"/>
  <c r="R3268" i="1"/>
  <c r="R1353" i="1"/>
  <c r="R1139" i="1"/>
  <c r="R1786" i="1"/>
  <c r="R2422" i="1"/>
  <c r="R1766" i="1"/>
  <c r="R1290" i="1"/>
  <c r="R3304" i="1"/>
  <c r="R842" i="1"/>
  <c r="R3159" i="1"/>
  <c r="R3588" i="1"/>
  <c r="R1305" i="1"/>
  <c r="R1748" i="1"/>
  <c r="R3761" i="1"/>
  <c r="R3684" i="1"/>
  <c r="R3324" i="1"/>
  <c r="R873" i="1"/>
  <c r="R563" i="1"/>
  <c r="R2745" i="1"/>
  <c r="R4008" i="1"/>
  <c r="R2377" i="1"/>
  <c r="R2946" i="1"/>
  <c r="R3709" i="1"/>
  <c r="R3937" i="1"/>
  <c r="R2906" i="1"/>
  <c r="R1155" i="1"/>
  <c r="R2569" i="1"/>
  <c r="R4096" i="1"/>
  <c r="R1121" i="1"/>
  <c r="R1166" i="1"/>
  <c r="R3885" i="1"/>
  <c r="R2661" i="1"/>
  <c r="R1232" i="1"/>
  <c r="R1595" i="1"/>
  <c r="R2391" i="1"/>
  <c r="R310" i="1"/>
  <c r="R1219" i="1"/>
  <c r="R406" i="1"/>
  <c r="R1758" i="1"/>
  <c r="R2014" i="1"/>
  <c r="R3436" i="1"/>
  <c r="R2294" i="1"/>
  <c r="R3247" i="1"/>
  <c r="R2030" i="1"/>
  <c r="R726" i="1"/>
  <c r="R1777" i="1"/>
  <c r="R2723" i="1"/>
  <c r="R1200" i="1"/>
  <c r="R1293" i="1"/>
  <c r="R1506" i="1"/>
  <c r="R3239" i="1"/>
  <c r="R360" i="1"/>
  <c r="R3162" i="1"/>
  <c r="R2262" i="1"/>
  <c r="R1307" i="1"/>
  <c r="R2064" i="1"/>
  <c r="R2186" i="1"/>
  <c r="R515" i="1"/>
  <c r="R335" i="1"/>
  <c r="R732" i="1"/>
  <c r="R2989" i="1"/>
  <c r="R120" i="1"/>
  <c r="R1363" i="1"/>
  <c r="R2202" i="1"/>
  <c r="R2047" i="1"/>
  <c r="R358" i="1"/>
  <c r="R1358" i="1"/>
  <c r="R45" i="1"/>
  <c r="R2043" i="1"/>
  <c r="R1654" i="1"/>
  <c r="R2708" i="1"/>
  <c r="R3725" i="1"/>
  <c r="R2071" i="1"/>
  <c r="R3657" i="1"/>
  <c r="R1262" i="1"/>
  <c r="R2116" i="1"/>
  <c r="R3524" i="1"/>
  <c r="R3255" i="1"/>
  <c r="R2332" i="1"/>
  <c r="R3555" i="1"/>
  <c r="R686" i="1"/>
  <c r="R805" i="1"/>
  <c r="R3333" i="1"/>
  <c r="R2275" i="1"/>
  <c r="R272" i="1"/>
  <c r="R2725" i="1"/>
  <c r="R367" i="1"/>
  <c r="R3273" i="1"/>
  <c r="R3030" i="1"/>
  <c r="R2495" i="1"/>
  <c r="R1190" i="1"/>
  <c r="R1852" i="1"/>
  <c r="R1030" i="1"/>
  <c r="R1977" i="1"/>
  <c r="R1032" i="1"/>
  <c r="R3575" i="1"/>
  <c r="R2339" i="1"/>
  <c r="R1893" i="1"/>
  <c r="R2635" i="1"/>
  <c r="R3241" i="1"/>
  <c r="R1873" i="1"/>
  <c r="R304" i="1"/>
  <c r="R1221" i="1"/>
  <c r="R2821" i="1"/>
  <c r="R2331" i="1"/>
  <c r="R3295" i="1"/>
  <c r="R2304" i="1"/>
  <c r="R39" i="1"/>
  <c r="R371" i="1"/>
  <c r="R2201" i="1"/>
  <c r="R348" i="1"/>
  <c r="R1031" i="1"/>
  <c r="R303" i="1"/>
  <c r="R2786" i="1"/>
  <c r="R284" i="1"/>
  <c r="R3243" i="1"/>
  <c r="R383" i="1"/>
  <c r="R3302" i="1"/>
  <c r="R1606" i="1"/>
  <c r="R2254" i="1"/>
  <c r="R1333" i="1"/>
  <c r="R1212" i="1"/>
  <c r="R2997" i="1"/>
  <c r="R2659" i="1"/>
  <c r="R2834" i="1"/>
  <c r="R3246" i="1"/>
  <c r="R1256" i="1"/>
  <c r="R1468" i="1"/>
  <c r="R299" i="1"/>
  <c r="R1341" i="1"/>
  <c r="R1472" i="1"/>
  <c r="R270" i="1"/>
  <c r="R285" i="1"/>
  <c r="R1313" i="1"/>
  <c r="R1401" i="1"/>
  <c r="R1129" i="1"/>
  <c r="R3792" i="1"/>
  <c r="R2771" i="1"/>
  <c r="R3055" i="1"/>
  <c r="R1864" i="1"/>
  <c r="R2114" i="1"/>
  <c r="R2002" i="1"/>
  <c r="R1419" i="1"/>
  <c r="R3234" i="1"/>
  <c r="R203" i="1"/>
  <c r="R466" i="1"/>
  <c r="R4092" i="1"/>
  <c r="R3167" i="1"/>
  <c r="R2372" i="1"/>
  <c r="R1886" i="1"/>
  <c r="R3082" i="1"/>
  <c r="R1737" i="1"/>
  <c r="R2138" i="1"/>
  <c r="R3847" i="1"/>
  <c r="R4069" i="1"/>
  <c r="R1629" i="1"/>
  <c r="R1317" i="1"/>
  <c r="R3240" i="1"/>
  <c r="R1892" i="1"/>
  <c r="R3580" i="1"/>
  <c r="R104" i="1"/>
  <c r="R1841" i="1"/>
  <c r="R526" i="1"/>
  <c r="R2458" i="1"/>
  <c r="R2093" i="1"/>
  <c r="R2451" i="1"/>
  <c r="R3762" i="1"/>
  <c r="R3403" i="1"/>
  <c r="R1025" i="1"/>
  <c r="R3714" i="1"/>
  <c r="R2287" i="1"/>
  <c r="R221" i="1"/>
  <c r="R3210" i="1"/>
  <c r="R301" i="1"/>
  <c r="R274" i="1"/>
  <c r="R2638" i="1"/>
  <c r="R47" i="1"/>
  <c r="R2815" i="1"/>
  <c r="R2927" i="1"/>
  <c r="R3189" i="1"/>
  <c r="R793" i="1"/>
  <c r="R2053" i="1"/>
  <c r="R3155" i="1"/>
  <c r="R1525" i="1"/>
  <c r="R413" i="1"/>
  <c r="R366" i="1"/>
  <c r="R1403" i="1"/>
  <c r="R1974" i="1"/>
  <c r="R3026" i="1"/>
  <c r="R1800" i="1"/>
  <c r="R1527" i="1"/>
  <c r="R3497" i="1"/>
  <c r="R3284" i="1"/>
  <c r="R340" i="1"/>
  <c r="R2727" i="1"/>
  <c r="R2237" i="1"/>
  <c r="R3161" i="1"/>
  <c r="R1520" i="1"/>
  <c r="R1829" i="1"/>
  <c r="R2734" i="1"/>
  <c r="R1754" i="1"/>
  <c r="R2736" i="1"/>
  <c r="R1888" i="1"/>
  <c r="R3041" i="1"/>
  <c r="R1667" i="1"/>
  <c r="R2096" i="1"/>
  <c r="R2490" i="1"/>
  <c r="R1197" i="1"/>
  <c r="R2935" i="1"/>
  <c r="R2741" i="1"/>
  <c r="R2984" i="1"/>
  <c r="R2535" i="1"/>
  <c r="R2528" i="1"/>
  <c r="R2129" i="1"/>
  <c r="R1617" i="1"/>
  <c r="R251" i="1"/>
  <c r="R3352" i="1"/>
  <c r="R1523" i="1"/>
  <c r="R1466" i="1"/>
  <c r="R995" i="1"/>
  <c r="R2286" i="1"/>
  <c r="R2198" i="1"/>
  <c r="R2258" i="1"/>
  <c r="R2629" i="1"/>
  <c r="R3616" i="1"/>
  <c r="R291" i="1"/>
  <c r="R3674" i="1"/>
  <c r="R399" i="1"/>
  <c r="R2460" i="1"/>
  <c r="R985" i="1"/>
  <c r="R3169" i="1"/>
  <c r="R681" i="1"/>
  <c r="R1214" i="1"/>
  <c r="R1253" i="1"/>
  <c r="R2313" i="1"/>
  <c r="R3345" i="1"/>
  <c r="R988" i="1"/>
  <c r="R4037" i="1"/>
  <c r="R3737" i="1"/>
  <c r="R88" i="1"/>
  <c r="R2740" i="1"/>
  <c r="R2142" i="1"/>
  <c r="R427" i="1"/>
  <c r="R1834" i="1"/>
  <c r="R3860" i="1"/>
  <c r="R511" i="1"/>
  <c r="R760" i="1"/>
  <c r="R3257" i="1"/>
  <c r="R1347" i="1"/>
  <c r="R2171" i="1"/>
  <c r="R3415" i="1"/>
  <c r="R106" i="1"/>
  <c r="R2881" i="1"/>
  <c r="R3708" i="1"/>
  <c r="R1821" i="1"/>
  <c r="R3651" i="1"/>
  <c r="R1579" i="1"/>
  <c r="R1776" i="1"/>
  <c r="R3092" i="1"/>
  <c r="R4029" i="1"/>
  <c r="R1095" i="1"/>
  <c r="R236" i="1"/>
  <c r="R3228" i="1"/>
  <c r="R1697" i="1"/>
  <c r="R1853" i="1"/>
  <c r="R3923" i="1"/>
  <c r="R1424" i="1"/>
  <c r="R3865" i="1"/>
  <c r="R89" i="1"/>
  <c r="R2776" i="1"/>
  <c r="R2887" i="1"/>
  <c r="R2172" i="1"/>
  <c r="R1046" i="1"/>
  <c r="R2885" i="1"/>
  <c r="R2299" i="1"/>
  <c r="R1706" i="1"/>
  <c r="R377" i="1"/>
  <c r="R2849" i="1"/>
  <c r="R95" i="1"/>
  <c r="R1718" i="1"/>
  <c r="R4054" i="1"/>
  <c r="R580" i="1"/>
  <c r="R1574" i="1"/>
  <c r="R455" i="1"/>
  <c r="R994" i="1"/>
  <c r="R1331" i="1"/>
  <c r="R821" i="1"/>
  <c r="R2504" i="1"/>
  <c r="R1591" i="1"/>
  <c r="R2396" i="1"/>
  <c r="R3998" i="1"/>
  <c r="R2971" i="1"/>
  <c r="R1230" i="1"/>
  <c r="R24" i="1"/>
  <c r="R462" i="1"/>
  <c r="R234" i="1"/>
  <c r="R3578" i="1"/>
  <c r="R1896" i="1"/>
  <c r="R2415" i="1"/>
  <c r="R1502" i="1"/>
  <c r="R3615" i="1"/>
  <c r="R1072" i="1"/>
  <c r="R2766" i="1"/>
  <c r="R965" i="1"/>
  <c r="R3538" i="1"/>
  <c r="R1685" i="1"/>
  <c r="R2545" i="1"/>
  <c r="R442" i="1"/>
  <c r="R892" i="1"/>
  <c r="R446" i="1"/>
  <c r="R149" i="1"/>
  <c r="R1234" i="1"/>
  <c r="R2806" i="1"/>
  <c r="R2959" i="1"/>
  <c r="R3348" i="1"/>
  <c r="R1241" i="1"/>
  <c r="R4105" i="1"/>
  <c r="R987" i="1"/>
  <c r="R519" i="1"/>
  <c r="R582" i="1"/>
  <c r="R112" i="1"/>
  <c r="R3570" i="1"/>
  <c r="R1176" i="1"/>
  <c r="R642" i="1"/>
  <c r="R3444" i="1"/>
  <c r="R4030" i="1"/>
  <c r="R3449" i="1"/>
  <c r="R762" i="1"/>
  <c r="R3971" i="1"/>
  <c r="R439" i="1"/>
  <c r="R424" i="1"/>
  <c r="R664" i="1"/>
  <c r="R3835" i="1"/>
  <c r="R2761" i="1"/>
  <c r="R2366" i="1"/>
  <c r="R3056" i="1"/>
  <c r="R2687" i="1"/>
  <c r="R2585" i="1"/>
  <c r="R2587" i="1"/>
  <c r="R1457" i="1"/>
  <c r="R1073" i="1"/>
  <c r="R86" i="1"/>
  <c r="R1635" i="1"/>
  <c r="R3017" i="1"/>
  <c r="R2718" i="1"/>
</calcChain>
</file>

<file path=xl/sharedStrings.xml><?xml version="1.0" encoding="utf-8"?>
<sst xmlns="http://schemas.openxmlformats.org/spreadsheetml/2006/main" count="29251" uniqueCount="8346">
  <si>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</si>
  <si>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</si>
  <si>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</si>
  <si>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</si>
  <si>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</si>
  <si>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</si>
  <si>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</si>
  <si>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</si>
  <si>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</si>
  <si>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</si>
  <si>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</si>
  <si>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</si>
  <si>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</si>
  <si>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</si>
  <si>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</si>
  <si>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</si>
  <si>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</si>
  <si>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</si>
  <si>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</si>
  <si>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</si>
  <si>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</si>
  <si>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</si>
  <si>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</si>
  <si>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</si>
  <si>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</si>
  <si>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</si>
  <si>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</si>
  <si>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</si>
  <si>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</si>
  <si>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</si>
  <si>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</si>
  <si>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</si>
  <si>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</si>
  <si>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</si>
  <si>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</si>
  <si>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</si>
  <si>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</si>
  <si>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</si>
  <si>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</si>
  <si>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</si>
  <si>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</si>
  <si>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</si>
  <si>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</si>
  <si>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</si>
  <si>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</si>
  <si>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</si>
  <si>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</si>
  <si>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</si>
  <si>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</si>
  <si>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</si>
  <si>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</si>
  <si>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</si>
  <si>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</si>
  <si>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</si>
  <si>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</si>
  <si>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</si>
  <si>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</si>
  <si>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</si>
  <si>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</si>
  <si>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</si>
  <si>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</si>
  <si>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</si>
  <si>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</si>
  <si>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</si>
  <si>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</si>
  <si>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</si>
  <si>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</si>
  <si>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</si>
  <si>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</si>
  <si>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</si>
  <si>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</si>
  <si>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</si>
  <si>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</si>
  <si>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</si>
  <si>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</si>
  <si>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</si>
  <si>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</si>
  <si>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</si>
  <si>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</si>
  <si>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</si>
  <si>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</si>
  <si>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</si>
  <si>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</si>
  <si>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</si>
  <si>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</si>
  <si>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</si>
  <si>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</si>
  <si>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</si>
  <si>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</si>
  <si>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</si>
  <si>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</si>
  <si>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</si>
  <si>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</si>
  <si>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</si>
  <si>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</si>
  <si>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</si>
  <si>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</si>
  <si>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</si>
  <si>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</si>
  <si>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</si>
  <si>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</si>
  <si>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</si>
  <si>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</si>
  <si>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</si>
  <si>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</si>
  <si>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</si>
  <si>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</si>
  <si>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</si>
  <si>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</si>
  <si>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</si>
  <si>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</si>
  <si>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</si>
  <si>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</si>
  <si>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</si>
  <si>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</si>
  <si>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</si>
  <si>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</si>
  <si>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</si>
  <si>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</si>
  <si>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</si>
  <si>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</si>
  <si>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</si>
  <si>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</si>
  <si>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</si>
  <si>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</si>
  <si>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</si>
  <si>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</si>
  <si>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</si>
  <si>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</si>
  <si>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</si>
  <si>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</si>
  <si>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</si>
  <si>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</si>
  <si>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</si>
  <si>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</si>
  <si>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</si>
  <si>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</si>
  <si>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</si>
  <si>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</si>
  <si>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</si>
  <si>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</si>
  <si>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</si>
  <si>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</si>
  <si>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</si>
  <si>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</si>
  <si>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</si>
  <si>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</si>
  <si>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</si>
  <si>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</si>
  <si>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</si>
  <si>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</si>
  <si>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</si>
  <si>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</si>
  <si>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</si>
  <si>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</si>
  <si>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</si>
  <si>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</si>
  <si>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</si>
  <si>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</si>
  <si>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</si>
  <si>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</si>
  <si>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</si>
  <si>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</si>
  <si>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</si>
  <si>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</si>
  <si>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</si>
  <si>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</si>
  <si>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</si>
  <si>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</si>
  <si>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</si>
  <si>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</si>
  <si>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</si>
  <si>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</si>
  <si>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</si>
  <si>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</si>
  <si>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</si>
  <si>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</si>
  <si>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</si>
  <si>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</si>
  <si>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</si>
  <si>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</si>
  <si>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</si>
  <si>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</si>
  <si>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</si>
  <si>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</si>
  <si>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</si>
  <si>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</si>
  <si>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</si>
  <si>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</si>
  <si>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</si>
  <si>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</si>
  <si>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</si>
  <si>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</si>
  <si>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</si>
  <si>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</si>
  <si>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</si>
  <si>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</si>
  <si>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</si>
  <si>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</si>
  <si>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</si>
  <si>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</si>
  <si>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</si>
  <si>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</si>
  <si>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</si>
  <si>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</si>
  <si>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</si>
  <si>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</si>
  <si>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</si>
  <si>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</si>
  <si>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</si>
  <si>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</si>
  <si>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</si>
  <si>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</si>
  <si>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</si>
  <si>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</si>
  <si>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</si>
  <si>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</si>
  <si>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</si>
  <si>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</si>
  <si>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</si>
  <si>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</si>
  <si>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</si>
  <si>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</si>
  <si>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</si>
  <si>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</si>
  <si>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</si>
  <si>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</si>
  <si>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</si>
  <si>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</si>
  <si>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</si>
  <si>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</si>
  <si>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</si>
  <si>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</si>
  <si>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</si>
  <si>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</si>
  <si>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</si>
  <si>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</si>
  <si>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</si>
  <si>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</si>
  <si>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</si>
  <si>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</si>
  <si>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</si>
  <si>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</si>
  <si>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</si>
  <si>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</si>
  <si>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</si>
  <si>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</si>
  <si>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</si>
  <si>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</si>
  <si>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</si>
  <si>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</si>
  <si>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</si>
  <si>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</si>
  <si>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</si>
  <si>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</si>
  <si>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</si>
  <si>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</si>
  <si>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</si>
  <si>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</si>
  <si>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</si>
  <si>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</si>
  <si>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</si>
  <si>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</si>
  <si>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</si>
  <si>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</si>
  <si>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</si>
  <si>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</si>
  <si>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</si>
  <si>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</si>
  <si>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</si>
  <si>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</si>
  <si>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</si>
  <si>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</si>
  <si>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</si>
  <si>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</si>
  <si>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</si>
  <si>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</si>
  <si>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</si>
  <si>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</si>
  <si>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</si>
  <si>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</si>
  <si>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</si>
  <si>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</si>
  <si>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</si>
  <si>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</si>
  <si>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</si>
  <si>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</si>
  <si>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</si>
  <si>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</si>
  <si>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</si>
  <si>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</si>
  <si>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</si>
  <si>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</si>
  <si>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</si>
  <si>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</si>
  <si>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</si>
  <si>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</si>
  <si>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</si>
  <si>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</si>
  <si>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</si>
  <si>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</si>
  <si>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</si>
  <si>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</si>
  <si>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</si>
  <si>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</si>
  <si>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</si>
  <si>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</si>
  <si>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</si>
  <si>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</si>
  <si>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</si>
  <si>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</si>
  <si>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</si>
  <si>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</si>
  <si>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</si>
  <si>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</si>
  <si>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</si>
  <si>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</si>
  <si>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</si>
  <si>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</si>
  <si>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</si>
  <si>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</si>
  <si>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</si>
  <si>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</si>
  <si>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</si>
  <si>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</si>
  <si>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</si>
  <si>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</si>
  <si>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</si>
  <si>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</si>
  <si>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</si>
  <si>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</si>
  <si>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</si>
  <si>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</si>
  <si>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</si>
  <si>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</si>
  <si>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</si>
  <si>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</si>
  <si>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</si>
  <si>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</si>
  <si>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</si>
  <si>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</si>
  <si>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</si>
  <si>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</si>
  <si>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</si>
  <si>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</si>
  <si>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</si>
  <si>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</si>
  <si>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</si>
  <si>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</si>
  <si>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</si>
  <si>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</si>
  <si>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</si>
  <si>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</si>
  <si>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</si>
  <si>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</si>
  <si>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</si>
  <si>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</si>
  <si>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</si>
  <si>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</si>
  <si>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</si>
  <si>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</si>
  <si>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</si>
  <si>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</si>
  <si>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</si>
  <si>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</si>
  <si>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</si>
  <si>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</si>
  <si>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</si>
  <si>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</si>
  <si>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</si>
  <si>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</si>
  <si>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</si>
  <si>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</si>
  <si>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</si>
  <si>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</si>
  <si>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</si>
  <si>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</si>
  <si>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</si>
  <si>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</si>
  <si>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</si>
  <si>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</si>
  <si>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</si>
  <si>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</si>
  <si>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</si>
  <si>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</si>
  <si>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</si>
  <si>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</si>
  <si>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</si>
  <si>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</si>
  <si>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</si>
  <si>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</si>
  <si>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</si>
  <si>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</si>
  <si>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</si>
  <si>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</si>
  <si>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</si>
  <si>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</si>
  <si>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</si>
  <si>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</si>
  <si>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</si>
  <si>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</si>
  <si>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</si>
  <si>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</si>
  <si>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</si>
  <si>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</si>
  <si>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</si>
  <si>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</si>
  <si>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</si>
  <si>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</si>
  <si>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</si>
  <si>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</si>
  <si>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</si>
  <si>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</si>
  <si>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</si>
  <si>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</si>
  <si>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</si>
  <si>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</si>
  <si>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</si>
  <si>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</si>
  <si>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</si>
  <si>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</si>
  <si>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</si>
  <si>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</si>
  <si>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</si>
  <si>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</si>
  <si>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</si>
  <si>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</si>
  <si>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</si>
  <si>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</si>
  <si>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</si>
  <si>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</si>
  <si>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</si>
  <si>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</si>
  <si>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</si>
  <si>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</si>
  <si>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</si>
  <si>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</si>
  <si>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</si>
  <si>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</si>
  <si>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</si>
  <si>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</si>
  <si>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</si>
  <si>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</si>
  <si>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</si>
  <si>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</si>
  <si>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</si>
  <si>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</si>
  <si>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</si>
  <si>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</si>
  <si>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</si>
  <si>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</si>
  <si>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</si>
  <si>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</si>
  <si>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</si>
  <si>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</si>
  <si>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</si>
  <si>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</si>
  <si>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</si>
  <si>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</si>
  <si>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</si>
  <si>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</si>
  <si>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</si>
  <si>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</si>
  <si>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</si>
  <si>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</si>
  <si>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</si>
  <si>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</si>
  <si>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</si>
  <si>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</si>
  <si>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</si>
  <si>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</si>
  <si>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</si>
  <si>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</si>
  <si>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</si>
  <si>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</si>
  <si>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</si>
  <si>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</si>
  <si>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</si>
  <si>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</si>
  <si>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</si>
  <si>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</si>
  <si>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</si>
  <si>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</si>
  <si>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</si>
  <si>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</si>
  <si>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</si>
  <si>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</si>
  <si>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</si>
  <si>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</si>
  <si>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</si>
  <si>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</si>
  <si>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</si>
  <si>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</si>
  <si>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</si>
  <si>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</si>
  <si>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</si>
  <si>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</si>
  <si>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</si>
  <si>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</si>
  <si>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</si>
  <si>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</si>
  <si>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</si>
  <si>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</si>
  <si>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</si>
  <si>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</si>
  <si>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</si>
  <si>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</si>
  <si>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</si>
  <si>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</si>
  <si>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</si>
  <si>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</si>
  <si>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</si>
  <si>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</si>
  <si>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</si>
  <si>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</si>
  <si>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</si>
  <si>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</si>
  <si>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</si>
  <si>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</si>
  <si>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</si>
  <si>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</si>
  <si>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</si>
  <si>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</si>
  <si>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</si>
  <si>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</si>
  <si>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</si>
  <si>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</si>
  <si>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</si>
  <si>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</si>
  <si>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</si>
  <si>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</si>
  <si>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</si>
  <si>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</si>
  <si>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</si>
  <si>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</si>
  <si>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</si>
  <si>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</si>
  <si>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</si>
  <si>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</si>
  <si>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</si>
  <si>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</si>
  <si>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</si>
  <si>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</si>
  <si>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</si>
  <si>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</si>
  <si>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</si>
  <si>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</si>
  <si>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</si>
  <si>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</si>
  <si>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</si>
  <si>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</si>
  <si>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</si>
  <si>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</si>
  <si>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</si>
  <si>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</si>
  <si>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</si>
  <si>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</si>
  <si>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</si>
  <si>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</si>
  <si>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</si>
  <si>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</si>
  <si>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</si>
  <si>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</si>
  <si>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</si>
  <si>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</si>
  <si>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</si>
  <si>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</si>
  <si>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</si>
  <si>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</si>
  <si>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</si>
  <si>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</si>
  <si>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</si>
  <si>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</si>
  <si>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</si>
  <si>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</si>
  <si>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</si>
  <si>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</si>
  <si>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</si>
  <si>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</si>
  <si>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</si>
  <si>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</si>
  <si>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</si>
  <si>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</si>
  <si>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</si>
  <si>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</si>
  <si>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</si>
  <si>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</si>
  <si>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</si>
  <si>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</si>
  <si>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</si>
  <si>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</si>
  <si>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</si>
  <si>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</si>
  <si>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</si>
  <si>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</si>
  <si>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</si>
  <si>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</si>
  <si>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</si>
  <si>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</si>
  <si>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</si>
  <si>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</si>
  <si>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</si>
  <si>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</si>
  <si>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</si>
  <si>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</si>
  <si>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</si>
  <si>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</si>
  <si>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</si>
  <si>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</si>
  <si>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</si>
  <si>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</si>
  <si>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</si>
  <si>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</si>
  <si>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</si>
  <si>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</si>
  <si>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</si>
  <si>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</si>
  <si>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</si>
  <si>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</si>
  <si>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</si>
  <si>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</si>
  <si>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</si>
  <si>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</si>
  <si>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</si>
  <si>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</si>
  <si>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</si>
  <si>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</si>
  <si>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</si>
  <si>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</si>
  <si>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</si>
  <si>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</si>
  <si>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</si>
  <si>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</si>
  <si>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</si>
  <si>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</si>
  <si>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</si>
  <si>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</si>
  <si>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</si>
  <si>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</si>
  <si>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</si>
  <si>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</si>
  <si>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</si>
  <si>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</si>
  <si>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</si>
  <si>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</si>
  <si>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</si>
  <si>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</si>
  <si>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</si>
  <si>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</si>
  <si>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</si>
  <si>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</si>
  <si>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</si>
  <si>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</si>
  <si>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</si>
  <si>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</si>
  <si>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</si>
  <si>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</si>
  <si>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</si>
  <si>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</si>
  <si>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</si>
  <si>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</si>
  <si>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</si>
  <si>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</si>
  <si>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</si>
  <si>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</si>
  <si>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</si>
  <si>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</si>
  <si>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</si>
  <si>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</si>
  <si>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</si>
  <si>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</si>
  <si>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</si>
  <si>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</si>
  <si>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</si>
  <si>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</si>
  <si>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</si>
  <si>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</si>
  <si>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</si>
  <si>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</si>
  <si>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</si>
  <si>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</si>
  <si>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</si>
  <si>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</si>
  <si>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</si>
  <si>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</si>
  <si>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</si>
  <si>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</si>
  <si>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</si>
  <si>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</si>
  <si>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</si>
  <si>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</si>
  <si>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</si>
  <si>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</si>
  <si>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</si>
  <si>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</si>
  <si>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</si>
  <si>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</si>
  <si>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</si>
  <si>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</si>
  <si>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</si>
  <si>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</si>
  <si>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</si>
  <si>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</si>
  <si>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</si>
  <si>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</si>
  <si>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</si>
  <si>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</si>
  <si>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</si>
  <si>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</si>
  <si>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</si>
  <si>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</si>
  <si>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</si>
  <si>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</si>
  <si>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</si>
  <si>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</si>
  <si>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</si>
  <si>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</si>
  <si>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</si>
  <si>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</si>
  <si>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</si>
  <si>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</si>
  <si>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</si>
  <si>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</si>
  <si>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</si>
  <si>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</si>
  <si>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</si>
  <si>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</si>
  <si>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</si>
  <si>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</si>
  <si>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</si>
  <si>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</si>
  <si>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</si>
  <si>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</si>
  <si>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</si>
  <si>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</si>
  <si>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</si>
  <si>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</si>
  <si>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</si>
  <si>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</si>
  <si>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</si>
  <si>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</si>
  <si>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</si>
  <si>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</si>
  <si>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</si>
  <si>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</si>
  <si>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</si>
  <si>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</si>
  <si>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</si>
  <si>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</si>
  <si>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</si>
  <si>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</si>
  <si>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</si>
  <si>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</si>
  <si>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</si>
  <si>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</si>
  <si>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</si>
  <si>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</si>
  <si>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</si>
  <si>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</si>
  <si>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</si>
  <si>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</si>
  <si>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</si>
  <si>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</si>
  <si>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</si>
  <si>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</si>
  <si>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</si>
  <si>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</si>
  <si>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</si>
  <si>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</si>
  <si>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</si>
  <si>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</si>
  <si>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</si>
  <si>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</si>
  <si>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</si>
  <si>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</si>
  <si>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</si>
  <si>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</si>
  <si>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</si>
  <si>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</si>
  <si>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</si>
  <si>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</si>
  <si>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</si>
  <si>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</si>
  <si>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</si>
  <si>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</si>
  <si>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</si>
  <si>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</si>
  <si>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</si>
  <si>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</si>
  <si>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</si>
  <si>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</si>
  <si>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</si>
  <si>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</si>
  <si>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</si>
  <si>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</si>
  <si>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</si>
  <si>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</si>
  <si>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</si>
  <si>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</si>
  <si>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</si>
  <si>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</si>
  <si>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</si>
  <si>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</si>
  <si>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</si>
  <si>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</si>
  <si>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</si>
  <si>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</si>
  <si>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</si>
  <si>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</si>
  <si>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</si>
  <si>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</si>
  <si>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</si>
  <si>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</si>
  <si>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</si>
  <si>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</si>
  <si>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</si>
  <si>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</si>
  <si>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</si>
  <si>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</si>
  <si>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</si>
  <si>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</si>
  <si>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</si>
  <si>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</si>
  <si>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</si>
  <si>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</si>
  <si>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</si>
  <si>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</si>
  <si>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</si>
  <si>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</si>
  <si>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</si>
  <si>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</si>
  <si>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</si>
  <si>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</si>
  <si>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</si>
  <si>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</si>
  <si>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</si>
  <si>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</si>
  <si>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</si>
  <si>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</si>
  <si>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</si>
  <si>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</si>
  <si>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</si>
  <si>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</si>
  <si>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</si>
  <si>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</si>
  <si>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</si>
  <si>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</si>
  <si>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</si>
  <si>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</si>
  <si>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</si>
  <si>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</si>
  <si>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</si>
  <si>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</si>
  <si>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</si>
  <si>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</si>
  <si>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</si>
  <si>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</si>
  <si>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</si>
  <si>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</si>
  <si>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</si>
  <si>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</si>
  <si>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</si>
  <si>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</si>
  <si>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</si>
  <si>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</si>
  <si>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</si>
  <si>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</si>
  <si>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</si>
  <si>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</si>
  <si>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</si>
  <si>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</si>
  <si>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</si>
  <si>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</si>
  <si>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</si>
  <si>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</si>
  <si>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</si>
  <si>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</si>
  <si>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</si>
  <si>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</si>
  <si>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</si>
  <si>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</si>
  <si>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</si>
  <si>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</si>
  <si>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</si>
  <si>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</si>
  <si>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</si>
  <si>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</si>
  <si>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</si>
  <si>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</si>
  <si>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</si>
  <si>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</si>
  <si>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</si>
  <si>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</si>
  <si>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</si>
  <si>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</si>
  <si>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</si>
  <si>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</si>
  <si>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</si>
  <si>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</si>
  <si>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</si>
  <si>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</si>
  <si>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</si>
  <si>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</si>
  <si>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</si>
  <si>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</si>
  <si>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</si>
  <si>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</si>
  <si>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</si>
  <si>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</si>
  <si>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</si>
  <si>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</si>
  <si>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</si>
  <si>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</si>
  <si>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</si>
  <si>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</si>
  <si>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</si>
  <si>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</si>
  <si>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</si>
  <si>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</si>
  <si>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</si>
  <si>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</si>
  <si>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</si>
  <si>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</si>
  <si>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</si>
  <si>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</si>
  <si>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</si>
  <si>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</si>
  <si>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</si>
  <si>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</si>
  <si>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</si>
  <si>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</si>
  <si>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</si>
  <si>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</si>
  <si>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</si>
  <si>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</si>
  <si>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</si>
  <si>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</si>
  <si>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</si>
  <si>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</si>
  <si>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</si>
  <si>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</si>
  <si>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</si>
  <si>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</si>
  <si>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</si>
  <si>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</si>
  <si>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</si>
  <si>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</si>
  <si>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</si>
  <si>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</si>
  <si>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</si>
  <si>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</si>
  <si>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</si>
  <si>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</si>
  <si>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</si>
  <si>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</si>
  <si>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</si>
  <si>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</si>
  <si>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</si>
  <si>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</si>
  <si>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</si>
  <si>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</si>
  <si>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</si>
  <si>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</si>
  <si>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</si>
  <si>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</si>
  <si>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</si>
  <si>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</si>
  <si>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</si>
  <si>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</si>
  <si>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</si>
  <si>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</si>
  <si>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</si>
  <si>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</si>
  <si>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</si>
  <si>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</si>
  <si>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</si>
  <si>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</si>
  <si>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</si>
  <si>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</si>
  <si>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</si>
  <si>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</si>
  <si>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</si>
  <si>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</si>
  <si>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</si>
  <si>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</si>
  <si>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</si>
  <si>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</si>
  <si>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</si>
  <si>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</si>
  <si>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</si>
  <si>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</si>
  <si>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</si>
  <si>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</si>
  <si>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</si>
  <si>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</si>
  <si>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</si>
  <si>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</si>
  <si>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</si>
  <si>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</si>
  <si>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</si>
  <si>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</si>
  <si>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</si>
  <si>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</si>
  <si>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</si>
  <si>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</si>
  <si>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</si>
  <si>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</si>
  <si>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</si>
  <si>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</si>
  <si>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</si>
  <si>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</si>
  <si>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</si>
  <si>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</si>
  <si>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</si>
  <si>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</si>
  <si>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</si>
  <si>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</si>
  <si>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</si>
  <si>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</si>
  <si>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</si>
  <si>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</si>
  <si>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</si>
  <si>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</si>
  <si>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</si>
  <si>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</si>
  <si>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</si>
  <si>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</si>
  <si>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</si>
  <si>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</si>
  <si>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</si>
  <si>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</si>
  <si>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</si>
  <si>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</si>
  <si>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</si>
  <si>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</si>
  <si>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</si>
  <si>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</si>
  <si>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</si>
  <si>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</si>
  <si>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</si>
  <si>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</si>
  <si>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</si>
  <si>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</si>
  <si>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</si>
  <si>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</si>
  <si>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</si>
  <si>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</si>
  <si>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</si>
  <si>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</si>
  <si>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</si>
  <si>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</si>
  <si>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</si>
  <si>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</si>
  <si>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</si>
  <si>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</si>
  <si>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</si>
  <si>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</si>
  <si>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</si>
  <si>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</si>
  <si>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</si>
  <si>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</si>
  <si>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</si>
  <si>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</si>
  <si>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</si>
  <si>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</si>
  <si>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</si>
  <si>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</si>
  <si>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</si>
  <si>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</si>
  <si>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</si>
  <si>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</si>
  <si>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</si>
  <si>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</si>
  <si>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</si>
  <si>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</si>
  <si>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</si>
  <si>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</si>
  <si>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</si>
  <si>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</si>
  <si>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</si>
  <si>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</si>
  <si>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</si>
  <si>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</si>
  <si>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</si>
  <si>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</si>
  <si>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</si>
  <si>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</si>
  <si>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</si>
  <si>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</si>
  <si>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</si>
  <si>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</si>
  <si>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</si>
  <si>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</si>
  <si>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</si>
  <si>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</si>
  <si>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</si>
  <si>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</si>
  <si>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</si>
  <si>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</si>
  <si>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</si>
  <si>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</si>
  <si>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</si>
  <si>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</si>
  <si>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</si>
  <si>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</si>
  <si>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</si>
  <si>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</si>
  <si>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</si>
  <si>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</si>
  <si>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</si>
  <si>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</si>
  <si>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</si>
  <si>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</si>
  <si>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</si>
  <si>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</si>
  <si>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</si>
  <si>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</si>
  <si>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</si>
  <si>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</si>
  <si>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</si>
  <si>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</si>
  <si>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</si>
  <si>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</si>
  <si>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</si>
  <si>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</si>
  <si>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</si>
  <si>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</si>
  <si>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</si>
  <si>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</si>
  <si>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</si>
  <si>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</si>
  <si>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</si>
  <si>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</si>
  <si>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</si>
  <si>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</si>
  <si>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</si>
  <si>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</si>
  <si>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</si>
  <si>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</si>
  <si>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</si>
  <si>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</si>
  <si>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</si>
  <si>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</si>
  <si>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</si>
  <si>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</si>
  <si>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</si>
  <si>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</si>
  <si>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</si>
  <si>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</si>
  <si>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</si>
  <si>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</si>
  <si>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</si>
  <si>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</si>
  <si>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</si>
  <si>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</si>
  <si>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</si>
  <si>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</si>
  <si>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</si>
  <si>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</si>
  <si>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</si>
  <si>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</si>
  <si>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</si>
  <si>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</si>
  <si>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</si>
  <si>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</si>
  <si>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</si>
  <si>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</si>
  <si>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</si>
  <si>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</si>
  <si>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</si>
  <si>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</si>
  <si>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</si>
  <si>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</si>
  <si>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</si>
  <si>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</si>
  <si>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</si>
  <si>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</si>
  <si>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</si>
  <si>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</si>
  <si>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</si>
  <si>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</si>
  <si>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</si>
  <si>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</si>
  <si>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</si>
  <si>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</si>
  <si>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</si>
  <si>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</si>
  <si>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</si>
  <si>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</si>
  <si>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</si>
  <si>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</si>
  <si>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</si>
  <si>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</si>
  <si>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</si>
  <si>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</si>
  <si>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</si>
  <si>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</si>
  <si>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</si>
  <si>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</si>
  <si>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</si>
  <si>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</si>
  <si>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</si>
  <si>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</si>
  <si>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</si>
  <si>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</si>
  <si>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</si>
  <si>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</si>
  <si>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</si>
  <si>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</si>
  <si>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</si>
  <si>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</si>
  <si>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</si>
  <si>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</si>
  <si>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</si>
  <si>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</si>
  <si>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</si>
  <si>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</si>
  <si>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</si>
  <si>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</si>
  <si>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</si>
  <si>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</si>
  <si>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</si>
  <si>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</si>
  <si>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</si>
  <si>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</si>
  <si>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</si>
  <si>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</si>
  <si>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</si>
  <si>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</si>
  <si>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</si>
  <si>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</si>
  <si>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</si>
  <si>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</si>
  <si>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</si>
  <si>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</si>
  <si>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</si>
  <si>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</si>
  <si>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</si>
  <si>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</si>
  <si>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</si>
  <si>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</si>
  <si>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</si>
  <si>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</si>
  <si>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</si>
  <si>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</si>
  <si>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</si>
  <si>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</si>
  <si>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</si>
  <si>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</si>
  <si>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</si>
  <si>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</si>
  <si>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</si>
  <si>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</si>
  <si>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</si>
  <si>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</si>
  <si>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</si>
  <si>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</si>
  <si>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</si>
  <si>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</si>
  <si>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</si>
  <si>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</si>
  <si>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</si>
  <si>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</si>
  <si>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</si>
  <si>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</si>
  <si>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</si>
  <si>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</si>
  <si>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</si>
  <si>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</si>
  <si>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</si>
  <si>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</si>
  <si>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</si>
  <si>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</si>
  <si>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</si>
  <si>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</si>
  <si>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</si>
  <si>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</si>
  <si>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</si>
  <si>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</si>
  <si>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</si>
  <si>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</si>
  <si>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</si>
  <si>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</si>
  <si>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</si>
  <si>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</si>
  <si>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</si>
  <si>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</si>
  <si>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</si>
  <si>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</si>
  <si>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</si>
  <si>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</si>
  <si>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</si>
  <si>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</si>
  <si>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</si>
  <si>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</si>
  <si>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</si>
  <si>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</si>
  <si>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</si>
  <si>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</si>
  <si>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</si>
  <si>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</si>
  <si>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</si>
  <si>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</si>
  <si>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</si>
  <si>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</si>
  <si>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</si>
  <si>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</si>
  <si>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</si>
  <si>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</si>
  <si>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</si>
  <si>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</si>
  <si>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</si>
  <si>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</si>
  <si>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</si>
  <si>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</si>
  <si>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</si>
  <si>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</si>
  <si>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</si>
  <si>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</si>
  <si>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</si>
  <si>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</si>
  <si>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</si>
  <si>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</si>
  <si>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</si>
  <si>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</si>
  <si>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</si>
  <si>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</si>
  <si>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</si>
  <si>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</si>
  <si>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</si>
  <si>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</si>
  <si>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</si>
  <si>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</si>
  <si>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</si>
  <si>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</si>
  <si>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</si>
  <si>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</si>
  <si>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</si>
  <si>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</si>
  <si>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</si>
  <si>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</si>
  <si>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</si>
  <si>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</si>
  <si>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</si>
  <si>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</si>
  <si>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</si>
  <si>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</si>
  <si>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</si>
  <si>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</si>
  <si>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</si>
  <si>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</si>
  <si>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</si>
  <si>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</si>
  <si>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</si>
  <si>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</si>
  <si>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</si>
  <si>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</si>
  <si>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</si>
  <si>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</si>
  <si>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</si>
  <si>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</si>
  <si>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</si>
  <si>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</si>
  <si>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</si>
  <si>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</si>
  <si>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</si>
  <si>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</si>
  <si>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</si>
  <si>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</si>
  <si>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</si>
  <si>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</si>
  <si>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</si>
  <si>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</si>
  <si>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</si>
  <si>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</si>
  <si>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</si>
  <si>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</si>
  <si>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</si>
  <si>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</si>
  <si>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</si>
  <si>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</si>
  <si>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</si>
  <si>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</si>
  <si>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</si>
  <si>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</si>
  <si>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</si>
  <si>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</si>
  <si>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</si>
  <si>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</si>
  <si>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</si>
  <si>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</si>
  <si>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</si>
  <si>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</si>
  <si>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</si>
  <si>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</si>
  <si>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</si>
  <si>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</si>
  <si>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</si>
  <si>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</si>
  <si>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</si>
  <si>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</si>
  <si>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</si>
  <si>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</si>
  <si>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</si>
  <si>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</si>
  <si>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</si>
  <si>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</si>
  <si>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</si>
  <si>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</si>
  <si>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</si>
  <si>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</si>
  <si>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</si>
  <si>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</si>
  <si>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</si>
  <si>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</si>
  <si>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</si>
  <si>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</si>
  <si>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</si>
  <si>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</si>
  <si>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</si>
  <si>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</si>
  <si>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</si>
  <si>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</si>
  <si>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</si>
  <si>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</si>
  <si>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</si>
  <si>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</si>
  <si>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</si>
  <si>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</si>
  <si>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</si>
  <si>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</si>
  <si>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</si>
  <si>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</si>
  <si>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</si>
  <si>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</si>
  <si>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</si>
  <si>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</si>
  <si>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</si>
  <si>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</si>
  <si>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</si>
  <si>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</si>
  <si>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</si>
  <si>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</si>
  <si>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</si>
  <si>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</si>
  <si>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</si>
  <si>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</si>
  <si>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</si>
  <si>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</si>
  <si>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</si>
  <si>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</si>
  <si>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</si>
  <si>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</si>
  <si>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</si>
  <si>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</si>
  <si>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</si>
  <si>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</si>
  <si>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</si>
  <si>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</si>
  <si>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</si>
  <si>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</si>
  <si>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</si>
  <si>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</si>
  <si>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</si>
  <si>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</si>
  <si>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</si>
  <si>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</si>
  <si>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</si>
  <si>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</si>
  <si>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</si>
  <si>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</si>
  <si>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</si>
  <si>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</si>
  <si>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</si>
  <si>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</si>
  <si>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</si>
  <si>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</si>
  <si>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</si>
  <si>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</si>
  <si>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</si>
  <si>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</si>
  <si>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</si>
  <si>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</si>
  <si>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</si>
  <si>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</si>
  <si>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</si>
  <si>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</si>
  <si>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</si>
  <si>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</si>
  <si>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</si>
  <si>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</si>
  <si>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</si>
  <si>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</si>
  <si>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</si>
  <si>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</si>
  <si>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</si>
  <si>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</si>
  <si>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</si>
  <si>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</si>
  <si>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</si>
  <si>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</si>
  <si>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</si>
  <si>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</si>
  <si>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</si>
  <si>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</si>
  <si>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</si>
  <si>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</si>
  <si>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</si>
  <si>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</si>
  <si>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</si>
  <si>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</si>
  <si>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</si>
  <si>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</si>
  <si>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</si>
  <si>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</si>
  <si>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</si>
  <si>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</si>
  <si>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</si>
  <si>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</si>
  <si>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</si>
  <si>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</si>
  <si>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</si>
  <si>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</si>
  <si>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</si>
  <si>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</si>
  <si>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</si>
  <si>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</si>
  <si>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</si>
  <si>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</si>
  <si>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</si>
  <si>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</si>
  <si>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</si>
  <si>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</si>
  <si>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</si>
  <si>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</si>
  <si>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</si>
  <si>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</si>
  <si>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</si>
  <si>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</si>
  <si>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</si>
  <si>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</si>
  <si>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</si>
  <si>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</si>
  <si>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</si>
  <si>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</si>
  <si>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</si>
  <si>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</si>
  <si>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</si>
  <si>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</si>
  <si>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</si>
  <si>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</si>
  <si>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</si>
  <si>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</si>
  <si>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</si>
  <si>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</si>
  <si>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</si>
  <si>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</si>
  <si>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</si>
  <si>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</si>
  <si>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</si>
  <si>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</si>
  <si>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</si>
  <si>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</si>
  <si>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</si>
  <si>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</si>
  <si>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</si>
  <si>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</si>
  <si>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</si>
  <si>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</si>
  <si>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</si>
  <si>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</si>
  <si>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</si>
  <si>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</si>
  <si>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</si>
  <si>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</si>
  <si>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</si>
  <si>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</si>
  <si>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</si>
  <si>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</si>
  <si>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</si>
  <si>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</si>
  <si>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</si>
  <si>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</si>
  <si>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</si>
  <si>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</si>
  <si>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</si>
  <si>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</si>
  <si>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</si>
  <si>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</si>
  <si>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</si>
  <si>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</si>
  <si>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</si>
  <si>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</si>
  <si>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</si>
  <si>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</si>
  <si>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</si>
  <si>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</si>
  <si>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</si>
  <si>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</si>
  <si>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</si>
  <si>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</si>
  <si>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</si>
  <si>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</si>
  <si>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</si>
  <si>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</si>
  <si>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</si>
  <si>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</si>
  <si>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</si>
  <si>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</si>
  <si>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</si>
  <si>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</si>
  <si>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</si>
  <si>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</si>
  <si>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</si>
  <si>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</si>
  <si>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</si>
  <si>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</si>
  <si>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</si>
  <si>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</si>
  <si>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</si>
  <si>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</si>
  <si>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</si>
  <si>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</si>
  <si>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</si>
  <si>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</si>
  <si>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</si>
  <si>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</si>
  <si>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</si>
  <si>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</si>
  <si>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</si>
  <si>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</si>
  <si>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</si>
  <si>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</si>
  <si>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</si>
  <si>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</si>
  <si>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</si>
  <si>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</si>
  <si>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</si>
  <si>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</si>
  <si>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</si>
  <si>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</si>
  <si>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</si>
  <si>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</si>
  <si>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</si>
  <si>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</si>
  <si>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</si>
  <si>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</si>
  <si>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</si>
  <si>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</si>
  <si>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</si>
  <si>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</si>
  <si>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</si>
  <si>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</si>
  <si>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</si>
  <si>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</si>
  <si>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</si>
  <si>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</si>
  <si>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</si>
  <si>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</si>
  <si>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</si>
  <si>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</si>
  <si>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</si>
  <si>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</si>
  <si>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</si>
  <si>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</si>
  <si>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</si>
  <si>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</si>
  <si>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</si>
  <si>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</si>
  <si>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</si>
  <si>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</si>
  <si>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</si>
  <si>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</si>
  <si>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</si>
  <si>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</si>
  <si>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</si>
  <si>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</si>
  <si>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</si>
  <si>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</si>
  <si>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</si>
  <si>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</si>
  <si>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</si>
  <si>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</si>
  <si>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</si>
  <si>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</si>
  <si>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</si>
  <si>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</si>
  <si>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</si>
  <si>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</si>
  <si>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</si>
  <si>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</si>
  <si>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</si>
  <si>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</si>
  <si>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</si>
  <si>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</si>
  <si>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</si>
  <si>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</si>
  <si>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</si>
  <si>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</si>
  <si>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</si>
  <si>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</si>
  <si>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</si>
  <si>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</si>
  <si>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</si>
  <si>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</si>
  <si>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</si>
  <si>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</si>
  <si>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</si>
  <si>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</si>
  <si>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</si>
  <si>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</si>
  <si>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</si>
  <si>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</si>
  <si>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</si>
  <si>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</si>
  <si>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</si>
  <si>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</si>
  <si>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</si>
  <si>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</si>
  <si>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</si>
  <si>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</si>
  <si>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</si>
  <si>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</si>
  <si>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</si>
  <si>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</si>
  <si>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</si>
  <si>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</si>
  <si>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</si>
  <si>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</si>
  <si>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</si>
  <si>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</si>
  <si>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</si>
  <si>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</si>
  <si>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</si>
  <si>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</si>
  <si>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</si>
  <si>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</si>
  <si>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</si>
  <si>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</si>
  <si>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</si>
  <si>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</si>
  <si>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</si>
  <si>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</si>
  <si>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</si>
  <si>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</si>
  <si>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</si>
  <si>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</si>
  <si>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</si>
  <si>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</si>
  <si>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</si>
  <si>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</si>
  <si>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</si>
  <si>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</si>
  <si>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</si>
  <si>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</si>
  <si>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</si>
  <si>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</si>
  <si>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</si>
  <si>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</si>
  <si>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</si>
  <si>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</si>
  <si>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</si>
  <si>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</si>
  <si>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</si>
  <si>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</si>
  <si>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</si>
  <si>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</si>
  <si>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</si>
  <si>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</si>
  <si>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</si>
  <si>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</si>
  <si>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</si>
  <si>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</si>
  <si>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</si>
  <si>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</si>
  <si>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</si>
  <si>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</si>
  <si>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</si>
  <si>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</si>
  <si>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</si>
  <si>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</si>
  <si>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</si>
  <si>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</si>
  <si>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</si>
  <si>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</si>
  <si>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</si>
  <si>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</si>
  <si>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</si>
  <si>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</si>
  <si>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</si>
  <si>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</si>
  <si>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</si>
  <si>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</si>
  <si>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</si>
  <si>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</si>
  <si>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</si>
  <si>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</si>
  <si>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</si>
  <si>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</si>
  <si>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</si>
  <si>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</si>
  <si>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</si>
  <si>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</si>
  <si>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</si>
  <si>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</si>
  <si>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</si>
  <si>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</si>
  <si>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</si>
  <si>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</si>
  <si>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</si>
  <si>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</si>
  <si>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</si>
  <si>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</si>
  <si>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</si>
  <si>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</si>
  <si>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</si>
  <si>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</si>
  <si>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</si>
  <si>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</si>
  <si>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</si>
  <si>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</si>
  <si>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</si>
  <si>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</si>
  <si>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</si>
  <si>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</si>
  <si>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</si>
  <si>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</si>
  <si>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</si>
  <si>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</si>
  <si>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</si>
  <si>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</si>
  <si>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</si>
  <si>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</si>
  <si>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</si>
  <si>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</si>
  <si>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</si>
  <si>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</si>
  <si>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</si>
  <si>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</si>
  <si>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</si>
  <si>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</si>
  <si>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</si>
  <si>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</si>
  <si>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</si>
  <si>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</si>
  <si>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</si>
  <si>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</si>
  <si>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</si>
  <si>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</si>
  <si>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</si>
  <si>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</si>
  <si>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</si>
  <si>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</si>
  <si>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</si>
  <si>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</si>
  <si>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</si>
  <si>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</si>
  <si>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</si>
  <si>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</si>
  <si>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</si>
  <si>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</si>
  <si>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</si>
  <si>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</si>
  <si>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</si>
  <si>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</si>
  <si>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</si>
  <si>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</si>
  <si>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</si>
  <si>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</si>
  <si>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</si>
  <si>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</si>
  <si>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</si>
  <si>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</si>
  <si>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</si>
  <si>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</si>
  <si>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</si>
  <si>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</si>
  <si>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</si>
  <si>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</si>
  <si>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</si>
  <si>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</si>
  <si>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</si>
  <si>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</si>
  <si>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</si>
  <si>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</si>
  <si>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</si>
  <si>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</si>
  <si>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</si>
  <si>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</si>
  <si>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</si>
  <si>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</si>
  <si>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</si>
  <si>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</si>
  <si>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</si>
  <si>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</si>
  <si>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</si>
  <si>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</si>
  <si>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</si>
  <si>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</si>
  <si>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</si>
  <si>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</si>
  <si>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</si>
  <si>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</si>
  <si>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</si>
  <si>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</si>
  <si>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</si>
  <si>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</si>
  <si>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</si>
  <si>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</si>
  <si>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</si>
  <si>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</si>
  <si>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</si>
  <si>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</si>
  <si>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</si>
  <si>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</si>
  <si>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</si>
  <si>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</si>
  <si>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</si>
  <si>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</si>
  <si>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</si>
  <si>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</si>
  <si>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</si>
  <si>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</si>
  <si>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</si>
  <si>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</si>
  <si>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</si>
  <si>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</si>
  <si>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</si>
  <si>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</si>
  <si>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</si>
  <si>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</si>
  <si>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</si>
  <si>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</si>
  <si>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</si>
  <si>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</si>
  <si>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</si>
  <si>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</si>
  <si>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</si>
  <si>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</si>
  <si>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</si>
  <si>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</si>
  <si>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</si>
  <si>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</si>
  <si>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</si>
  <si>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</si>
  <si>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</si>
  <si>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</si>
  <si>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</si>
  <si>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</si>
  <si>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</si>
  <si>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</si>
  <si>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</si>
  <si>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</si>
  <si>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</si>
  <si>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</si>
  <si>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</si>
  <si>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</si>
  <si>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</si>
  <si>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</si>
  <si>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</si>
  <si>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</si>
  <si>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</si>
  <si>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</si>
  <si>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</si>
  <si>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</si>
  <si>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</si>
  <si>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</si>
  <si>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</si>
  <si>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</si>
  <si>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</si>
  <si>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</si>
  <si>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</si>
  <si>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</si>
  <si>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</si>
  <si>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</si>
  <si>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</si>
  <si>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</si>
  <si>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</si>
  <si>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</si>
  <si>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</si>
  <si>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</si>
  <si>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</si>
  <si>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</si>
  <si>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</si>
  <si>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</si>
  <si>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</si>
  <si>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</si>
  <si>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</si>
  <si>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</si>
  <si>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</si>
  <si>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</si>
  <si>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</si>
  <si>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</si>
  <si>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</si>
  <si>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</si>
  <si>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</si>
  <si>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</si>
  <si>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</si>
  <si>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</si>
  <si>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</si>
  <si>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</si>
  <si>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</si>
  <si>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</si>
  <si>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</si>
  <si>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</si>
  <si>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</si>
  <si>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</si>
  <si>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</si>
  <si>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</si>
  <si>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</si>
  <si>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</si>
  <si>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</si>
  <si>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</si>
  <si>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</si>
  <si>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</si>
  <si>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</si>
  <si>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</si>
  <si>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</si>
  <si>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</si>
  <si>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</si>
  <si>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</si>
  <si>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</si>
  <si>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</si>
  <si>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</si>
  <si>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</si>
  <si>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</si>
  <si>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</si>
  <si>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</si>
  <si>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</si>
  <si>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</si>
  <si>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</si>
  <si>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</si>
  <si>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</si>
  <si>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</si>
  <si>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</si>
  <si>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</si>
  <si>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</si>
  <si>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</si>
  <si>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</si>
  <si>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</si>
  <si>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</si>
  <si>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</si>
  <si>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</si>
  <si>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</si>
  <si>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</si>
  <si>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</si>
  <si>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</si>
  <si>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</si>
  <si>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</si>
  <si>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</si>
  <si>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</si>
  <si>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</si>
  <si>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</si>
  <si>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</si>
  <si>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</si>
  <si>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</si>
  <si>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</si>
  <si>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</si>
  <si>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</si>
  <si>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</si>
  <si>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</si>
  <si>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</si>
  <si>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</si>
  <si>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</si>
  <si>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</si>
  <si>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</si>
  <si>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</si>
  <si>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</si>
  <si>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</si>
  <si>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</si>
  <si>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</si>
  <si>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</si>
  <si>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</si>
  <si>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</si>
  <si>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</si>
  <si>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</si>
  <si>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</si>
  <si>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</si>
  <si>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</si>
  <si>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</si>
  <si>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</si>
  <si>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</si>
  <si>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</si>
  <si>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</si>
  <si>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</si>
  <si>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</si>
  <si>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</si>
  <si>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</si>
  <si>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</si>
  <si>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</si>
  <si>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</si>
  <si>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</si>
  <si>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</si>
  <si>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</si>
  <si>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</si>
  <si>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</si>
  <si>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</si>
  <si>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</si>
  <si>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</si>
  <si>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</si>
  <si>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</si>
  <si>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</si>
  <si>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</si>
  <si>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</si>
  <si>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</si>
  <si>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</si>
  <si>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</si>
  <si>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</si>
  <si>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</si>
  <si>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</si>
  <si>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</si>
  <si>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</si>
  <si>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</si>
  <si>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</si>
  <si>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</si>
  <si>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</si>
  <si>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</si>
  <si>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</si>
  <si>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</si>
  <si>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</si>
  <si>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</si>
  <si>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</si>
  <si>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</si>
  <si>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</si>
  <si>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</si>
  <si>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</si>
  <si>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</si>
  <si>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</si>
  <si>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</si>
  <si>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</si>
  <si>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</si>
  <si>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</si>
  <si>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</si>
  <si>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</si>
  <si>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</si>
  <si>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</si>
  <si>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</si>
  <si>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</si>
  <si>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</si>
  <si>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</si>
  <si>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</si>
  <si>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</si>
  <si>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</si>
  <si>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</si>
  <si>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</si>
  <si>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</si>
  <si>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</si>
  <si>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</si>
  <si>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</si>
  <si>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</si>
  <si>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</si>
  <si>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</si>
  <si>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</si>
  <si>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</si>
  <si>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</si>
  <si>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</si>
  <si>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</si>
  <si>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</si>
  <si>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</si>
  <si>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</si>
  <si>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</si>
  <si>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</si>
  <si>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</si>
  <si>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</si>
  <si>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</si>
  <si>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</si>
  <si>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</si>
  <si>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</si>
  <si>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</si>
  <si>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</si>
  <si>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</si>
  <si>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</si>
  <si>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</si>
  <si>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</si>
  <si>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</si>
  <si>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</si>
  <si>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</si>
  <si>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</si>
  <si>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</si>
  <si>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</si>
  <si>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</si>
  <si>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</si>
  <si>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</si>
  <si>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</si>
  <si>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</si>
  <si>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</si>
  <si>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</si>
  <si>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</si>
  <si>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</si>
  <si>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</si>
  <si>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</si>
  <si>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</si>
  <si>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</si>
  <si>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</si>
  <si>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</si>
  <si>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</si>
  <si>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</si>
  <si>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</si>
  <si>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</si>
  <si>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</si>
  <si>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</si>
  <si>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</si>
  <si>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</si>
  <si>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</si>
  <si>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</si>
  <si>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</si>
  <si>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</si>
  <si>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</si>
  <si>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</si>
  <si>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</si>
  <si>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</si>
  <si>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</si>
  <si>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</si>
  <si>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</si>
  <si>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</si>
  <si>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</si>
  <si>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</si>
  <si>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</si>
  <si>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</si>
  <si>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</si>
  <si>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</si>
  <si>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</si>
  <si>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</si>
  <si>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</si>
  <si>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</si>
  <si>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</si>
  <si>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</si>
  <si>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</si>
  <si>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</si>
  <si>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</si>
  <si>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</si>
  <si>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</si>
  <si>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</si>
  <si>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</si>
  <si>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</si>
  <si>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</si>
  <si>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</si>
  <si>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</si>
  <si>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</si>
  <si>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</si>
  <si>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</si>
  <si>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</si>
  <si>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</si>
  <si>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</si>
  <si>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</si>
  <si>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</si>
  <si>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</si>
  <si>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</si>
  <si>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</si>
  <si>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</si>
  <si>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</si>
  <si>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</si>
  <si>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</si>
  <si>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</si>
  <si>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</si>
  <si>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</si>
  <si>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</si>
  <si>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</si>
  <si>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</si>
  <si>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</si>
  <si>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</si>
  <si>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</si>
  <si>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</si>
  <si>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</si>
  <si>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</si>
  <si>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</si>
  <si>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</si>
  <si>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</si>
  <si>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</si>
  <si>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</si>
  <si>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</si>
  <si>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</si>
  <si>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</si>
  <si>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</si>
  <si>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</si>
  <si>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</si>
  <si>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</si>
  <si>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</si>
  <si>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</si>
  <si>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</si>
  <si>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</si>
  <si>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</si>
  <si>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</si>
  <si>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</si>
  <si>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</si>
  <si>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</si>
  <si>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</si>
  <si>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</si>
  <si>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</si>
  <si>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</si>
  <si>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</si>
  <si>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</si>
  <si>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</si>
  <si>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</si>
  <si>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</si>
  <si>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</si>
  <si>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</si>
  <si>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</si>
  <si>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</si>
  <si>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</si>
  <si>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</si>
  <si>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</si>
  <si>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</si>
  <si>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</si>
  <si>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</si>
  <si>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</si>
  <si>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</si>
  <si>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</si>
  <si>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</si>
  <si>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</si>
  <si>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</si>
  <si>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</si>
  <si>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</si>
  <si>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</si>
  <si>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</si>
  <si>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</si>
  <si>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</si>
  <si>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</si>
  <si>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</si>
  <si>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</si>
  <si>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</si>
  <si>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</si>
  <si>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</si>
  <si>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</si>
  <si>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</si>
  <si>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</si>
  <si>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</si>
  <si>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</si>
  <si>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</si>
  <si>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</si>
  <si>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</si>
  <si>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</si>
  <si>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</si>
  <si>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</si>
  <si>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</si>
  <si>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</si>
  <si>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</si>
  <si>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</si>
  <si>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</si>
  <si>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</si>
  <si>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</si>
  <si>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</si>
  <si>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</si>
  <si>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</si>
  <si>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</si>
  <si>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</si>
  <si>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</si>
  <si>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</si>
  <si>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</si>
  <si>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</si>
  <si>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</si>
  <si>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</si>
  <si>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</si>
  <si>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</si>
  <si>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</si>
  <si>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</si>
  <si>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</si>
  <si>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</si>
  <si>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</si>
  <si>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</si>
  <si>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</si>
  <si>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</si>
  <si>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</si>
  <si>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</si>
  <si>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</si>
  <si>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</si>
  <si>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</si>
  <si>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</si>
  <si>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</si>
  <si>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</si>
  <si>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</si>
  <si>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</si>
  <si>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</si>
  <si>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</si>
  <si>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</si>
  <si>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</si>
  <si>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</si>
  <si>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</si>
  <si>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</si>
  <si>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</si>
  <si>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</si>
  <si>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</si>
  <si>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</si>
  <si>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</si>
  <si>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</si>
  <si>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</si>
  <si>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</si>
  <si>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</si>
  <si>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</si>
  <si>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</si>
  <si>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</si>
  <si>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</si>
  <si>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</si>
  <si>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</si>
  <si>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</si>
  <si>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</si>
  <si>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</si>
  <si>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</si>
  <si>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</si>
  <si>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</si>
  <si>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</si>
  <si>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</si>
  <si>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</si>
  <si>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</si>
  <si>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</si>
  <si>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</si>
  <si>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</si>
  <si>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</si>
  <si>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</si>
  <si>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</si>
  <si>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</si>
  <si>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</si>
  <si>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</si>
  <si>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</si>
  <si>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</si>
  <si>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</si>
  <si>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</si>
  <si>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</si>
  <si>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</si>
  <si>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</si>
  <si>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</si>
  <si>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</si>
  <si>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</si>
  <si>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</si>
  <si>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</si>
  <si>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</si>
  <si>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</si>
  <si>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</si>
  <si>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</si>
  <si>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</si>
  <si>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</si>
  <si>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</si>
  <si>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</si>
  <si>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</si>
  <si>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</si>
  <si>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</si>
  <si>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</si>
  <si>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</si>
  <si>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</si>
  <si>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</si>
  <si>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</si>
  <si>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</si>
  <si>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</si>
  <si>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</si>
  <si>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</si>
  <si>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</si>
  <si>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</si>
  <si>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</si>
  <si>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</si>
  <si>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</si>
  <si>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</si>
  <si>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</si>
  <si>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</si>
  <si>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</si>
  <si>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</si>
  <si>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</si>
  <si>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</si>
  <si>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</si>
  <si>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</si>
  <si>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</si>
  <si>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</si>
  <si>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</si>
  <si>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</si>
  <si>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</si>
  <si>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</si>
  <si>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</si>
  <si>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</si>
  <si>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</si>
  <si>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</si>
  <si>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</si>
  <si>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</si>
  <si>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</si>
  <si>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</si>
  <si>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</si>
  <si>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</si>
  <si>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</si>
  <si>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</si>
  <si>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</si>
  <si>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</si>
  <si>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</si>
  <si>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</si>
  <si>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</si>
  <si>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</si>
  <si>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</si>
  <si>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</si>
  <si>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</si>
  <si>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</si>
  <si>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</si>
  <si>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</si>
  <si>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</si>
  <si>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</si>
  <si>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</si>
  <si>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</si>
  <si>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</si>
  <si>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</si>
  <si>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</si>
  <si>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</si>
  <si>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</si>
  <si>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</si>
  <si>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</si>
  <si>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</si>
  <si>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</si>
  <si>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</si>
  <si>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</si>
  <si>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</si>
  <si>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</si>
  <si>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</si>
  <si>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</si>
  <si>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</si>
  <si>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</si>
  <si>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</si>
  <si>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</si>
  <si>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</si>
  <si>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</si>
  <si>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</si>
  <si>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</si>
  <si>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</si>
  <si>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</si>
  <si>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</si>
  <si>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</si>
  <si>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</si>
  <si>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</si>
  <si>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</si>
  <si>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</si>
  <si>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</si>
  <si>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</si>
  <si>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</si>
  <si>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</si>
  <si>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</si>
  <si>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</si>
  <si>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</si>
  <si>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</si>
  <si>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</si>
  <si>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</si>
  <si>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</si>
  <si>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</si>
  <si>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</si>
  <si>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</si>
  <si>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</si>
  <si>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</si>
  <si>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</si>
  <si>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</si>
  <si>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</si>
  <si>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</si>
  <si>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</si>
  <si>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</si>
  <si>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</si>
  <si>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</si>
  <si>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</si>
  <si>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</si>
  <si>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</si>
  <si>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</si>
  <si>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</si>
  <si>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</si>
  <si>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</si>
  <si>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</si>
  <si>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</si>
  <si>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</si>
  <si>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</si>
  <si>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</si>
  <si>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</si>
  <si>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</si>
  <si>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</si>
  <si>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</si>
  <si>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</si>
  <si>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</si>
  <si>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</si>
  <si>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</si>
  <si>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</si>
  <si>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</si>
  <si>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</si>
  <si>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</si>
  <si>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</si>
  <si>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</si>
  <si>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</si>
  <si>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</si>
  <si>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</si>
  <si>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</si>
  <si>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</si>
  <si>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</si>
  <si>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</si>
  <si>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</si>
  <si>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</si>
  <si>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</si>
  <si>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</si>
  <si>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</si>
  <si>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</si>
  <si>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</si>
  <si>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</si>
  <si>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</si>
  <si>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</si>
  <si>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</si>
  <si>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</si>
  <si>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</si>
  <si>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</si>
  <si>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</si>
  <si>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</si>
  <si>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</si>
  <si>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</si>
  <si>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</si>
  <si>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</si>
  <si>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</si>
  <si>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</si>
  <si>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</si>
  <si>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</si>
  <si>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</si>
  <si>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</si>
  <si>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</si>
  <si>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</si>
  <si>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</si>
  <si>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</si>
  <si>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</si>
  <si>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</si>
  <si>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</si>
  <si>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</si>
  <si>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</si>
  <si>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</si>
  <si>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</si>
  <si>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</si>
  <si>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</si>
  <si>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</si>
  <si>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</si>
  <si>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</si>
  <si>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</si>
  <si>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</si>
  <si>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</si>
  <si>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</si>
  <si>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</si>
  <si>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</si>
  <si>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</si>
  <si>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</si>
  <si>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</si>
  <si>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</si>
  <si>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</si>
  <si>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</si>
  <si>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</si>
  <si>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</si>
  <si>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</si>
  <si>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</si>
  <si>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</si>
  <si>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</si>
  <si>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</si>
  <si>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</si>
  <si>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</si>
  <si>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</si>
  <si>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</si>
  <si>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</si>
  <si>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</si>
  <si>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</si>
  <si>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</si>
  <si>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</si>
  <si>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</si>
  <si>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</si>
  <si>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</si>
  <si>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</si>
  <si>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</si>
  <si>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</si>
  <si>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</si>
  <si>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</si>
  <si>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</si>
  <si>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</si>
  <si>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</si>
  <si>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</si>
  <si>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</si>
  <si>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</si>
  <si>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</si>
  <si>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</si>
  <si>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</si>
  <si>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</si>
  <si>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</si>
  <si>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</si>
  <si>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</si>
  <si>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</si>
  <si>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</si>
  <si>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</si>
  <si>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</si>
  <si>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</si>
  <si>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</si>
  <si>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</si>
  <si>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</si>
  <si>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</si>
  <si>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</si>
  <si>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</si>
  <si>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</si>
  <si>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</si>
  <si>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</si>
  <si>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</si>
  <si>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</si>
  <si>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</si>
  <si>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</si>
  <si>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</si>
  <si>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</si>
  <si>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</si>
  <si>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</si>
  <si>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</si>
  <si>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</si>
  <si>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</si>
  <si>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</si>
  <si>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</si>
  <si>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</si>
  <si>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</si>
  <si>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</si>
  <si>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</si>
  <si>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</si>
  <si>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</si>
  <si>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</si>
  <si>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</si>
  <si>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</si>
  <si>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</si>
  <si>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</si>
  <si>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</si>
  <si>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</si>
  <si>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</si>
  <si>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</si>
  <si>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</si>
  <si>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</si>
  <si>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</si>
  <si>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</si>
  <si>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</si>
  <si>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</si>
  <si>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</si>
  <si>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</si>
  <si>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</si>
  <si>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</si>
  <si>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</si>
  <si>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</si>
  <si>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</si>
  <si>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</si>
  <si>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</si>
  <si>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</si>
  <si>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</si>
  <si>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</si>
  <si>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</si>
  <si>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</si>
  <si>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</si>
  <si>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</si>
  <si>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</si>
  <si>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</si>
  <si>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</si>
  <si>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</si>
  <si>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</si>
  <si>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</si>
  <si>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</si>
  <si>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</si>
  <si>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</si>
  <si>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</si>
  <si>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</si>
  <si>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</si>
  <si>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</si>
  <si>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</si>
  <si>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</si>
  <si>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</si>
  <si>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</si>
  <si>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</si>
  <si>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</si>
  <si>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</si>
  <si>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</si>
  <si>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</si>
  <si>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</si>
  <si>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</si>
  <si>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</si>
  <si>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</si>
  <si>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</si>
  <si>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</si>
  <si>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</si>
  <si>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</si>
  <si>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</si>
  <si>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</si>
  <si>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</si>
  <si>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</si>
  <si>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</si>
  <si>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</si>
  <si>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</si>
  <si>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</si>
  <si>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</si>
  <si>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</si>
  <si>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</si>
  <si>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</si>
  <si>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</si>
  <si>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</si>
  <si>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</si>
  <si>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</si>
  <si>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</si>
  <si>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</si>
  <si>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</si>
  <si>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</si>
  <si>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</si>
  <si>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</si>
  <si>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</si>
  <si>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</si>
  <si>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</si>
  <si>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</si>
  <si>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</si>
  <si>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</si>
  <si>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</si>
  <si>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</si>
  <si>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</si>
  <si>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</si>
  <si>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</si>
  <si>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</si>
  <si>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</si>
  <si>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</si>
  <si>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</si>
  <si>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</si>
  <si>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</si>
  <si>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</si>
  <si>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</si>
  <si>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</si>
  <si>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</si>
  <si>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</si>
  <si>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</si>
  <si>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</si>
  <si>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</si>
  <si>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</si>
  <si>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</si>
  <si>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</si>
  <si>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</si>
  <si>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</si>
  <si>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</si>
  <si>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</si>
  <si>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</si>
  <si>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</si>
  <si>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</si>
  <si>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</si>
  <si>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</si>
  <si>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</si>
  <si>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</si>
  <si>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</si>
  <si>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</si>
  <si>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</si>
  <si>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</si>
  <si>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</si>
  <si>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</si>
  <si>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</si>
  <si>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</si>
  <si>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</si>
  <si>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</si>
  <si>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</si>
  <si>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</si>
  <si>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</si>
  <si>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</si>
  <si>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</si>
  <si>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</si>
  <si>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</si>
  <si>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</si>
  <si>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</si>
  <si>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</si>
  <si>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</si>
  <si>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</si>
  <si>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</si>
  <si>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</si>
  <si>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</si>
  <si>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</si>
  <si>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</si>
  <si>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</si>
  <si>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</si>
  <si>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</si>
  <si>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</si>
  <si>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</si>
  <si>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</si>
  <si>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</si>
  <si>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</si>
  <si>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</si>
  <si>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</si>
  <si>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</si>
  <si>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</si>
  <si>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</si>
  <si>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</si>
  <si>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</si>
  <si>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</si>
  <si>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</si>
  <si>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</si>
  <si>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</si>
  <si>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</si>
  <si>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</si>
  <si>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</si>
  <si>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</si>
  <si>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</si>
  <si>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</si>
  <si>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</si>
  <si>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</si>
  <si>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</si>
  <si>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</si>
  <si>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</si>
  <si>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</si>
  <si>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</si>
  <si>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</si>
  <si>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</si>
  <si>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</si>
  <si>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</si>
  <si>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</si>
  <si>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</si>
  <si>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</si>
  <si>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</si>
  <si>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</si>
  <si>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</si>
  <si>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</si>
  <si>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</si>
  <si>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</si>
  <si>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</si>
  <si>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</si>
  <si>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</si>
  <si>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</si>
  <si>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</si>
  <si>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</si>
  <si>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</si>
  <si>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</si>
  <si>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</si>
  <si>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</si>
  <si>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</si>
  <si>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</si>
  <si>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</si>
  <si>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</si>
  <si>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</si>
  <si>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</si>
  <si>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</si>
  <si>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</si>
  <si>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</si>
  <si>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</si>
  <si>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</si>
  <si>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</si>
  <si>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</si>
  <si>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</si>
  <si>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</si>
  <si>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</si>
  <si>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</si>
  <si>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</si>
  <si>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</si>
  <si>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</si>
  <si>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</si>
  <si>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</si>
  <si>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</si>
  <si>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</si>
  <si>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</si>
  <si>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</si>
  <si>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</si>
  <si>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</si>
  <si>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</si>
  <si>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</si>
  <si>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</si>
  <si>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</si>
  <si>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</si>
  <si>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</si>
  <si>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</si>
  <si>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</si>
  <si>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</si>
  <si>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</si>
  <si>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</si>
  <si>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</si>
  <si>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</si>
  <si>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</si>
  <si>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</si>
  <si>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</si>
  <si>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</si>
  <si>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</si>
  <si>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</si>
  <si>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</si>
  <si>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</si>
  <si>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</si>
  <si>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</si>
  <si>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</si>
  <si>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</si>
  <si>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</si>
  <si>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</si>
  <si>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</si>
  <si>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</si>
  <si>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</si>
  <si>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</si>
  <si>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</si>
  <si>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</si>
  <si>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</si>
  <si>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</si>
  <si>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</si>
  <si>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</si>
  <si>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</si>
  <si>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</si>
  <si>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</si>
  <si>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</si>
  <si>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</si>
  <si>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</si>
  <si>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</si>
  <si>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</si>
  <si>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</si>
  <si>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</si>
  <si>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</si>
  <si>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</si>
  <si>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</si>
  <si>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</si>
  <si>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</si>
  <si>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</si>
  <si>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</si>
  <si>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</si>
  <si>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</si>
  <si>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</si>
  <si>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</si>
  <si>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</si>
  <si>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</si>
  <si>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</si>
  <si>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</si>
  <si>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</si>
  <si>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</si>
  <si>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</si>
  <si>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</si>
  <si>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</si>
  <si>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</si>
  <si>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</si>
  <si>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</si>
  <si>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</si>
  <si>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</si>
  <si>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</si>
  <si>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</si>
  <si>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</si>
  <si>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</si>
  <si>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</si>
  <si>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</si>
  <si>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</si>
  <si>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</si>
  <si>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</si>
  <si>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</si>
  <si>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</si>
  <si>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</si>
  <si>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</si>
  <si>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</si>
  <si>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</si>
  <si>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</si>
  <si>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</si>
  <si>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</si>
  <si>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</si>
  <si>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</si>
  <si>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</si>
  <si>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</si>
  <si>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</si>
  <si>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</si>
  <si>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</si>
  <si>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</si>
  <si>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</si>
  <si>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</si>
  <si>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</si>
  <si>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</si>
  <si>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</si>
  <si>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</si>
  <si>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</si>
  <si>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</si>
  <si>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</si>
  <si>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</si>
  <si>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</si>
  <si>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</si>
  <si>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</si>
  <si>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</si>
  <si>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</si>
  <si>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</si>
  <si>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</si>
  <si>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</si>
  <si>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</si>
  <si>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</si>
  <si>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</si>
  <si>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</si>
  <si>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</si>
  <si>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</si>
  <si>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</si>
  <si>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</si>
  <si>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</si>
  <si>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</si>
  <si>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</si>
  <si>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</si>
  <si>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</si>
  <si>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</si>
  <si>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</si>
  <si>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</si>
  <si>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</si>
  <si>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</si>
  <si>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</si>
  <si>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</si>
  <si>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</si>
  <si>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</si>
  <si>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</si>
  <si>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</si>
  <si>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</si>
  <si>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</si>
  <si>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</si>
  <si>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</si>
  <si>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</si>
  <si>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</si>
  <si>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</si>
  <si>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</si>
  <si>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</si>
  <si>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</si>
  <si>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</si>
  <si>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</si>
  <si>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</si>
  <si>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</si>
  <si>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</si>
  <si>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</si>
  <si>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</si>
  <si>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</si>
  <si>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</si>
  <si>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</si>
  <si>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</si>
  <si>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</si>
  <si>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</si>
  <si>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</si>
  <si>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</si>
  <si>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</si>
  <si>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</si>
  <si>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</si>
  <si>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</si>
  <si>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</si>
  <si>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</si>
  <si>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</si>
  <si>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</si>
  <si>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</si>
  <si>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</si>
  <si>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</si>
  <si>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</si>
  <si>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</si>
  <si>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</si>
  <si>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</si>
  <si>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</si>
  <si>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</si>
  <si>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</si>
  <si>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</si>
  <si>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</si>
  <si>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</si>
  <si>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</si>
  <si>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</si>
  <si>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</si>
  <si>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</si>
  <si>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</si>
  <si>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</si>
  <si>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</si>
  <si>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</si>
  <si>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</si>
  <si>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</si>
  <si>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</si>
  <si>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</si>
  <si>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</si>
  <si>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</si>
  <si>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</si>
  <si>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</si>
  <si>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</si>
  <si>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</si>
  <si>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</si>
  <si>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</si>
  <si>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</si>
  <si>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</si>
  <si>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</si>
  <si>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</si>
  <si>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</si>
  <si>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</si>
  <si>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</si>
  <si>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</si>
  <si>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</si>
  <si>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</si>
  <si>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</si>
  <si>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</si>
  <si>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</si>
  <si>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</si>
  <si>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</si>
  <si>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</si>
  <si>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</si>
  <si>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</si>
  <si>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</si>
  <si>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</si>
  <si>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</si>
  <si>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</si>
  <si>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</si>
  <si>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</si>
  <si>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</si>
  <si>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</si>
  <si>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</si>
  <si>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</si>
  <si>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</si>
  <si>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</si>
  <si>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</si>
  <si>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</si>
  <si>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</si>
  <si>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</si>
  <si>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</si>
  <si>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</si>
  <si>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</si>
  <si>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</si>
  <si>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</si>
  <si>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</si>
  <si>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</si>
  <si>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</si>
  <si>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</si>
  <si>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</si>
  <si>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</si>
  <si>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</si>
  <si>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</si>
  <si>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</si>
  <si>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</si>
  <si>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</si>
  <si>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</si>
  <si>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</si>
  <si>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</si>
  <si>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</si>
  <si>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</si>
  <si>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</si>
  <si>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</si>
  <si>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</si>
  <si>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</si>
  <si>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</si>
  <si>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</si>
  <si>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</si>
  <si>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</si>
  <si>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</si>
  <si>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</si>
  <si>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</si>
  <si>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</si>
  <si>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</si>
  <si>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</si>
  <si>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</si>
  <si>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</si>
  <si>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</si>
  <si>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</si>
  <si>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</si>
  <si>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</si>
  <si>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</si>
  <si>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</si>
  <si>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</si>
  <si>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</si>
  <si>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</si>
  <si>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</si>
  <si>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</si>
  <si>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</si>
  <si>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</si>
  <si>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</si>
  <si>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</si>
  <si>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</si>
  <si>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</si>
  <si>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</si>
  <si>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</si>
  <si>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</si>
  <si>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</si>
  <si>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</si>
  <si>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</si>
  <si>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</si>
  <si>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</si>
  <si>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</si>
  <si>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</si>
  <si>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</si>
  <si>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</si>
  <si>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</si>
  <si>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</si>
  <si>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</si>
  <si>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</si>
  <si>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</si>
  <si>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</si>
  <si>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</si>
  <si>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</si>
  <si>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</si>
  <si>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</si>
  <si>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</si>
  <si>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</si>
  <si>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</si>
  <si>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</si>
  <si>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</si>
  <si>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</si>
  <si>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</si>
  <si>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</si>
  <si>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</si>
  <si>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</si>
  <si>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</si>
  <si>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</si>
  <si>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</si>
  <si>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</si>
  <si>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</si>
  <si>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</si>
  <si>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</si>
  <si>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</si>
  <si>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</si>
  <si>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</si>
  <si>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</si>
  <si>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</si>
  <si>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</si>
  <si>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</si>
  <si>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</si>
  <si>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</si>
  <si>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</si>
  <si>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</si>
  <si>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</si>
  <si>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</si>
  <si>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</si>
  <si>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</si>
  <si>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</si>
  <si>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</si>
  <si>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</si>
  <si>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</si>
  <si>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</si>
  <si>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</si>
  <si>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</si>
  <si>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</si>
  <si>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</si>
  <si>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</si>
  <si>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</si>
  <si>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</si>
  <si>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</si>
  <si>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</si>
  <si>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</si>
  <si>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</si>
  <si>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</si>
  <si>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</si>
  <si>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</si>
  <si>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</si>
  <si>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</si>
  <si>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</si>
  <si>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</si>
  <si>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</si>
  <si>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</si>
  <si>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</si>
  <si>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</si>
  <si>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</si>
  <si>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</si>
  <si>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</si>
  <si>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</si>
  <si>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</si>
  <si>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</si>
  <si>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</si>
  <si>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</si>
  <si>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</si>
  <si>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</si>
  <si>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</si>
  <si>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</si>
  <si>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</si>
  <si>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</si>
  <si>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</si>
  <si>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</si>
  <si>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</si>
  <si>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</si>
  <si>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</si>
  <si>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</si>
  <si>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</si>
  <si>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</si>
  <si>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</si>
  <si>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</si>
  <si>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</si>
  <si>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</si>
  <si>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</si>
  <si>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</si>
  <si>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</si>
  <si>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</si>
  <si>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</si>
  <si>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</si>
  <si>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</si>
  <si>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</si>
  <si>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</si>
  <si>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</si>
  <si>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</si>
  <si>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</si>
  <si>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</si>
  <si>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</si>
  <si>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</si>
  <si>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</si>
  <si>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</si>
  <si>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</si>
  <si>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</si>
  <si>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</si>
  <si>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</si>
  <si>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</si>
  <si>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</si>
  <si>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</si>
  <si>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</si>
  <si>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</si>
  <si>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</si>
  <si>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</si>
  <si>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</si>
  <si>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</si>
  <si>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</si>
  <si>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</si>
  <si>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</si>
  <si>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</si>
  <si>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</si>
  <si>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</si>
  <si>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</si>
  <si>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</si>
  <si>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</si>
  <si>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</si>
  <si>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</si>
  <si>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</si>
  <si>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</si>
  <si>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</si>
  <si>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</si>
  <si>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</si>
  <si>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</si>
  <si>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</si>
  <si>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</si>
  <si>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</si>
  <si>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</si>
  <si>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</si>
  <si>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</si>
  <si>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</si>
  <si>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</si>
  <si>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</si>
  <si>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</si>
  <si>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</si>
  <si>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</si>
  <si>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</si>
  <si>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</si>
  <si>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</si>
  <si>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</si>
  <si>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</si>
  <si>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</si>
  <si>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</si>
  <si>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</si>
  <si>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</si>
  <si>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</si>
  <si>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</si>
  <si>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</si>
  <si>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</si>
  <si>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</si>
  <si>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</si>
  <si>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</si>
  <si>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</si>
  <si>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</si>
  <si>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</si>
  <si>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</si>
  <si>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</si>
  <si>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</si>
  <si>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</si>
  <si>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</si>
  <si>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</si>
  <si>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</si>
  <si>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</si>
  <si>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</si>
  <si>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</si>
  <si>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</si>
  <si>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</si>
  <si>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</si>
  <si>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</si>
  <si>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</si>
  <si>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</si>
  <si>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</si>
  <si>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</si>
  <si>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</si>
  <si>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</si>
  <si>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</si>
  <si>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</si>
  <si>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</si>
  <si>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</si>
  <si>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</si>
  <si>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</si>
  <si>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</si>
  <si>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</si>
  <si>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</si>
  <si>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</si>
  <si>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</si>
  <si>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</si>
  <si>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</si>
  <si>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</si>
  <si>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</si>
  <si>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</si>
  <si>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</si>
  <si>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</si>
  <si>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</si>
  <si>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</si>
  <si>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</si>
  <si>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</si>
  <si>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</si>
  <si>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</si>
  <si>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</si>
  <si>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</si>
  <si>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</si>
  <si>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</si>
  <si>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</si>
  <si>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</si>
  <si>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</si>
  <si>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</si>
  <si>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</si>
  <si>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</si>
  <si>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</si>
  <si>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</si>
  <si>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</si>
  <si>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</si>
  <si>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</si>
  <si>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</si>
  <si>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</si>
  <si>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</si>
  <si>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</si>
  <si>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</si>
  <si>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</si>
  <si>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</si>
  <si>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</si>
  <si>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</si>
  <si>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</si>
  <si>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</si>
  <si>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</si>
  <si>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</si>
  <si>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</si>
  <si>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</si>
  <si>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</si>
  <si>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</si>
  <si>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</si>
  <si>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</si>
  <si>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</si>
  <si>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</si>
  <si>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</si>
  <si>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</si>
  <si>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</si>
  <si>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</si>
  <si>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</si>
  <si>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</si>
  <si>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</si>
  <si>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</si>
  <si>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</si>
  <si>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</si>
  <si>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</si>
  <si>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</si>
  <si>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</si>
  <si>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</si>
  <si>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</si>
  <si>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</si>
  <si>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</si>
  <si>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</si>
  <si>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</si>
  <si>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</si>
  <si>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</si>
  <si>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</si>
  <si>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</si>
  <si>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</si>
  <si>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</si>
  <si>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</si>
  <si>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</si>
  <si>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</si>
  <si>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</si>
  <si>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</si>
  <si>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</si>
  <si>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</si>
  <si>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</si>
  <si>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</si>
  <si>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</si>
  <si>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</si>
  <si>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</si>
  <si>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</si>
  <si>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</si>
  <si>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</si>
  <si>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</si>
  <si>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</si>
  <si>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</si>
  <si>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</si>
  <si>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</si>
  <si>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</si>
  <si>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</si>
  <si>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</si>
  <si>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</si>
  <si>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</si>
  <si>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</si>
  <si>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</si>
  <si>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</si>
  <si>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</si>
  <si>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</si>
  <si>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</si>
  <si>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</si>
  <si>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</si>
  <si>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</si>
  <si>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</si>
  <si>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</si>
  <si>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</si>
  <si>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</si>
  <si>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</si>
  <si>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</si>
  <si>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</si>
  <si>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</si>
  <si>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</si>
  <si>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</si>
  <si>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</si>
  <si>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</si>
  <si>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</si>
  <si>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</si>
  <si>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</si>
  <si>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</si>
  <si>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</si>
  <si>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</si>
  <si>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</si>
  <si>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</si>
  <si>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</si>
  <si>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</si>
  <si>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</si>
  <si>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</si>
  <si>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</si>
  <si>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</si>
  <si>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</si>
  <si>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</si>
  <si>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</si>
  <si>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</si>
  <si>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</si>
  <si>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</si>
  <si>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</si>
  <si>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</si>
  <si>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</si>
  <si>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</si>
  <si>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</si>
  <si>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</si>
  <si>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</si>
  <si>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</si>
  <si>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</si>
  <si>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</si>
  <si>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</si>
  <si>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</si>
  <si>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</si>
  <si>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</si>
  <si>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</si>
  <si>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</si>
  <si>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</si>
  <si>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</si>
  <si>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</si>
  <si>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</si>
  <si>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</si>
  <si>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</si>
  <si>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</si>
  <si>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</si>
  <si>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</si>
  <si>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</si>
  <si>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</si>
  <si>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</si>
  <si>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</si>
  <si>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</si>
  <si>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</si>
  <si>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</si>
  <si>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</si>
  <si>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</si>
  <si>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</si>
  <si>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</si>
  <si>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</si>
  <si>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</si>
  <si>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</si>
  <si>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</si>
  <si>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</si>
  <si>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</si>
  <si>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</si>
  <si>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</si>
  <si>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</si>
  <si>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</si>
  <si>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</si>
  <si>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</si>
  <si>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</si>
  <si>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</si>
  <si>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</si>
  <si>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</si>
  <si>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</si>
  <si>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</si>
  <si>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</si>
  <si>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</si>
  <si>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</si>
  <si>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</si>
  <si>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</si>
  <si>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</si>
  <si>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</si>
  <si>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</si>
  <si>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</si>
  <si>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</si>
  <si>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</si>
  <si>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</si>
  <si>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</si>
  <si>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</si>
  <si>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</si>
  <si>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</si>
  <si>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</si>
  <si>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</si>
  <si>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</si>
  <si>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</si>
  <si>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</si>
  <si>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</si>
  <si>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</si>
  <si>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</si>
  <si>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</si>
  <si>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</si>
  <si>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</si>
  <si>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</si>
  <si>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</si>
  <si>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</si>
  <si>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</si>
  <si>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</si>
  <si>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</si>
  <si>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</si>
  <si>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</si>
  <si>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</si>
  <si>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</si>
  <si>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</si>
  <si>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</si>
  <si>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</si>
  <si>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</si>
  <si>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</si>
  <si>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</si>
  <si>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</si>
  <si>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</si>
  <si>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</si>
  <si>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</si>
  <si>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</si>
  <si>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</si>
  <si>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</si>
  <si>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</si>
  <si>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</si>
  <si>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</si>
  <si>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</si>
  <si>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</si>
  <si>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</si>
  <si>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</si>
  <si>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</si>
  <si>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</si>
  <si>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</si>
  <si>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</si>
  <si>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</si>
  <si>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</si>
  <si>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</si>
  <si>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</si>
  <si>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</si>
  <si>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</si>
  <si>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</si>
  <si>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</si>
  <si>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</si>
  <si>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</si>
  <si>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</si>
  <si>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</si>
  <si>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</si>
  <si>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</si>
  <si>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</si>
  <si>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</si>
  <si>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</si>
  <si>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</si>
  <si>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</si>
  <si>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</si>
  <si>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</si>
  <si>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</si>
  <si>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</si>
  <si>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</si>
  <si>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</si>
  <si>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</si>
  <si>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</si>
  <si>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</si>
  <si>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</si>
  <si>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</si>
  <si>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</si>
  <si>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</si>
  <si>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</si>
  <si>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</si>
  <si>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</si>
  <si>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</si>
  <si>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</si>
  <si>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</si>
  <si>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</si>
  <si>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</si>
  <si>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</si>
  <si>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</si>
  <si>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</si>
  <si>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</si>
  <si>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</si>
  <si>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</si>
  <si>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</si>
  <si>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</si>
  <si>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</si>
  <si>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</si>
  <si>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</si>
  <si>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</si>
  <si>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</si>
  <si>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</si>
  <si>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</si>
  <si>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</si>
  <si>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</si>
  <si>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</si>
  <si>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</si>
  <si>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</si>
  <si>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</si>
  <si>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</si>
  <si>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</si>
  <si>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</si>
  <si>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</si>
  <si>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</si>
  <si>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</si>
  <si>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</si>
  <si>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</si>
  <si>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</si>
  <si>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</si>
  <si>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</si>
  <si>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</si>
  <si>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</si>
  <si>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</si>
  <si>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</si>
  <si>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</si>
  <si>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</si>
  <si>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</si>
  <si>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</si>
  <si>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</si>
  <si>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</si>
  <si>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</si>
  <si>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</si>
  <si>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</si>
  <si>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</si>
  <si>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</si>
  <si>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</si>
  <si>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</si>
  <si>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</si>
  <si>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</si>
  <si>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</si>
  <si>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</si>
  <si>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</si>
  <si>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</si>
  <si>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</si>
  <si>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</si>
  <si>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</si>
  <si>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</si>
  <si>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</si>
  <si>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</si>
  <si>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</si>
  <si>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</si>
  <si>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</si>
  <si>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</si>
  <si>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</si>
  <si>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</si>
  <si>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</si>
  <si>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</si>
  <si>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</si>
  <si>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</si>
  <si>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</si>
  <si>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</si>
  <si>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</si>
  <si>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</si>
  <si>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</si>
  <si>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</si>
  <si>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</si>
  <si>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</si>
  <si>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</si>
  <si>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</si>
  <si>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</si>
  <si>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</si>
  <si>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</si>
  <si>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</si>
  <si>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</si>
  <si>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</si>
  <si>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</si>
  <si>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</si>
  <si>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</si>
  <si>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</si>
  <si>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</si>
  <si>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</si>
  <si>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</si>
  <si>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</si>
  <si>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</si>
  <si>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</si>
  <si>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</si>
  <si>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</si>
  <si>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</si>
  <si>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</si>
  <si>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</si>
  <si>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</si>
  <si>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</si>
  <si>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</si>
  <si>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</si>
  <si>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</si>
  <si>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</si>
  <si>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</si>
  <si>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</si>
  <si>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</si>
  <si>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</si>
  <si>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</si>
  <si>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</si>
  <si>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</si>
  <si>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</si>
  <si>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</si>
  <si>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</si>
  <si>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</si>
  <si>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</si>
  <si>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</si>
  <si>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</si>
  <si>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</si>
  <si>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</si>
  <si>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</si>
  <si>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</si>
  <si>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</si>
  <si>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</si>
  <si>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</si>
  <si>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</si>
  <si>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</si>
  <si>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</si>
  <si>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</si>
  <si>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</si>
  <si>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</si>
  <si>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</si>
  <si>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</si>
  <si>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</si>
  <si>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</si>
  <si>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</si>
  <si>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</si>
  <si>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</si>
  <si>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</si>
  <si>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</si>
  <si>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</si>
  <si>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</si>
  <si>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</si>
  <si>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</si>
  <si>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</si>
  <si>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</si>
  <si>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</si>
  <si>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</si>
  <si>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</si>
  <si>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</si>
  <si>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</si>
  <si>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</si>
  <si>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</si>
  <si>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</si>
  <si>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</si>
  <si>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</si>
  <si>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</si>
  <si>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</si>
  <si>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</si>
  <si>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</si>
  <si>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</si>
  <si>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</si>
  <si>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</si>
  <si>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</si>
  <si>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</si>
  <si>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</si>
  <si>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</si>
  <si>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</si>
  <si>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</si>
  <si>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</si>
  <si>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</si>
  <si>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</si>
  <si>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</si>
  <si>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</si>
  <si>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</si>
  <si>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</si>
  <si>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</si>
  <si>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</si>
  <si>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</si>
  <si>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</si>
  <si>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</si>
  <si>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</si>
  <si>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</si>
  <si>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</si>
  <si>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</si>
  <si>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</si>
  <si>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</si>
  <si>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</si>
  <si>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</si>
  <si>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</si>
  <si>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</si>
  <si>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</si>
  <si>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</si>
  <si>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</si>
  <si>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</si>
  <si>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</si>
  <si>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</si>
  <si>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</si>
  <si>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</si>
  <si>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</si>
  <si>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</si>
  <si>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</si>
  <si>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</si>
  <si>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</si>
  <si>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</si>
  <si>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</si>
  <si>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</si>
  <si>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</si>
  <si>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</si>
  <si>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</si>
  <si>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</si>
  <si>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</si>
  <si>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</si>
  <si>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</si>
  <si>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</si>
  <si>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</si>
  <si>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</si>
  <si>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</si>
  <si>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</si>
  <si>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</si>
  <si>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</si>
  <si>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</si>
  <si>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</si>
  <si>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</si>
  <si>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</si>
  <si>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</si>
  <si>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</si>
  <si>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</si>
  <si>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</si>
  <si>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</si>
  <si>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</si>
  <si>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</si>
  <si>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</si>
  <si>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</si>
  <si>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</si>
  <si>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</si>
  <si>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</si>
  <si>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</si>
  <si>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</si>
  <si>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</si>
  <si>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</si>
  <si>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</si>
  <si>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</si>
  <si>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</si>
  <si>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</si>
  <si>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</si>
  <si>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</si>
  <si>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</si>
  <si>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</si>
  <si>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</si>
  <si>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</si>
  <si>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</si>
  <si>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</si>
  <si>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</si>
  <si>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</si>
  <si>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</si>
  <si>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</si>
  <si>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</si>
  <si>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</si>
  <si>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</si>
  <si>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</si>
  <si>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</si>
  <si>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</si>
  <si>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</si>
  <si>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</si>
  <si>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</si>
  <si>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</si>
  <si>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</si>
  <si>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</si>
  <si>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</si>
  <si>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</si>
  <si>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</si>
  <si>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</si>
  <si>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</si>
  <si>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</si>
  <si>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</si>
  <si>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</si>
  <si>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</si>
  <si>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</si>
  <si>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</si>
  <si>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</si>
  <si>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</si>
  <si>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</si>
  <si>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</si>
  <si>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</si>
  <si>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</si>
  <si>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</si>
  <si>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</si>
  <si>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</si>
  <si>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</si>
  <si>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</si>
  <si>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</si>
  <si>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</si>
  <si>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</si>
  <si>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</si>
  <si>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</si>
  <si>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</si>
  <si>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</si>
  <si>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</si>
  <si>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</si>
  <si>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</si>
  <si>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</si>
  <si>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</si>
  <si>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</si>
  <si>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</si>
  <si>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</si>
  <si>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</si>
  <si>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</si>
  <si>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</si>
  <si>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</si>
  <si>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</si>
  <si>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</si>
  <si>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</si>
  <si>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</si>
  <si>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</si>
  <si>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</si>
  <si>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</si>
  <si>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</si>
  <si>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</si>
  <si>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</si>
  <si>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</si>
  <si>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</si>
  <si>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</si>
  <si>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</si>
  <si>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</si>
  <si>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</si>
  <si>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</si>
  <si>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</si>
  <si>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</si>
  <si>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</si>
  <si>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</si>
  <si>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</si>
  <si>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</si>
  <si>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</si>
  <si>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</si>
  <si>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</si>
  <si>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</si>
  <si>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</si>
  <si>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</si>
  <si>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</si>
  <si>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</si>
  <si>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</si>
  <si>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</si>
  <si>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</si>
  <si>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</si>
  <si>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</si>
  <si>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</si>
  <si>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</si>
  <si>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</si>
  <si>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</si>
  <si>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</si>
  <si>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</si>
  <si>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</si>
  <si>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</si>
  <si>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</si>
  <si>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</si>
  <si>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</si>
  <si>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</si>
  <si>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</si>
  <si>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</si>
  <si>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</si>
  <si>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</si>
  <si>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</si>
  <si>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</si>
  <si>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</si>
  <si>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</si>
  <si>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</si>
  <si>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</si>
  <si>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</si>
  <si>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</si>
  <si>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</si>
  <si>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</si>
  <si>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</si>
  <si>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</si>
  <si>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</si>
  <si>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</si>
  <si>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</si>
  <si>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</si>
  <si>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</si>
  <si>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</si>
  <si>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</si>
  <si>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</si>
  <si>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</si>
  <si>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</si>
  <si>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</si>
  <si>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</si>
  <si>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</si>
  <si>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</si>
  <si>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</si>
  <si>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</si>
  <si>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</si>
  <si>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</si>
  <si>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</si>
  <si>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</si>
  <si>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</si>
  <si>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</si>
  <si>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</si>
  <si>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</si>
  <si>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</si>
  <si>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</si>
  <si>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</si>
  <si>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</si>
  <si>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</si>
  <si>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</si>
  <si>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</si>
  <si>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</si>
  <si>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</si>
  <si>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</si>
  <si>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</si>
  <si>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</si>
  <si>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</si>
  <si>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</si>
  <si>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</si>
  <si>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</si>
  <si>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</si>
  <si>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</si>
  <si>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</si>
  <si>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</si>
  <si>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</si>
  <si>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</si>
  <si>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</si>
  <si>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</si>
  <si>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</si>
  <si>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</si>
  <si>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</si>
  <si>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</si>
  <si>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</si>
  <si>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</si>
  <si>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</si>
  <si>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</si>
  <si>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</si>
  <si>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</si>
  <si>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</si>
  <si>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</si>
  <si>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</si>
  <si>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</si>
  <si>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</si>
  <si>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</si>
  <si>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</si>
  <si>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</si>
  <si>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</si>
  <si>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</si>
  <si>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</si>
  <si>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</si>
  <si>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</si>
  <si>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</si>
  <si>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</si>
  <si>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</si>
  <si>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</si>
  <si>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</si>
  <si>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</si>
  <si>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</si>
  <si>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</si>
  <si>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</si>
  <si>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</si>
  <si>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</si>
  <si>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</si>
  <si>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</si>
  <si>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</si>
  <si>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</si>
  <si>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</si>
  <si>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</si>
  <si>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</si>
  <si>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</si>
  <si>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</si>
  <si>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</si>
  <si>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</si>
  <si>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</si>
  <si>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</si>
  <si>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</si>
  <si>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</si>
  <si>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</si>
  <si>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</si>
  <si>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</si>
  <si>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</si>
  <si>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</si>
  <si>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</si>
  <si>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</si>
  <si>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</si>
  <si>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</si>
  <si>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</si>
  <si>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</si>
  <si>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</si>
  <si>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</si>
  <si>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</si>
  <si>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</si>
  <si>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</si>
  <si>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</si>
  <si>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</si>
  <si>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</si>
  <si>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</si>
  <si>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</si>
  <si>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</si>
  <si>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</si>
  <si>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</si>
  <si>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</si>
  <si>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</si>
  <si>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</si>
  <si>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</si>
  <si>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</si>
  <si>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</si>
  <si>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</si>
  <si>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</si>
  <si>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</si>
  <si>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</si>
  <si>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</si>
  <si>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</si>
  <si>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</si>
  <si>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</si>
  <si>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</si>
  <si>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</si>
  <si>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</si>
  <si>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</si>
  <si>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</si>
  <si>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</si>
  <si>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</si>
  <si>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</si>
  <si>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</si>
  <si>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</si>
  <si>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</si>
  <si>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</si>
  <si>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</si>
  <si>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</si>
  <si>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</si>
  <si>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</si>
  <si>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</si>
  <si>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</si>
  <si>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</si>
  <si>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</si>
  <si>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</si>
  <si>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</si>
  <si>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</si>
  <si>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</si>
  <si>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</si>
  <si>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</si>
  <si>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</si>
  <si>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</si>
  <si>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</si>
  <si>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</si>
  <si>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</si>
  <si>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</si>
  <si>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</si>
  <si>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</si>
  <si>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</si>
  <si>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</si>
  <si>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</si>
  <si>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</si>
  <si>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</si>
  <si>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</si>
  <si>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</si>
  <si>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</si>
  <si>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</si>
  <si>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</si>
  <si>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</si>
  <si>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</si>
  <si>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</si>
  <si>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</si>
  <si>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</si>
  <si>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</si>
  <si>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</si>
  <si>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</si>
  <si>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</si>
  <si>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</si>
  <si>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</si>
  <si>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</si>
  <si>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</si>
  <si>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</si>
  <si>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</si>
  <si>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</si>
  <si>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</si>
  <si>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</si>
  <si>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</si>
  <si>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</si>
  <si>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</si>
  <si>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</si>
  <si>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</si>
  <si>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</si>
  <si>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</si>
  <si>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</si>
  <si>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</si>
  <si>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</si>
  <si>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</si>
  <si>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</si>
  <si>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</si>
  <si>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</si>
  <si>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</si>
  <si>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</si>
  <si>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</si>
  <si>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</si>
  <si>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</si>
  <si>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</si>
  <si>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</si>
  <si>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</si>
  <si>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</si>
  <si>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</si>
  <si>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</si>
  <si>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</si>
  <si>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</si>
  <si>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</si>
  <si>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</si>
  <si>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</si>
  <si>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</si>
  <si>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</si>
  <si>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</si>
  <si>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</si>
  <si>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</si>
  <si>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</si>
  <si>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</si>
  <si>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</si>
  <si>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</si>
  <si>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</si>
  <si>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</si>
  <si>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</si>
  <si>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</si>
  <si>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</si>
  <si>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</si>
  <si>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</si>
  <si>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</si>
  <si>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</si>
  <si>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</si>
  <si>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</si>
  <si>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</si>
  <si>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</si>
  <si>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</si>
  <si>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</si>
  <si>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</si>
  <si>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</si>
  <si>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</si>
  <si>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</si>
  <si>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</si>
  <si>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</si>
  <si>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</si>
  <si>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</si>
  <si>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</si>
  <si>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</si>
  <si>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</si>
  <si>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</si>
  <si>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</si>
  <si>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</si>
  <si>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</si>
  <si>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</si>
  <si>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</si>
  <si>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</si>
  <si>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</si>
  <si>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</si>
  <si>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</si>
  <si>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</si>
  <si>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</si>
  <si>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</si>
  <si>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</si>
  <si>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</si>
  <si>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</si>
  <si>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</si>
  <si>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</si>
  <si>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</si>
  <si>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</si>
  <si>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</si>
  <si>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</si>
  <si>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</si>
  <si>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</si>
  <si>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</si>
  <si>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</si>
  <si>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</si>
  <si>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</si>
  <si>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</si>
  <si>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</si>
  <si>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</si>
  <si>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</si>
  <si>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</si>
  <si>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</si>
  <si>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</si>
  <si>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</si>
  <si>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</si>
  <si>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</si>
  <si>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</si>
  <si>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</si>
  <si>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</si>
  <si>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</si>
  <si>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</si>
  <si>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</si>
  <si>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</si>
  <si>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</si>
  <si>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</si>
  <si>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</si>
  <si>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</si>
  <si>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</si>
  <si>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</si>
  <si>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</si>
  <si>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</si>
  <si>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</si>
  <si>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</si>
  <si>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</si>
  <si>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</si>
  <si>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</si>
  <si>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</si>
  <si>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</si>
  <si>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</si>
  <si>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</si>
  <si>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</si>
  <si>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</si>
  <si>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</si>
  <si>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</si>
  <si>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</si>
  <si>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</si>
  <si>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</si>
  <si>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</si>
  <si>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</si>
  <si>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</si>
  <si>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</si>
  <si>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</si>
  <si>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</si>
  <si>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</si>
  <si>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</si>
  <si>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</si>
  <si>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</si>
  <si>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</si>
  <si>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</si>
  <si>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</si>
  <si>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</si>
  <si>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</si>
  <si>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</si>
  <si>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</si>
  <si>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</si>
  <si>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</si>
  <si>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</si>
  <si>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</si>
  <si>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</si>
  <si>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</si>
  <si>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</si>
  <si>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</si>
  <si>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</si>
  <si>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</si>
  <si>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</si>
  <si>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</si>
  <si>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</si>
  <si>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</si>
  <si>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</si>
  <si>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</si>
  <si>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</si>
  <si>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</si>
  <si>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</si>
  <si>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</si>
  <si>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</si>
  <si>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</si>
  <si>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</si>
  <si>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</si>
  <si>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</si>
  <si>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</si>
  <si>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</si>
  <si>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</si>
  <si>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</si>
  <si>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</si>
  <si>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</si>
  <si>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</si>
  <si>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</si>
  <si>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</si>
  <si>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</si>
  <si>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</si>
  <si>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</si>
  <si>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</si>
  <si>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</si>
  <si>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</si>
  <si>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</si>
  <si>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</si>
  <si>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</si>
  <si>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</si>
  <si>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</si>
  <si>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</si>
  <si>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</si>
  <si>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</si>
  <si>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</si>
  <si>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</si>
  <si>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</si>
  <si>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</si>
  <si>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</si>
  <si>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</si>
  <si>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</si>
  <si>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</si>
  <si>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</si>
  <si>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</si>
  <si>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</si>
  <si>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</si>
  <si>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</si>
  <si>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</si>
  <si>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</si>
  <si>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</si>
  <si>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</si>
  <si>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</si>
  <si>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</si>
  <si>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</si>
  <si>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</si>
  <si>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</si>
  <si>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</si>
  <si>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</si>
  <si>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</si>
  <si>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</si>
  <si>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</si>
  <si>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</si>
  <si>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</si>
  <si>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</si>
  <si>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</si>
  <si>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</si>
  <si>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</si>
  <si>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</si>
  <si>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</si>
  <si>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</si>
  <si>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</si>
  <si>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</si>
  <si>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</si>
  <si>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</si>
  <si>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</si>
  <si>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</si>
  <si>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</si>
  <si>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</si>
  <si>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</si>
  <si>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</si>
  <si>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</si>
  <si>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</si>
  <si>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</si>
  <si>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</si>
  <si>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</si>
  <si>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</si>
  <si>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</si>
  <si>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</si>
  <si>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</si>
  <si>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</si>
  <si>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</si>
  <si>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</si>
  <si>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</si>
  <si>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</si>
  <si>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</si>
  <si>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</si>
  <si>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</si>
  <si>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</si>
  <si>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</si>
  <si>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</si>
  <si>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</si>
  <si>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</si>
  <si>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</si>
  <si>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</si>
  <si>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</si>
  <si>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</si>
  <si>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</si>
  <si>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</si>
  <si>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</si>
  <si>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</si>
  <si>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</si>
  <si>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</si>
  <si>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</si>
  <si>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</si>
  <si>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</si>
  <si>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</si>
  <si>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</si>
  <si>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</si>
  <si>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</si>
  <si>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</si>
  <si>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</si>
  <si>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</si>
  <si>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</si>
  <si>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</si>
  <si>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</si>
  <si>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</si>
  <si>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</si>
  <si>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</si>
  <si>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</si>
  <si>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</si>
  <si>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</si>
  <si>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</si>
  <si>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</si>
  <si>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</si>
  <si>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</si>
  <si>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</si>
  <si>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</si>
  <si>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</si>
  <si>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</si>
  <si>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</si>
  <si>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</si>
  <si>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</si>
  <si>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</si>
  <si>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</si>
  <si>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</si>
  <si>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</si>
  <si>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</si>
  <si>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</si>
  <si>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</si>
  <si>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</si>
  <si>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</si>
  <si>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</si>
  <si>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</si>
  <si>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</si>
  <si>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</si>
  <si>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</si>
  <si>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</si>
  <si>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</si>
  <si>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</si>
  <si>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</si>
  <si>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</si>
  <si>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</si>
  <si>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</si>
  <si>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</si>
  <si>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</si>
  <si>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</si>
  <si>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</si>
  <si>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</si>
  <si>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</si>
  <si>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</si>
  <si>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</si>
  <si>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</si>
  <si>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</si>
  <si>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</si>
  <si>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</si>
  <si>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</si>
  <si>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</si>
  <si>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</si>
  <si>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</si>
  <si>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</si>
  <si>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</si>
  <si>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</si>
  <si>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</si>
  <si>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</si>
  <si>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</si>
  <si>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</si>
  <si>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</si>
  <si>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</si>
  <si>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</si>
  <si>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</si>
  <si>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</si>
  <si>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</si>
  <si>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</si>
  <si>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</si>
  <si>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</si>
  <si>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</si>
  <si>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</si>
  <si>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</si>
  <si>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</si>
  <si>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</si>
  <si>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</si>
  <si>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</si>
  <si>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</si>
  <si>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</si>
  <si>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</si>
  <si>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</si>
  <si>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</si>
  <si>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</si>
  <si>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</si>
  <si>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</si>
  <si>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</si>
  <si>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</si>
  <si>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</si>
  <si>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</si>
  <si>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</si>
  <si>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</si>
  <si>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</si>
  <si>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</si>
  <si>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</si>
  <si>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</si>
  <si>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</si>
  <si>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</si>
  <si>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</si>
  <si>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</si>
  <si>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</si>
  <si>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</si>
  <si>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</si>
  <si>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</si>
  <si>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</si>
  <si>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</si>
  <si>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</si>
  <si>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</si>
  <si>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</si>
  <si>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</si>
  <si>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</si>
  <si>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</si>
  <si>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</si>
  <si>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</si>
  <si>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</si>
  <si>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</si>
  <si>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</si>
  <si>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</si>
  <si>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</si>
  <si>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</si>
  <si>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</si>
  <si>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</si>
  <si>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</si>
  <si>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</si>
  <si>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</si>
  <si>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</si>
  <si>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</si>
  <si>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</si>
  <si>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</si>
  <si>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</si>
  <si>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</si>
  <si>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</si>
  <si>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</si>
  <si>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</si>
  <si>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</si>
  <si>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</si>
  <si>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</si>
  <si>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</si>
  <si>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</si>
  <si>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</si>
  <si>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</si>
  <si>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</si>
  <si>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</si>
  <si>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</si>
  <si>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</si>
  <si>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</si>
  <si>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</si>
  <si>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</si>
  <si>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</si>
  <si>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</si>
  <si>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</si>
  <si>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</si>
  <si>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</si>
  <si>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</si>
  <si>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</si>
  <si>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</si>
  <si>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</si>
  <si>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</si>
  <si>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</si>
  <si>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</si>
  <si>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</si>
  <si>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</si>
  <si>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</si>
  <si>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</si>
  <si>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</si>
  <si>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</si>
  <si>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</si>
  <si>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</si>
  <si>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</si>
  <si>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</si>
  <si>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</si>
  <si>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</si>
  <si>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</si>
  <si>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</si>
  <si>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</si>
  <si>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</si>
  <si>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</si>
  <si>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</si>
  <si>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</si>
  <si>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</si>
  <si>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</si>
  <si>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</si>
  <si>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</si>
  <si>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</si>
  <si>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</si>
  <si>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</si>
  <si>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</si>
  <si>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</si>
  <si>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</si>
  <si>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</si>
  <si>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</si>
  <si>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</si>
  <si>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</si>
  <si>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</si>
  <si>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</si>
  <si>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</si>
  <si>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</si>
  <si>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</si>
  <si>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</si>
  <si>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</si>
  <si>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</si>
  <si>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</si>
  <si>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</si>
  <si>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</si>
  <si>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</si>
  <si>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</si>
  <si>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</si>
  <si>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</si>
  <si>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</si>
  <si>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</si>
  <si>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</si>
  <si>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</si>
  <si>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</si>
  <si>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</si>
  <si>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</si>
  <si>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</si>
  <si>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</si>
  <si>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</si>
  <si>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</si>
  <si>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</si>
  <si>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</si>
  <si>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</si>
  <si>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</si>
  <si>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</si>
  <si>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</si>
  <si>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</si>
  <si>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</si>
  <si>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</si>
  <si>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</si>
  <si>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</si>
  <si>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</si>
  <si>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</si>
  <si>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</si>
  <si>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</si>
  <si>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</si>
  <si>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</si>
  <si>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</si>
  <si>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</si>
  <si>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</si>
  <si>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</si>
  <si>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</si>
  <si>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</si>
  <si>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</si>
  <si>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</si>
  <si>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</si>
  <si>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</si>
  <si>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</si>
  <si>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</si>
  <si>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</si>
  <si>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</si>
  <si>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</si>
  <si>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</si>
  <si>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</si>
  <si>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</si>
  <si>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</si>
  <si>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</si>
  <si>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</si>
  <si>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</si>
  <si>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</si>
  <si>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</si>
  <si>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</si>
  <si>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</si>
  <si>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</si>
  <si>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</si>
  <si>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</si>
  <si>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</si>
  <si>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</si>
  <si>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</si>
  <si>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</si>
  <si>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</si>
  <si>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</si>
  <si>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</si>
  <si>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</si>
  <si>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</si>
  <si>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</si>
  <si>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</si>
  <si>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</si>
  <si>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</si>
  <si>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</si>
  <si>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</si>
  <si>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</si>
  <si>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</si>
  <si>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</si>
  <si>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</si>
  <si>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</si>
  <si>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</si>
  <si>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</si>
  <si>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</si>
  <si>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</si>
  <si>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</si>
  <si>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</si>
  <si>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</si>
  <si>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</si>
  <si>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</si>
  <si>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</si>
  <si>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</si>
  <si>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</si>
  <si>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</si>
  <si>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</si>
  <si>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</si>
  <si>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</si>
  <si>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</si>
  <si>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</si>
  <si>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</si>
  <si>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</si>
  <si>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</si>
  <si>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</si>
  <si>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</si>
  <si>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</si>
  <si>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</si>
  <si>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</si>
  <si>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</si>
  <si>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</si>
  <si>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</si>
  <si>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</si>
  <si>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</si>
  <si>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</si>
  <si>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</si>
  <si>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</si>
  <si>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</si>
  <si>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</si>
  <si>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</si>
  <si>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</si>
  <si>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</si>
  <si>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</si>
  <si>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</si>
  <si>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</si>
  <si>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</si>
  <si>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</si>
  <si>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</si>
  <si>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</si>
  <si>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</si>
  <si>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</si>
  <si>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</si>
  <si>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</si>
  <si>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</si>
  <si>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</si>
  <si>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</si>
  <si>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</si>
  <si>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</si>
  <si>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</si>
  <si>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</si>
  <si>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</si>
  <si>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</si>
  <si>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</si>
  <si>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</si>
  <si>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</si>
  <si>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</si>
  <si>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</si>
  <si>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</si>
  <si>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</si>
  <si>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</si>
  <si>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</si>
  <si>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</si>
  <si>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</si>
  <si>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</si>
  <si>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</si>
  <si>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</si>
  <si>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</si>
  <si>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</si>
  <si>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</si>
  <si>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</si>
  <si>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</si>
  <si>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</si>
  <si>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</si>
  <si>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</si>
  <si>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</si>
  <si>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</si>
  <si>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</si>
  <si>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</si>
  <si>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</si>
  <si>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</si>
  <si>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</si>
  <si>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</si>
  <si>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</si>
  <si>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</si>
  <si>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</si>
  <si>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</si>
  <si>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</si>
  <si>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</si>
  <si>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</si>
  <si>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</si>
  <si>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</si>
  <si>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</si>
  <si>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</si>
  <si>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</si>
  <si>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</si>
  <si>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</si>
  <si>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</si>
  <si>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</si>
  <si>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</si>
  <si>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</si>
  <si>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</si>
  <si>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</si>
  <si>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</si>
  <si>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</si>
  <si>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</si>
  <si>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</si>
  <si>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</si>
  <si>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</si>
  <si>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</si>
  <si>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</si>
  <si>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</si>
  <si>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</si>
  <si>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</si>
  <si>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</si>
  <si>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</si>
  <si>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</si>
  <si>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</si>
  <si>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</si>
  <si>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</si>
  <si>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</si>
  <si>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</si>
  <si>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</si>
  <si>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</si>
  <si>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</si>
  <si>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</si>
  <si>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</si>
  <si>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</si>
  <si>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</si>
  <si>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</si>
  <si>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</si>
  <si>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</si>
  <si>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</si>
  <si>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</si>
  <si>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</si>
  <si>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</si>
  <si>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</si>
  <si>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</si>
  <si>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</si>
  <si>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</si>
  <si>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</si>
  <si>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</si>
  <si>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</si>
  <si>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</si>
  <si>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</si>
  <si>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</si>
  <si>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</si>
  <si>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</si>
  <si>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</si>
  <si>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</si>
  <si>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</si>
  <si>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</si>
  <si>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</si>
  <si>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</si>
  <si>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</si>
  <si>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</si>
  <si>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</si>
  <si>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</si>
  <si>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</si>
  <si>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</si>
  <si>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</si>
  <si>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</si>
  <si>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</si>
  <si>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</si>
  <si>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</si>
  <si>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</si>
  <si>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</si>
  <si>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</si>
  <si>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</si>
  <si>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</si>
  <si>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</si>
  <si>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</si>
  <si>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</si>
  <si>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</si>
  <si>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</si>
  <si>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</si>
  <si>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</si>
  <si>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</si>
  <si>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</si>
  <si>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</si>
  <si>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</si>
  <si>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</si>
  <si>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</si>
  <si>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</si>
  <si>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</si>
  <si>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</si>
  <si>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</si>
  <si>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</si>
  <si>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</si>
  <si>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</si>
  <si>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</si>
  <si>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</si>
  <si>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</si>
  <si>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</si>
  <si>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</si>
  <si>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</si>
  <si>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</si>
  <si>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</si>
  <si>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</si>
  <si>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</si>
  <si>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</si>
  <si>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</si>
  <si>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</si>
  <si>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</si>
  <si>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</si>
  <si>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</si>
  <si>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</si>
  <si>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</si>
  <si>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</si>
  <si>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</si>
  <si>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</si>
  <si>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</si>
  <si>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</si>
  <si>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</si>
  <si>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</si>
  <si>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</si>
  <si>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</si>
  <si>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</si>
  <si>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</si>
  <si>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</si>
  <si>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</si>
  <si>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</si>
  <si>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</si>
  <si>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</si>
  <si>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</si>
  <si>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</si>
  <si>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</si>
  <si>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</si>
  <si>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</si>
  <si>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</si>
  <si>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</si>
  <si>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</si>
  <si>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</si>
  <si>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</si>
  <si>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</si>
  <si>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</si>
  <si>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</si>
  <si>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</si>
  <si>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</si>
  <si>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</si>
  <si>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</si>
  <si>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</si>
  <si>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</si>
  <si>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</si>
  <si>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</si>
  <si>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</si>
  <si>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</si>
  <si>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</si>
  <si>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</si>
  <si>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</si>
  <si>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</si>
  <si>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</si>
  <si>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</si>
  <si>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</si>
  <si>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</si>
  <si>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</si>
  <si>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</si>
  <si>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</si>
  <si>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</si>
  <si>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</si>
  <si>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</si>
  <si>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</si>
  <si>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</si>
  <si>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</si>
  <si>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</si>
  <si>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</si>
  <si>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</si>
  <si>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</si>
  <si>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</si>
  <si>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</si>
  <si>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</si>
  <si>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</si>
  <si>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</si>
  <si>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</si>
  <si>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</si>
  <si>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</si>
  <si>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</si>
  <si>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</si>
  <si>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</si>
  <si>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</si>
  <si>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</si>
  <si>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</si>
  <si>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</si>
  <si>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</si>
  <si>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</si>
  <si>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</si>
  <si>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</si>
  <si>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</si>
  <si>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</si>
  <si>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</si>
  <si>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</si>
  <si>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</si>
  <si>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</si>
  <si>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</si>
  <si>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</si>
  <si>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</si>
  <si>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</si>
  <si>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</si>
  <si>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</si>
  <si>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</si>
  <si>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</si>
  <si>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</si>
  <si>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</si>
  <si>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</si>
  <si>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</si>
  <si>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</si>
  <si>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</si>
  <si>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</si>
  <si>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</si>
  <si>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</si>
  <si>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</si>
  <si>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</si>
  <si>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</si>
  <si>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</si>
  <si>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</si>
  <si>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</si>
  <si>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</si>
  <si>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</si>
  <si>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</si>
  <si>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</si>
  <si>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</si>
  <si>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</si>
  <si>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</si>
  <si>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</si>
  <si>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</si>
  <si>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</si>
  <si>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</si>
  <si>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</si>
  <si>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</si>
  <si>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</si>
  <si>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</si>
  <si>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</si>
  <si>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</si>
  <si>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</si>
  <si>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</si>
  <si>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</si>
  <si>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</si>
  <si>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</si>
  <si>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</si>
  <si>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</si>
  <si>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</si>
  <si>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</si>
  <si>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</si>
  <si>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</si>
  <si>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</si>
  <si>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</si>
  <si>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</si>
  <si>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</si>
  <si>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</si>
  <si>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</si>
  <si>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</si>
  <si>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</si>
  <si>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</si>
  <si>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</si>
  <si>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</si>
  <si>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</si>
  <si>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</si>
  <si>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</si>
  <si>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</si>
  <si>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</si>
  <si>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</si>
  <si>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</si>
  <si>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</si>
  <si>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</si>
  <si>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</si>
  <si>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</si>
  <si>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</si>
  <si>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</si>
  <si>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</si>
  <si>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</si>
  <si>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</si>
  <si>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</si>
  <si>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</si>
  <si>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</si>
  <si>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</si>
  <si>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</si>
  <si>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</si>
  <si>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</si>
  <si>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</si>
  <si>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</si>
  <si>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</si>
  <si>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</si>
  <si>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</si>
  <si>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</si>
  <si>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</si>
  <si>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</si>
  <si>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</si>
  <si>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</si>
  <si>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</si>
  <si>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</si>
  <si>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</si>
  <si>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</si>
  <si>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</si>
  <si>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</si>
  <si>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</si>
  <si>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</si>
  <si>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</si>
  <si>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</si>
  <si>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</si>
  <si>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</si>
  <si>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</si>
  <si>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</si>
  <si>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</si>
  <si>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</si>
  <si>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</si>
  <si>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</si>
  <si>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</si>
  <si>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</si>
  <si>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</si>
  <si>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</si>
  <si>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</si>
  <si>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</si>
  <si>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</si>
  <si>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</si>
  <si>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</si>
  <si>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</si>
  <si>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</si>
  <si>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</si>
  <si>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</si>
  <si>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</si>
  <si>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</si>
  <si>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</si>
  <si>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</si>
  <si>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</si>
  <si>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</si>
  <si>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</si>
  <si>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</si>
  <si>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</si>
  <si>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</si>
  <si>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</si>
  <si>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</si>
  <si>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</si>
  <si>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</si>
  <si>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</si>
  <si>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</si>
  <si>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</si>
  <si>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</si>
  <si>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</si>
  <si>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</si>
  <si>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</si>
  <si>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</si>
  <si>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</si>
  <si>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</si>
  <si>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</si>
  <si>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</si>
  <si>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</si>
  <si>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</si>
  <si>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</si>
  <si>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</si>
  <si>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</si>
  <si>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</si>
  <si>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</si>
  <si>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</si>
  <si>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</si>
  <si>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</si>
  <si>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</si>
  <si>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</si>
  <si>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</si>
  <si>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</si>
  <si>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</si>
  <si>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</si>
  <si>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</si>
  <si>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</si>
  <si>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</si>
  <si>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</si>
  <si>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</si>
  <si>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</si>
  <si>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</si>
  <si>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</si>
  <si>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</si>
  <si>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</si>
  <si>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</si>
  <si>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</si>
  <si>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</si>
  <si>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</si>
  <si>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</si>
  <si>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</si>
  <si>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</si>
  <si>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</si>
  <si>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</si>
  <si>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</si>
  <si>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</si>
  <si>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</si>
  <si>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</si>
  <si>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</si>
  <si>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</si>
  <si>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</si>
  <si>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</si>
  <si>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</si>
  <si>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</si>
  <si>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</si>
  <si>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</si>
  <si>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</si>
  <si>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</si>
  <si>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</si>
  <si>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</si>
  <si>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</si>
  <si>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</si>
  <si>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</si>
  <si>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</si>
  <si>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</si>
  <si>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</si>
  <si>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</si>
  <si>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</si>
  <si>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</si>
  <si>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</si>
  <si>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</si>
  <si>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</si>
  <si>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</si>
  <si>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</si>
  <si>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</si>
  <si>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</si>
  <si>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</si>
  <si>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</si>
  <si>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</si>
  <si>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</si>
  <si>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</si>
  <si>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</si>
  <si>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</si>
  <si>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</si>
  <si>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</si>
  <si>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</si>
  <si>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</si>
  <si>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</si>
  <si>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</si>
  <si>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</si>
  <si>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</si>
  <si>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</si>
  <si>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</si>
  <si>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</si>
  <si>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</si>
  <si>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</si>
  <si>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</si>
  <si>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</si>
  <si>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</si>
  <si>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</si>
  <si>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</si>
  <si>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</si>
  <si>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</si>
  <si>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</si>
  <si>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</si>
  <si>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</si>
  <si>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</si>
  <si>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</si>
  <si>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</si>
  <si>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</si>
  <si>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</si>
  <si>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</si>
  <si>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</si>
  <si>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</si>
  <si>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</si>
  <si>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</si>
  <si>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</si>
  <si>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</si>
  <si>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</si>
  <si>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</si>
  <si>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</si>
  <si>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</si>
  <si>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</si>
  <si>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</si>
  <si>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</si>
  <si>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</si>
  <si>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</si>
  <si>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</si>
  <si>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</si>
  <si>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</si>
  <si>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</si>
  <si>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</si>
  <si>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</si>
  <si>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</si>
  <si>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</si>
  <si>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</si>
  <si>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</si>
  <si>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</si>
  <si>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</si>
  <si>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</si>
  <si>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</si>
  <si>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</si>
  <si>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</si>
  <si>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</si>
  <si>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</si>
  <si>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</si>
  <si>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</si>
  <si>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</si>
  <si>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</si>
  <si>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</si>
  <si>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</si>
  <si>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</si>
  <si>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</si>
  <si>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</si>
  <si>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</si>
  <si>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</si>
  <si>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</si>
  <si>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</si>
  <si>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</si>
  <si>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</si>
  <si>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</si>
  <si>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</si>
  <si>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</si>
  <si>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</si>
  <si>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</si>
  <si>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</si>
  <si>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</si>
  <si>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</si>
  <si>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</si>
  <si>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</si>
  <si>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</si>
  <si>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</si>
  <si>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</si>
  <si>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</si>
  <si>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</si>
  <si>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</si>
  <si>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</si>
  <si>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</si>
  <si>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</si>
  <si>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</si>
  <si>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</si>
  <si>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</si>
  <si>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</si>
  <si>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</si>
  <si>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</si>
  <si>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</si>
  <si>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</si>
  <si>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</si>
  <si>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</si>
  <si>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</si>
  <si>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</si>
  <si>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</si>
  <si>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</si>
  <si>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</si>
  <si>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</si>
  <si>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</si>
  <si>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</si>
  <si>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</si>
  <si>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</si>
  <si>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</si>
  <si>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</si>
  <si>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</si>
  <si>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</si>
  <si>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</si>
  <si>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</si>
  <si>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</si>
  <si>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</si>
  <si>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</si>
  <si>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</si>
  <si>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</si>
  <si>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</si>
  <si>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</si>
  <si>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</si>
  <si>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</si>
  <si>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</si>
  <si>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</si>
  <si>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</si>
  <si>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</si>
  <si>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</si>
  <si>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</si>
  <si>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</si>
  <si>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</si>
  <si>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</si>
  <si>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</si>
  <si>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</si>
  <si>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</si>
  <si>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</si>
  <si>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</si>
  <si>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</si>
  <si>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</si>
  <si>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</si>
  <si>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</si>
  <si>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</si>
  <si>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</si>
  <si>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</si>
  <si>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</si>
  <si>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</si>
  <si>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</si>
  <si>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</si>
  <si>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</si>
  <si>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</si>
  <si>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</si>
  <si>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</si>
  <si>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</si>
  <si>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</si>
  <si>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</si>
  <si>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</si>
  <si>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</si>
  <si>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</si>
  <si>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</si>
  <si>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</si>
  <si>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</si>
  <si>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</si>
  <si>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</si>
  <si>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</si>
  <si>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</si>
  <si>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</si>
  <si>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</si>
  <si>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</si>
  <si>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</si>
  <si>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</si>
  <si>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</si>
  <si>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</si>
  <si>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</si>
  <si>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</si>
  <si>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</si>
  <si>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</si>
  <si>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</si>
  <si>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</si>
  <si>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</si>
  <si>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</si>
  <si>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</si>
  <si>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</si>
  <si>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</si>
  <si>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</si>
  <si>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</si>
  <si>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</si>
  <si>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</si>
  <si>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</si>
  <si>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</si>
  <si>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</si>
  <si>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</si>
  <si>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</si>
  <si>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</si>
  <si>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</si>
  <si>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</si>
  <si>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</si>
  <si>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</si>
  <si>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</si>
  <si>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</si>
  <si>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</si>
  <si>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</si>
  <si>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</si>
  <si>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</si>
  <si>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</si>
  <si>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</si>
  <si>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</si>
  <si>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</si>
  <si>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</si>
  <si>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</si>
  <si>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</si>
  <si>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</si>
  <si>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</si>
  <si>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</si>
  <si>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</si>
  <si>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</si>
  <si>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</si>
  <si>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</si>
  <si>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</si>
  <si>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</si>
  <si>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</si>
  <si>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</si>
  <si>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</si>
  <si>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</si>
  <si>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</si>
  <si>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</si>
  <si>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</si>
  <si>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</si>
  <si>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</si>
  <si>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</si>
  <si>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</si>
  <si>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</si>
  <si>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</si>
  <si>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</si>
  <si>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</si>
  <si>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</si>
  <si>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</si>
  <si>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</si>
  <si>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</si>
  <si>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</si>
  <si>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</si>
  <si>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</si>
  <si>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</si>
  <si>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</si>
  <si>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</si>
  <si>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</si>
  <si>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</si>
  <si>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</si>
  <si>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</si>
  <si>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</si>
  <si>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</si>
  <si>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</si>
  <si>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</si>
  <si>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</si>
  <si>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</si>
  <si>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</si>
  <si>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</si>
  <si>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</si>
  <si>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</si>
  <si>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</si>
  <si>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</si>
  <si>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</si>
  <si>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</si>
  <si>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</si>
  <si>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</si>
  <si>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</si>
  <si>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</si>
  <si>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</si>
  <si>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</si>
  <si>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</si>
  <si>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</si>
  <si>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</si>
  <si>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</si>
  <si>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</si>
  <si>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</si>
  <si>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</si>
  <si>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</si>
  <si>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</si>
  <si>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</si>
  <si>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</si>
  <si>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</si>
  <si>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</si>
  <si>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</si>
  <si>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</si>
  <si>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</si>
  <si>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</si>
  <si>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</si>
  <si>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</si>
  <si>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</si>
  <si>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</si>
  <si>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</si>
  <si>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</si>
  <si>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</si>
  <si>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</si>
  <si>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</si>
  <si>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</si>
  <si>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</si>
  <si>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</si>
  <si>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</si>
  <si>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</si>
  <si>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</si>
  <si>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</si>
  <si>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</si>
  <si>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</si>
  <si>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</si>
  <si>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</si>
  <si>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</si>
  <si>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</si>
  <si>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</si>
  <si>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</si>
  <si>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</si>
  <si>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</si>
  <si>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</si>
  <si>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</si>
  <si>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</si>
  <si>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</si>
  <si>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</si>
  <si>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</si>
  <si>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</si>
  <si>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</si>
  <si>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</si>
  <si>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</si>
  <si>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</si>
  <si>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</si>
  <si>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</si>
  <si>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</si>
  <si>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</si>
  <si>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</si>
  <si>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</si>
  <si>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</si>
  <si>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</si>
  <si>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</si>
  <si>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</si>
  <si>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</si>
  <si>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</si>
  <si>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</si>
  <si>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</si>
  <si>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</si>
  <si>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</si>
  <si>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</si>
  <si>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</si>
  <si>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</si>
  <si>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</si>
  <si>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</si>
  <si>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</si>
  <si>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</si>
  <si>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</si>
  <si>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</si>
  <si>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</si>
  <si>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</si>
  <si>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</si>
  <si>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</si>
  <si>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</si>
  <si>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</si>
  <si>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</si>
  <si>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</si>
  <si>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</si>
  <si>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</si>
  <si>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</si>
  <si>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</si>
  <si>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</si>
  <si>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</si>
  <si>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</si>
  <si>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</si>
  <si>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</si>
  <si>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</si>
  <si>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</si>
  <si>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</si>
  <si>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</si>
  <si>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</si>
  <si>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</si>
  <si>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</si>
  <si>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</si>
  <si>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</si>
  <si>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</si>
  <si>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</si>
  <si>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</si>
  <si>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</si>
  <si>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</si>
  <si>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</si>
  <si>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</si>
  <si>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</si>
  <si>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</si>
  <si>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</si>
  <si>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</si>
  <si>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</si>
  <si>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</si>
  <si>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</si>
  <si>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</si>
  <si>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</si>
  <si>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</si>
  <si>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</si>
  <si>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</si>
  <si>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</si>
  <si>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</si>
  <si>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</si>
  <si>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</si>
  <si>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</si>
  <si>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</si>
  <si>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</si>
  <si>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</si>
  <si>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</si>
  <si>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</si>
  <si>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</si>
  <si>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</si>
  <si>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</si>
  <si>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</si>
  <si>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</si>
  <si>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</si>
  <si>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</si>
  <si>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</si>
  <si>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</si>
  <si>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</si>
  <si>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</si>
  <si>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</si>
  <si>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</si>
  <si>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</si>
  <si>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</si>
  <si>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</si>
  <si>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</si>
  <si>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</si>
  <si>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</si>
  <si>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</si>
  <si>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</si>
  <si>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</si>
  <si>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</si>
  <si>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</si>
  <si>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</si>
  <si>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</si>
  <si>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</si>
  <si>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</si>
  <si>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</si>
  <si>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</si>
  <si>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</si>
  <si>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</si>
  <si>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</si>
  <si>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</si>
  <si>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</si>
  <si>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</si>
  <si>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</si>
  <si>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</si>
  <si>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</si>
  <si>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</si>
  <si>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</si>
  <si>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</si>
  <si>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</si>
  <si>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</si>
  <si>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</si>
  <si>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</si>
  <si>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</si>
  <si>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</si>
  <si>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</si>
  <si>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</si>
  <si>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</si>
  <si>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</si>
  <si>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</si>
  <si>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</si>
  <si>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</si>
  <si>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</si>
  <si>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</si>
  <si>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</si>
  <si>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</si>
  <si>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</si>
  <si>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</si>
  <si>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</si>
  <si>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</si>
  <si>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</si>
  <si>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</si>
  <si>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</si>
  <si>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</si>
  <si>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</si>
  <si>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</si>
  <si>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</si>
  <si>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</si>
  <si>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</si>
  <si>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</si>
  <si>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</si>
  <si>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</si>
  <si>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</si>
  <si>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</si>
  <si>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</si>
  <si>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</si>
  <si>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</si>
  <si>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</si>
  <si>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</si>
  <si>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</si>
  <si>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</si>
  <si>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</si>
  <si>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</si>
  <si>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</si>
  <si>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</si>
  <si>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</si>
  <si>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</si>
  <si>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</si>
  <si>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</si>
  <si>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</si>
  <si>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</si>
  <si>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</si>
  <si>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</si>
  <si>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</si>
  <si>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</si>
  <si>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</si>
  <si>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</si>
  <si>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</si>
  <si>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</si>
  <si>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</si>
  <si>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</si>
  <si>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</si>
  <si>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</si>
  <si>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</si>
  <si>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</si>
  <si>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</si>
  <si>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</si>
  <si>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</si>
  <si>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</si>
  <si>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</si>
  <si>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</si>
  <si>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</si>
  <si>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</si>
  <si>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</si>
  <si>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</si>
  <si>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</si>
  <si>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</si>
  <si>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</si>
  <si>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</si>
  <si>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</si>
  <si>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</si>
  <si>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</si>
  <si>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</si>
  <si>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</si>
  <si>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</si>
  <si>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</si>
  <si>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</si>
  <si>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</si>
  <si>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</si>
  <si>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</si>
  <si>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</si>
  <si>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</si>
  <si>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</si>
  <si>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</si>
  <si>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</si>
  <si>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</si>
  <si>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</si>
  <si>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</si>
  <si>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</si>
  <si>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</si>
  <si>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</si>
  <si>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</si>
  <si>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</si>
  <si>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</si>
  <si>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</si>
  <si>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</si>
  <si>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</si>
  <si>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</si>
  <si>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</si>
  <si>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</si>
  <si>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</si>
  <si>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</si>
  <si>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</si>
  <si>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</si>
  <si>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</si>
  <si>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</si>
  <si>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</si>
  <si>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</si>
  <si>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</si>
  <si>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</si>
  <si>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</si>
  <si>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</si>
  <si>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</si>
  <si>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</si>
  <si>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</si>
  <si>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</si>
  <si>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</si>
  <si>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</si>
  <si>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</si>
  <si>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</si>
  <si>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</si>
  <si>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</si>
  <si>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</si>
  <si>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</si>
  <si>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</si>
  <si>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</si>
  <si>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</si>
  <si>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</si>
  <si>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</si>
  <si>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</si>
  <si>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</si>
  <si>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</si>
  <si>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</si>
  <si>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</si>
  <si>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</si>
  <si>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</si>
  <si>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</si>
  <si>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</si>
  <si>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</si>
  <si>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</si>
  <si>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</si>
  <si>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</si>
  <si>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</si>
  <si>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</si>
  <si>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</si>
  <si>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</si>
  <si>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</si>
  <si>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</si>
  <si>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</si>
  <si>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</si>
  <si>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</si>
  <si>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</si>
  <si>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</si>
  <si>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</si>
  <si>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</si>
  <si>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</si>
  <si>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</si>
  <si>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</si>
  <si>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</si>
  <si>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</si>
  <si>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</si>
  <si>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</si>
  <si>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</si>
  <si>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</si>
  <si>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</si>
  <si>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</si>
  <si>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</si>
  <si>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</si>
  <si>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</si>
  <si>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</si>
  <si>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</si>
  <si>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</si>
  <si>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</si>
  <si>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</si>
  <si>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</si>
  <si>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</si>
  <si>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</si>
  <si>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</si>
  <si>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</si>
  <si>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</si>
  <si>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</si>
  <si>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</si>
  <si>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</si>
  <si>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</si>
  <si>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</si>
  <si>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</si>
  <si>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</si>
  <si>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</si>
  <si>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</si>
  <si>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</si>
  <si>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</si>
  <si>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</si>
  <si>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</si>
  <si>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</si>
  <si>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</si>
  <si>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</si>
  <si>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</si>
  <si>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</si>
  <si>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</si>
  <si>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</si>
  <si>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</si>
  <si>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</si>
  <si>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</si>
  <si>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</si>
  <si>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</si>
  <si>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</si>
  <si>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</si>
  <si>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</si>
  <si>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</si>
  <si>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</si>
  <si>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</si>
  <si>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</si>
  <si>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</si>
  <si>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</si>
  <si>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</si>
  <si>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</si>
  <si>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</si>
  <si>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</si>
  <si>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</si>
  <si>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</si>
  <si>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</si>
  <si>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</si>
  <si>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</si>
  <si>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</si>
  <si>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</si>
  <si>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</si>
  <si>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</si>
  <si>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</si>
  <si>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</si>
  <si>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</si>
  <si>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</si>
  <si>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</si>
  <si>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</si>
  <si>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</si>
  <si>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</si>
  <si>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</si>
  <si>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</si>
  <si>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</si>
  <si>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</si>
  <si>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</si>
  <si>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</si>
  <si>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</si>
  <si>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</si>
  <si>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</si>
  <si>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</si>
  <si>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</si>
  <si>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</si>
  <si>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</si>
  <si>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</si>
  <si>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</si>
  <si>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</si>
  <si>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</si>
  <si>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</si>
  <si>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</si>
  <si>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</si>
  <si>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</si>
  <si>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</si>
  <si>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</si>
  <si>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</si>
  <si>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</si>
  <si>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</si>
  <si>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</si>
  <si>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</si>
  <si>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</si>
  <si>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</si>
  <si>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</si>
  <si>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</si>
  <si>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</si>
  <si>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</si>
  <si>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</si>
  <si>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</si>
  <si>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</si>
  <si>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</si>
  <si>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</si>
  <si>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</si>
  <si>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</si>
  <si>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</si>
  <si>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</si>
  <si>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</si>
  <si>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</si>
  <si>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</si>
  <si>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</si>
  <si>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</si>
  <si>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</si>
  <si>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</si>
  <si>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</si>
  <si>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</si>
  <si>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</si>
  <si>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</si>
  <si>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</si>
  <si>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</si>
  <si>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</si>
  <si>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</si>
  <si>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</si>
  <si>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</si>
  <si>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</si>
  <si>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</si>
  <si>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</si>
  <si>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</si>
  <si>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</si>
  <si>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</si>
  <si>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</si>
  <si>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</si>
  <si>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</si>
  <si>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</si>
  <si>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</si>
  <si>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</si>
  <si>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</si>
  <si>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</si>
  <si>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</si>
  <si>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</si>
  <si>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</si>
  <si>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</si>
  <si>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</si>
  <si>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</si>
  <si>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</si>
  <si>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</si>
  <si>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</si>
  <si>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</si>
  <si>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</si>
  <si>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</si>
  <si>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</si>
  <si>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</si>
  <si>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</si>
  <si>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</si>
  <si>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</si>
  <si>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</si>
  <si>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</si>
  <si>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</si>
  <si>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</si>
  <si>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</si>
  <si>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</si>
  <si>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</si>
  <si>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</si>
  <si>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</si>
  <si>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</si>
  <si>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</si>
  <si>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</si>
  <si>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</si>
  <si>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</si>
  <si>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</si>
  <si>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</si>
  <si>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</si>
  <si>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</si>
  <si>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</si>
  <si>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</si>
  <si>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</si>
  <si>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</si>
  <si>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</si>
  <si>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</si>
  <si>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</si>
  <si>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</si>
  <si>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</si>
  <si>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</si>
  <si>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</si>
  <si>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</si>
  <si>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</si>
  <si>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</si>
  <si>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</si>
  <si>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</si>
  <si>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</si>
  <si>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</si>
  <si>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</si>
  <si>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</si>
  <si>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</si>
  <si>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</si>
  <si>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</si>
  <si>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</si>
  <si>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</si>
  <si>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</si>
  <si>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</si>
  <si>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</si>
  <si>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</si>
  <si>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</si>
  <si>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</si>
  <si>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</si>
  <si>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</si>
  <si>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</si>
  <si>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</si>
  <si>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</si>
  <si>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</si>
  <si>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</si>
  <si>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</si>
  <si>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</si>
  <si>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</si>
  <si>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</si>
  <si>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</si>
  <si>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</si>
  <si>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</si>
  <si>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</si>
  <si>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</si>
  <si>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</si>
  <si>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</si>
  <si>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</si>
  <si>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</si>
  <si>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</si>
  <si>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</si>
  <si>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</si>
  <si>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</si>
  <si>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</si>
  <si>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</si>
  <si>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</si>
  <si>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</si>
  <si>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</si>
  <si>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</si>
  <si>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</si>
  <si>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</si>
  <si>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</si>
  <si>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</si>
  <si>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</si>
  <si>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</si>
  <si>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</si>
  <si>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</si>
  <si>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</si>
  <si>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</si>
  <si>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</si>
  <si>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</si>
  <si>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</si>
  <si>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</si>
  <si>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</si>
  <si>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</si>
  <si>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</si>
  <si>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</si>
  <si>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</si>
  <si>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</si>
  <si>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</si>
  <si>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</si>
  <si>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</si>
  <si>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</si>
  <si>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</si>
  <si>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</si>
  <si>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</si>
  <si>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</si>
  <si>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</si>
  <si>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</si>
  <si>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</si>
  <si>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</si>
  <si>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</si>
  <si>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</si>
  <si>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</si>
  <si>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</si>
  <si>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</si>
  <si>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</si>
  <si>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</si>
  <si>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</si>
  <si>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</si>
  <si>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</si>
  <si>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</si>
  <si>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</si>
  <si>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</si>
  <si>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</si>
  <si>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</si>
  <si>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</si>
  <si>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</si>
  <si>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</si>
  <si>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</si>
  <si>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</si>
  <si>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</si>
  <si>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</si>
  <si>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</si>
  <si>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</si>
  <si>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</si>
  <si>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</si>
  <si>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</si>
  <si>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</si>
  <si>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</si>
  <si>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</si>
  <si>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</si>
  <si>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</si>
  <si>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</si>
  <si>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</si>
  <si>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</si>
  <si>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</si>
  <si>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</si>
  <si>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</si>
  <si>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</si>
  <si>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</si>
  <si>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</si>
  <si>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</si>
  <si>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</si>
  <si>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</si>
  <si>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</si>
  <si>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</si>
  <si>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</si>
  <si>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</si>
  <si>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</si>
  <si>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</si>
  <si>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</si>
  <si>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</si>
  <si>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</si>
  <si>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</si>
  <si>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</si>
  <si>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</si>
  <si>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</si>
  <si>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</si>
  <si>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</si>
  <si>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</si>
  <si>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</si>
  <si>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</si>
  <si>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</si>
  <si>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</si>
  <si>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</si>
  <si>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</si>
  <si>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</si>
  <si>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</si>
  <si>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</si>
  <si>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</si>
  <si>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</si>
  <si>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</si>
  <si>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</si>
  <si>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</si>
  <si>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</si>
  <si>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</si>
  <si>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</si>
  <si>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</si>
  <si>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</si>
  <si>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</si>
  <si>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</si>
  <si>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</si>
  <si>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</si>
  <si>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</si>
  <si>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</si>
  <si>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</si>
  <si>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</si>
  <si>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</si>
  <si>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</si>
  <si>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</si>
  <si>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</si>
  <si>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</si>
  <si>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</si>
  <si>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</si>
  <si>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</si>
  <si>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</si>
  <si>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</si>
  <si>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</si>
  <si>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</si>
  <si>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</si>
  <si>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</si>
  <si>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</si>
  <si>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</si>
  <si>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</si>
  <si>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</si>
  <si>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</si>
  <si>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</si>
  <si>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</si>
  <si>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</si>
  <si>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</si>
  <si>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</si>
  <si>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</si>
  <si>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</si>
  <si>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</si>
  <si>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</si>
  <si>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</si>
  <si>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</si>
  <si>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</si>
  <si>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</si>
  <si>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</si>
  <si>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</si>
  <si>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</si>
  <si>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</si>
  <si>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</si>
  <si>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</si>
  <si>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</si>
  <si>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</si>
  <si>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</si>
  <si>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</si>
  <si>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</si>
  <si>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</si>
  <si>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</si>
  <si>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</si>
  <si>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</si>
  <si>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</si>
  <si>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</si>
  <si>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</si>
  <si>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</si>
  <si>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</si>
  <si>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</si>
  <si>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</si>
  <si>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</si>
  <si>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</si>
  <si>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</si>
  <si>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</si>
  <si>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</si>
  <si>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</si>
  <si>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</si>
  <si>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</si>
  <si>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</si>
  <si>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</si>
  <si>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</si>
  <si>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</si>
  <si>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</si>
  <si>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</si>
  <si>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</si>
  <si>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</si>
  <si>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</si>
  <si>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</si>
  <si>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</si>
  <si>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</si>
  <si>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</si>
  <si>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</si>
  <si>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</si>
  <si>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</si>
  <si>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</si>
  <si>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</si>
  <si>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</si>
  <si>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</si>
  <si>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</si>
  <si>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</si>
  <si>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</si>
  <si>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</si>
  <si>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</si>
  <si>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</si>
  <si>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</si>
  <si>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</si>
  <si>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</si>
  <si>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</si>
  <si>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</si>
  <si>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</si>
  <si>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</si>
  <si>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</si>
  <si>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</si>
  <si>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</si>
  <si>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</si>
  <si>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</si>
  <si>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</si>
  <si>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</si>
  <si>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</si>
  <si>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</si>
  <si>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</si>
  <si>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</si>
  <si>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</si>
  <si>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</si>
  <si>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</si>
  <si>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</si>
  <si>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</si>
  <si>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</si>
  <si>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</si>
  <si>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</si>
  <si>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</si>
  <si>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</si>
  <si>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</si>
  <si>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</si>
  <si>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</si>
  <si>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</si>
  <si>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</si>
  <si>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</si>
  <si>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</si>
  <si>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</si>
  <si>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</si>
  <si>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</si>
  <si>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</si>
  <si>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</si>
  <si>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</si>
  <si>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</si>
  <si>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</si>
  <si>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</si>
  <si>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</si>
  <si>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</si>
  <si>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</si>
  <si>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</si>
  <si>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</si>
  <si>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</si>
  <si>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</si>
  <si>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</si>
  <si>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</si>
  <si>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</si>
  <si>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</si>
  <si>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</si>
  <si>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</si>
  <si>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</si>
  <si>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</si>
  <si>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</si>
  <si>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</si>
  <si>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</si>
  <si>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</si>
  <si>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</si>
  <si>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</si>
  <si>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</si>
  <si>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</si>
  <si>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</si>
  <si>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</si>
  <si>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</si>
  <si>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</si>
  <si>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</si>
  <si>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</si>
  <si>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</si>
  <si>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</si>
  <si>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</si>
  <si>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</si>
  <si>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</si>
  <si>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</si>
  <si>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</si>
  <si>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</si>
  <si>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</si>
  <si>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</si>
  <si>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</si>
  <si>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</si>
  <si>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</si>
  <si>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</si>
  <si>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</si>
  <si>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</si>
  <si>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</si>
  <si>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</si>
  <si>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</si>
  <si>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</si>
  <si>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</si>
  <si>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</si>
  <si>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</si>
  <si>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</si>
  <si>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</si>
  <si>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</si>
  <si>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</si>
  <si>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</si>
  <si>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</si>
  <si>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</si>
  <si>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</si>
  <si>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</si>
  <si>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</si>
  <si>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</si>
  <si>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</si>
  <si>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</si>
  <si>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</si>
  <si>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</si>
  <si>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</si>
  <si>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</si>
  <si>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</si>
  <si>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</si>
  <si>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</si>
  <si>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</si>
  <si>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</si>
  <si>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</si>
  <si>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</si>
  <si>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</si>
  <si>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</si>
  <si>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</si>
  <si>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</si>
  <si>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</si>
  <si>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</si>
  <si>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</si>
  <si>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</si>
  <si>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</si>
  <si>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</si>
  <si>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</si>
  <si>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</si>
  <si>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</si>
  <si>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</si>
  <si>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</si>
  <si>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</si>
  <si>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</si>
  <si>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</si>
  <si>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</si>
  <si>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</si>
  <si>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</si>
  <si>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</si>
  <si>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</si>
  <si>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</si>
  <si>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</si>
  <si>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</si>
  <si>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</si>
  <si>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</si>
  <si>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</si>
  <si>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</si>
  <si>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</si>
  <si>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</si>
  <si>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</si>
  <si>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</si>
  <si>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</si>
  <si>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</si>
  <si>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</si>
  <si>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</si>
  <si>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</si>
  <si>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</si>
  <si>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</si>
  <si>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</si>
  <si>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</si>
  <si>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</si>
  <si>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</si>
  <si>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</si>
  <si>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</si>
  <si>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</si>
  <si>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</si>
  <si>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</si>
  <si>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</si>
  <si>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</si>
  <si>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</si>
  <si>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</si>
  <si>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</si>
  <si>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</si>
  <si>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</si>
  <si>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</si>
  <si>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</si>
  <si>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</si>
  <si>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</si>
  <si>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</si>
  <si>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</si>
  <si>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</si>
  <si>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</si>
  <si>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</si>
  <si>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</si>
  <si>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</si>
  <si>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</si>
  <si>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</si>
  <si>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</si>
  <si>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</si>
  <si>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</si>
  <si>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</si>
  <si>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</si>
  <si>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</si>
  <si>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</si>
  <si>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</si>
  <si>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</si>
  <si>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</si>
  <si>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</si>
  <si>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</si>
  <si>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</si>
  <si>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</si>
  <si>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</si>
  <si>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</si>
  <si>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</si>
  <si>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</si>
  <si>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</si>
  <si>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</si>
  <si>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</si>
  <si>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</si>
  <si>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</si>
  <si>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</si>
  <si>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</si>
  <si>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</si>
  <si>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</si>
  <si>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</si>
  <si>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</si>
  <si>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</si>
  <si>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</si>
  <si>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</si>
  <si>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</si>
  <si>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</si>
  <si>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</si>
  <si>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</si>
  <si>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</si>
  <si>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</si>
  <si>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</si>
  <si>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</si>
  <si>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</si>
  <si>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</si>
  <si>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</si>
  <si>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</si>
  <si>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</si>
  <si>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</si>
  <si>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</si>
  <si>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</si>
  <si>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</si>
  <si>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</si>
  <si>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</si>
  <si>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</si>
  <si>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</si>
  <si>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</si>
  <si>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</si>
  <si>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</si>
  <si>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</si>
  <si>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</si>
  <si>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</si>
  <si>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</si>
  <si>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</si>
  <si>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</si>
  <si>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</si>
  <si>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</si>
  <si>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</si>
  <si>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</si>
  <si>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</si>
  <si>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</si>
  <si>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</si>
  <si>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</si>
  <si>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</si>
  <si>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</si>
  <si>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</si>
  <si>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</si>
  <si>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</si>
  <si>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</si>
  <si>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</si>
  <si>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</si>
  <si>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</si>
  <si>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</si>
  <si>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</si>
  <si>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</si>
  <si>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</si>
  <si>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</si>
  <si>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</si>
  <si>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</si>
  <si>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</si>
  <si>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</si>
  <si>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</si>
  <si>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</si>
  <si>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</si>
  <si>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</si>
  <si>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</si>
  <si>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</si>
  <si>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</si>
  <si>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</si>
  <si>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</si>
  <si>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</si>
  <si>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</si>
  <si>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</si>
  <si>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</si>
  <si>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</si>
  <si>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</si>
  <si>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</si>
  <si>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</si>
  <si>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</si>
  <si>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</si>
  <si>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</si>
  <si>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</si>
  <si>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</si>
  <si>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</si>
  <si>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</si>
  <si>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</si>
  <si>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</si>
  <si>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</si>
  <si>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</si>
  <si>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</si>
  <si>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</si>
  <si>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</si>
  <si>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</si>
  <si>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</si>
  <si>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</si>
  <si>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</si>
  <si>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</si>
  <si>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</si>
  <si>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</si>
  <si>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</si>
  <si>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</si>
  <si>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</si>
  <si>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</si>
  <si>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</si>
  <si>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</si>
  <si>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</si>
  <si>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</si>
  <si>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</si>
  <si>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</si>
  <si>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</si>
  <si>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</si>
  <si>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</si>
  <si>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</si>
  <si>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</si>
  <si>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</si>
  <si>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</si>
  <si>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</si>
  <si>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</si>
  <si>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</si>
  <si>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</si>
  <si>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</si>
  <si>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</si>
  <si>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</si>
  <si>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</si>
  <si>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</si>
  <si>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</si>
  <si>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</si>
  <si>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</si>
  <si>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</si>
  <si>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</si>
  <si>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</si>
  <si>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</si>
  <si>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</si>
  <si>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</si>
  <si>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</si>
  <si>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</si>
  <si>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</si>
  <si>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</si>
  <si>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</si>
  <si>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</si>
  <si>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</si>
  <si>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</si>
  <si>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</si>
  <si>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</si>
  <si>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</si>
  <si>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</si>
  <si>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</si>
  <si>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</si>
  <si>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</si>
  <si>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</si>
  <si>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</si>
  <si>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</si>
  <si>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</si>
  <si>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</si>
  <si>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</si>
  <si>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</si>
  <si>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</si>
  <si>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</si>
  <si>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</si>
  <si>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</si>
  <si>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</si>
  <si>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</si>
  <si>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</si>
  <si>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</si>
  <si>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</si>
  <si>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</si>
  <si>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</si>
  <si>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</si>
  <si>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</si>
  <si>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</si>
  <si>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</si>
  <si>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</si>
  <si>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</si>
  <si>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</si>
  <si>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</si>
  <si>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</si>
  <si>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</si>
  <si>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</si>
  <si>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</si>
  <si>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</si>
  <si>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</si>
  <si>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</si>
  <si>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</si>
  <si>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</si>
  <si>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</si>
  <si>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</si>
  <si>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</si>
  <si>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</si>
  <si>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</si>
  <si>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</si>
  <si>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</si>
  <si>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</si>
  <si>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</si>
  <si>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</si>
  <si>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</si>
  <si>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</si>
  <si>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</si>
  <si>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</si>
  <si>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</si>
  <si>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</si>
  <si>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</si>
  <si>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</si>
  <si>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</si>
  <si>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</si>
  <si>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</si>
  <si>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</si>
  <si>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</si>
  <si>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</si>
  <si>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</si>
  <si>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</si>
  <si>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</si>
  <si>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</si>
  <si>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</si>
  <si>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</si>
  <si>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</si>
  <si>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</si>
  <si>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</si>
  <si>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</si>
  <si>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</si>
  <si>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</si>
  <si>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</si>
  <si>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</si>
  <si>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</si>
  <si>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</si>
  <si>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</si>
  <si>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</si>
  <si>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</si>
  <si>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</si>
  <si>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</si>
  <si>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</si>
  <si>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</si>
  <si>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</si>
  <si>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</si>
  <si>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</si>
  <si>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</si>
  <si>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</si>
  <si>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</si>
  <si>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</si>
  <si>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</si>
  <si>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</si>
  <si>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</si>
  <si>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</si>
  <si>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</si>
  <si>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</si>
  <si>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</si>
  <si>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</si>
  <si>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</si>
  <si>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</si>
  <si>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</si>
  <si>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</si>
  <si>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</si>
  <si>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</si>
  <si>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</si>
  <si>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</si>
  <si>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</si>
  <si>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</si>
  <si>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</si>
  <si>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</si>
  <si>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</si>
  <si>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</si>
  <si>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</si>
  <si>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</si>
  <si>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</si>
  <si>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</si>
  <si>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</si>
  <si>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</si>
  <si>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</si>
  <si>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</si>
  <si>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</si>
  <si>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</si>
  <si>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</si>
  <si>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</si>
  <si>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</si>
  <si>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</si>
  <si>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</si>
  <si>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</si>
  <si>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</si>
  <si>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</si>
  <si>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</si>
  <si>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</si>
  <si>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</si>
  <si>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</si>
  <si>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</si>
  <si>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</si>
  <si>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</si>
  <si>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</si>
  <si>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</si>
  <si>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</si>
  <si>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</si>
  <si>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</si>
  <si>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</si>
  <si>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</si>
  <si>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</si>
  <si>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</si>
  <si>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</si>
  <si>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</si>
  <si>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</si>
  <si>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</si>
  <si>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</si>
  <si>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</si>
  <si>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</si>
  <si>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</si>
  <si>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</si>
  <si>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</si>
  <si>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</si>
  <si>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</si>
  <si>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</si>
  <si>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</si>
  <si>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</si>
  <si>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</si>
  <si>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</si>
  <si>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</si>
  <si>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</si>
  <si>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</si>
  <si>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</si>
  <si>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</si>
  <si>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</si>
  <si>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</si>
  <si>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</si>
  <si>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</si>
  <si>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</si>
  <si>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</si>
  <si>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</si>
  <si>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</si>
  <si>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</si>
  <si>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</si>
  <si>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</si>
  <si>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</si>
  <si>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</si>
  <si>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</si>
  <si>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</si>
  <si>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</si>
  <si>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</si>
  <si>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</si>
  <si>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</si>
  <si>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</si>
  <si>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</si>
  <si>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</si>
  <si>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</si>
  <si>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</si>
  <si>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</si>
  <si>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</si>
  <si>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</si>
  <si>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</si>
  <si>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</si>
  <si>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</si>
  <si>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</si>
  <si>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</si>
  <si>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</si>
  <si>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</si>
  <si>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</si>
  <si>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</si>
  <si>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</si>
  <si>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</si>
  <si>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</si>
  <si>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</si>
  <si>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</si>
  <si>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</si>
  <si>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</si>
  <si>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</si>
  <si>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</si>
  <si>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</si>
  <si>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</si>
  <si>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</si>
  <si>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</si>
  <si>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</si>
  <si>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</si>
  <si>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</si>
  <si>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</si>
  <si>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</si>
  <si>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</si>
  <si>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</si>
  <si>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</si>
  <si>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</si>
  <si>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</si>
  <si>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</si>
  <si>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</si>
  <si>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</si>
  <si>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</si>
  <si>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</si>
  <si>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</si>
  <si>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</si>
  <si>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</si>
  <si>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</si>
  <si>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</si>
  <si>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</si>
  <si>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</si>
  <si>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</si>
  <si>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</si>
  <si>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</si>
  <si>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</si>
  <si>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</si>
  <si>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</si>
  <si>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</si>
  <si>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</si>
  <si>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</si>
  <si>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</si>
  <si>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</si>
  <si>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</si>
  <si>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</si>
  <si>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</si>
  <si>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</si>
  <si>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</si>
  <si>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</si>
  <si>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</si>
  <si>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</si>
  <si>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</si>
  <si>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</si>
  <si>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</si>
  <si>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</si>
  <si>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</si>
  <si>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</si>
  <si>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</si>
  <si>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</si>
  <si>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</si>
  <si>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</si>
  <si>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</si>
  <si>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</si>
  <si>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</si>
  <si>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</si>
  <si>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</si>
  <si>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</si>
  <si>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</si>
  <si>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</si>
  <si>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</si>
  <si>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</si>
  <si>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</si>
  <si>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</si>
  <si>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</si>
  <si>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</si>
  <si>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</si>
  <si>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</si>
  <si>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</si>
  <si>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</si>
  <si>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</si>
  <si>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</si>
  <si>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</si>
  <si>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</si>
  <si>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</si>
  <si>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</si>
  <si>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</si>
  <si>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</si>
  <si>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</si>
  <si>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</si>
  <si>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</si>
  <si>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</si>
  <si>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</si>
  <si>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</si>
  <si>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</si>
  <si>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</si>
  <si>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</si>
  <si>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</si>
  <si>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</si>
  <si>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</si>
  <si>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</si>
  <si>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</si>
  <si>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</si>
  <si>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</si>
  <si>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</si>
  <si>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</si>
  <si>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</si>
  <si>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</si>
  <si>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</si>
  <si>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</si>
  <si>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</si>
  <si>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</si>
  <si>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</si>
  <si>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</si>
  <si>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</si>
  <si>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</si>
  <si>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</si>
  <si>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</si>
  <si>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</si>
  <si>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</si>
  <si>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</si>
  <si>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</si>
  <si>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</si>
  <si>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</si>
  <si>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</si>
  <si>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</si>
  <si>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</si>
  <si>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</si>
  <si>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</si>
  <si>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</si>
  <si>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</si>
  <si>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</si>
  <si>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</si>
  <si>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</si>
  <si>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</si>
  <si>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</si>
  <si>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</si>
  <si>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</si>
  <si>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</si>
  <si>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</si>
  <si>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</si>
  <si>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</si>
  <si>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</si>
  <si>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</si>
  <si>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</si>
  <si>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</si>
  <si>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</si>
  <si>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</si>
  <si>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</si>
  <si>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</si>
  <si>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</si>
  <si>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</si>
  <si>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</si>
  <si>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</si>
  <si>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</si>
  <si>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</si>
  <si>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</si>
  <si>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</si>
  <si>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</si>
  <si>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</si>
  <si>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</si>
  <si>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</si>
  <si>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</si>
  <si>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</si>
  <si>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</si>
  <si>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</si>
  <si>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</si>
  <si>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</si>
  <si>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</si>
  <si>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</si>
  <si>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</si>
  <si>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</si>
  <si>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</si>
  <si>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</si>
  <si>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</si>
  <si>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</si>
  <si>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</si>
  <si>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</si>
  <si>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</si>
  <si>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</si>
  <si>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</si>
  <si>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</si>
  <si>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</si>
  <si>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</si>
  <si>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</si>
  <si>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</si>
  <si>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</si>
  <si>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</si>
  <si>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</si>
  <si>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</si>
  <si>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</si>
  <si>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</si>
  <si>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</si>
  <si>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</si>
  <si>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</si>
  <si>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</si>
  <si>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</si>
  <si>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</si>
  <si>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</si>
  <si>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</si>
  <si>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</si>
  <si>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</si>
  <si>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</si>
  <si>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</si>
  <si>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</si>
  <si>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</si>
  <si>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</si>
  <si>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</si>
  <si>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</si>
  <si>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</si>
  <si>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</si>
  <si>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</si>
  <si>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</si>
  <si>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</si>
  <si>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</si>
  <si>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</si>
  <si>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</si>
  <si>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</si>
  <si>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</si>
  <si>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</si>
  <si>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</si>
  <si>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</si>
  <si>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</si>
  <si>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</si>
  <si>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</si>
  <si>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</si>
  <si>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</si>
  <si>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</si>
  <si>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</si>
  <si>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</si>
  <si>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</si>
  <si>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</si>
  <si>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</si>
  <si>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</si>
  <si>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</si>
  <si>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</si>
  <si>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</si>
  <si>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</si>
  <si>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</si>
  <si>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</si>
  <si>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</si>
  <si>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</si>
  <si>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</si>
  <si>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</si>
  <si>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</si>
  <si>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</si>
  <si>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</si>
  <si>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</si>
  <si>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</si>
  <si>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</si>
  <si>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</si>
  <si>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</si>
  <si>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</si>
  <si>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</si>
  <si>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</si>
  <si>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</si>
  <si>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</si>
  <si>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</si>
  <si>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</si>
  <si>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</si>
  <si>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</si>
  <si>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</si>
  <si>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</si>
  <si>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</si>
  <si>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</si>
  <si>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</si>
  <si>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</si>
  <si>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</si>
  <si>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</si>
  <si>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</si>
  <si>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</si>
  <si>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</si>
  <si>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</si>
  <si>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</si>
  <si>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</si>
  <si>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</si>
  <si>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</si>
  <si>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</si>
  <si>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</si>
  <si>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</si>
  <si>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</si>
  <si>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</si>
  <si>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</si>
  <si>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</si>
  <si>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</si>
  <si>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</si>
  <si>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</si>
  <si>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</si>
  <si>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</si>
  <si>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</si>
  <si>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</si>
  <si>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</si>
  <si>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</si>
  <si>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</si>
  <si>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</si>
  <si>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</si>
  <si>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</si>
  <si>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</si>
  <si>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</si>
  <si>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</si>
  <si>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</si>
  <si>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</si>
  <si>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</si>
  <si>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</si>
  <si>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</si>
  <si>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</si>
  <si>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</si>
  <si>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</si>
  <si>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</si>
  <si>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</si>
  <si>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</si>
  <si>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</si>
  <si>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</si>
  <si>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</si>
  <si>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</si>
  <si>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</si>
  <si>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</si>
  <si>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</si>
  <si>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</si>
  <si>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</si>
  <si>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</si>
  <si>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</si>
  <si>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</si>
  <si>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</si>
  <si>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</si>
  <si>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</si>
  <si>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</si>
  <si>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</si>
  <si>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</si>
  <si>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</si>
  <si>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</si>
  <si>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</si>
  <si>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</si>
  <si>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</si>
  <si>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</si>
  <si>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</si>
  <si>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</si>
  <si>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</si>
  <si>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</si>
  <si>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</si>
  <si>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</si>
  <si>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</si>
  <si>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</si>
  <si>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</si>
  <si>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</si>
  <si>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</si>
  <si>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</si>
  <si>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</si>
  <si>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</si>
  <si>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</si>
  <si>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</si>
  <si>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</si>
  <si>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</si>
  <si>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</si>
  <si>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</si>
  <si>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</si>
  <si>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</si>
  <si>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</si>
  <si>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</si>
  <si>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</si>
  <si>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</si>
  <si>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</si>
  <si>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</si>
  <si>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</si>
  <si>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</si>
  <si>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</si>
  <si>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</si>
  <si>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</si>
  <si>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</si>
  <si>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</si>
  <si>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</si>
  <si>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</si>
  <si>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</si>
  <si>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</si>
  <si>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</si>
  <si>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</si>
  <si>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</si>
  <si>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</si>
  <si>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</si>
  <si>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</si>
  <si>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</si>
  <si>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</si>
  <si>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</si>
  <si>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</si>
  <si>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</si>
  <si>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</si>
  <si>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</si>
  <si>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</si>
  <si>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</si>
  <si>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</si>
  <si>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</si>
  <si>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</si>
  <si>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</si>
  <si>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</si>
  <si>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</si>
  <si>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</si>
  <si>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</si>
  <si>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</si>
  <si>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</si>
  <si>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</si>
  <si>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</si>
  <si>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</si>
  <si>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</si>
  <si>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</si>
  <si>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</si>
  <si>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</si>
  <si>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</si>
  <si>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</si>
  <si>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</si>
  <si>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</si>
  <si>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</si>
  <si>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</si>
  <si>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</si>
  <si>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</si>
  <si>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</si>
  <si>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</si>
  <si>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</si>
  <si>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</si>
  <si>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</si>
  <si>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</si>
  <si>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</si>
  <si>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</si>
  <si>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</si>
  <si>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</si>
  <si>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</si>
  <si>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</si>
  <si>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</si>
  <si>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</si>
  <si>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</si>
  <si>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</si>
  <si>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</si>
  <si>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</si>
  <si>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</si>
  <si>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</si>
  <si>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</si>
  <si>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</si>
  <si>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</si>
  <si>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</si>
  <si>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</si>
  <si>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</si>
  <si>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</si>
  <si>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</si>
  <si>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</si>
  <si>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</si>
  <si>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</si>
  <si>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</si>
  <si>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</si>
  <si>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</si>
  <si>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</si>
  <si>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</si>
  <si>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</si>
  <si>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</si>
  <si>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</si>
  <si>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</si>
  <si>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</si>
  <si>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</si>
  <si>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</si>
  <si>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</si>
  <si>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</si>
  <si>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</si>
  <si>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</si>
  <si>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</si>
  <si>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</si>
  <si>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</si>
  <si>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</si>
  <si>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</si>
  <si>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</si>
  <si>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</si>
  <si>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</si>
  <si>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</si>
  <si>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</si>
  <si>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</si>
  <si>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</si>
  <si>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</si>
  <si>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</si>
  <si>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</si>
  <si>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</si>
  <si>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</si>
  <si>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</si>
  <si>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</si>
  <si>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</si>
  <si>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</si>
  <si>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</si>
  <si>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</si>
  <si>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</si>
  <si>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</si>
  <si>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</si>
  <si>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</si>
  <si>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</si>
  <si>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</si>
  <si>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</si>
  <si>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</si>
  <si>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</si>
  <si>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</si>
  <si>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</si>
  <si>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</si>
  <si>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</si>
  <si>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</si>
  <si>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</si>
  <si>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</si>
  <si>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</si>
  <si>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</si>
  <si>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</si>
  <si>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</si>
  <si>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</si>
  <si>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</si>
  <si>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</si>
  <si>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</si>
  <si>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</si>
  <si>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</si>
  <si>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</si>
  <si>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</si>
  <si>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</si>
  <si>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</si>
  <si>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</si>
  <si>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</si>
  <si>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</si>
  <si>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</si>
  <si>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</si>
  <si>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</si>
  <si>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</si>
  <si>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</si>
  <si>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</si>
  <si>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</si>
  <si>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</si>
  <si>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</si>
  <si>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</si>
  <si>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</si>
  <si>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</si>
  <si>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</si>
  <si>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</si>
  <si>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</si>
  <si>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</si>
  <si>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</si>
  <si>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</si>
  <si>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</si>
  <si>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</si>
  <si>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</si>
  <si>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</si>
  <si>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</si>
  <si>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</si>
  <si>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</si>
  <si>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</si>
  <si>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</si>
  <si>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</si>
  <si>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</si>
  <si>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</si>
  <si>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</si>
  <si>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</si>
  <si>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</si>
  <si>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</si>
  <si>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</si>
  <si>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</si>
  <si>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</si>
  <si>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</si>
  <si>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</si>
  <si>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</si>
  <si>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</si>
  <si>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</si>
  <si>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</si>
  <si>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</si>
  <si>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</si>
  <si>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</si>
  <si>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</si>
  <si>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</si>
  <si>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</si>
  <si>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</si>
  <si>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</si>
  <si>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</si>
  <si>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</si>
  <si>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</si>
  <si>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</si>
  <si>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</si>
  <si>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</si>
  <si>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</si>
  <si>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</si>
  <si>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</si>
  <si>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</si>
  <si>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</si>
  <si>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</si>
  <si>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</si>
  <si>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</si>
  <si>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</si>
  <si>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</si>
  <si>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</si>
  <si>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</si>
  <si>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</si>
  <si>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</si>
  <si>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</si>
  <si>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</si>
  <si>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</si>
  <si>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</si>
  <si>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</si>
  <si>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</si>
  <si>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</si>
  <si>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</si>
  <si>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</si>
  <si>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</si>
  <si>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</si>
  <si>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</si>
  <si>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</si>
  <si>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</si>
  <si>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</si>
  <si>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</si>
  <si>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</si>
  <si>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</si>
  <si>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</si>
  <si>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</si>
  <si>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</si>
  <si>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</si>
  <si>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</si>
  <si>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</si>
  <si>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</si>
  <si>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</si>
  <si>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</si>
  <si>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</si>
  <si>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</si>
  <si>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</si>
  <si>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</si>
  <si>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</si>
  <si>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</si>
  <si>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</si>
  <si>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</si>
  <si>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</si>
  <si>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</si>
  <si>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</si>
  <si>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</si>
  <si>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</si>
  <si>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</si>
  <si>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</si>
  <si>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</si>
  <si>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</si>
  <si>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</si>
  <si>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</si>
  <si>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</si>
  <si>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</si>
  <si>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</si>
  <si>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</si>
  <si>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</si>
  <si>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</si>
  <si>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</si>
  <si>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</si>
  <si>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</si>
  <si>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</si>
  <si>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</si>
  <si>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</si>
  <si>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</si>
  <si>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</si>
  <si>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</si>
  <si>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</si>
  <si>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</si>
  <si>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</si>
  <si>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</si>
  <si>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</si>
  <si>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</si>
  <si>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</si>
  <si>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</si>
  <si>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</si>
  <si>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</si>
  <si>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</si>
  <si>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</si>
  <si>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</si>
  <si>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</si>
  <si>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</si>
  <si>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</si>
  <si>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</si>
  <si>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</si>
  <si>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</si>
  <si>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</si>
  <si>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</si>
  <si>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</si>
  <si>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</si>
  <si>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</si>
  <si>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</si>
  <si>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</si>
  <si>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</si>
  <si>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</si>
  <si>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</si>
  <si>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</si>
  <si>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</si>
  <si>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</si>
  <si>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</si>
  <si>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</si>
  <si>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</si>
  <si>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</si>
  <si>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</si>
  <si>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</si>
  <si>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</si>
  <si>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</si>
  <si>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</si>
  <si>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</si>
  <si>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</si>
  <si>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</si>
  <si>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</si>
  <si>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</si>
  <si>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</si>
  <si>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</si>
  <si>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</si>
  <si>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</si>
  <si>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</si>
  <si>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</si>
  <si>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</si>
  <si>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</si>
  <si>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</si>
  <si>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</si>
  <si>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</si>
  <si>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</si>
  <si>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</si>
  <si>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</si>
  <si>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</si>
  <si>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</si>
  <si>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</si>
  <si>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</si>
  <si>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</si>
  <si>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</si>
  <si>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</si>
  <si>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</si>
  <si>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</si>
  <si>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</si>
  <si>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</si>
  <si>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</si>
  <si>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</si>
  <si>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</si>
  <si>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</si>
  <si>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</si>
  <si>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</si>
  <si>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</si>
  <si>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</si>
  <si>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</si>
  <si>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</si>
  <si>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</si>
  <si>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</si>
  <si>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</si>
  <si>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</si>
  <si>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</si>
  <si>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</si>
  <si>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</si>
  <si>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</si>
  <si>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</si>
  <si>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</si>
  <si>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</si>
  <si>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</si>
  <si>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</si>
  <si>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</si>
  <si>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</si>
  <si>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</si>
  <si>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</si>
  <si>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</si>
  <si>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</si>
  <si>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</si>
  <si>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</si>
  <si>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</si>
  <si>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</si>
  <si>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</si>
  <si>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</si>
  <si>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</si>
  <si>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</si>
  <si>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</si>
  <si>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</si>
  <si>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</si>
  <si>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</si>
  <si>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</si>
  <si>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</si>
  <si>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</si>
  <si>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</si>
  <si>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</si>
  <si>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</si>
  <si>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</si>
  <si>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</si>
  <si>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</si>
  <si>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</si>
  <si>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</si>
  <si>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</si>
  <si>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</si>
  <si>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</si>
  <si>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</si>
  <si>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</si>
  <si>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</si>
  <si>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</si>
  <si>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</si>
  <si>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</si>
  <si>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</si>
  <si>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</si>
  <si>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</si>
  <si>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</si>
  <si>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</si>
  <si>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</si>
  <si>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</si>
  <si>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</si>
  <si>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</si>
  <si>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</si>
  <si>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</si>
  <si>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</si>
  <si>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</si>
  <si>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</si>
  <si>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</si>
  <si>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</si>
  <si>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</si>
  <si>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</si>
  <si>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</si>
  <si>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</si>
  <si>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</si>
  <si>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</si>
  <si>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</si>
  <si>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</si>
  <si>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</si>
  <si>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</si>
  <si>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</si>
  <si>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</si>
  <si>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</si>
  <si>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</si>
  <si>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</si>
  <si>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</si>
  <si>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</si>
  <si>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</si>
  <si>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</si>
  <si>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</si>
  <si>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</si>
  <si>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</si>
  <si>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</si>
  <si>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</si>
  <si>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</si>
  <si>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</si>
  <si>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</si>
  <si>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</si>
  <si>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</si>
  <si>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</si>
  <si>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</si>
  <si>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</si>
  <si>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</si>
  <si>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</si>
  <si>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</si>
  <si>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</si>
  <si>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</si>
  <si>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</si>
  <si>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</si>
  <si>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</si>
  <si>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</si>
  <si>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</si>
  <si>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</si>
  <si>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</si>
  <si>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</si>
  <si>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</si>
  <si>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</si>
  <si>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</si>
  <si>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</si>
  <si>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</si>
  <si>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</si>
  <si>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</si>
  <si>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</si>
  <si>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</si>
  <si>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</si>
  <si>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</si>
  <si>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</si>
  <si>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</si>
  <si>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</si>
  <si>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</si>
  <si>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</si>
  <si>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</si>
  <si>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</si>
  <si>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</si>
  <si>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</si>
  <si>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</si>
  <si>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</si>
  <si>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</si>
  <si>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</si>
  <si>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</si>
  <si>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</si>
  <si>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</si>
  <si>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</si>
  <si>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</si>
  <si>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</si>
  <si>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</si>
  <si>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</si>
  <si>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</si>
  <si>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</si>
  <si>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</si>
  <si>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</si>
  <si>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</si>
  <si>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</si>
  <si>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</si>
  <si>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</si>
  <si>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</si>
  <si>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</si>
  <si>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</si>
  <si>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</si>
  <si>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</si>
  <si>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</si>
  <si>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</si>
  <si>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</si>
  <si>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</si>
  <si>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</si>
  <si>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</si>
  <si>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</si>
  <si>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</si>
  <si>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</si>
  <si>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</si>
  <si>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</si>
  <si>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</si>
  <si>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</si>
  <si>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</si>
  <si>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</si>
  <si>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</si>
  <si>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</si>
  <si>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</si>
  <si>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</si>
  <si>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</si>
  <si>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</si>
  <si>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</si>
  <si>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</si>
  <si>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</si>
  <si>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</si>
  <si>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</si>
  <si>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</si>
  <si>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</si>
  <si>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</si>
  <si>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</si>
  <si>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</si>
  <si>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</si>
  <si>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</si>
  <si>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</si>
  <si>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</si>
  <si>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</si>
  <si>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</si>
  <si>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</si>
  <si>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</si>
  <si>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</si>
  <si>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</si>
  <si>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</si>
  <si>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</si>
  <si>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</si>
  <si>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</si>
  <si>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</si>
  <si>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</si>
  <si>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</si>
  <si>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</si>
  <si>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</si>
  <si>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</si>
  <si>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</si>
  <si>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</si>
  <si>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</si>
  <si>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</si>
  <si>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</si>
  <si>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</si>
  <si>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</si>
  <si>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</si>
  <si>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</si>
  <si>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</si>
  <si>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</si>
  <si>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</si>
  <si>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</si>
  <si>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</si>
  <si>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</si>
  <si>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</si>
  <si>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</si>
  <si>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</si>
  <si>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</si>
  <si>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</si>
  <si>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</si>
  <si>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</si>
  <si>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</si>
  <si>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</si>
  <si>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</si>
  <si>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</si>
  <si>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</si>
  <si>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</si>
  <si>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</si>
  <si>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</si>
  <si>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</si>
  <si>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</si>
  <si>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</si>
  <si>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</si>
  <si>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</si>
  <si>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</si>
  <si>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</si>
  <si>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</si>
  <si>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</si>
  <si>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</si>
  <si>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</si>
  <si>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</si>
  <si>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</si>
  <si>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</si>
  <si>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</si>
  <si>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</si>
  <si>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</si>
  <si>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</si>
  <si>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</si>
  <si>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</si>
  <si>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</si>
  <si>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</si>
  <si>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</si>
  <si>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</si>
  <si>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</si>
  <si>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</si>
  <si>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</si>
  <si>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</si>
  <si>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</si>
  <si>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</si>
  <si>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</si>
  <si>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</si>
  <si>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</si>
  <si>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</si>
  <si>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</si>
  <si>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</si>
  <si>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</si>
  <si>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</si>
  <si>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</si>
  <si>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</si>
  <si>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</si>
  <si>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</si>
  <si>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</si>
  <si>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</si>
  <si>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</si>
  <si>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</si>
  <si>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</si>
  <si>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</si>
  <si>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</si>
  <si>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</si>
  <si>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</si>
  <si>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</si>
  <si>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</si>
  <si>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</si>
  <si>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</si>
  <si>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</si>
  <si>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</si>
  <si>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</si>
  <si>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</si>
  <si>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</si>
  <si>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</si>
  <si>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</si>
  <si>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</si>
  <si>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</si>
  <si>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</si>
  <si>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</si>
  <si>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</si>
  <si>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</si>
  <si>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</si>
  <si>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</si>
  <si>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</si>
  <si>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</si>
  <si>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</si>
  <si>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</si>
  <si>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</si>
  <si>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</si>
  <si>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</si>
  <si>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</si>
  <si>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</si>
  <si>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</si>
  <si>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</si>
  <si>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</si>
  <si>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</si>
  <si>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</si>
  <si>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</si>
  <si>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</si>
  <si>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</si>
  <si>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</si>
  <si>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</si>
  <si>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</si>
  <si>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</si>
  <si>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</si>
  <si>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</si>
  <si>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</si>
  <si>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</si>
  <si>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</si>
  <si>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</si>
  <si>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</si>
  <si>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</si>
  <si>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</si>
  <si>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</si>
  <si>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</si>
  <si>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</si>
  <si>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</si>
  <si>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</si>
  <si>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</si>
  <si>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</si>
  <si>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</si>
  <si>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</si>
  <si>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</si>
  <si>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</si>
  <si>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</si>
  <si>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</si>
  <si>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</si>
  <si>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</si>
  <si>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</si>
  <si>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</si>
  <si>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</si>
  <si>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</si>
  <si>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</si>
  <si>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</si>
  <si>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</si>
  <si>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</si>
  <si>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</si>
  <si>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</si>
  <si>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</si>
  <si>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</si>
  <si>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</si>
  <si>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</si>
  <si>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</si>
  <si>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</si>
  <si>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</si>
  <si>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</si>
  <si>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</si>
  <si>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</si>
  <si>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</si>
  <si>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</si>
  <si>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</si>
  <si>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</si>
  <si>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</si>
  <si>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</si>
  <si>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</si>
  <si>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</si>
  <si>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</si>
  <si>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</si>
  <si>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</si>
  <si>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</si>
  <si>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</si>
  <si>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</si>
  <si>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</si>
  <si>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</si>
  <si>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</si>
  <si>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</si>
  <si>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</si>
  <si>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</si>
  <si>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</si>
  <si>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</si>
  <si>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</si>
  <si>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</si>
  <si>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</si>
  <si>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</si>
  <si>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</si>
  <si>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</si>
  <si>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</si>
  <si>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</si>
  <si>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</si>
  <si>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</si>
  <si>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</si>
  <si>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</si>
  <si>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</si>
  <si>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</si>
  <si>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</si>
  <si>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</si>
  <si>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</si>
  <si>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</si>
  <si>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</si>
  <si>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</si>
  <si>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</si>
  <si>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</si>
  <si>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</si>
  <si>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</si>
  <si>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</si>
  <si>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</si>
  <si>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</si>
  <si>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</si>
  <si>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</si>
  <si>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</si>
  <si>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</si>
  <si>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</si>
  <si>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</si>
  <si>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</si>
  <si>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</si>
  <si>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</si>
  <si>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</si>
  <si>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</si>
  <si>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</si>
  <si>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</si>
  <si>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</si>
  <si>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</si>
  <si>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</si>
  <si>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</si>
  <si>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</si>
  <si>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</si>
  <si>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</si>
  <si>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</si>
  <si>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</si>
  <si>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</si>
  <si>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</si>
  <si>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</si>
  <si>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</si>
  <si>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</si>
  <si>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</si>
  <si>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</si>
  <si>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</si>
  <si>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</si>
  <si>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</si>
  <si>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</si>
  <si>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</si>
  <si>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</si>
  <si>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</si>
  <si>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</si>
  <si>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</si>
  <si>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</si>
  <si>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</si>
  <si>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</si>
  <si>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</si>
  <si>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</si>
  <si>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</si>
  <si>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</si>
  <si>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</si>
  <si>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</si>
  <si>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</si>
  <si>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</si>
  <si>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</si>
  <si>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</si>
  <si>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</si>
  <si>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</si>
  <si>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</si>
  <si>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</si>
  <si>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</si>
  <si>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</si>
  <si>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</si>
  <si>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</si>
  <si>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</si>
  <si>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</si>
  <si>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</si>
  <si>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</si>
  <si>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</si>
  <si>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</si>
  <si>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</si>
  <si>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</si>
  <si>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</si>
  <si>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</si>
  <si>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</si>
  <si>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</si>
  <si>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</si>
  <si>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</si>
  <si>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</si>
  <si>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</si>
  <si>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</si>
  <si>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</si>
  <si>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</si>
  <si>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</si>
  <si>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</si>
  <si>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</si>
  <si>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</si>
  <si>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</si>
  <si>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</si>
  <si>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</si>
  <si>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</si>
  <si>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</si>
  <si>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</si>
  <si>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</si>
  <si>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</si>
  <si>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</si>
  <si>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</si>
  <si>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</si>
  <si>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</si>
  <si>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</si>
  <si>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</si>
  <si>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</si>
  <si>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</si>
  <si>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</si>
  <si>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</si>
  <si>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Count of state</t>
  </si>
  <si>
    <t>(All)</t>
  </si>
  <si>
    <t>Campaign Status</t>
  </si>
  <si>
    <t>Count of Category and Sub-Category</t>
  </si>
  <si>
    <t>Date Ended Conversion</t>
  </si>
  <si>
    <t>Date Created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</si>
  <si>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</si>
  <si>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</si>
  <si>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</si>
  <si>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</si>
  <si>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</si>
  <si>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</si>
  <si>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</si>
  <si>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</si>
  <si>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</si>
  <si>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</si>
  <si>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</si>
  <si>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</si>
  <si>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</si>
  <si>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</si>
  <si>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</si>
  <si>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</si>
  <si>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</si>
  <si>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</si>
  <si>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</si>
  <si>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</si>
  <si>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</si>
  <si>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</si>
  <si>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</si>
  <si>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Sheetlist</t>
  </si>
  <si>
    <t>Sheet 2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</si>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</sst>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7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pivotButton="1" applyBorder="1"/>
    <xf numFmtId="0" fontId="0" fillId="0" borderId="16" xfId="0" applyBorder="1"/>
    <xf numFmtId="0" fontId="0" fillId="0" borderId="18" xfId="0" applyBorder="1"/>
    <xf numFmtId="0" fontId="0" fillId="0" borderId="18" xfId="0" applyNumberFormat="1" applyBorder="1"/>
    <xf numFmtId="0" fontId="0" fillId="0" borderId="20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pivotButton="1" applyBorder="1"/>
    <xf numFmtId="0" fontId="0" fillId="0" borderId="24" xfId="0" applyBorder="1"/>
    <xf numFmtId="0" fontId="0" fillId="0" borderId="14" xfId="0" pivotButton="1" applyBorder="1"/>
    <xf numFmtId="0" fontId="0" fillId="0" borderId="23" xfId="0" applyBorder="1"/>
    <xf numFmtId="0" fontId="0" fillId="0" borderId="25" xfId="0" applyBorder="1"/>
    <xf numFmtId="0" fontId="0" fillId="0" borderId="14" xfId="0" applyBorder="1"/>
    <xf numFmtId="0" fontId="0" fillId="0" borderId="23" xfId="0" applyNumberFormat="1" applyBorder="1"/>
    <xf numFmtId="0" fontId="0" fillId="0" borderId="25" xfId="0" applyNumberFormat="1" applyBorder="1"/>
    <xf numFmtId="0" fontId="0" fillId="0" borderId="24" xfId="0" applyNumberFormat="1" applyBorder="1"/>
    <xf numFmtId="0" fontId="0" fillId="0" borderId="26" xfId="0" applyBorder="1"/>
    <xf numFmtId="0" fontId="0" fillId="0" borderId="27" xfId="0" applyBorder="1"/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28" xfId="0" applyBorder="1"/>
    <xf numFmtId="0" fontId="0" fillId="0" borderId="29" xfId="0" pivotButton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9" xfId="0" applyNumberFormat="1" applyBorder="1"/>
    <xf numFmtId="0" fontId="0" fillId="0" borderId="26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14" xfId="0" applyBorder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8" xfId="0" applyFont="1" applyBorder="1" applyAlignment="1">
      <alignment horizontal="center" vertical="center"/>
    </xf>
    <xf numFmtId="44" fontId="1" fillId="0" borderId="28" xfId="2" applyFont="1" applyBorder="1" applyAlignment="1">
      <alignment horizontal="center"/>
    </xf>
    <xf numFmtId="44" fontId="0" fillId="0" borderId="28" xfId="2" applyFont="1" applyBorder="1"/>
    <xf numFmtId="1" fontId="0" fillId="0" borderId="28" xfId="0" applyNumberFormat="1" applyBorder="1"/>
    <xf numFmtId="9" fontId="0" fillId="0" borderId="28" xfId="1" applyFont="1" applyBorder="1"/>
    <xf numFmtId="0" fontId="0" fillId="0" borderId="31" xfId="0" applyBorder="1"/>
    <xf numFmtId="1" fontId="0" fillId="0" borderId="31" xfId="0" applyNumberFormat="1" applyBorder="1"/>
    <xf numFmtId="9" fontId="0" fillId="0" borderId="31" xfId="1" applyFont="1" applyBorder="1"/>
    <xf numFmtId="9" fontId="0" fillId="0" borderId="18" xfId="1" applyFont="1" applyBorder="1"/>
    <xf numFmtId="1" fontId="0" fillId="0" borderId="32" xfId="0" applyNumberFormat="1" applyBorder="1"/>
    <xf numFmtId="9" fontId="0" fillId="0" borderId="32" xfId="1" applyFont="1" applyBorder="1"/>
    <xf numFmtId="9" fontId="0" fillId="0" borderId="20" xfId="1" applyFont="1" applyBorder="1"/>
    <xf numFmtId="0" fontId="1" fillId="3" borderId="15" xfId="0" applyFont="1" applyFill="1" applyBorder="1" applyAlignment="1">
      <alignment horizontal="center" vertical="center"/>
    </xf>
    <xf numFmtId="1" fontId="1" fillId="3" borderId="29" xfId="0" applyNumberFormat="1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9" fontId="1" fillId="3" borderId="29" xfId="1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2" borderId="17" xfId="0" applyFont="1" applyFill="1" applyBorder="1"/>
    <xf numFmtId="0" fontId="1" fillId="2" borderId="19" xfId="0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133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50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BC03-4F00-8CB4-4BC3A630048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BC03-4F00-8CB4-4BC3A630048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BC03-4F00-8CB4-4BC3A630048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BC03-4F00-8CB4-4BC3A630048E}"/>
              </c:ext>
            </c:extLst>
          </c:dPt>
          <c:dLbls>
            <c:delete val="1"/>
          </c:dLbls>
          <c:cat>
            <c:strRef>
              <c:f>'Pivot 1'!$A$6:$A$11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1'!$B$6:$B$11</c:f>
              <c:numCache>
                <c:formatCode>General</c:formatCode>
                <c:ptCount val="5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3-4F00-8CB4-4BC3A630048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2165040"/>
        <c:axId val="582161432"/>
      </c:barChart>
      <c:catAx>
        <c:axId val="5821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61432"/>
        <c:crosses val="autoZero"/>
        <c:auto val="1"/>
        <c:lblAlgn val="ctr"/>
        <c:lblOffset val="100"/>
        <c:noMultiLvlLbl val="0"/>
      </c:catAx>
      <c:valAx>
        <c:axId val="58216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2'!$B$6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5-44F9-AF36-F61B1D6016D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2'!$C$6</c:f>
              <c:numCache>
                <c:formatCode>General</c:formatCode>
                <c:ptCount val="1"/>
                <c:pt idx="0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4-4C66-BCA3-F59CEA98872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2'!$D$6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4-4C66-BCA3-F59CEA98872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2'!$E$6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4-4C66-BCA3-F59CEA98872E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2'!$F$6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4-4C66-BCA3-F59CEA98872E}"/>
            </c:ext>
          </c:extLst>
        </c:ser>
        <c:ser>
          <c:idx val="5"/>
          <c:order val="5"/>
          <c:tx>
            <c:strRef>
              <c:f>'Pivot 2'!$G$4:$G$5</c:f>
              <c:strCache>
                <c:ptCount val="1"/>
                <c:pt idx="0">
                  <c:v>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2'!$G$6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4-4C66-BCA3-F59CEA98872E}"/>
            </c:ext>
          </c:extLst>
        </c:ser>
        <c:ser>
          <c:idx val="6"/>
          <c:order val="6"/>
          <c:tx>
            <c:strRef>
              <c:f>'Pivot 2'!$H$4:$H$5</c:f>
              <c:strCache>
                <c:ptCount val="1"/>
                <c:pt idx="0">
                  <c:v>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2'!$H$6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14-4C66-BCA3-F59CEA98872E}"/>
            </c:ext>
          </c:extLst>
        </c:ser>
        <c:ser>
          <c:idx val="7"/>
          <c:order val="7"/>
          <c:tx>
            <c:strRef>
              <c:f>'Pivot 2'!$I$4:$I$5</c:f>
              <c:strCache>
                <c:ptCount val="1"/>
                <c:pt idx="0">
                  <c:v>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2'!$I$6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14-4C66-BCA3-F59CEA98872E}"/>
            </c:ext>
          </c:extLst>
        </c:ser>
        <c:ser>
          <c:idx val="8"/>
          <c:order val="8"/>
          <c:tx>
            <c:strRef>
              <c:f>'Pivot 2'!$J$4:$J$5</c:f>
              <c:strCache>
                <c:ptCount val="1"/>
                <c:pt idx="0">
                  <c:v>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2'!$J$6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14-4C66-BCA3-F59CEA98872E}"/>
            </c:ext>
          </c:extLst>
        </c:ser>
        <c:ser>
          <c:idx val="9"/>
          <c:order val="9"/>
          <c:tx>
            <c:strRef>
              <c:f>'Pivot 2'!$K$4:$K$5</c:f>
              <c:strCache>
                <c:ptCount val="1"/>
                <c:pt idx="0">
                  <c:v>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2'!$K$6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14-4C66-BCA3-F59CEA98872E}"/>
            </c:ext>
          </c:extLst>
        </c:ser>
        <c:ser>
          <c:idx val="10"/>
          <c:order val="10"/>
          <c:tx>
            <c:strRef>
              <c:f>'Pivot 2'!$L$4:$L$5</c:f>
              <c:strCache>
                <c:ptCount val="1"/>
                <c:pt idx="0">
                  <c:v>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2'!$L$6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14-4C66-BCA3-F59CEA98872E}"/>
            </c:ext>
          </c:extLst>
        </c:ser>
        <c:ser>
          <c:idx val="11"/>
          <c:order val="11"/>
          <c:tx>
            <c:strRef>
              <c:f>'Pivot 2'!$M$4:$M$5</c:f>
              <c:strCache>
                <c:ptCount val="1"/>
                <c:pt idx="0">
                  <c:v>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2'!$M$6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14-4C66-BCA3-F59CEA98872E}"/>
            </c:ext>
          </c:extLst>
        </c:ser>
        <c:ser>
          <c:idx val="12"/>
          <c:order val="12"/>
          <c:tx>
            <c:strRef>
              <c:f>'Pivot 2'!$N$4:$N$5</c:f>
              <c:strCache>
                <c:ptCount val="1"/>
                <c:pt idx="0">
                  <c:v>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2'!$N$6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14-4C66-BCA3-F59CEA98872E}"/>
            </c:ext>
          </c:extLst>
        </c:ser>
        <c:ser>
          <c:idx val="13"/>
          <c:order val="13"/>
          <c:tx>
            <c:strRef>
              <c:f>'Pivot 2'!$O$4:$O$5</c:f>
              <c:strCache>
                <c:ptCount val="1"/>
                <c:pt idx="0">
                  <c:v>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2'!$O$6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14-4C66-BCA3-F59CEA98872E}"/>
            </c:ext>
          </c:extLst>
        </c:ser>
        <c:ser>
          <c:idx val="14"/>
          <c:order val="14"/>
          <c:tx>
            <c:strRef>
              <c:f>'Pivot 2'!$P$4:$P$5</c:f>
              <c:strCache>
                <c:ptCount val="1"/>
                <c:pt idx="0">
                  <c:v>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2'!$P$6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14-4C66-BCA3-F59CEA98872E}"/>
            </c:ext>
          </c:extLst>
        </c:ser>
        <c:ser>
          <c:idx val="15"/>
          <c:order val="15"/>
          <c:tx>
            <c:strRef>
              <c:f>'Pivot 2'!$Q$4:$Q$5</c:f>
              <c:strCache>
                <c:ptCount val="1"/>
                <c:pt idx="0">
                  <c:v>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2'!$Q$6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14-4C66-BCA3-F59CEA98872E}"/>
            </c:ext>
          </c:extLst>
        </c:ser>
        <c:ser>
          <c:idx val="16"/>
          <c:order val="16"/>
          <c:tx>
            <c:strRef>
              <c:f>'Pivot 2'!$R$4:$R$5</c:f>
              <c:strCache>
                <c:ptCount val="1"/>
                <c:pt idx="0">
                  <c:v>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2'!$R$6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14-4C66-BCA3-F59CEA98872E}"/>
            </c:ext>
          </c:extLst>
        </c:ser>
        <c:ser>
          <c:idx val="17"/>
          <c:order val="17"/>
          <c:tx>
            <c:strRef>
              <c:f>'Pivot 2'!$S$4:$S$5</c:f>
              <c:strCache>
                <c:ptCount val="1"/>
                <c:pt idx="0">
                  <c:v>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2'!$S$6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C14-4C66-BCA3-F59CEA98872E}"/>
            </c:ext>
          </c:extLst>
        </c:ser>
        <c:ser>
          <c:idx val="18"/>
          <c:order val="18"/>
          <c:tx>
            <c:strRef>
              <c:f>'Pivot 2'!$T$4:$T$5</c:f>
              <c:strCache>
                <c:ptCount val="1"/>
                <c:pt idx="0">
                  <c:v>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2'!$T$6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C14-4C66-BCA3-F59CEA98872E}"/>
            </c:ext>
          </c:extLst>
        </c:ser>
        <c:ser>
          <c:idx val="19"/>
          <c:order val="19"/>
          <c:tx>
            <c:strRef>
              <c:f>'Pivot 2'!$U$4:$U$5</c:f>
              <c:strCache>
                <c:ptCount val="1"/>
                <c:pt idx="0">
                  <c:v>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2'!$U$6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C14-4C66-BCA3-F59CEA98872E}"/>
            </c:ext>
          </c:extLst>
        </c:ser>
        <c:ser>
          <c:idx val="20"/>
          <c:order val="20"/>
          <c:tx>
            <c:strRef>
              <c:f>'Pivot 2'!$V$4:$V$5</c:f>
              <c:strCache>
                <c:ptCount val="1"/>
                <c:pt idx="0">
                  <c:v>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2'!$V$6</c:f>
              <c:numCache>
                <c:formatCode>General</c:formatCode>
                <c:ptCount val="1"/>
                <c:pt idx="0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C14-4C66-BCA3-F59CEA98872E}"/>
            </c:ext>
          </c:extLst>
        </c:ser>
        <c:ser>
          <c:idx val="21"/>
          <c:order val="21"/>
          <c:tx>
            <c:strRef>
              <c:f>'Pivot 2'!$W$4:$W$5</c:f>
              <c:strCache>
                <c:ptCount val="1"/>
                <c:pt idx="0">
                  <c:v>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2'!$W$6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4-4D90-8845-75033D849257}"/>
            </c:ext>
          </c:extLst>
        </c:ser>
        <c:ser>
          <c:idx val="22"/>
          <c:order val="22"/>
          <c:tx>
            <c:strRef>
              <c:f>'Pivot 2'!$X$4:$X$5</c:f>
              <c:strCache>
                <c:ptCount val="1"/>
                <c:pt idx="0">
                  <c:v>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2'!$X$6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4-4D90-8845-75033D849257}"/>
            </c:ext>
          </c:extLst>
        </c:ser>
        <c:ser>
          <c:idx val="23"/>
          <c:order val="23"/>
          <c:tx>
            <c:strRef>
              <c:f>'Pivot 2'!$Y$4:$Y$5</c:f>
              <c:strCache>
                <c:ptCount val="1"/>
                <c:pt idx="0">
                  <c:v>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2'!$Y$6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4-4D90-8845-75033D849257}"/>
            </c:ext>
          </c:extLst>
        </c:ser>
        <c:ser>
          <c:idx val="24"/>
          <c:order val="24"/>
          <c:tx>
            <c:strRef>
              <c:f>'Pivot 2'!$Z$4:$Z$5</c:f>
              <c:strCache>
                <c:ptCount val="1"/>
                <c:pt idx="0">
                  <c:v>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2'!$Z$6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4-4D90-8845-75033D849257}"/>
            </c:ext>
          </c:extLst>
        </c:ser>
        <c:ser>
          <c:idx val="25"/>
          <c:order val="25"/>
          <c:tx>
            <c:strRef>
              <c:f>'Pivot 2'!$AA$4:$AA$5</c:f>
              <c:strCache>
                <c:ptCount val="1"/>
                <c:pt idx="0">
                  <c:v>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2'!$AA$6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F4-4D90-8845-75033D849257}"/>
            </c:ext>
          </c:extLst>
        </c:ser>
        <c:ser>
          <c:idx val="26"/>
          <c:order val="26"/>
          <c:tx>
            <c:strRef>
              <c:f>'Pivot 2'!$AB$4:$AB$5</c:f>
              <c:strCache>
                <c:ptCount val="1"/>
                <c:pt idx="0">
                  <c:v>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2'!$AB$6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F4-4D90-8845-75033D849257}"/>
            </c:ext>
          </c:extLst>
        </c:ser>
        <c:ser>
          <c:idx val="27"/>
          <c:order val="27"/>
          <c:tx>
            <c:strRef>
              <c:f>'Pivot 2'!$AC$4:$AC$5</c:f>
              <c:strCache>
                <c:ptCount val="1"/>
                <c:pt idx="0">
                  <c:v>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2'!$AC$6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F4-4D90-8845-75033D849257}"/>
            </c:ext>
          </c:extLst>
        </c:ser>
        <c:ser>
          <c:idx val="28"/>
          <c:order val="28"/>
          <c:tx>
            <c:strRef>
              <c:f>'Pivot 2'!$AD$4:$AD$5</c:f>
              <c:strCache>
                <c:ptCount val="1"/>
                <c:pt idx="0">
                  <c:v>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2'!$AD$6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F4-4D90-8845-75033D849257}"/>
            </c:ext>
          </c:extLst>
        </c:ser>
        <c:ser>
          <c:idx val="29"/>
          <c:order val="29"/>
          <c:tx>
            <c:strRef>
              <c:f>'Pivot 2'!$AE$4:$AE$5</c:f>
              <c:strCache>
                <c:ptCount val="1"/>
                <c:pt idx="0">
                  <c:v>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2'!$AE$6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F4-4D90-8845-75033D849257}"/>
            </c:ext>
          </c:extLst>
        </c:ser>
        <c:ser>
          <c:idx val="30"/>
          <c:order val="30"/>
          <c:tx>
            <c:strRef>
              <c:f>'Pivot 2'!$AF$4:$AF$5</c:f>
              <c:strCache>
                <c:ptCount val="1"/>
                <c:pt idx="0">
                  <c:v>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2'!$AF$6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5F4-4D90-8845-75033D849257}"/>
            </c:ext>
          </c:extLst>
        </c:ser>
        <c:ser>
          <c:idx val="31"/>
          <c:order val="31"/>
          <c:tx>
            <c:strRef>
              <c:f>'Pivot 2'!$AG$4:$AG$5</c:f>
              <c:strCache>
                <c:ptCount val="1"/>
                <c:pt idx="0">
                  <c:v>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2'!$AG$6</c:f>
              <c:numCache>
                <c:formatCode>General</c:formatCode>
                <c:ptCount val="1"/>
                <c:pt idx="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5F4-4D90-8845-75033D849257}"/>
            </c:ext>
          </c:extLst>
        </c:ser>
        <c:ser>
          <c:idx val="32"/>
          <c:order val="32"/>
          <c:tx>
            <c:strRef>
              <c:f>'Pivot 2'!$AH$4:$AH$5</c:f>
              <c:strCache>
                <c:ptCount val="1"/>
                <c:pt idx="0">
                  <c:v>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5F4-4D90-8845-75033D849257}"/>
            </c:ext>
          </c:extLst>
        </c:ser>
        <c:ser>
          <c:idx val="33"/>
          <c:order val="33"/>
          <c:tx>
            <c:strRef>
              <c:f>'Pivot 2'!$AI$4:$AI$5</c:f>
              <c:strCache>
                <c:ptCount val="1"/>
                <c:pt idx="0">
                  <c:v>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2'!$AI$6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F4-4D90-8845-75033D849257}"/>
            </c:ext>
          </c:extLst>
        </c:ser>
        <c:ser>
          <c:idx val="34"/>
          <c:order val="34"/>
          <c:tx>
            <c:strRef>
              <c:f>'Pivot 2'!$AJ$4:$AJ$5</c:f>
              <c:strCache>
                <c:ptCount val="1"/>
                <c:pt idx="0">
                  <c:v>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2'!$AJ$6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5F4-4D90-8845-75033D849257}"/>
            </c:ext>
          </c:extLst>
        </c:ser>
        <c:ser>
          <c:idx val="35"/>
          <c:order val="35"/>
          <c:tx>
            <c:strRef>
              <c:f>'Pivot 2'!$AK$4:$AK$5</c:f>
              <c:strCache>
                <c:ptCount val="1"/>
                <c:pt idx="0">
                  <c:v>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2'!$AK$6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5F4-4D90-8845-75033D849257}"/>
            </c:ext>
          </c:extLst>
        </c:ser>
        <c:ser>
          <c:idx val="36"/>
          <c:order val="36"/>
          <c:tx>
            <c:strRef>
              <c:f>'Pivot 2'!$AL$4:$AL$5</c:f>
              <c:strCache>
                <c:ptCount val="1"/>
                <c:pt idx="0">
                  <c:v>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2'!$AL$6</c:f>
              <c:numCache>
                <c:formatCode>General</c:formatCode>
                <c:ptCount val="1"/>
                <c:pt idx="0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5F4-4D90-8845-75033D849257}"/>
            </c:ext>
          </c:extLst>
        </c:ser>
        <c:ser>
          <c:idx val="37"/>
          <c:order val="37"/>
          <c:tx>
            <c:strRef>
              <c:f>'Pivot 2'!$AM$4:$AM$5</c:f>
              <c:strCache>
                <c:ptCount val="1"/>
                <c:pt idx="0">
                  <c:v>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2'!$AM$6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5F4-4D90-8845-75033D849257}"/>
            </c:ext>
          </c:extLst>
        </c:ser>
        <c:ser>
          <c:idx val="38"/>
          <c:order val="38"/>
          <c:tx>
            <c:strRef>
              <c:f>'Pivot 2'!$AN$4:$AN$5</c:f>
              <c:strCache>
                <c:ptCount val="1"/>
                <c:pt idx="0">
                  <c:v>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2'!$AN$6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5F4-4D90-8845-75033D849257}"/>
            </c:ext>
          </c:extLst>
        </c:ser>
        <c:ser>
          <c:idx val="39"/>
          <c:order val="39"/>
          <c:tx>
            <c:strRef>
              <c:f>'Pivot 2'!$AO$4:$AO$5</c:f>
              <c:strCache>
                <c:ptCount val="1"/>
                <c:pt idx="0">
                  <c:v>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2'!$AO$6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5F4-4D90-8845-75033D849257}"/>
            </c:ext>
          </c:extLst>
        </c:ser>
        <c:ser>
          <c:idx val="40"/>
          <c:order val="40"/>
          <c:tx>
            <c:strRef>
              <c:f>'Pivot 2'!$AP$4:$AP$5</c:f>
              <c:strCache>
                <c:ptCount val="1"/>
                <c:pt idx="0">
                  <c:v>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2'!$AP$6</c:f>
              <c:numCache>
                <c:formatCode>General</c:formatCode>
                <c:ptCount val="1"/>
                <c:pt idx="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5F4-4D90-8845-75033D849257}"/>
            </c:ext>
          </c:extLst>
        </c:ser>
        <c:ser>
          <c:idx val="41"/>
          <c:order val="41"/>
          <c:tx>
            <c:strRef>
              <c:f>'Pivot 2'!$AQ$4:$AQ$5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4-55F4-4D90-8845-75033D849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644656"/>
        <c:axId val="589646952"/>
      </c:barChart>
      <c:catAx>
        <c:axId val="5896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46952"/>
        <c:crosses val="autoZero"/>
        <c:auto val="1"/>
        <c:lblAlgn val="ctr"/>
        <c:lblOffset val="100"/>
        <c:noMultiLvlLbl val="0"/>
      </c:catAx>
      <c:valAx>
        <c:axId val="58964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9-4BD7-8C9D-562A9EACF09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D9-4BD7-8C9D-562A9EACF09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D9-4BD7-8C9D-562A9EACF09D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D9-4BD7-8C9D-562A9EAC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527656"/>
        <c:axId val="609525032"/>
      </c:lineChart>
      <c:catAx>
        <c:axId val="60952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25032"/>
        <c:crosses val="autoZero"/>
        <c:auto val="1"/>
        <c:lblAlgn val="ctr"/>
        <c:lblOffset val="100"/>
        <c:noMultiLvlLbl val="0"/>
      </c:catAx>
      <c:valAx>
        <c:axId val="60952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2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and Chance of Success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Sheet2!$F$2:$F$12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0.46305418719211822</c:v>
                </c:pt>
                <c:pt idx="4">
                  <c:v>0.41610738255033558</c:v>
                </c:pt>
                <c:pt idx="5">
                  <c:v>0.40145985401459855</c:v>
                </c:pt>
                <c:pt idx="6">
                  <c:v>0.36904761904761907</c:v>
                </c:pt>
                <c:pt idx="7">
                  <c:v>0.49090909090909091</c:v>
                </c:pt>
                <c:pt idx="8">
                  <c:v>0.5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D-4E11-BF03-3273789BD545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Sheet2!$G$2:$G$12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0.41871921182266009</c:v>
                </c:pt>
                <c:pt idx="4">
                  <c:v>0.48322147651006714</c:v>
                </c:pt>
                <c:pt idx="5">
                  <c:v>0.45985401459854014</c:v>
                </c:pt>
                <c:pt idx="6">
                  <c:v>0.5</c:v>
                </c:pt>
                <c:pt idx="7">
                  <c:v>0.49090909090909091</c:v>
                </c:pt>
                <c:pt idx="8">
                  <c:v>0.40909090909090912</c:v>
                </c:pt>
                <c:pt idx="9">
                  <c:v>0.5714285714285714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D-4E11-BF03-3273789BD545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Sheet2!$H$2:$H$12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0.11822660098522167</c:v>
                </c:pt>
                <c:pt idx="4">
                  <c:v>0.10067114093959731</c:v>
                </c:pt>
                <c:pt idx="5">
                  <c:v>0.13868613138686131</c:v>
                </c:pt>
                <c:pt idx="6">
                  <c:v>0.13095238095238096</c:v>
                </c:pt>
                <c:pt idx="7">
                  <c:v>1.8181818181818181E-2</c:v>
                </c:pt>
                <c:pt idx="8">
                  <c:v>9.0909090909090912E-2</c:v>
                </c:pt>
                <c:pt idx="9">
                  <c:v>0.14285714285714285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D-4E11-BF03-3273789BD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0472"/>
        <c:axId val="541951784"/>
      </c:lineChart>
      <c:catAx>
        <c:axId val="541950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(in dollars)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51784"/>
        <c:crosses val="autoZero"/>
        <c:auto val="1"/>
        <c:lblAlgn val="ctr"/>
        <c:lblOffset val="100"/>
        <c:noMultiLvlLbl val="0"/>
      </c:catAx>
      <c:valAx>
        <c:axId val="54195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Successful, Failed, or</a:t>
                </a:r>
                <a:r>
                  <a:rPr lang="en-US" baseline="0"/>
                  <a:t> Canceled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5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14</xdr:row>
      <xdr:rowOff>166686</xdr:rowOff>
    </xdr:from>
    <xdr:to>
      <xdr:col>8</xdr:col>
      <xdr:colOff>1047750</xdr:colOff>
      <xdr:row>41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21906</xdr:colOff>
      <xdr:row>10</xdr:row>
      <xdr:rowOff>101916</xdr:rowOff>
    </xdr:from>
    <xdr:to>
      <xdr:col>4</xdr:col>
      <xdr:colOff>990600</xdr:colOff>
      <xdr:row>32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929640</xdr:colOff>
      <xdr:row>10</xdr:row>
      <xdr:rowOff>152400</xdr:rowOff>
    </xdr:from>
    <xdr:to>
      <xdr:col>13</xdr:col>
      <xdr:colOff>266700</xdr:colOff>
      <xdr:row>31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13</xdr:row>
      <xdr:rowOff>33336</xdr:rowOff>
    </xdr:from>
    <xdr:to>
      <xdr:col>7</xdr:col>
      <xdr:colOff>371475</xdr:colOff>
      <xdr:row>35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ry Millen" refreshedDate="44044.388553009259" createdVersion="6" refreshedVersion="6" minRefreshableVersion="3" recordCount="4115">
  <cacheSource type="worksheet">
    <worksheetSource ref="A1:U1048576" sheet="Data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Hell Has No Fury by TwentySomething @ Edinburgh Fringe"/>
        <s v="ghost -- a music video"/>
        <s v="The Hero-In Me // Heroinmaleren - en mÃ¥de at leve pÃ¥"/>
        <s v="Born to Crunch - Jackson Holesome Granola"/>
        <s v="Songs for a New World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LED sports clothing for running cycling and walking, we make (Canceled)"/>
        <s v="&quot;Paper Chase&quot; Students can make family friendly short films."/>
        <s v="MITOSIS | a short film"/>
        <s v="Wess Meets West - Press Our New Album on CD!"/>
        <s v="Love Water Tour"/>
        <s v="Monk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Bisagra Teatro: Foro Multidisciplinario"/>
        <s v="In Sickness and in Health- a couples journey through cancer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Help Support Brad Dassey's Music"/>
        <s v="The Recursion Theorem (Short Film)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Roman Dead (Canceled)"/>
        <s v="Fly Away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BEAUTIFUL DREAMERS: An Adult Coloring Book (Canceled)"/>
        <s v="Sorry I Tripped in Your Yard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The Last Encore Musical"/>
        <s v="Fike // You Say Speak We Say Move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MARTIN, LOVE, SEX &amp; RHYTHM The Musical Performance"/>
        <s v="America is at the Mall: A Post 9/11 Happily  Never After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The Obsessive Line Collection (Canceled)"/>
        <s v="SICKNESS 2014 Build Killian's Bike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Project ThunderStruck - Testing a New Spacecraft Concept"/>
        <s v="Redemption - Debut Multi-cultural Worship Album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HUB Theatre Group presents John Logan's RED"/>
        <s v="'SCARAMOUCHE JONES'' by Justin Butcher"/>
        <s v="Casa Calabaza, Premio Nacional de Teatro Penitenciario.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A Countrified Wedding: A Guide to an English Country Wedding"/>
        <s v="My Real Mother's Name is... (Canceled)"/>
        <s v="Trillion: Feature Film"/>
        <s v="Trumpy and Viola take to the Big Apple"/>
        <s v="Discovering the Other Woman"/>
        <s v="Trumperama"/>
        <s v="LE NUVOLE DEL CIELO-CLOUDS OF THE SKY"/>
        <s v="Scout's Honor"/>
        <s v="Artists' tickets to VARIATIONS ON FAMILY"/>
        <s v="The Love Shack"/>
        <s v="READY OR NOT HERE I COME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Get Affordable Website with Premium Hosting and Domain"/>
        <s v="Mobile Excellence Awards (Canceled)"/>
        <s v="Stuck On An Eyeland"/>
        <s v="Felting tutorials - worldwide wool craft - translation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KIN - Wearable music remote control for your mobile phone"/>
        <s v="Pocket Monsters: A Musical Parody (Canceled)"/>
        <s v="Silenus March: A Novel"/>
        <s v="&quot;Never Let Me Go&quot; CD Recording Project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The National Forests Passport Project (Canceled)"/>
        <s v="These Easy Days (Canceled)"/>
        <s v="Braille Academy"/>
        <s v="Aeldengald Saga Book I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Anaheim California here we come but we need your help."/>
        <s v="Charmaine (Daughter of Charlotte)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SUPER!: An Original Musical (KC Fringe 2015) (Canceled)"/>
        <s v="Lunch For Tots"/>
        <s v="Grover Theatre Company (GTC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iShopGreen.ca - the green product marketplace (Canceled)"/>
        <s v="A day in the life of...(podcast) (Canceled)"/>
        <s v="Reality  Check (Canceled)"/>
        <s v="The Sketchy Pelican (Canceled)"/>
        <s v="Planet Snow Kids - an online global family of snow lovers."/>
        <s v="scriptCall - The Personal Presentation Platform"/>
        <s v="Angwish &quot;I Wanna Be Your Monkey&quot; Music Video"/>
        <s v="Shutters of Hope: The Real Faces of Infertility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Beginner's Guide to Fibromyalgia translation - fibromialgia"/>
        <s v="Triad a new album by James Murrell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A very effective CD-Book for the Bilingual Pre-Kinder Class!"/>
        <s v="Social Rewards - A new twist on social media (Canceled)"/>
        <s v="Heroes Faith II (Superior Soldier)"/>
        <s v="Mioti"/>
        <s v="Funding the new album by Chris Reed and the Anime Raiders"/>
        <s v="Demigods - Rise of the Children - Part 1 (Design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Jamaican food truck in Munich in the making! (Canceled)"/>
        <s v="BioToo - Emergency Temporary Tattoos"/>
        <s v="The Grym Brothers Series"/>
        <s v="In His Presence"/>
        <s v="DeadRealm RPG Series for Android and iOS"/>
        <s v="LA VIE"/>
        <s v="Learn U.S. Geography: Dreaming my way across The U.S."/>
        <s v="Gourmet Steak Hot Dogs By The Savage Wienerâ„¢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Ant Farm Theatre Project (Canceled)"/>
        <s v="Ping"/>
        <s v="C is for Crooked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Build Phatboyz Food Truck (Canceled)"/>
        <s v="Heads Up! / Vai com Tudo! - Music &amp; Sports Education for All"/>
        <s v="Bowlz Cafe, Hull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Barney's, deliciously New York - Vintage 1972 Chevy P10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Finit - Hashtag Chatting (Canceled)"/>
        <s v="CheckMate Careers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Broadcasts to Promote Human Freedom in South Florida"/>
        <s v="Darwin's Kiss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Burgers and Babes Food Truck (Canceled)"/>
        <s v="Rolodex: One Contact List to Rule Them All"/>
        <s v="Handee Job for PS4 Gets on Shark Tank"/>
        <s v="Girls, Ladies and Women - A Gospel Drama"/>
        <s v="Lavvoro - A new LinkedIn and Facebook for the job market"/>
        <s v="Coco Bowls (Canceled)"/>
        <s v="The Second Renaissance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All in One Cloud Business Management - Extendix Panel"/>
        <s v="Keto Advice (Canceled)"/>
        <s v="Vuzion: An Actual Overlaid Heads Up Display Wearable"/>
        <s v="Projektwebseite (Canceled)"/>
        <s v="1000 words (Canceled)"/>
        <s v="Indian in Chelsea - Web Animated series"/>
        <s v="everydayrelay"/>
        <s v="Database of Interlinear Greek Words"/>
        <s v="Realidades del Hombre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oToBOTS.com - Freedom from high cost auto repairs (Canceled)"/>
        <s v="Age of Spirit: The Battle in Heaven"/>
        <s v="A FORK IN THE ROAD food truck"/>
        <s v="Man Down! Translation project"/>
        <s v="Dream TRIP to Tornado Alley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ming apart at the stitches... (Canceled)"/>
        <s v="Tired of Corporation Negotiation? THINK MIDDLE MEDIATION!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SWEET LOVE - a Lovely Christian WEDDING SONG Happy Marriage"/>
        <s v="Small Animal Deterrent Latch (S.A.D.L.)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Game Swapper (Canceled)"/>
        <s v="Meme Wars - Dank Age"/>
        <s v="Oddity Photography - help get us off the ground!"/>
        <s v="DodgeBall Blitz"/>
        <s v="&quot;Buffalo Info.&quot; Directions-Events-Places Of Interest-History"/>
        <s v="Thundercreek Studios"/>
        <s v="Rabbly"/>
        <s v="Alcohol On Call (Canceled)"/>
        <s v="Kelli's Kitchen"/>
        <s v="Strain Wars"/>
        <s v="Bee Bay Microjobs (Canceled)"/>
        <s v="Hart Blvd. A feature film by Andrew Greve"/>
        <s v="D-Pro Athletic Headband with Carbon Fiber"/>
        <s v="Funding HyperLight Studios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Jeremy Kyle- The Opera"/>
        <s v="A Bite of a Snake Play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Privileged Zone - Premium Social Network (Canceled)"/>
        <s v="pitchtograndma (Canceled)"/>
        <s v="RummageCity.com - Rummage sailing made easy!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Pleero, A Technology Team Building Website (Canceled)"/>
        <s v="The Man Who Loved Dinosaurs. Based on a true story.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90358834"/>
        <n v="1422750707"/>
        <n v="1458579568"/>
        <n v="1417321515"/>
        <n v="140284536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485796613"/>
        <n v="1396890822"/>
        <n v="1397354400"/>
        <n v="1304439025"/>
        <n v="1373475120"/>
        <n v="1468437240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490196830"/>
        <n v="1357408721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90331623"/>
        <n v="1403452131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36738772"/>
        <n v="1489700230"/>
        <n v="1453748434"/>
        <n v="1412516354"/>
        <n v="1412648537"/>
        <n v="1445660045"/>
        <n v="1422637200"/>
        <n v="1305483086"/>
        <n v="1352055886"/>
        <n v="1359052710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460140282"/>
        <n v="1388102094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37188400"/>
        <n v="14918553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4360478"/>
        <n v="1400301165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35698368"/>
        <n v="1427423940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15481203"/>
        <n v="1409585434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33988791"/>
        <n v="1479032260"/>
        <n v="149041638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56703940"/>
        <n v="1487550399"/>
        <n v="1443782138"/>
        <n v="1385931702"/>
        <n v="1329342361"/>
        <n v="1470527094"/>
        <n v="1455964170"/>
        <n v="1436677091"/>
        <n v="1442635140"/>
        <n v="1415534400"/>
        <n v="1415828820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431072843"/>
        <n v="1452282420"/>
        <n v="1365228982"/>
        <n v="146176530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448489095"/>
        <n v="1490809450"/>
        <n v="1287115200"/>
        <n v="1385590111"/>
        <n v="1482108350"/>
        <n v="1379363406"/>
        <n v="1408827550"/>
        <n v="1440318908"/>
        <n v="1463232936"/>
        <n v="1467132185"/>
        <n v="1443379104"/>
        <n v="1307554261"/>
        <n v="1438662603"/>
        <n v="1452112717"/>
        <n v="1455417571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198562"/>
        <n v="1431702289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30517600"/>
        <n v="1408526477"/>
        <n v="1444984904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08986738"/>
        <n v="1488773332"/>
        <n v="1429134893"/>
        <n v="1462827000"/>
        <n v="1452942000"/>
        <n v="1426522316"/>
        <n v="1336789860"/>
        <n v="1481473208"/>
        <n v="1410811740"/>
        <n v="1450032297"/>
        <n v="1461406600"/>
        <n v="1433714198"/>
        <n v="1436137140"/>
        <n v="1433685354"/>
        <n v="1407565504"/>
        <n v="1484348700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461535140"/>
        <n v="1355197047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81090870"/>
        <n v="1415932643"/>
        <n v="1337955240"/>
        <n v="1451679612"/>
        <n v="1326520886"/>
        <n v="1390921827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76189339"/>
        <n v="1487397540"/>
        <n v="1308431646"/>
        <n v="1447018833"/>
        <n v="1310837574"/>
        <n v="1440101160"/>
        <n v="1357176693"/>
        <n v="1493571600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11748335"/>
        <n v="1406799981"/>
        <n v="1470498332"/>
        <n v="1427133600"/>
        <n v="1450887480"/>
        <n v="1434738483"/>
        <n v="1448761744"/>
        <n v="1434647305"/>
        <n v="1482294990"/>
        <n v="1460140500"/>
        <n v="1429375922"/>
        <n v="1440524082"/>
        <n v="1431745200"/>
        <n v="1405305000"/>
        <n v="14439060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472745594"/>
        <n v="1355930645"/>
        <n v="1431547468"/>
        <n v="1408058820"/>
        <n v="1468482694"/>
        <n v="1407847978"/>
        <n v="1450521990"/>
        <n v="1421042403"/>
        <n v="1488340800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3726142"/>
        <n v="1445874513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72317209"/>
        <n v="1401595200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29823138"/>
        <n v="1469980800"/>
        <n v="1467231614"/>
        <n v="1453310661"/>
        <n v="1429028365"/>
        <n v="1463645521"/>
        <n v="1470355833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2479600"/>
        <n v="1433587620"/>
        <n v="1437161739"/>
        <n v="1444940558"/>
        <n v="1410191405"/>
        <n v="1435504170"/>
        <n v="1463753302"/>
        <n v="1483423467"/>
        <n v="1456397834"/>
        <n v="1415247757"/>
        <n v="1426091036"/>
        <n v="1455399313"/>
        <n v="1432913659"/>
        <n v="1427427276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427825044"/>
        <n v="1376140520"/>
        <n v="1412272592"/>
        <n v="1449914400"/>
        <n v="1437926458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32843500"/>
        <n v="1466789269"/>
        <n v="1458859153"/>
        <n v="1391991701"/>
        <n v="1460644440"/>
        <n v="1407425717"/>
        <n v="1415909927"/>
        <n v="1423432709"/>
        <n v="1444589020"/>
        <n v="1347004260"/>
        <n v="1462391932"/>
        <n v="1451752021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39048017"/>
        <n v="1478383912"/>
        <n v="1457947483"/>
        <n v="1418080887"/>
        <n v="1427414732"/>
        <n v="1490589360"/>
        <n v="1393786877"/>
        <n v="1423772060"/>
        <n v="1405741404"/>
        <n v="1468519920"/>
        <n v="1454864280"/>
        <n v="1439734001"/>
        <n v="1477509604"/>
        <n v="145222879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17295990"/>
        <n v="149275946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57996400"/>
        <n v="1424989029"/>
        <n v="1468513533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8804762"/>
        <n v="1425655349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06566363"/>
        <n v="1492270947"/>
        <n v="1447281044"/>
        <n v="1407729600"/>
        <n v="1449077100"/>
        <n v="1417391100"/>
        <n v="1259715000"/>
        <n v="1369498714"/>
        <n v="1337562726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89669203"/>
        <n v="1462729317"/>
        <n v="1465258325"/>
        <n v="1410459023"/>
        <n v="1452142672"/>
        <n v="1425242029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401464101"/>
        <n v="1428197422"/>
        <n v="1422735120"/>
        <n v="1444433886"/>
        <n v="1427503485"/>
        <n v="1474360197"/>
        <n v="1460116576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25258240"/>
        <n v="1412003784"/>
        <n v="1459694211"/>
        <n v="1407955748"/>
        <n v="1447628946"/>
        <n v="1411312250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92142860"/>
        <n v="1491007211"/>
        <n v="1490499180"/>
        <n v="1491233407"/>
        <n v="1491726956"/>
        <n v="1490659134"/>
        <m/>
      </sharedItems>
    </cacheField>
    <cacheField name="launched_at" numFmtId="0">
      <sharedItems containsString="0" containsBlank="1" containsNumber="1" containsInteger="1" minValue="1242532513" maxValue="1489591807" count="4115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87770434"/>
        <n v="1420158707"/>
        <n v="1455991168"/>
        <n v="1414725915"/>
        <n v="140025336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481908613"/>
        <n v="1395162822"/>
        <n v="1395277318"/>
        <n v="1301847025"/>
        <n v="1371569202"/>
        <n v="1463253240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485016430"/>
        <n v="1354816721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87743223"/>
        <n v="1401205731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35874772"/>
        <n v="1487111830"/>
        <n v="1452193234"/>
        <n v="1409924354"/>
        <n v="1408760537"/>
        <n v="1443068045"/>
        <n v="1419271458"/>
        <n v="1297620584"/>
        <n v="1302891086"/>
        <n v="1350324286"/>
        <n v="1356979110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457551882"/>
        <n v="1385510094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32100004"/>
        <n v="1488935245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401768478"/>
        <n v="1397709165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31810368"/>
        <n v="142238331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12885603"/>
        <n v="1406907034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31396791"/>
        <n v="1476436660"/>
        <n v="14874857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54546859"/>
        <n v="1484958399"/>
        <n v="1440326138"/>
        <n v="1383076902"/>
        <n v="1324158361"/>
        <n v="1467935094"/>
        <n v="1450780170"/>
        <n v="1434085091"/>
        <n v="1442243484"/>
        <n v="1414538031"/>
        <n v="1412258977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427184843"/>
        <n v="1447962505"/>
        <n v="1362640582"/>
        <n v="1459198499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445893495"/>
        <n v="1485629050"/>
        <n v="1284567905"/>
        <n v="1382994511"/>
        <n v="1479516350"/>
        <n v="1375475406"/>
        <n v="1406235550"/>
        <n v="1436430908"/>
        <n v="1461072936"/>
        <n v="1461948185"/>
        <n v="1440787104"/>
        <n v="1458178044"/>
        <n v="1304962261"/>
        <n v="1436502603"/>
        <n v="1449520717"/>
        <n v="1452825571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014562"/>
        <n v="1426518289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26538129"/>
        <n v="1407057677"/>
        <n v="1439800904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05098738"/>
        <n v="1486613332"/>
        <n v="1426542893"/>
        <n v="1457710589"/>
        <n v="1449785223"/>
        <n v="1423933916"/>
        <n v="1331666146"/>
        <n v="1478881208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459716480"/>
        <n v="1350009447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77030070"/>
        <n v="1413337043"/>
        <n v="1332808501"/>
        <n v="1449087612"/>
        <n v="1322632886"/>
        <n v="1389193827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71005339"/>
        <n v="1484684247"/>
        <n v="1305839646"/>
        <n v="1444423233"/>
        <n v="1308245574"/>
        <n v="1436542030"/>
        <n v="1354584693"/>
        <n v="1489106948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6564335"/>
        <n v="1404207981"/>
        <n v="1469202332"/>
        <n v="1423847093"/>
        <n v="1448469719"/>
        <n v="1432146483"/>
        <n v="1446166144"/>
        <n v="1432055305"/>
        <n v="1477107390"/>
        <n v="1457628680"/>
        <n v="1426783922"/>
        <n v="1437932082"/>
        <n v="1429170603"/>
        <n v="1402612730"/>
        <n v="1441955269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470153594"/>
        <n v="1352906645"/>
        <n v="1428955468"/>
        <n v="1405466820"/>
        <n v="1465890694"/>
        <n v="1405687978"/>
        <n v="1447757190"/>
        <n v="1415858403"/>
        <n v="1483768497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1134142"/>
        <n v="1442850513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469725209"/>
        <n v="1398862875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27231138"/>
        <n v="1466787335"/>
        <n v="1464639614"/>
        <n v="1450718661"/>
        <n v="1425143965"/>
        <n v="1458461521"/>
        <n v="1465171833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28507409"/>
        <n v="1430996150"/>
        <n v="1434569739"/>
        <n v="1442348558"/>
        <n v="1408031405"/>
        <n v="1432912170"/>
        <n v="1458569302"/>
        <n v="1480831467"/>
        <n v="1453805834"/>
        <n v="1412652157"/>
        <n v="1423502636"/>
        <n v="1452807313"/>
        <n v="1430321659"/>
        <n v="1425270876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425236644"/>
        <n v="1373548520"/>
        <n v="1407088592"/>
        <n v="1445336607"/>
        <n v="1432742458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30124509"/>
        <n v="1464197269"/>
        <n v="1456270753"/>
        <n v="1389399701"/>
        <n v="1458336690"/>
        <n v="1404833717"/>
        <n v="1414351127"/>
        <n v="1420840709"/>
        <n v="1441997020"/>
        <n v="1345062936"/>
        <n v="1457297932"/>
        <n v="1447864021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36456017"/>
        <n v="1475791912"/>
        <n v="1455359083"/>
        <n v="1415488887"/>
        <n v="1424826332"/>
        <n v="1488038674"/>
        <n v="1390330877"/>
        <n v="1421180060"/>
        <n v="1403149404"/>
        <n v="1466188338"/>
        <n v="1452272280"/>
        <n v="1437142547"/>
        <n v="1474917604"/>
        <n v="144963679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14700390"/>
        <n v="148757906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52842511"/>
        <n v="1422397029"/>
        <n v="1465921533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6212762"/>
        <n v="1420471349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03974363"/>
        <n v="1488386547"/>
        <n v="1444685444"/>
        <n v="1405097760"/>
        <n v="1446612896"/>
        <n v="1412371898"/>
        <n v="1253712916"/>
        <n v="1366906714"/>
        <n v="133237872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87944803"/>
        <n v="1457548917"/>
        <n v="1462666325"/>
        <n v="1407867023"/>
        <n v="1449550672"/>
        <n v="1422650029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400600101"/>
        <n v="1425609022"/>
        <n v="1420091999"/>
        <n v="1441841886"/>
        <n v="1423619085"/>
        <n v="1471768197"/>
        <n v="1457528176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22043154"/>
        <n v="1406819784"/>
        <n v="1457105811"/>
        <n v="1405363748"/>
        <n v="1445033346"/>
        <n v="1406128250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86962460"/>
        <n v="1488418811"/>
        <n v="1488430760"/>
        <n v="1489591807"/>
        <n v="1489480556"/>
        <n v="148547873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rry Millen" refreshedDate="44047.787067476849" createdVersion="6" refreshedVersion="6" minRefreshableVersion="3" recordCount="4114">
  <cacheSource type="worksheet">
    <worksheetSource ref="A1:R4115" sheet="Data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7-02-22T13:33:54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6-12-16T17:16:53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7-01-21T16:33:50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7-02-22T06:00:23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5-07-02T22:06:12"/>
        <d v="2017-02-14T22:37:10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6-03-09T19:31:22"/>
        <d v="2013-11-26T23:54:54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5-05-20T05:33:24"/>
        <d v="2017-03-08T01:07:25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6-03T04:07:58"/>
        <d v="2014-04-17T04:32:45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5-16T21:06:08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10-09T20:13:23"/>
        <d v="2014-08-01T15:30:34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7-02-19T06:29:2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6-02-04T00:47:39"/>
        <d v="2017-01-21T00:26:39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5-03-24T08:14:03"/>
        <d v="2015-11-19T19:48:25"/>
        <d v="2013-03-07T07:16:22"/>
        <d v="2016-03-28T20:54:59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5-10-26T21:04:55"/>
        <d v="2017-01-28T18:44:10"/>
        <d v="2010-09-15T16:25:05"/>
        <d v="2013-10-28T21:08:31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1-05-09T17:31:01"/>
        <d v="2015-07-10T04:30:03"/>
        <d v="2015-12-07T20:38:37"/>
        <d v="2016-01-15T02:39:31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0T19:09:22"/>
        <d v="2015-03-16T15:04:49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5-03-16T20:35:29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4-07-11T17:12:18"/>
        <d v="2017-02-09T04:08:52"/>
        <d v="2015-03-16T21:54:53"/>
        <d v="2016-03-11T15:36:2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6-04-03T20:48:00"/>
        <d v="2012-10-12T02:37:27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3-08-20T20:21:10"/>
        <d v="2014-10-15T01:37:23"/>
        <d v="2012-03-27T00:35:01"/>
        <d v="2015-12-02T20:20:12"/>
        <d v="2011-11-30T06:01:26"/>
        <d v="2014-01-08T15:10:27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6-08-12T12:35:39"/>
        <d v="2017-01-17T20:17:27"/>
        <d v="2011-05-19T21:14:06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28T16:18:55"/>
        <d v="2014-07-01T09:46:21"/>
        <d v="2016-07-22T15:45:32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5-04-16T07:50:03"/>
        <d v="2014-06-12T22:38:50"/>
        <d v="2015-09-11T07:07:49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6-08-02T15:59:54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01T19:02:22"/>
        <d v="2015-09-21T15:48:33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6-07-28T17:00:09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5-03-24T21:05:38"/>
        <d v="2016-06-24T16:55:35"/>
        <d v="2016-05-30T20:20:14"/>
        <d v="2015-12-21T17:24:21"/>
        <d v="2015-02-28T17:19:25"/>
        <d v="2016-03-20T08:12:01"/>
        <d v="2016-06-06T00:10:33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4-08T15:36:49"/>
        <d v="2015-05-07T10:55:50"/>
        <d v="2015-06-17T19:35:39"/>
        <d v="2015-09-15T20:22:38"/>
        <d v="2014-08-14T15:50:0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5-03-01T19:04:04"/>
        <d v="2013-07-11T13:15:20"/>
        <d v="2014-08-03T17:56:32"/>
        <d v="2015-10-20T10:23:27"/>
        <d v="2015-05-27T16:00:58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5-04-27T08:48:29"/>
        <d v="2016-05-25T17:27:49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5-07-09T15:33:37"/>
        <d v="2016-10-06T22:11:52"/>
        <d v="2016-02-13T10:24:43"/>
        <d v="2014-11-08T23:21:27"/>
        <d v="2015-02-25T01:05:32"/>
        <d v="2017-02-25T16:04:34"/>
        <d v="2014-01-21T19:01:17"/>
        <d v="2015-01-13T20:14:20"/>
        <d v="2014-06-19T03:43:24"/>
        <d v="2016-06-17T18:32:18"/>
        <d v="2016-01-08T16:58:00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4-10-30T20:19:50"/>
        <d v="2017-02-20T08:24:2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1-15T07:21:51"/>
        <d v="2015-01-27T22:17:09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3-13T02:12:42"/>
        <d v="2015-01-05T15:22:29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</sharedItems>
      <fieldGroup par="19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1185295.835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2734"/>
    <x v="0"/>
    <s v="Award-Winning Audio Design Experts Voix are back with their latest product. The amazing mi8| Retro Duo Wireless Stereo Sound System."/>
    <n v="1"/>
    <n v="22603"/>
    <x v="0"/>
    <x v="0"/>
    <s v="USD"/>
    <x v="0"/>
    <x v="0"/>
    <b v="0"/>
    <n v="163"/>
    <b v="1"/>
    <x v="0"/>
    <n v="22603"/>
    <n v="11383"/>
    <x v="0"/>
    <m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x v="1"/>
    <x v="1"/>
    <b v="0"/>
    <n v="2035"/>
    <b v="1"/>
    <x v="1"/>
    <n v="9302.5"/>
    <n v="5668.75"/>
    <x v="0"/>
    <m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x v="2"/>
    <x v="2"/>
    <b v="1"/>
    <n v="711"/>
    <b v="1"/>
    <x v="2"/>
    <n v="3038.3319999999999"/>
    <n v="15547.16"/>
    <x v="0"/>
    <m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x v="3"/>
    <x v="3"/>
    <b v="0"/>
    <n v="775"/>
    <b v="0"/>
    <x v="3"/>
    <n v="215.35021"/>
    <n v="538763.02500000002"/>
    <x v="0"/>
    <m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x v="4"/>
    <x v="4"/>
    <b v="1"/>
    <n v="26457"/>
    <b v="1"/>
    <x v="0"/>
    <n v="78.137822333333332"/>
    <n v="1185295.835"/>
    <x v="0"/>
    <m/>
  </r>
  <r>
    <n v="3840"/>
    <x v="5"/>
    <s v="A gritty play looking at a modern day relationship, highlighting issues of mental health and abuse suffered by men."/>
    <n v="1"/>
    <n v="65"/>
    <x v="0"/>
    <x v="1"/>
    <s v="GBP"/>
    <x v="5"/>
    <x v="5"/>
    <b v="0"/>
    <n v="3"/>
    <b v="1"/>
    <x v="4"/>
    <n v="65"/>
    <n v="34"/>
    <x v="0"/>
    <m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x v="6"/>
    <x v="6"/>
    <b v="1"/>
    <n v="3663"/>
    <b v="1"/>
    <x v="5"/>
    <n v="27.906363636363636"/>
    <n v="155316.5"/>
    <x v="0"/>
    <m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x v="7"/>
    <x v="7"/>
    <b v="0"/>
    <n v="35"/>
    <b v="1"/>
    <x v="6"/>
    <n v="27.02"/>
    <n v="693"/>
    <x v="0"/>
    <m/>
  </r>
  <r>
    <n v="2245"/>
    <x v="8"/>
    <s v="You've got a time machine, high-powered weapons and a whole lot of history to save. Welcome to TimeWatch!"/>
    <n v="4000"/>
    <n v="105881"/>
    <x v="0"/>
    <x v="0"/>
    <s v="USD"/>
    <x v="8"/>
    <x v="8"/>
    <b v="0"/>
    <n v="1980"/>
    <b v="1"/>
    <x v="1"/>
    <n v="26.47025"/>
    <n v="53930.5"/>
    <x v="0"/>
    <m/>
  </r>
  <r>
    <n v="2259"/>
    <x v="9"/>
    <s v="More Halfmen, more goats, more guns, and most of all some neat buildings and structures for the little fellas to hang out in!"/>
    <n v="1000"/>
    <n v="18671"/>
    <x v="0"/>
    <x v="1"/>
    <s v="GBP"/>
    <x v="9"/>
    <x v="9"/>
    <b v="0"/>
    <n v="206"/>
    <b v="1"/>
    <x v="1"/>
    <n v="18.670999999999999"/>
    <n v="9438.5"/>
    <x v="0"/>
    <m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x v="10"/>
    <x v="10"/>
    <b v="0"/>
    <n v="623"/>
    <b v="1"/>
    <x v="1"/>
    <n v="18.569700000000001"/>
    <n v="46735.75"/>
    <x v="0"/>
    <m/>
  </r>
  <r>
    <n v="2269"/>
    <x v="11"/>
    <s v="Add exciting loot drops to your CR 1-4, 5-8, 9-12, 13-16, and 17-20 encounters! Each deck has over 200 possible outcomes!"/>
    <n v="2500"/>
    <n v="45041"/>
    <x v="0"/>
    <x v="0"/>
    <s v="USD"/>
    <x v="11"/>
    <x v="11"/>
    <b v="0"/>
    <n v="902"/>
    <b v="1"/>
    <x v="1"/>
    <n v="18.016400000000001"/>
    <n v="22971.5"/>
    <x v="0"/>
    <m/>
  </r>
  <r>
    <n v="1943"/>
    <x v="12"/>
    <s v="Next-gen 100% open-source sensor beacon platform designed especially for makers, developers and IoT companies."/>
    <n v="10000"/>
    <n v="170525"/>
    <x v="0"/>
    <x v="0"/>
    <s v="USD"/>
    <x v="12"/>
    <x v="12"/>
    <b v="1"/>
    <n v="2478"/>
    <b v="1"/>
    <x v="0"/>
    <n v="17.052499999999998"/>
    <n v="86501.5"/>
    <x v="0"/>
    <m/>
  </r>
  <r>
    <n v="2075"/>
    <x v="13"/>
    <s v="The Practical Meter helps you charge your phone faster by solving a problem millions of people experience."/>
    <n v="9999"/>
    <n v="167820.6"/>
    <x v="0"/>
    <x v="0"/>
    <s v="USD"/>
    <x v="13"/>
    <x v="13"/>
    <b v="0"/>
    <n v="8200"/>
    <b v="1"/>
    <x v="0"/>
    <n v="16.783738373837384"/>
    <n v="88010.3"/>
    <x v="0"/>
    <m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x v="14"/>
    <x v="14"/>
    <b v="0"/>
    <n v="269"/>
    <b v="1"/>
    <x v="0"/>
    <n v="14.62"/>
    <n v="5617"/>
    <x v="0"/>
    <m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x v="15"/>
    <x v="15"/>
    <b v="0"/>
    <n v="2174"/>
    <b v="1"/>
    <x v="3"/>
    <n v="14.604850000000001"/>
    <n v="147135.5"/>
    <x v="0"/>
    <m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x v="16"/>
    <x v="16"/>
    <b v="1"/>
    <n v="1356"/>
    <b v="1"/>
    <x v="0"/>
    <n v="14.355717142857143"/>
    <n v="50923.01"/>
    <x v="0"/>
    <m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x v="17"/>
    <x v="17"/>
    <b v="0"/>
    <n v="3468"/>
    <b v="1"/>
    <x v="5"/>
    <n v="13.794206249999998"/>
    <n v="56910.824999999997"/>
    <x v="0"/>
    <m/>
  </r>
  <r>
    <n v="2242"/>
    <x v="18"/>
    <s v="Inconceivable! An amazing new illustrative deck based on The Princess Bride movie."/>
    <n v="10000"/>
    <n v="136009.76"/>
    <x v="0"/>
    <x v="0"/>
    <s v="USD"/>
    <x v="18"/>
    <x v="18"/>
    <b v="0"/>
    <n v="2525"/>
    <b v="1"/>
    <x v="1"/>
    <n v="13.600976000000001"/>
    <n v="69267.38"/>
    <x v="0"/>
    <m/>
  </r>
  <r>
    <n v="2272"/>
    <x v="19"/>
    <s v="Pick the Lock is a game of chance and strategy. Attempt to obtain priceless treasures and outwit the other players."/>
    <n v="1000"/>
    <n v="13566"/>
    <x v="0"/>
    <x v="0"/>
    <s v="USD"/>
    <x v="19"/>
    <x v="19"/>
    <b v="0"/>
    <n v="944"/>
    <b v="1"/>
    <x v="1"/>
    <n v="13.566000000000001"/>
    <n v="7255"/>
    <x v="0"/>
    <m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x v="20"/>
    <x v="20"/>
    <b v="0"/>
    <n v="36"/>
    <b v="1"/>
    <x v="7"/>
    <n v="12.5375"/>
    <n v="519.5"/>
    <x v="0"/>
    <m/>
  </r>
  <r>
    <n v="2231"/>
    <x v="21"/>
    <s v="A game about communities by Ben Robbins, creator of Microscope. Do you change the Kingdom or does the Kingdom change you?"/>
    <n v="2500"/>
    <n v="30303.24"/>
    <x v="0"/>
    <x v="0"/>
    <s v="USD"/>
    <x v="21"/>
    <x v="21"/>
    <b v="0"/>
    <n v="1113"/>
    <b v="1"/>
    <x v="1"/>
    <n v="12.121296000000001"/>
    <n v="15708.12"/>
    <x v="0"/>
    <m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x v="22"/>
    <x v="22"/>
    <b v="1"/>
    <n v="20242"/>
    <b v="1"/>
    <x v="8"/>
    <n v="11.8161422"/>
    <n v="305524.55499999999"/>
    <x v="0"/>
    <m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x v="23"/>
    <x v="23"/>
    <b v="0"/>
    <n v="144"/>
    <b v="1"/>
    <x v="1"/>
    <n v="11.744899999999999"/>
    <n v="5944.45"/>
    <x v="0"/>
    <m/>
  </r>
  <r>
    <n v="2234"/>
    <x v="24"/>
    <s v="Pine Tar Baseball is a fun and fast paced dice and card game for 1 to 2 players. The game features fast streamlined game play."/>
    <n v="100"/>
    <n v="1165"/>
    <x v="0"/>
    <x v="0"/>
    <s v="USD"/>
    <x v="24"/>
    <x v="24"/>
    <b v="0"/>
    <n v="28"/>
    <b v="1"/>
    <x v="1"/>
    <n v="11.65"/>
    <n v="596.5"/>
    <x v="0"/>
    <m/>
  </r>
  <r>
    <n v="1970"/>
    <x v="25"/>
    <s v="The APOC is a gamma particle detector that will help you learn about radiation and find radioactive things!"/>
    <n v="5000"/>
    <n v="56590"/>
    <x v="0"/>
    <x v="0"/>
    <s v="USD"/>
    <x v="25"/>
    <x v="25"/>
    <b v="1"/>
    <n v="701"/>
    <b v="1"/>
    <x v="0"/>
    <n v="11.318"/>
    <n v="28645.5"/>
    <x v="0"/>
    <m/>
  </r>
  <r>
    <n v="1961"/>
    <x v="26"/>
    <s v="This DIY kit helps analyze materials and contaminants. We need your help to build a library of open-source spectral data."/>
    <n v="10000"/>
    <n v="110538.12"/>
    <x v="0"/>
    <x v="0"/>
    <s v="USD"/>
    <x v="26"/>
    <x v="26"/>
    <b v="1"/>
    <n v="1633"/>
    <b v="1"/>
    <x v="0"/>
    <n v="11.053811999999999"/>
    <n v="56085.56"/>
    <x v="0"/>
    <m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x v="27"/>
    <x v="27"/>
    <b v="0"/>
    <n v="3238"/>
    <b v="1"/>
    <x v="1"/>
    <n v="10.812401666666668"/>
    <n v="66493.41"/>
    <x v="0"/>
    <m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x v="28"/>
    <x v="28"/>
    <b v="1"/>
    <n v="388"/>
    <b v="1"/>
    <x v="0"/>
    <n v="10.2684514"/>
    <n v="256905.285"/>
    <x v="0"/>
    <m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x v="29"/>
    <x v="29"/>
    <b v="1"/>
    <n v="3562"/>
    <b v="1"/>
    <x v="1"/>
    <n v="10.146425000000001"/>
    <n v="103245.25"/>
    <x v="0"/>
    <m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x v="30"/>
    <x v="30"/>
    <b v="0"/>
    <n v="339"/>
    <b v="1"/>
    <x v="0"/>
    <n v="9.7813466666666677"/>
    <n v="3837.5050000000001"/>
    <x v="0"/>
    <m/>
  </r>
  <r>
    <n v="2250"/>
    <x v="31"/>
    <s v="A customizable gaming table, for the best gaming experience, portable, storable and lightweight, that can be taken anywhere"/>
    <n v="25000"/>
    <n v="243778"/>
    <x v="0"/>
    <x v="0"/>
    <s v="USD"/>
    <x v="31"/>
    <x v="31"/>
    <b v="0"/>
    <n v="571"/>
    <b v="1"/>
    <x v="1"/>
    <n v="9.7511200000000002"/>
    <n v="122174.5"/>
    <x v="0"/>
    <m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x v="32"/>
    <x v="32"/>
    <b v="0"/>
    <n v="52"/>
    <b v="1"/>
    <x v="5"/>
    <n v="9.56"/>
    <n v="743"/>
    <x v="0"/>
    <m/>
  </r>
  <r>
    <n v="2197"/>
    <x v="33"/>
    <s v="A strategy game of magic and deception, where aspiring  Illusionists clash in a grand contest for fame and fortune."/>
    <n v="30000"/>
    <n v="285309.33"/>
    <x v="0"/>
    <x v="0"/>
    <s v="USD"/>
    <x v="33"/>
    <x v="33"/>
    <b v="0"/>
    <n v="4330"/>
    <b v="1"/>
    <x v="1"/>
    <n v="9.5103109999999997"/>
    <n v="144819.66500000001"/>
    <x v="0"/>
    <m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x v="34"/>
    <x v="34"/>
    <b v="0"/>
    <n v="1204"/>
    <b v="1"/>
    <x v="1"/>
    <n v="9.4483338095238096"/>
    <n v="99809.505000000005"/>
    <x v="0"/>
    <m/>
  </r>
  <r>
    <n v="2016"/>
    <x v="35"/>
    <s v="A smart, compact power supply designed to power anything, anywhere"/>
    <n v="10000"/>
    <n v="92154.22"/>
    <x v="0"/>
    <x v="0"/>
    <s v="USD"/>
    <x v="35"/>
    <x v="35"/>
    <b v="1"/>
    <n v="479"/>
    <b v="1"/>
    <x v="0"/>
    <n v="9.2154220000000002"/>
    <n v="46316.61"/>
    <x v="0"/>
    <m/>
  </r>
  <r>
    <n v="1762"/>
    <x v="36"/>
    <s v="Project rewards $25 gets you 190+ digital images"/>
    <n v="100"/>
    <n v="885"/>
    <x v="0"/>
    <x v="0"/>
    <s v="USD"/>
    <x v="36"/>
    <x v="36"/>
    <b v="0"/>
    <n v="25"/>
    <b v="1"/>
    <x v="9"/>
    <n v="8.85"/>
    <n v="455"/>
    <x v="0"/>
    <m/>
  </r>
  <r>
    <n v="2617"/>
    <x v="37"/>
    <s v="A simple way to learn and teach complex astronomical concepts. Awesome educational experiment, class demo or desktop display."/>
    <n v="500"/>
    <n v="4388"/>
    <x v="0"/>
    <x v="0"/>
    <s v="USD"/>
    <x v="37"/>
    <x v="37"/>
    <b v="1"/>
    <n v="159"/>
    <b v="1"/>
    <x v="5"/>
    <n v="8.7759999999999998"/>
    <n v="2273.5"/>
    <x v="0"/>
    <m/>
  </r>
  <r>
    <n v="2011"/>
    <x v="38"/>
    <s v="FLUXO â€“ The first smart design lamp where you can move the light in any direction with app and sensor control."/>
    <n v="50000"/>
    <n v="409782"/>
    <x v="0"/>
    <x v="5"/>
    <s v="EUR"/>
    <x v="38"/>
    <x v="38"/>
    <b v="1"/>
    <n v="971"/>
    <b v="1"/>
    <x v="0"/>
    <n v="8.1956399999999991"/>
    <n v="205376.5"/>
    <x v="0"/>
    <m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x v="39"/>
    <x v="39"/>
    <b v="0"/>
    <n v="263"/>
    <b v="1"/>
    <x v="0"/>
    <n v="8.1918387755102042"/>
    <n v="20201.505000000001"/>
    <x v="0"/>
    <m/>
  </r>
  <r>
    <n v="2241"/>
    <x v="40"/>
    <s v="You are Ex- Military criminals sent on suicide missions on the edge of space. Science Fiction Tabletop RPG using Savage Worlds"/>
    <n v="1000"/>
    <n v="8064"/>
    <x v="0"/>
    <x v="1"/>
    <s v="GBP"/>
    <x v="40"/>
    <x v="40"/>
    <b v="0"/>
    <n v="163"/>
    <b v="1"/>
    <x v="1"/>
    <n v="8.0640000000000001"/>
    <n v="4113.5"/>
    <x v="0"/>
    <m/>
  </r>
  <r>
    <n v="1948"/>
    <x v="41"/>
    <s v="10 times more powerful than Raspberry Pi 3, x86 64-bit architecture"/>
    <n v="100000"/>
    <n v="800211"/>
    <x v="0"/>
    <x v="0"/>
    <s v="USD"/>
    <x v="41"/>
    <x v="41"/>
    <b v="1"/>
    <n v="4245"/>
    <b v="1"/>
    <x v="0"/>
    <n v="8.0021100000000001"/>
    <n v="402228"/>
    <x v="0"/>
    <m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x v="42"/>
    <x v="42"/>
    <b v="1"/>
    <n v="1789"/>
    <b v="1"/>
    <x v="0"/>
    <n v="7.8805550000000002"/>
    <n v="158505.60000000001"/>
    <x v="0"/>
    <m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x v="43"/>
    <x v="43"/>
    <b v="0"/>
    <n v="549"/>
    <b v="1"/>
    <x v="9"/>
    <n v="7.8608020000000005"/>
    <n v="19926.505000000001"/>
    <x v="0"/>
    <m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x v="44"/>
    <x v="44"/>
    <b v="0"/>
    <n v="210"/>
    <b v="1"/>
    <x v="1"/>
    <n v="7.7949999999999999"/>
    <n v="4002.5"/>
    <x v="0"/>
    <m/>
  </r>
  <r>
    <n v="2270"/>
    <x v="45"/>
    <s v="MCG Premium Sleeves offer excellent protection for your cards. This line is about to be expanded with new sleeves sizes!"/>
    <n v="25000"/>
    <n v="180062"/>
    <x v="0"/>
    <x v="0"/>
    <s v="USD"/>
    <x v="45"/>
    <x v="45"/>
    <b v="0"/>
    <n v="1670"/>
    <b v="1"/>
    <x v="1"/>
    <n v="7.2024800000000004"/>
    <n v="90866"/>
    <x v="0"/>
    <m/>
  </r>
  <r>
    <n v="2202"/>
    <x v="46"/>
    <s v="An electro-organic album of evolved dance music inspired by seminal cyberpunk works."/>
    <n v="4000"/>
    <n v="28167.25"/>
    <x v="0"/>
    <x v="0"/>
    <s v="USD"/>
    <x v="46"/>
    <x v="46"/>
    <b v="0"/>
    <n v="721"/>
    <b v="1"/>
    <x v="10"/>
    <n v="7.0418124999999998"/>
    <n v="14444.125"/>
    <x v="0"/>
    <m/>
  </r>
  <r>
    <n v="1954"/>
    <x v="47"/>
    <s v="The First Home Battery System You Simply Plug in to Install"/>
    <n v="50000"/>
    <n v="349474"/>
    <x v="0"/>
    <x v="0"/>
    <s v="USD"/>
    <x v="47"/>
    <x v="47"/>
    <b v="1"/>
    <n v="415"/>
    <b v="1"/>
    <x v="0"/>
    <n v="6.9894800000000004"/>
    <n v="174944.5"/>
    <x v="0"/>
    <m/>
  </r>
  <r>
    <n v="1972"/>
    <x v="48"/>
    <s v="Jog It! Is an open source hand held controller designed to make running a program in Linux CNC (EMC2) and MACH3 a breeze."/>
    <n v="2500"/>
    <n v="16862"/>
    <x v="0"/>
    <x v="0"/>
    <s v="USD"/>
    <x v="48"/>
    <x v="48"/>
    <b v="1"/>
    <n v="238"/>
    <b v="1"/>
    <x v="0"/>
    <n v="6.7447999999999997"/>
    <n v="8550"/>
    <x v="0"/>
    <m/>
  </r>
  <r>
    <n v="1476"/>
    <x v="49"/>
    <s v="The Comedy Button is a brand new nerd pop culture podcast with weekly video sketches."/>
    <n v="6000"/>
    <n v="39693.279999999999"/>
    <x v="0"/>
    <x v="0"/>
    <s v="USD"/>
    <x v="49"/>
    <x v="49"/>
    <b v="1"/>
    <n v="916"/>
    <b v="1"/>
    <x v="8"/>
    <n v="6.6155466666666669"/>
    <n v="20304.64"/>
    <x v="0"/>
    <m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x v="50"/>
    <x v="50"/>
    <b v="1"/>
    <n v="151"/>
    <b v="1"/>
    <x v="5"/>
    <n v="6.6139999999999999"/>
    <n v="1729"/>
    <x v="0"/>
    <m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x v="51"/>
    <x v="51"/>
    <b v="0"/>
    <n v="45"/>
    <b v="1"/>
    <x v="5"/>
    <n v="6.4666666666666668"/>
    <n v="507.5"/>
    <x v="0"/>
    <m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x v="52"/>
    <x v="52"/>
    <b v="0"/>
    <n v="169"/>
    <b v="1"/>
    <x v="1"/>
    <n v="6.3613999999999997"/>
    <n v="8036.25"/>
    <x v="0"/>
    <m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x v="53"/>
    <x v="53"/>
    <b v="1"/>
    <n v="105"/>
    <b v="1"/>
    <x v="0"/>
    <n v="5.8535000000000004"/>
    <n v="11759.5"/>
    <x v="0"/>
    <m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x v="54"/>
    <x v="54"/>
    <b v="1"/>
    <n v="1887"/>
    <b v="1"/>
    <x v="0"/>
    <n v="5.7907999999999999"/>
    <n v="58851.5"/>
    <x v="0"/>
    <m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x v="55"/>
    <x v="55"/>
    <b v="1"/>
    <n v="335"/>
    <b v="1"/>
    <x v="9"/>
    <n v="5.5877142857142861"/>
    <n v="9946"/>
    <x v="0"/>
    <m/>
  </r>
  <r>
    <n v="2076"/>
    <x v="56"/>
    <s v="Wireless earbuds filled with sound, yet so small they are almost invisible!"/>
    <n v="179000"/>
    <n v="972594.99"/>
    <x v="0"/>
    <x v="1"/>
    <s v="GBP"/>
    <x v="56"/>
    <x v="56"/>
    <b v="0"/>
    <n v="8359"/>
    <b v="1"/>
    <x v="0"/>
    <n v="5.4334915642458101"/>
    <n v="490476.995"/>
    <x v="0"/>
    <m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x v="57"/>
    <x v="57"/>
    <b v="0"/>
    <n v="263"/>
    <b v="1"/>
    <x v="1"/>
    <n v="5.4215"/>
    <n v="5553"/>
    <x v="0"/>
    <m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x v="58"/>
    <x v="58"/>
    <b v="0"/>
    <n v="878"/>
    <b v="1"/>
    <x v="1"/>
    <n v="5.3737000000000004"/>
    <n v="27307.5"/>
    <x v="0"/>
    <m/>
  </r>
  <r>
    <n v="2236"/>
    <x v="59"/>
    <s v="Assume the role of an intergalactic real-estate agent attempting to satisfy various creature clientele!"/>
    <n v="2800"/>
    <n v="15039"/>
    <x v="0"/>
    <x v="0"/>
    <s v="USD"/>
    <x v="59"/>
    <x v="59"/>
    <b v="0"/>
    <n v="680"/>
    <b v="1"/>
    <x v="1"/>
    <n v="5.3710714285714287"/>
    <n v="7859.5"/>
    <x v="0"/>
    <m/>
  </r>
  <r>
    <n v="2327"/>
    <x v="60"/>
    <s v="Gourmet Fermentation in a Mason Jar. Create delicious, nutritious fermented foods at home."/>
    <n v="35000"/>
    <n v="184133.01"/>
    <x v="0"/>
    <x v="0"/>
    <s v="USD"/>
    <x v="60"/>
    <x v="60"/>
    <b v="1"/>
    <n v="3355"/>
    <b v="1"/>
    <x v="11"/>
    <n v="5.2609431428571432"/>
    <n v="93744.005000000005"/>
    <x v="0"/>
    <m/>
  </r>
  <r>
    <n v="2182"/>
    <x v="61"/>
    <s v="An incredibly comprehensive tabletop rpg book for the post apocalypse, inspired by Dungeon World."/>
    <n v="3000"/>
    <n v="15725"/>
    <x v="0"/>
    <x v="7"/>
    <s v="CAD"/>
    <x v="61"/>
    <x v="61"/>
    <b v="0"/>
    <n v="356"/>
    <b v="1"/>
    <x v="1"/>
    <n v="5.2416666666666663"/>
    <n v="8040.5"/>
    <x v="0"/>
    <m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x v="62"/>
    <x v="62"/>
    <b v="1"/>
    <n v="2165"/>
    <b v="1"/>
    <x v="11"/>
    <n v="5.2073254999999996"/>
    <n v="53155.754999999997"/>
    <x v="0"/>
    <m/>
  </r>
  <r>
    <n v="2080"/>
    <x v="63"/>
    <s v="Tinker Tie is a fully programmable, hackable Arduino-compatible RGB LED bow tie that can last over 20 hours on a single charge!"/>
    <n v="1000"/>
    <n v="5078"/>
    <x v="0"/>
    <x v="0"/>
    <s v="USD"/>
    <x v="63"/>
    <x v="63"/>
    <b v="0"/>
    <n v="50"/>
    <b v="1"/>
    <x v="0"/>
    <n v="5.0780000000000003"/>
    <n v="2564"/>
    <x v="0"/>
    <m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x v="64"/>
    <x v="64"/>
    <b v="0"/>
    <n v="193"/>
    <b v="1"/>
    <x v="0"/>
    <n v="5.0620938628158845"/>
    <n v="3602"/>
    <x v="0"/>
    <m/>
  </r>
  <r>
    <n v="2189"/>
    <x v="65"/>
    <s v="Help me fund the Argonauts! Sculpted by Dave Kidd, based on concept art from Roberto Cirillo, created by Fet Milner and myself!"/>
    <n v="1200"/>
    <n v="6039"/>
    <x v="0"/>
    <x v="1"/>
    <s v="GBP"/>
    <x v="65"/>
    <x v="65"/>
    <b v="0"/>
    <n v="88"/>
    <b v="1"/>
    <x v="1"/>
    <n v="5.0324999999999998"/>
    <n v="3063.5"/>
    <x v="0"/>
    <m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x v="66"/>
    <x v="66"/>
    <b v="0"/>
    <n v="240"/>
    <b v="1"/>
    <x v="2"/>
    <n v="4.9652000000000003"/>
    <n v="6326.5"/>
    <x v="0"/>
    <m/>
  </r>
  <r>
    <n v="2232"/>
    <x v="67"/>
    <s v="Backstory Cards help you and your friends create vibrant backstories for roleplaying games, no matter the system or genre."/>
    <n v="5000"/>
    <n v="24790"/>
    <x v="0"/>
    <x v="0"/>
    <s v="USD"/>
    <x v="67"/>
    <x v="67"/>
    <b v="0"/>
    <n v="988"/>
    <b v="1"/>
    <x v="1"/>
    <n v="4.9580000000000002"/>
    <n v="12889"/>
    <x v="0"/>
    <m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x v="68"/>
    <x v="68"/>
    <b v="1"/>
    <n v="4562"/>
    <b v="1"/>
    <x v="0"/>
    <n v="4.9491375"/>
    <n v="398212"/>
    <x v="0"/>
    <m/>
  </r>
  <r>
    <n v="2727"/>
    <x v="69"/>
    <s v="Introducing the PiDrive, a high capacity Solid State Drive (SSD) expansion card for the Raspberry Pi B+, A+, and B+ v2!"/>
    <n v="10000"/>
    <n v="49321"/>
    <x v="0"/>
    <x v="0"/>
    <s v="USD"/>
    <x v="69"/>
    <x v="69"/>
    <b v="0"/>
    <n v="707"/>
    <b v="1"/>
    <x v="0"/>
    <n v="4.9321000000000002"/>
    <n v="25014"/>
    <x v="0"/>
    <m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x v="70"/>
    <x v="70"/>
    <b v="0"/>
    <n v="279"/>
    <b v="1"/>
    <x v="1"/>
    <n v="4.8927777777777779"/>
    <n v="4543"/>
    <x v="0"/>
    <m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x v="71"/>
    <x v="71"/>
    <b v="1"/>
    <n v="1780"/>
    <b v="1"/>
    <x v="0"/>
    <n v="4.8490975000000001"/>
    <n v="97871.95"/>
    <x v="0"/>
    <m/>
  </r>
  <r>
    <n v="1532"/>
    <x v="72"/>
    <s v="Award winning photography celebrating the artistry of geiko and maiko and the exquisite traditions of their Kyoto communities."/>
    <n v="5000"/>
    <n v="24201"/>
    <x v="0"/>
    <x v="6"/>
    <s v="AUD"/>
    <x v="72"/>
    <x v="72"/>
    <b v="1"/>
    <n v="294"/>
    <b v="1"/>
    <x v="9"/>
    <n v="4.8402000000000003"/>
    <n v="12247.5"/>
    <x v="0"/>
    <m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x v="73"/>
    <x v="73"/>
    <b v="0"/>
    <n v="170"/>
    <b v="1"/>
    <x v="0"/>
    <n v="4.7327000000000004"/>
    <n v="23748.5"/>
    <x v="0"/>
    <m/>
  </r>
  <r>
    <n v="2254"/>
    <x v="74"/>
    <s v="A dexterity microgame by father/daughter team, Jason and Claire Kotarski. Make 100 project."/>
    <n v="500"/>
    <n v="2299"/>
    <x v="0"/>
    <x v="0"/>
    <s v="USD"/>
    <x v="74"/>
    <x v="74"/>
    <b v="0"/>
    <n v="197"/>
    <b v="1"/>
    <x v="1"/>
    <n v="4.5979999999999999"/>
    <n v="1248"/>
    <x v="0"/>
    <m/>
  </r>
  <r>
    <n v="2994"/>
    <x v="75"/>
    <s v="Help the hosts of the infamous St. Michael sustain and create epic boat parties through Halloween and into 2015"/>
    <n v="300"/>
    <n v="1373.24"/>
    <x v="0"/>
    <x v="1"/>
    <s v="GBP"/>
    <x v="75"/>
    <x v="75"/>
    <b v="0"/>
    <n v="59"/>
    <b v="1"/>
    <x v="12"/>
    <n v="4.577466666666667"/>
    <n v="716.12"/>
    <x v="0"/>
    <m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x v="76"/>
    <x v="76"/>
    <b v="1"/>
    <n v="2602"/>
    <b v="1"/>
    <x v="8"/>
    <n v="4.5641449999999999"/>
    <n v="69763.175000000003"/>
    <x v="0"/>
    <m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x v="77"/>
    <x v="77"/>
    <b v="0"/>
    <n v="897"/>
    <b v="1"/>
    <x v="1"/>
    <n v="4.5237333333333334"/>
    <n v="34376.5"/>
    <x v="0"/>
    <m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x v="78"/>
    <x v="78"/>
    <b v="1"/>
    <n v="1224"/>
    <b v="1"/>
    <x v="13"/>
    <n v="4.288397837837838"/>
    <n v="40279.68"/>
    <x v="0"/>
    <m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x v="79"/>
    <x v="79"/>
    <b v="0"/>
    <n v="337"/>
    <b v="1"/>
    <x v="11"/>
    <n v="4.2720000000000002"/>
    <n v="5508.5"/>
    <x v="0"/>
    <m/>
  </r>
  <r>
    <n v="1380"/>
    <x v="80"/>
    <s v="A DIY MUSIC FESTIVAL FROM ST. LOUIS MO! Bands make their own festival, help make it legit!"/>
    <n v="25"/>
    <n v="106"/>
    <x v="0"/>
    <x v="0"/>
    <s v="USD"/>
    <x v="80"/>
    <x v="80"/>
    <b v="0"/>
    <n v="5"/>
    <b v="1"/>
    <x v="2"/>
    <n v="4.24"/>
    <n v="55.5"/>
    <x v="0"/>
    <m/>
  </r>
  <r>
    <n v="2038"/>
    <x v="81"/>
    <s v="The OWL is an open source, open hardware, reprogrammable effects pedal designed for musicians, coders, and hackers."/>
    <n v="8000"/>
    <n v="33641"/>
    <x v="0"/>
    <x v="1"/>
    <s v="GBP"/>
    <x v="81"/>
    <x v="81"/>
    <b v="1"/>
    <n v="204"/>
    <b v="1"/>
    <x v="0"/>
    <n v="4.2051249999999998"/>
    <n v="16922.5"/>
    <x v="0"/>
    <m/>
  </r>
  <r>
    <n v="1534"/>
    <x v="82"/>
    <s v="The Art of Abandonment is an award winning photographic series that explores the beauty and history of our modern ruins."/>
    <n v="7500"/>
    <n v="31330"/>
    <x v="0"/>
    <x v="0"/>
    <s v="USD"/>
    <x v="82"/>
    <x v="82"/>
    <b v="1"/>
    <n v="369"/>
    <b v="1"/>
    <x v="9"/>
    <n v="4.1773333333333333"/>
    <n v="15849.5"/>
    <x v="0"/>
    <m/>
  </r>
  <r>
    <n v="2188"/>
    <x v="83"/>
    <s v="Beautifully unique, precision cut, metal gaming dice derived from a passion in tabletop gaming and engineering design."/>
    <n v="5494"/>
    <n v="22645"/>
    <x v="0"/>
    <x v="6"/>
    <s v="AUD"/>
    <x v="83"/>
    <x v="83"/>
    <b v="0"/>
    <n v="514"/>
    <b v="1"/>
    <x v="1"/>
    <n v="4.1217692027666546"/>
    <n v="11579.5"/>
    <x v="0"/>
    <m/>
  </r>
  <r>
    <n v="2275"/>
    <x v="84"/>
    <s v="The aim of this project is to extend our existing Samurai Dwarf range from 6 to 9. The new sculpts will be done by Bob Olley."/>
    <n v="650"/>
    <n v="2650.5"/>
    <x v="0"/>
    <x v="1"/>
    <s v="GBP"/>
    <x v="84"/>
    <x v="84"/>
    <b v="0"/>
    <n v="79"/>
    <b v="1"/>
    <x v="1"/>
    <n v="4.0776923076923079"/>
    <n v="1364.75"/>
    <x v="0"/>
    <m/>
  </r>
  <r>
    <n v="2607"/>
    <x v="85"/>
    <s v="Chop Shopâ€™s second series of posters celebrating the most popular and most notable robotic space exploration missions."/>
    <n v="8000"/>
    <n v="32616"/>
    <x v="0"/>
    <x v="0"/>
    <s v="USD"/>
    <x v="85"/>
    <x v="85"/>
    <b v="1"/>
    <n v="398"/>
    <b v="1"/>
    <x v="5"/>
    <n v="4.077"/>
    <n v="16507"/>
    <x v="0"/>
    <m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x v="86"/>
    <x v="86"/>
    <b v="0"/>
    <n v="480"/>
    <b v="1"/>
    <x v="1"/>
    <n v="4.0357653061224488"/>
    <n v="20015.25"/>
    <x v="0"/>
    <m/>
  </r>
  <r>
    <n v="1977"/>
    <x v="87"/>
    <s v="Ario learns about you, syncs your body clock, and keeps you healthy through natural lighting patterns."/>
    <n v="50000"/>
    <n v="201165"/>
    <x v="0"/>
    <x v="0"/>
    <s v="USD"/>
    <x v="87"/>
    <x v="87"/>
    <b v="1"/>
    <n v="821"/>
    <b v="1"/>
    <x v="0"/>
    <n v="4.0232999999999999"/>
    <n v="100993"/>
    <x v="0"/>
    <m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x v="88"/>
    <x v="88"/>
    <b v="1"/>
    <n v="290"/>
    <b v="1"/>
    <x v="0"/>
    <n v="3.9859528571428569"/>
    <n v="83850.009999999995"/>
    <x v="0"/>
    <m/>
  </r>
  <r>
    <n v="77"/>
    <x v="89"/>
    <s v="A short film about a boy searching for companionship in a hermit crab he finds on the beach."/>
    <n v="400"/>
    <n v="1570"/>
    <x v="0"/>
    <x v="0"/>
    <s v="USD"/>
    <x v="89"/>
    <x v="89"/>
    <b v="0"/>
    <n v="26"/>
    <b v="1"/>
    <x v="6"/>
    <n v="3.9249999999999998"/>
    <n v="798"/>
    <x v="0"/>
    <m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x v="90"/>
    <x v="90"/>
    <b v="1"/>
    <n v="508"/>
    <b v="1"/>
    <x v="0"/>
    <n v="3.868199871794872"/>
    <n v="151113.79500000001"/>
    <x v="0"/>
    <m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x v="91"/>
    <x v="91"/>
    <b v="1"/>
    <n v="120"/>
    <b v="1"/>
    <x v="14"/>
    <n v="3.8515000000000001"/>
    <n v="1985.75"/>
    <x v="0"/>
    <m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x v="92"/>
    <x v="92"/>
    <b v="0"/>
    <n v="191"/>
    <b v="1"/>
    <x v="0"/>
    <n v="3.8409090909090908"/>
    <n v="2208"/>
    <x v="0"/>
    <m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x v="93"/>
    <x v="93"/>
    <b v="0"/>
    <n v="28"/>
    <b v="1"/>
    <x v="10"/>
    <n v="3.8271818181818182"/>
    <n v="224.495"/>
    <x v="0"/>
    <m/>
  </r>
  <r>
    <n v="2001"/>
    <x v="94"/>
    <s v="Nuimo is a universal controller for the internet of things. Control your music, lights, locks and more."/>
    <n v="55000"/>
    <n v="210171"/>
    <x v="0"/>
    <x v="2"/>
    <s v="EUR"/>
    <x v="94"/>
    <x v="94"/>
    <b v="1"/>
    <n v="1637"/>
    <b v="1"/>
    <x v="0"/>
    <n v="3.8212909090909091"/>
    <n v="105904"/>
    <x v="0"/>
    <m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x v="95"/>
    <x v="95"/>
    <b v="0"/>
    <n v="404"/>
    <b v="1"/>
    <x v="1"/>
    <n v="3.80525"/>
    <n v="38254.5"/>
    <x v="0"/>
    <m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x v="96"/>
    <x v="96"/>
    <b v="0"/>
    <n v="139"/>
    <b v="1"/>
    <x v="15"/>
    <n v="3.7773333333333334"/>
    <n v="2902.5"/>
    <x v="0"/>
    <m/>
  </r>
  <r>
    <n v="2244"/>
    <x v="97"/>
    <s v="Finely sculpted 28mm Classic Fantasy metal and resin miniatures perfectly themed for use as a warband or adventuring party."/>
    <n v="5000"/>
    <n v="18851"/>
    <x v="0"/>
    <x v="0"/>
    <s v="USD"/>
    <x v="97"/>
    <x v="97"/>
    <b v="0"/>
    <n v="290"/>
    <b v="1"/>
    <x v="1"/>
    <n v="3.7702"/>
    <n v="9570.5"/>
    <x v="0"/>
    <m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x v="98"/>
    <x v="98"/>
    <b v="1"/>
    <n v="402"/>
    <b v="1"/>
    <x v="0"/>
    <n v="3.7549600000000001"/>
    <n v="37750.6"/>
    <x v="0"/>
    <m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x v="99"/>
    <x v="99"/>
    <b v="1"/>
    <n v="405"/>
    <b v="1"/>
    <x v="0"/>
    <n v="3.7012999999999998"/>
    <n v="37215.5"/>
    <x v="0"/>
    <m/>
  </r>
  <r>
    <n v="2029"/>
    <x v="100"/>
    <s v="Lumin8 Pro is a fun and easy to use light controller that makes light dance to your favorite music."/>
    <n v="2500"/>
    <n v="9030"/>
    <x v="0"/>
    <x v="0"/>
    <s v="USD"/>
    <x v="100"/>
    <x v="100"/>
    <b v="1"/>
    <n v="94"/>
    <b v="1"/>
    <x v="0"/>
    <n v="3.6120000000000001"/>
    <n v="4562"/>
    <x v="0"/>
    <m/>
  </r>
  <r>
    <n v="1980"/>
    <x v="101"/>
    <s v="Multi-power charging that is smarter, stylish and designed for you."/>
    <n v="50000"/>
    <n v="177412.01"/>
    <x v="0"/>
    <x v="2"/>
    <s v="EUR"/>
    <x v="101"/>
    <x v="101"/>
    <b v="1"/>
    <n v="1945"/>
    <b v="1"/>
    <x v="0"/>
    <n v="3.5482402000000004"/>
    <n v="89678.505000000005"/>
    <x v="0"/>
    <m/>
  </r>
  <r>
    <n v="2633"/>
    <x v="102"/>
    <s v="A device that lights up whenever the International Space Station is nearby (that happens more often than you might expect)"/>
    <n v="5000"/>
    <n v="17731"/>
    <x v="0"/>
    <x v="0"/>
    <s v="USD"/>
    <x v="102"/>
    <x v="102"/>
    <b v="0"/>
    <n v="199"/>
    <b v="1"/>
    <x v="5"/>
    <n v="3.5461999999999998"/>
    <n v="8965"/>
    <x v="0"/>
    <m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x v="103"/>
    <x v="103"/>
    <b v="0"/>
    <n v="541"/>
    <b v="1"/>
    <x v="0"/>
    <n v="3.5304799999999998"/>
    <n v="88532.5"/>
    <x v="0"/>
    <m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x v="104"/>
    <x v="104"/>
    <b v="0"/>
    <n v="983"/>
    <b v="1"/>
    <x v="1"/>
    <n v="3.5292777777777777"/>
    <n v="32255"/>
    <x v="0"/>
    <m/>
  </r>
  <r>
    <n v="1021"/>
    <x v="105"/>
    <s v="Rick and Morty concept album written by Allie Goertz + music video directed by Paul B. Cummings!"/>
    <n v="3000"/>
    <n v="10554.11"/>
    <x v="0"/>
    <x v="0"/>
    <s v="USD"/>
    <x v="105"/>
    <x v="105"/>
    <b v="1"/>
    <n v="478"/>
    <b v="1"/>
    <x v="10"/>
    <n v="3.5180366666666667"/>
    <n v="5516.0550000000003"/>
    <x v="0"/>
    <m/>
  </r>
  <r>
    <n v="2707"/>
    <x v="106"/>
    <s v="A new performance space in Seattle. A place for artists, comedians, and audiences to meet and collaborate!"/>
    <n v="8000"/>
    <n v="28067.57"/>
    <x v="0"/>
    <x v="0"/>
    <s v="USD"/>
    <x v="106"/>
    <x v="106"/>
    <b v="1"/>
    <n v="394"/>
    <b v="1"/>
    <x v="12"/>
    <n v="3.50844625"/>
    <n v="14230.785"/>
    <x v="0"/>
    <m/>
  </r>
  <r>
    <n v="2299"/>
    <x v="107"/>
    <s v="Fly Radio has finished tracking their album now all that is left is the mixing/mastering and duplication!"/>
    <n v="300"/>
    <n v="1050.5"/>
    <x v="0"/>
    <x v="0"/>
    <s v="USD"/>
    <x v="107"/>
    <x v="107"/>
    <b v="0"/>
    <n v="14"/>
    <b v="1"/>
    <x v="2"/>
    <n v="3.5016666666666665"/>
    <n v="532.25"/>
    <x v="0"/>
    <m/>
  </r>
  <r>
    <n v="1945"/>
    <x v="108"/>
    <s v="A new electronic musical instrument which allows you to play, learn and perform music using any sound you can imagine."/>
    <n v="100000"/>
    <n v="348018"/>
    <x v="0"/>
    <x v="8"/>
    <s v="EUR"/>
    <x v="108"/>
    <x v="108"/>
    <b v="1"/>
    <n v="680"/>
    <b v="1"/>
    <x v="0"/>
    <n v="3.4801799999999998"/>
    <n v="174349"/>
    <x v="0"/>
    <m/>
  </r>
  <r>
    <n v="1976"/>
    <x v="109"/>
    <s v="Can you help us make an ultra bright white one a reality?"/>
    <n v="4000"/>
    <n v="13864"/>
    <x v="0"/>
    <x v="1"/>
    <s v="GBP"/>
    <x v="109"/>
    <x v="109"/>
    <b v="1"/>
    <n v="473"/>
    <b v="1"/>
    <x v="0"/>
    <n v="3.4660000000000002"/>
    <n v="7168.5"/>
    <x v="0"/>
    <m/>
  </r>
  <r>
    <n v="1030"/>
    <x v="110"/>
    <s v="Help fund the latest Gothsicles mega-album, I FEEL SICLE!"/>
    <n v="2000"/>
    <n v="6842"/>
    <x v="0"/>
    <x v="0"/>
    <s v="USD"/>
    <x v="110"/>
    <x v="110"/>
    <b v="0"/>
    <n v="159"/>
    <b v="1"/>
    <x v="10"/>
    <n v="3.4209999999999998"/>
    <n v="3500.5"/>
    <x v="0"/>
    <m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x v="111"/>
    <x v="111"/>
    <b v="0"/>
    <n v="46"/>
    <b v="1"/>
    <x v="4"/>
    <n v="3.3870588235294119"/>
    <n v="1462.5"/>
    <x v="0"/>
    <m/>
  </r>
  <r>
    <n v="3153"/>
    <x v="112"/>
    <s v="A stage production of Terminator 2: Judgment Day, composed entirely of the words of William Shakespeare"/>
    <n v="3000"/>
    <n v="10067.5"/>
    <x v="0"/>
    <x v="0"/>
    <s v="USD"/>
    <x v="112"/>
    <x v="112"/>
    <b v="1"/>
    <n v="241"/>
    <b v="1"/>
    <x v="4"/>
    <n v="3.3558333333333334"/>
    <n v="5154.25"/>
    <x v="0"/>
    <m/>
  </r>
  <r>
    <n v="2233"/>
    <x v="113"/>
    <s v="Cadaver is a lighthearted game of friendly necromancy! Players compete to resurrect as many bodies as possible!"/>
    <n v="2500"/>
    <n v="8301"/>
    <x v="0"/>
    <x v="1"/>
    <s v="GBP"/>
    <x v="113"/>
    <x v="113"/>
    <b v="0"/>
    <n v="391"/>
    <b v="1"/>
    <x v="1"/>
    <n v="3.3203999999999998"/>
    <n v="4346"/>
    <x v="0"/>
    <m/>
  </r>
  <r>
    <n v="3811"/>
    <x v="114"/>
    <s v="The University of Exeter Shakespeare Society is touring its acclaimed show The Merchant of Venice to Stratford-upon-Avon!"/>
    <n v="250"/>
    <n v="825"/>
    <x v="0"/>
    <x v="1"/>
    <s v="GBP"/>
    <x v="114"/>
    <x v="114"/>
    <b v="0"/>
    <n v="19"/>
    <b v="1"/>
    <x v="4"/>
    <n v="3.3"/>
    <n v="422"/>
    <x v="0"/>
    <m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x v="115"/>
    <x v="115"/>
    <b v="0"/>
    <n v="84"/>
    <b v="1"/>
    <x v="1"/>
    <n v="3.2692000000000001"/>
    <n v="4128.5"/>
    <x v="0"/>
    <m/>
  </r>
  <r>
    <n v="2602"/>
    <x v="116"/>
    <s v="Three screen-printed posters celebrating the most popular and most notable interplanetary robotic space missions."/>
    <n v="12000"/>
    <n v="39131"/>
    <x v="0"/>
    <x v="0"/>
    <s v="USD"/>
    <x v="116"/>
    <x v="116"/>
    <b v="1"/>
    <n v="489"/>
    <b v="1"/>
    <x v="5"/>
    <n v="3.2609166666666667"/>
    <n v="19810"/>
    <x v="0"/>
    <m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x v="117"/>
    <x v="117"/>
    <b v="0"/>
    <n v="714"/>
    <b v="1"/>
    <x v="9"/>
    <n v="3.2223999999999999"/>
    <n v="20497"/>
    <x v="0"/>
    <m/>
  </r>
  <r>
    <n v="2266"/>
    <x v="118"/>
    <s v="Want to be LORD OF THE GOATS? Start building your herd using thievery, magic, bombs and mostly goats."/>
    <n v="1500"/>
    <n v="4804"/>
    <x v="0"/>
    <x v="0"/>
    <s v="USD"/>
    <x v="118"/>
    <x v="118"/>
    <b v="0"/>
    <n v="194"/>
    <b v="1"/>
    <x v="1"/>
    <n v="3.2026666666666666"/>
    <n v="2499"/>
    <x v="0"/>
    <m/>
  </r>
  <r>
    <n v="2010"/>
    <x v="119"/>
    <s v="Weighitz are miniature smart scales designed to weigh anything in the home."/>
    <n v="30000"/>
    <n v="96015.9"/>
    <x v="0"/>
    <x v="0"/>
    <s v="USD"/>
    <x v="119"/>
    <x v="119"/>
    <b v="1"/>
    <n v="1737"/>
    <b v="1"/>
    <x v="0"/>
    <n v="3.2005299999999997"/>
    <n v="48876.45"/>
    <x v="0"/>
    <m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x v="120"/>
    <x v="120"/>
    <b v="0"/>
    <n v="175"/>
    <b v="1"/>
    <x v="12"/>
    <n v="3.1869988910451896"/>
    <n v="11583.004999999999"/>
    <x v="0"/>
    <m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x v="121"/>
    <x v="121"/>
    <b v="0"/>
    <n v="1530"/>
    <b v="1"/>
    <x v="0"/>
    <n v="3.1732719999999999"/>
    <n v="199094.5"/>
    <x v="0"/>
    <m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x v="122"/>
    <x v="122"/>
    <b v="0"/>
    <n v="108"/>
    <b v="1"/>
    <x v="15"/>
    <n v="3.151388888888889"/>
    <n v="5726.5"/>
    <x v="0"/>
    <m/>
  </r>
  <r>
    <n v="3353"/>
    <x v="123"/>
    <s v="A new spoken word play, written by Paul Hewitt, in 3 parts about love and fate, inspired by the Ruba'iyat of Omar Khayyam."/>
    <n v="500"/>
    <n v="1575"/>
    <x v="0"/>
    <x v="1"/>
    <s v="GBP"/>
    <x v="123"/>
    <x v="123"/>
    <b v="0"/>
    <n v="44"/>
    <b v="1"/>
    <x v="4"/>
    <n v="3.15"/>
    <n v="809.5"/>
    <x v="0"/>
    <m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x v="124"/>
    <x v="124"/>
    <b v="1"/>
    <n v="17"/>
    <b v="1"/>
    <x v="0"/>
    <n v="3.12"/>
    <n v="788.5"/>
    <x v="0"/>
    <m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x v="125"/>
    <x v="125"/>
    <b v="0"/>
    <n v="263"/>
    <b v="1"/>
    <x v="16"/>
    <n v="3.0865999999999998"/>
    <n v="15564.5"/>
    <x v="0"/>
    <m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x v="126"/>
    <x v="126"/>
    <b v="0"/>
    <n v="30"/>
    <b v="1"/>
    <x v="2"/>
    <n v="3.0683333333333334"/>
    <n v="935.5"/>
    <x v="0"/>
    <m/>
  </r>
  <r>
    <n v="246"/>
    <x v="127"/>
    <s v="From 1979 to 1981 twenty-nine Black children in Atlanta were murdered and the others terrified. This is our story..."/>
    <n v="5000"/>
    <n v="15273"/>
    <x v="0"/>
    <x v="0"/>
    <s v="USD"/>
    <x v="127"/>
    <x v="127"/>
    <b v="1"/>
    <n v="223"/>
    <b v="1"/>
    <x v="14"/>
    <n v="3.0546000000000002"/>
    <n v="7748"/>
    <x v="0"/>
    <m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x v="128"/>
    <x v="128"/>
    <b v="1"/>
    <n v="398"/>
    <b v="1"/>
    <x v="0"/>
    <n v="3.05158"/>
    <n v="76488.5"/>
    <x v="0"/>
    <m/>
  </r>
  <r>
    <n v="2032"/>
    <x v="129"/>
    <s v="PocketLab Voyager and PocketLab Weather are rugged science labs that you can take anywhere to explore the world around you."/>
    <n v="25000"/>
    <n v="76047"/>
    <x v="0"/>
    <x v="0"/>
    <s v="USD"/>
    <x v="129"/>
    <x v="129"/>
    <b v="1"/>
    <n v="531"/>
    <b v="1"/>
    <x v="0"/>
    <n v="3.0418799999999999"/>
    <n v="38289"/>
    <x v="0"/>
    <m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x v="130"/>
    <x v="130"/>
    <b v="1"/>
    <n v="676"/>
    <b v="1"/>
    <x v="5"/>
    <n v="3.038011142857143"/>
    <n v="53503.195"/>
    <x v="0"/>
    <m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x v="131"/>
    <x v="131"/>
    <b v="0"/>
    <n v="60"/>
    <b v="1"/>
    <x v="4"/>
    <n v="3.0242"/>
    <n v="7590.5"/>
    <x v="0"/>
    <m/>
  </r>
  <r>
    <n v="3025"/>
    <x v="132"/>
    <s v="Be part of building Cardiff's first pub theatre, located right in the city centre. Launching January 2015."/>
    <n v="2500"/>
    <n v="7555"/>
    <x v="0"/>
    <x v="1"/>
    <s v="GBP"/>
    <x v="132"/>
    <x v="132"/>
    <b v="0"/>
    <n v="145"/>
    <b v="1"/>
    <x v="12"/>
    <n v="3.0219999999999998"/>
    <n v="3850"/>
    <x v="0"/>
    <m/>
  </r>
  <r>
    <n v="2037"/>
    <x v="133"/>
    <s v="With an efficiency of 97%, bicycle technology is nearly perfect. So why do we use it only for transportation?"/>
    <n v="10000"/>
    <n v="30047.64"/>
    <x v="0"/>
    <x v="0"/>
    <s v="USD"/>
    <x v="133"/>
    <x v="133"/>
    <b v="1"/>
    <n v="429"/>
    <b v="1"/>
    <x v="0"/>
    <n v="3.0047639999999998"/>
    <n v="15238.32"/>
    <x v="0"/>
    <m/>
  </r>
  <r>
    <n v="644"/>
    <x v="134"/>
    <s v="Sofft...it's Soft with an Off! A stain-blocking fabric softener that simplifies your laundry and helps the environment at the same time"/>
    <n v="25000"/>
    <n v="75029.48"/>
    <x v="0"/>
    <x v="0"/>
    <s v="USD"/>
    <x v="134"/>
    <x v="134"/>
    <b v="0"/>
    <n v="1021"/>
    <b v="1"/>
    <x v="3"/>
    <n v="3.0011791999999997"/>
    <n v="38025.24"/>
    <x v="0"/>
    <m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x v="135"/>
    <x v="135"/>
    <b v="0"/>
    <n v="39"/>
    <b v="1"/>
    <x v="4"/>
    <n v="3"/>
    <n v="1069.5"/>
    <x v="0"/>
    <m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x v="136"/>
    <x v="136"/>
    <b v="0"/>
    <n v="17"/>
    <b v="1"/>
    <x v="1"/>
    <n v="2.9849999999999999"/>
    <n v="307"/>
    <x v="0"/>
    <m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x v="137"/>
    <x v="137"/>
    <b v="0"/>
    <n v="1019"/>
    <b v="1"/>
    <x v="0"/>
    <n v="2.9687520259319289"/>
    <n v="4172.9400000000005"/>
    <x v="0"/>
    <m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x v="138"/>
    <x v="138"/>
    <b v="1"/>
    <n v="176"/>
    <b v="1"/>
    <x v="2"/>
    <n v="2.9472727272727273"/>
    <n v="8193"/>
    <x v="0"/>
    <m/>
  </r>
  <r>
    <n v="2339"/>
    <x v="139"/>
    <s v="The 'food of the gods' has returned in molten glory! CACOCO revives drinking chocolate with a revolutionary sustainable model."/>
    <n v="25000"/>
    <n v="73552"/>
    <x v="0"/>
    <x v="0"/>
    <s v="USD"/>
    <x v="139"/>
    <x v="139"/>
    <b v="1"/>
    <n v="1104"/>
    <b v="1"/>
    <x v="11"/>
    <n v="2.9420799999999998"/>
    <n v="37328"/>
    <x v="0"/>
    <m/>
  </r>
  <r>
    <n v="1956"/>
    <x v="140"/>
    <s v="Designed to be used at home, the Sparx Skate Sharpener gives hockey players an automated way to sharpen at the professional level"/>
    <n v="60000"/>
    <n v="176420"/>
    <x v="0"/>
    <x v="0"/>
    <s v="USD"/>
    <x v="140"/>
    <x v="140"/>
    <b v="1"/>
    <n v="365"/>
    <b v="1"/>
    <x v="0"/>
    <n v="2.9403333333333332"/>
    <n v="88392.5"/>
    <x v="0"/>
    <m/>
  </r>
  <r>
    <n v="306"/>
    <x v="141"/>
    <s v="A feature-length documentary on the life of Boston escape artist Jason Escape."/>
    <n v="1000"/>
    <n v="2929"/>
    <x v="0"/>
    <x v="0"/>
    <s v="USD"/>
    <x v="141"/>
    <x v="141"/>
    <b v="1"/>
    <n v="80"/>
    <b v="1"/>
    <x v="14"/>
    <n v="2.9289999999999998"/>
    <n v="1504.5"/>
    <x v="0"/>
    <m/>
  </r>
  <r>
    <n v="2214"/>
    <x v="142"/>
    <s v="Join this Kickstarter project today to assist Spiff in converting his analog recordings from the 80's to digital!"/>
    <n v="600"/>
    <n v="1755.01"/>
    <x v="0"/>
    <x v="0"/>
    <s v="USD"/>
    <x v="142"/>
    <x v="142"/>
    <b v="0"/>
    <n v="24"/>
    <b v="1"/>
    <x v="10"/>
    <n v="2.9250166666666666"/>
    <n v="889.505"/>
    <x v="0"/>
    <m/>
  </r>
  <r>
    <n v="1192"/>
    <x v="143"/>
    <s v="A macro landscape photography art book &amp; limited edition prints. A Make 100 project."/>
    <n v="100"/>
    <n v="290"/>
    <x v="0"/>
    <x v="1"/>
    <s v="GBP"/>
    <x v="143"/>
    <x v="143"/>
    <b v="0"/>
    <n v="15"/>
    <b v="1"/>
    <x v="9"/>
    <n v="2.9"/>
    <n v="152.5"/>
    <x v="0"/>
    <m/>
  </r>
  <r>
    <n v="3444"/>
    <x v="144"/>
    <s v="WE NEED YOUR HELP! We are a small town youth arts ensemble, training kids excited about theatre. We need dollars. We need YOU!"/>
    <n v="300"/>
    <n v="867"/>
    <x v="0"/>
    <x v="6"/>
    <s v="AUD"/>
    <x v="144"/>
    <x v="144"/>
    <b v="0"/>
    <n v="20"/>
    <b v="1"/>
    <x v="4"/>
    <n v="2.89"/>
    <n v="443.5"/>
    <x v="0"/>
    <m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x v="145"/>
    <x v="145"/>
    <b v="0"/>
    <n v="607"/>
    <b v="1"/>
    <x v="0"/>
    <n v="2.8816999999999999"/>
    <n v="14712"/>
    <x v="0"/>
    <m/>
  </r>
  <r>
    <n v="3582"/>
    <x v="146"/>
    <s v="A contemporary American play touching on the scorching realities of growing up in the Millennial generation."/>
    <n v="1000"/>
    <n v="2870"/>
    <x v="0"/>
    <x v="0"/>
    <s v="USD"/>
    <x v="146"/>
    <x v="146"/>
    <b v="0"/>
    <n v="49"/>
    <b v="1"/>
    <x v="4"/>
    <n v="2.87"/>
    <n v="1459.5"/>
    <x v="0"/>
    <m/>
  </r>
  <r>
    <n v="2255"/>
    <x v="147"/>
    <s v="This is the second set of 5 expansions for our route-building game, Jet Set!"/>
    <n v="3950"/>
    <n v="11323"/>
    <x v="0"/>
    <x v="0"/>
    <s v="USD"/>
    <x v="147"/>
    <x v="147"/>
    <b v="0"/>
    <n v="271"/>
    <b v="1"/>
    <x v="1"/>
    <n v="2.8665822784810127"/>
    <n v="5797"/>
    <x v="0"/>
    <m/>
  </r>
  <r>
    <n v="3292"/>
    <x v="148"/>
    <s v="Iver Heath Drama Club is a not-for-profit community group and this year we are performing DICK WHITTINGTON."/>
    <n v="101"/>
    <n v="289"/>
    <x v="0"/>
    <x v="1"/>
    <s v="GBP"/>
    <x v="148"/>
    <x v="148"/>
    <b v="0"/>
    <n v="15"/>
    <b v="1"/>
    <x v="4"/>
    <n v="2.8613861386138613"/>
    <n v="152"/>
    <x v="0"/>
    <m/>
  </r>
  <r>
    <n v="1968"/>
    <x v="149"/>
    <s v="Bringing the advantages of wireless smart shifting to every cyclist. FITS ANY BIKE"/>
    <n v="50000"/>
    <n v="142483"/>
    <x v="0"/>
    <x v="0"/>
    <s v="USD"/>
    <x v="149"/>
    <x v="149"/>
    <b v="1"/>
    <n v="510"/>
    <b v="1"/>
    <x v="0"/>
    <n v="2.8496600000000001"/>
    <n v="71496.5"/>
    <x v="0"/>
    <m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x v="150"/>
    <x v="150"/>
    <b v="1"/>
    <n v="266"/>
    <b v="1"/>
    <x v="1"/>
    <n v="2.8473999999999999"/>
    <n v="14370"/>
    <x v="0"/>
    <m/>
  </r>
  <r>
    <n v="318"/>
    <x v="151"/>
    <s v="Photographer, Ty Morin, pays a visit to every single one of his Facebook friends to take their portrait...all 788 of them."/>
    <n v="5000"/>
    <n v="14166"/>
    <x v="0"/>
    <x v="0"/>
    <s v="USD"/>
    <x v="151"/>
    <x v="151"/>
    <b v="1"/>
    <n v="284"/>
    <b v="1"/>
    <x v="14"/>
    <n v="2.8332000000000002"/>
    <n v="7225"/>
    <x v="0"/>
    <m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x v="152"/>
    <x v="152"/>
    <b v="0"/>
    <n v="1328"/>
    <b v="1"/>
    <x v="1"/>
    <n v="2.8309000000000002"/>
    <n v="28973"/>
    <x v="0"/>
    <m/>
  </r>
  <r>
    <n v="1528"/>
    <x v="153"/>
    <s v="A book of street photos from around Shibuya that I've made between 2011-2016."/>
    <n v="3000"/>
    <n v="8447"/>
    <x v="0"/>
    <x v="0"/>
    <s v="USD"/>
    <x v="153"/>
    <x v="153"/>
    <b v="1"/>
    <n v="160"/>
    <b v="1"/>
    <x v="9"/>
    <n v="2.8156666666666665"/>
    <n v="4303.5"/>
    <x v="0"/>
    <m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x v="154"/>
    <x v="154"/>
    <b v="1"/>
    <n v="95"/>
    <b v="1"/>
    <x v="0"/>
    <n v="2.8109999999999999"/>
    <n v="7075"/>
    <x v="0"/>
    <m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x v="155"/>
    <x v="155"/>
    <b v="0"/>
    <n v="278"/>
    <b v="1"/>
    <x v="0"/>
    <n v="2.8073000000000001"/>
    <n v="28212"/>
    <x v="0"/>
    <m/>
  </r>
  <r>
    <n v="1222"/>
    <x v="156"/>
    <s v="Project Pilgrim is my effort to work towards normalizing mental health."/>
    <n v="4000"/>
    <n v="11215"/>
    <x v="0"/>
    <x v="7"/>
    <s v="CAD"/>
    <x v="156"/>
    <x v="156"/>
    <b v="0"/>
    <n v="138"/>
    <b v="1"/>
    <x v="9"/>
    <n v="2.80375"/>
    <n v="5676.5"/>
    <x v="0"/>
    <m/>
  </r>
  <r>
    <n v="645"/>
    <x v="157"/>
    <s v="Ever wanted to own something made out of carbon fiber? Now you can!"/>
    <n v="2000"/>
    <n v="5574"/>
    <x v="0"/>
    <x v="0"/>
    <s v="USD"/>
    <x v="157"/>
    <x v="157"/>
    <b v="0"/>
    <n v="237"/>
    <b v="1"/>
    <x v="3"/>
    <n v="2.7869999999999999"/>
    <n v="2905.5"/>
    <x v="0"/>
    <m/>
  </r>
  <r>
    <n v="1504"/>
    <x v="158"/>
    <s v="A football photography book like no other about the 2014 World Cup in Brazil, by Ryu Voelkel."/>
    <n v="6500"/>
    <n v="18066"/>
    <x v="0"/>
    <x v="1"/>
    <s v="GBP"/>
    <x v="158"/>
    <x v="158"/>
    <b v="1"/>
    <n v="269"/>
    <b v="1"/>
    <x v="9"/>
    <n v="2.7793846153846156"/>
    <n v="9167.5"/>
    <x v="0"/>
    <m/>
  </r>
  <r>
    <n v="2252"/>
    <x v="159"/>
    <s v="A new faction for the 30 mm scale wargame, featuring skirmishes between gangs in a pimp and lethal post-apocalyptic world."/>
    <n v="9000"/>
    <n v="24505"/>
    <x v="0"/>
    <x v="8"/>
    <s v="EUR"/>
    <x v="159"/>
    <x v="159"/>
    <b v="0"/>
    <n v="249"/>
    <b v="1"/>
    <x v="1"/>
    <n v="2.722777777777778"/>
    <n v="12377"/>
    <x v="0"/>
    <m/>
  </r>
  <r>
    <n v="1610"/>
    <x v="160"/>
    <s v="So The Story Goes is the upcoming album from &quot;Just Joe&quot; Altier."/>
    <n v="2000"/>
    <n v="5437"/>
    <x v="0"/>
    <x v="0"/>
    <s v="USD"/>
    <x v="160"/>
    <x v="160"/>
    <b v="0"/>
    <n v="112"/>
    <b v="1"/>
    <x v="2"/>
    <n v="2.7185000000000001"/>
    <n v="2774.5"/>
    <x v="0"/>
    <m/>
  </r>
  <r>
    <n v="2278"/>
    <x v="161"/>
    <s v="Dice forged from stone one by one entirely by hand for demanding Gamers and Collectors."/>
    <n v="2000"/>
    <n v="5414"/>
    <x v="0"/>
    <x v="4"/>
    <s v="EUR"/>
    <x v="161"/>
    <x v="161"/>
    <b v="0"/>
    <n v="102"/>
    <b v="1"/>
    <x v="1"/>
    <n v="2.7069999999999999"/>
    <n v="2758"/>
    <x v="0"/>
    <m/>
  </r>
  <r>
    <n v="2240"/>
    <x v="162"/>
    <s v="Protect, store, organize and display 225 of your favorite dice in this modular and easy to use dice vault system. Oak and leather."/>
    <n v="5000"/>
    <n v="13534"/>
    <x v="0"/>
    <x v="0"/>
    <s v="USD"/>
    <x v="162"/>
    <x v="162"/>
    <b v="0"/>
    <n v="96"/>
    <b v="1"/>
    <x v="1"/>
    <n v="2.7067999999999999"/>
    <n v="6815"/>
    <x v="0"/>
    <m/>
  </r>
  <r>
    <n v="1196"/>
    <x v="163"/>
    <s v="A book of male nudes photographed on location in Ibiza over the last 4 years."/>
    <n v="14500"/>
    <n v="39137"/>
    <x v="0"/>
    <x v="1"/>
    <s v="GBP"/>
    <x v="163"/>
    <x v="163"/>
    <b v="0"/>
    <n v="512"/>
    <b v="1"/>
    <x v="9"/>
    <n v="2.6991034482758622"/>
    <n v="19824.5"/>
    <x v="0"/>
    <m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x v="164"/>
    <x v="164"/>
    <b v="0"/>
    <n v="1013"/>
    <b v="1"/>
    <x v="3"/>
    <n v="2.6729166666666666"/>
    <n v="16544"/>
    <x v="0"/>
    <m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x v="165"/>
    <x v="165"/>
    <b v="0"/>
    <n v="127"/>
    <b v="1"/>
    <x v="17"/>
    <n v="2.6713333333333331"/>
    <n v="4070.5"/>
    <x v="0"/>
    <m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x v="166"/>
    <x v="166"/>
    <b v="0"/>
    <n v="30"/>
    <b v="1"/>
    <x v="13"/>
    <n v="2.6566666666666667"/>
    <n v="413.5"/>
    <x v="0"/>
    <m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x v="167"/>
    <x v="167"/>
    <b v="0"/>
    <n v="126"/>
    <b v="1"/>
    <x v="2"/>
    <n v="2.6524999999999999"/>
    <n v="5368"/>
    <x v="0"/>
    <m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x v="168"/>
    <x v="168"/>
    <b v="1"/>
    <n v="551"/>
    <b v="1"/>
    <x v="12"/>
    <n v="2.6462241666666664"/>
    <n v="16152.844999999999"/>
    <x v="0"/>
    <m/>
  </r>
  <r>
    <n v="1971"/>
    <x v="169"/>
    <s v="castAR: bridging the physical world with the virtual worlds; 3D holographic like projections in AR, fully immersive environments in VR"/>
    <n v="400000"/>
    <n v="1052110.8700000001"/>
    <x v="0"/>
    <x v="0"/>
    <s v="USD"/>
    <x v="169"/>
    <x v="169"/>
    <b v="1"/>
    <n v="3863"/>
    <b v="1"/>
    <x v="0"/>
    <n v="2.6302771750000002"/>
    <n v="527986.93500000006"/>
    <x v="0"/>
    <m/>
  </r>
  <r>
    <n v="1833"/>
    <x v="170"/>
    <s v="I am writing the second volume in a series of hair band encyclopedias, however I lack the means to afford the costs of the photos."/>
    <n v="400"/>
    <n v="1050"/>
    <x v="0"/>
    <x v="0"/>
    <s v="USD"/>
    <x v="170"/>
    <x v="170"/>
    <b v="0"/>
    <n v="25"/>
    <b v="1"/>
    <x v="2"/>
    <n v="2.625"/>
    <n v="537.5"/>
    <x v="0"/>
    <m/>
  </r>
  <r>
    <n v="1965"/>
    <x v="171"/>
    <s v="BoardX is a collection of electronic circuit boards that stack on top of one another to share resources and communicate"/>
    <n v="5000"/>
    <n v="13114"/>
    <x v="0"/>
    <x v="0"/>
    <s v="USD"/>
    <x v="171"/>
    <x v="171"/>
    <b v="1"/>
    <n v="103"/>
    <b v="1"/>
    <x v="0"/>
    <n v="2.6227999999999998"/>
    <n v="6608.5"/>
    <x v="0"/>
    <m/>
  </r>
  <r>
    <n v="1198"/>
    <x v="172"/>
    <s v="The White Desert is a photo project, documenting the fragility and beauty of the planet, from the Arctic to Antarctic regions!"/>
    <n v="3500"/>
    <n v="9121"/>
    <x v="0"/>
    <x v="0"/>
    <s v="USD"/>
    <x v="172"/>
    <x v="172"/>
    <b v="0"/>
    <n v="167"/>
    <b v="1"/>
    <x v="9"/>
    <n v="2.6059999999999999"/>
    <n v="4644"/>
    <x v="0"/>
    <m/>
  </r>
  <r>
    <n v="1752"/>
    <x v="173"/>
    <s v="A little book of calm, in picture form, that will soothe the soul and un-furrow the brow."/>
    <n v="1200"/>
    <n v="3122"/>
    <x v="0"/>
    <x v="1"/>
    <s v="GBP"/>
    <x v="173"/>
    <x v="173"/>
    <b v="0"/>
    <n v="90"/>
    <b v="1"/>
    <x v="9"/>
    <n v="2.6016666666666666"/>
    <n v="1606"/>
    <x v="0"/>
    <m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x v="174"/>
    <x v="174"/>
    <b v="1"/>
    <n v="1281"/>
    <b v="1"/>
    <x v="0"/>
    <n v="2.5957748878923765"/>
    <n v="116412.06"/>
    <x v="0"/>
    <m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x v="175"/>
    <x v="175"/>
    <b v="1"/>
    <n v="2051"/>
    <b v="1"/>
    <x v="0"/>
    <n v="2.5683081313131315"/>
    <n v="255288.005"/>
    <x v="0"/>
    <m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x v="176"/>
    <x v="176"/>
    <b v="0"/>
    <n v="22"/>
    <b v="1"/>
    <x v="14"/>
    <n v="2.5583333333333331"/>
    <n v="778.5"/>
    <x v="0"/>
    <m/>
  </r>
  <r>
    <n v="2328"/>
    <x v="177"/>
    <s v="Our mission: To launch our Crimson Hot Sauce &amp; introduce our Chili &amp; Garlic Pickles. _x000a__x000a_Let's change the game together!"/>
    <n v="10000"/>
    <n v="25445"/>
    <x v="0"/>
    <x v="0"/>
    <s v="USD"/>
    <x v="177"/>
    <x v="177"/>
    <b v="1"/>
    <n v="537"/>
    <b v="1"/>
    <x v="11"/>
    <n v="2.5445000000000002"/>
    <n v="12991"/>
    <x v="0"/>
    <m/>
  </r>
  <r>
    <n v="1210"/>
    <x v="178"/>
    <s v="En fotobok om livet i det enda andra GÃ¶teborg i vÃ¤rlden"/>
    <n v="20000"/>
    <n v="50863"/>
    <x v="0"/>
    <x v="10"/>
    <s v="SEK"/>
    <x v="178"/>
    <x v="178"/>
    <b v="0"/>
    <n v="103"/>
    <b v="1"/>
    <x v="9"/>
    <n v="2.5431499999999998"/>
    <n v="25483"/>
    <x v="0"/>
    <m/>
  </r>
  <r>
    <n v="2105"/>
    <x v="179"/>
    <s v="Help Layla the Wolf fund the printing and releasing of our first E.P. Release called &quot;Sugar&quot;."/>
    <n v="2000"/>
    <n v="5080"/>
    <x v="0"/>
    <x v="0"/>
    <s v="USD"/>
    <x v="179"/>
    <x v="179"/>
    <b v="0"/>
    <n v="99"/>
    <b v="1"/>
    <x v="13"/>
    <n v="2.54"/>
    <n v="2589.5"/>
    <x v="0"/>
    <m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x v="180"/>
    <x v="180"/>
    <b v="0"/>
    <n v="314"/>
    <b v="1"/>
    <x v="9"/>
    <n v="2.5329333333333333"/>
    <n v="19154"/>
    <x v="0"/>
    <m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x v="181"/>
    <x v="181"/>
    <b v="0"/>
    <n v="185"/>
    <b v="1"/>
    <x v="0"/>
    <n v="2.5253999999999999"/>
    <n v="6406"/>
    <x v="0"/>
    <m/>
  </r>
  <r>
    <n v="1376"/>
    <x v="182"/>
    <s v="Dead Pirates are planning a second pressing of HIGHMARE LP, who wants one ?"/>
    <n v="3700"/>
    <n v="9342"/>
    <x v="0"/>
    <x v="1"/>
    <s v="GBP"/>
    <x v="182"/>
    <x v="182"/>
    <b v="0"/>
    <n v="168"/>
    <b v="1"/>
    <x v="2"/>
    <n v="2.5248648648648651"/>
    <n v="4755"/>
    <x v="0"/>
    <m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x v="183"/>
    <x v="183"/>
    <b v="0"/>
    <n v="17"/>
    <b v="1"/>
    <x v="4"/>
    <n v="2.5066666666666668"/>
    <n v="384.5"/>
    <x v="0"/>
    <m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x v="184"/>
    <x v="184"/>
    <b v="1"/>
    <n v="455"/>
    <b v="1"/>
    <x v="9"/>
    <n v="2.5030841666666666"/>
    <n v="15246.004999999999"/>
    <x v="0"/>
    <m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x v="185"/>
    <x v="185"/>
    <b v="0"/>
    <n v="26"/>
    <b v="1"/>
    <x v="2"/>
    <n v="2.5"/>
    <n v="888"/>
    <x v="0"/>
    <m/>
  </r>
  <r>
    <n v="2040"/>
    <x v="186"/>
    <s v="4.29 Billion+ Capacitor Combinations._x000a_No Coding Required."/>
    <n v="3000"/>
    <n v="7445.14"/>
    <x v="0"/>
    <x v="0"/>
    <s v="USD"/>
    <x v="186"/>
    <x v="186"/>
    <b v="1"/>
    <n v="271"/>
    <b v="1"/>
    <x v="0"/>
    <n v="2.4817133333333334"/>
    <n v="3858.07"/>
    <x v="0"/>
    <m/>
  </r>
  <r>
    <n v="2006"/>
    <x v="187"/>
    <s v="MAID is a smart kitchen assistant &amp; a multifunctional oven. MAID knows what to cook and how to cook. Cooking is now easy,fun &amp; social."/>
    <n v="50000"/>
    <n v="123920"/>
    <x v="0"/>
    <x v="0"/>
    <s v="USD"/>
    <x v="187"/>
    <x v="187"/>
    <b v="1"/>
    <n v="303"/>
    <b v="1"/>
    <x v="0"/>
    <n v="2.4784000000000002"/>
    <n v="62111.5"/>
    <x v="0"/>
    <m/>
  </r>
  <r>
    <n v="108"/>
    <x v="188"/>
    <s v="When a man can't find love, his Google GLASS does the searching for him. A short film shot with Google Glass."/>
    <n v="1500"/>
    <n v="3700"/>
    <x v="0"/>
    <x v="0"/>
    <s v="USD"/>
    <x v="188"/>
    <x v="188"/>
    <b v="0"/>
    <n v="47"/>
    <b v="1"/>
    <x v="6"/>
    <n v="2.4666666666666668"/>
    <n v="1873.5"/>
    <x v="0"/>
    <m/>
  </r>
  <r>
    <n v="3024"/>
    <x v="189"/>
    <s v="Steel City Improv Theater has found a new space in the Shadyside neighborhood of Pittsburgh and we're raising $5000 to build it!"/>
    <n v="5000"/>
    <n v="12321"/>
    <x v="0"/>
    <x v="0"/>
    <s v="USD"/>
    <x v="189"/>
    <x v="189"/>
    <b v="0"/>
    <n v="182"/>
    <b v="1"/>
    <x v="12"/>
    <n v="2.4641999999999999"/>
    <n v="6251.5"/>
    <x v="0"/>
    <m/>
  </r>
  <r>
    <n v="2737"/>
    <x v="190"/>
    <s v="An innovative portable generator that turns heat into electricity. Now with 10 Watts of power at your fingertips... all while you cook!"/>
    <n v="30000"/>
    <n v="73818.240000000005"/>
    <x v="0"/>
    <x v="0"/>
    <s v="USD"/>
    <x v="190"/>
    <x v="190"/>
    <b v="0"/>
    <n v="456"/>
    <b v="1"/>
    <x v="0"/>
    <n v="2.4606080000000001"/>
    <n v="37137.120000000003"/>
    <x v="0"/>
    <m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x v="191"/>
    <x v="191"/>
    <b v="0"/>
    <n v="296"/>
    <b v="1"/>
    <x v="1"/>
    <n v="2.4315000000000002"/>
    <n v="12305.5"/>
    <x v="0"/>
    <m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x v="192"/>
    <x v="192"/>
    <b v="0"/>
    <n v="25"/>
    <b v="1"/>
    <x v="4"/>
    <n v="2.42"/>
    <n v="315"/>
    <x v="0"/>
    <m/>
  </r>
  <r>
    <n v="2815"/>
    <x v="193"/>
    <s v="Set in 1950s Northern Ireland, this play tells the story of two sisters in a community of Travellers, or Irish Gypsies."/>
    <n v="250"/>
    <n v="605"/>
    <x v="0"/>
    <x v="7"/>
    <s v="CAD"/>
    <x v="193"/>
    <x v="193"/>
    <b v="0"/>
    <n v="14"/>
    <b v="1"/>
    <x v="4"/>
    <n v="2.42"/>
    <n v="309.5"/>
    <x v="0"/>
    <m/>
  </r>
  <r>
    <n v="1923"/>
    <x v="194"/>
    <s v="We just finished recording our first album! All we need is a little extra help to be able to get it printed!"/>
    <n v="125"/>
    <n v="301"/>
    <x v="0"/>
    <x v="0"/>
    <s v="USD"/>
    <x v="194"/>
    <x v="194"/>
    <b v="0"/>
    <n v="13"/>
    <b v="1"/>
    <x v="13"/>
    <n v="2.4079999999999999"/>
    <n v="157"/>
    <x v="0"/>
    <m/>
  </r>
  <r>
    <n v="262"/>
    <x v="195"/>
    <s v="He can never die. He will live forever. He is the last cosmonaut, and this is his story."/>
    <n v="2500"/>
    <n v="6000"/>
    <x v="0"/>
    <x v="0"/>
    <s v="USD"/>
    <x v="195"/>
    <x v="195"/>
    <b v="1"/>
    <n v="145"/>
    <b v="1"/>
    <x v="14"/>
    <n v="2.4"/>
    <n v="3072.5"/>
    <x v="0"/>
    <m/>
  </r>
  <r>
    <n v="3718"/>
    <x v="196"/>
    <s v="William Carlisle has the world at his feet but its weight on his shoulders. He is intelligent, articulate and fucked."/>
    <n v="500"/>
    <n v="1197"/>
    <x v="0"/>
    <x v="1"/>
    <s v="GBP"/>
    <x v="196"/>
    <x v="196"/>
    <b v="0"/>
    <n v="46"/>
    <b v="1"/>
    <x v="4"/>
    <n v="2.3940000000000001"/>
    <n v="621.5"/>
    <x v="0"/>
    <m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x v="197"/>
    <x v="197"/>
    <b v="0"/>
    <n v="18"/>
    <b v="1"/>
    <x v="15"/>
    <n v="2.38"/>
    <n v="306.5"/>
    <x v="0"/>
    <m/>
  </r>
  <r>
    <n v="1023"/>
    <x v="198"/>
    <s v="A collaborative, electronic journey helmed by producer Christopher Bingham and guitarist Carlos Montero."/>
    <n v="2000"/>
    <n v="4743"/>
    <x v="0"/>
    <x v="1"/>
    <s v="GBP"/>
    <x v="198"/>
    <x v="198"/>
    <b v="0"/>
    <n v="131"/>
    <b v="1"/>
    <x v="10"/>
    <n v="2.3715000000000002"/>
    <n v="2437"/>
    <x v="0"/>
    <m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x v="199"/>
    <x v="199"/>
    <b v="1"/>
    <n v="183"/>
    <b v="1"/>
    <x v="0"/>
    <n v="2.3490000000000002"/>
    <n v="5964"/>
    <x v="0"/>
    <m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x v="200"/>
    <x v="200"/>
    <b v="1"/>
    <n v="354"/>
    <b v="1"/>
    <x v="0"/>
    <n v="2.3442048"/>
    <n v="58782.12"/>
    <x v="0"/>
    <m/>
  </r>
  <r>
    <n v="831"/>
    <x v="201"/>
    <s v="7Horse is a new band with a self-funded album and a show they want to rock in your town!"/>
    <n v="1500"/>
    <n v="3500"/>
    <x v="0"/>
    <x v="0"/>
    <s v="USD"/>
    <x v="201"/>
    <x v="201"/>
    <b v="0"/>
    <n v="20"/>
    <b v="1"/>
    <x v="2"/>
    <n v="2.3333333333333335"/>
    <n v="1760"/>
    <x v="0"/>
    <m/>
  </r>
  <r>
    <n v="2708"/>
    <x v="202"/>
    <s v="Angel Comedy Club: A permanent home for Londonâ€™s loveliest comedy night - a community comedy club"/>
    <n v="20000"/>
    <n v="46643.07"/>
    <x v="0"/>
    <x v="1"/>
    <s v="GBP"/>
    <x v="202"/>
    <x v="202"/>
    <b v="1"/>
    <n v="1049"/>
    <b v="1"/>
    <x v="12"/>
    <n v="2.3321535"/>
    <n v="23846.035"/>
    <x v="0"/>
    <m/>
  </r>
  <r>
    <n v="304"/>
    <x v="203"/>
    <s v="A portrait of a life fully realized and a look at what it takes to make great photography."/>
    <n v="3400"/>
    <n v="7876"/>
    <x v="0"/>
    <x v="0"/>
    <s v="USD"/>
    <x v="203"/>
    <x v="203"/>
    <b v="1"/>
    <n v="74"/>
    <b v="1"/>
    <x v="14"/>
    <n v="2.3164705882352941"/>
    <n v="3975"/>
    <x v="0"/>
    <m/>
  </r>
  <r>
    <n v="285"/>
    <x v="204"/>
    <s v="A documentary about the classic children's book, its creators, and the lasting impact over half a century and beyond."/>
    <n v="14000"/>
    <n v="32035.51"/>
    <x v="0"/>
    <x v="0"/>
    <s v="USD"/>
    <x v="204"/>
    <x v="204"/>
    <b v="1"/>
    <n v="563"/>
    <b v="1"/>
    <x v="14"/>
    <n v="2.2882507142857142"/>
    <n v="16299.254999999999"/>
    <x v="0"/>
    <m/>
  </r>
  <r>
    <n v="3818"/>
    <x v="205"/>
    <s v="The Arthurian Order of Avalon is attempting to raise funds to put on the annual Human Chessboard in March 2015!"/>
    <n v="250"/>
    <n v="570"/>
    <x v="0"/>
    <x v="0"/>
    <s v="USD"/>
    <x v="205"/>
    <x v="205"/>
    <b v="0"/>
    <n v="10"/>
    <b v="1"/>
    <x v="4"/>
    <n v="2.2799999999999998"/>
    <n v="290"/>
    <x v="0"/>
    <m/>
  </r>
  <r>
    <n v="2030"/>
    <x v="206"/>
    <s v="A stylish, retro, and fun arcade cabinet for your Raspberry Pi, Mini-ITX, Pandaboard, or other mini PC from the makers of Pibow"/>
    <n v="32768"/>
    <n v="74134"/>
    <x v="0"/>
    <x v="1"/>
    <s v="GBP"/>
    <x v="206"/>
    <x v="206"/>
    <b v="1"/>
    <n v="625"/>
    <b v="1"/>
    <x v="0"/>
    <n v="2.26239013671875"/>
    <n v="37379.5"/>
    <x v="0"/>
    <m/>
  </r>
  <r>
    <n v="1953"/>
    <x v="207"/>
    <s v="The NTH is an open source music synthesizer featuring instant fun, awesome sound, and a hackable design."/>
    <n v="15000"/>
    <n v="33892"/>
    <x v="0"/>
    <x v="0"/>
    <s v="USD"/>
    <x v="207"/>
    <x v="207"/>
    <b v="1"/>
    <n v="147"/>
    <b v="1"/>
    <x v="0"/>
    <n v="2.2594666666666665"/>
    <n v="17019.5"/>
    <x v="0"/>
    <m/>
  </r>
  <r>
    <n v="2115"/>
    <x v="208"/>
    <s v="The Violet Tone is heading to California but we need your help!  We've been at this for years and finally have a shot!"/>
    <n v="1500"/>
    <n v="3385"/>
    <x v="0"/>
    <x v="0"/>
    <s v="USD"/>
    <x v="208"/>
    <x v="208"/>
    <b v="0"/>
    <n v="36"/>
    <b v="1"/>
    <x v="13"/>
    <n v="2.2566666666666668"/>
    <n v="1710.5"/>
    <x v="0"/>
    <m/>
  </r>
  <r>
    <n v="3830"/>
    <x v="209"/>
    <s v="The Aeon Theatre company is producing another original play by Parker Hale at the Manhattan Reportory Theatre"/>
    <n v="100"/>
    <n v="225"/>
    <x v="0"/>
    <x v="0"/>
    <s v="USD"/>
    <x v="209"/>
    <x v="209"/>
    <b v="0"/>
    <n v="3"/>
    <b v="1"/>
    <x v="4"/>
    <n v="2.25"/>
    <n v="114"/>
    <x v="0"/>
    <m/>
  </r>
  <r>
    <n v="2608"/>
    <x v="210"/>
    <s v="Giant Leaps featuring the historic missions of human spaceflight is the third in our series of space exploration prints"/>
    <n v="8000"/>
    <n v="17914"/>
    <x v="0"/>
    <x v="0"/>
    <s v="USD"/>
    <x v="210"/>
    <x v="210"/>
    <b v="1"/>
    <n v="304"/>
    <b v="1"/>
    <x v="5"/>
    <n v="2.2392500000000002"/>
    <n v="9109"/>
    <x v="0"/>
    <m/>
  </r>
  <r>
    <n v="3391"/>
    <x v="211"/>
    <s v="New play about the comfort and the danger of living with memories. Gay themes. Experienced team looking to present first reading"/>
    <n v="500"/>
    <n v="1115"/>
    <x v="0"/>
    <x v="0"/>
    <s v="USD"/>
    <x v="211"/>
    <x v="211"/>
    <b v="0"/>
    <n v="18"/>
    <b v="1"/>
    <x v="4"/>
    <n v="2.23"/>
    <n v="566.5"/>
    <x v="0"/>
    <m/>
  </r>
  <r>
    <n v="2256"/>
    <x v="212"/>
    <s v="Build your crypto-currency empire and sabotage your opponents. A deck building, card game. 2-4 players. 15 minutes."/>
    <n v="480"/>
    <n v="1069"/>
    <x v="0"/>
    <x v="1"/>
    <s v="GBP"/>
    <x v="212"/>
    <x v="212"/>
    <b v="0"/>
    <n v="50"/>
    <b v="1"/>
    <x v="1"/>
    <n v="2.2270833333333333"/>
    <n v="559.5"/>
    <x v="0"/>
    <m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x v="213"/>
    <x v="213"/>
    <b v="0"/>
    <n v="18"/>
    <b v="1"/>
    <x v="4"/>
    <n v="2.21"/>
    <n v="561.5"/>
    <x v="0"/>
    <m/>
  </r>
  <r>
    <n v="2273"/>
    <x v="214"/>
    <s v="London, 1937. Top-Secret docs are missing. So, too, is Agent Adler! Intelligence has 7 hrs to find him. Deduction, Deception &amp; Action!"/>
    <n v="2500"/>
    <n v="5509"/>
    <x v="0"/>
    <x v="7"/>
    <s v="CAD"/>
    <x v="214"/>
    <x v="214"/>
    <b v="0"/>
    <n v="147"/>
    <b v="1"/>
    <x v="1"/>
    <n v="2.2035999999999998"/>
    <n v="2828"/>
    <x v="0"/>
    <m/>
  </r>
  <r>
    <n v="109"/>
    <x v="215"/>
    <s v="This video may be bigger than you and it may be bigger than me but, itâ€™s not bigger than you and me! Can you dig it?"/>
    <n v="1000"/>
    <n v="2195"/>
    <x v="0"/>
    <x v="0"/>
    <s v="USD"/>
    <x v="215"/>
    <x v="215"/>
    <b v="0"/>
    <n v="47"/>
    <b v="1"/>
    <x v="6"/>
    <n v="2.1949999999999998"/>
    <n v="1121"/>
    <x v="0"/>
    <m/>
  </r>
  <r>
    <n v="1386"/>
    <x v="216"/>
    <s v="We are a classic hard rock/heavy metal band just trying to keep rock alive!"/>
    <n v="400"/>
    <n v="875"/>
    <x v="0"/>
    <x v="0"/>
    <s v="USD"/>
    <x v="216"/>
    <x v="216"/>
    <b v="0"/>
    <n v="14"/>
    <b v="1"/>
    <x v="2"/>
    <n v="2.1875"/>
    <n v="444.5"/>
    <x v="0"/>
    <m/>
  </r>
  <r>
    <n v="2066"/>
    <x v="217"/>
    <s v="Automatically opens your garage door when you come home. Open, close, and monitor your garage door from your phone."/>
    <n v="2000"/>
    <n v="4372"/>
    <x v="0"/>
    <x v="0"/>
    <s v="USD"/>
    <x v="217"/>
    <x v="217"/>
    <b v="0"/>
    <n v="65"/>
    <b v="1"/>
    <x v="0"/>
    <n v="2.1859999999999999"/>
    <n v="2218.5"/>
    <x v="0"/>
    <m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x v="218"/>
    <x v="218"/>
    <b v="0"/>
    <n v="28"/>
    <b v="1"/>
    <x v="17"/>
    <n v="2.1800000000000002"/>
    <n v="286.5"/>
    <x v="0"/>
    <m/>
  </r>
  <r>
    <n v="3362"/>
    <x v="219"/>
    <s v="Oscar Wilde's classic romantic farce like you have never seen it before. Bigger. Louder. Sexier.  And covered with glitter."/>
    <n v="500"/>
    <n v="1090"/>
    <x v="0"/>
    <x v="0"/>
    <s v="USD"/>
    <x v="219"/>
    <x v="219"/>
    <b v="0"/>
    <n v="20"/>
    <b v="1"/>
    <x v="4"/>
    <n v="2.1800000000000002"/>
    <n v="555"/>
    <x v="0"/>
    <m/>
  </r>
  <r>
    <n v="2002"/>
    <x v="220"/>
    <s v="Open-source quad-core camera effortlessly adds powerful machine vision to all your PC/Arduino/Raspberry Pi projects"/>
    <n v="50000"/>
    <n v="108397.11"/>
    <x v="0"/>
    <x v="0"/>
    <s v="USD"/>
    <x v="220"/>
    <x v="220"/>
    <b v="1"/>
    <n v="1375"/>
    <b v="1"/>
    <x v="0"/>
    <n v="2.1679422000000002"/>
    <n v="54886.055"/>
    <x v="0"/>
    <m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x v="221"/>
    <x v="221"/>
    <b v="1"/>
    <n v="33"/>
    <b v="1"/>
    <x v="9"/>
    <n v="2.15"/>
    <n v="1306.5"/>
    <x v="0"/>
    <m/>
  </r>
  <r>
    <n v="3471"/>
    <x v="222"/>
    <s v="Fast paced, two hander which uses headphone verbatim technique to give an insight into the everyday lives of Leeds city locals."/>
    <n v="500"/>
    <n v="1073"/>
    <x v="0"/>
    <x v="1"/>
    <s v="GBP"/>
    <x v="222"/>
    <x v="222"/>
    <b v="0"/>
    <n v="30"/>
    <b v="1"/>
    <x v="4"/>
    <n v="2.1459999999999999"/>
    <n v="551.5"/>
    <x v="0"/>
    <m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x v="223"/>
    <x v="223"/>
    <b v="0"/>
    <n v="562"/>
    <b v="1"/>
    <x v="14"/>
    <n v="2.1398947368421051"/>
    <n v="40939"/>
    <x v="0"/>
    <m/>
  </r>
  <r>
    <n v="656"/>
    <x v="224"/>
    <s v="Innovative smart glasses allow you recording videos, taking pictures and connecting to your phone with smart defined gestures."/>
    <n v="5000"/>
    <n v="10678"/>
    <x v="0"/>
    <x v="0"/>
    <s v="USD"/>
    <x v="224"/>
    <x v="224"/>
    <b v="0"/>
    <n v="87"/>
    <b v="1"/>
    <x v="3"/>
    <n v="2.1356000000000002"/>
    <n v="5382.5"/>
    <x v="0"/>
    <m/>
  </r>
  <r>
    <n v="3037"/>
    <x v="225"/>
    <s v="SHE&amp;HER PRODUCTIONS! New Space.. New SHOW! We have a home in KC West Bottoms, the Crane Building. We need your help turning this space into a theater!"/>
    <n v="500"/>
    <n v="1066"/>
    <x v="0"/>
    <x v="0"/>
    <s v="USD"/>
    <x v="225"/>
    <x v="225"/>
    <b v="0"/>
    <n v="32"/>
    <b v="1"/>
    <x v="12"/>
    <n v="2.1320000000000001"/>
    <n v="549"/>
    <x v="0"/>
    <m/>
  </r>
  <r>
    <n v="1258"/>
    <x v="226"/>
    <s v="Mustard Plug needs help funding their new record.  Please help the Grand Rapids, MI band put out their 7th record!"/>
    <n v="12000"/>
    <n v="25577.56"/>
    <x v="0"/>
    <x v="0"/>
    <s v="USD"/>
    <x v="226"/>
    <x v="226"/>
    <b v="1"/>
    <n v="670"/>
    <b v="1"/>
    <x v="2"/>
    <n v="2.1314633333333335"/>
    <n v="13123.78"/>
    <x v="0"/>
    <m/>
  </r>
  <r>
    <n v="1951"/>
    <x v="227"/>
    <s v="Take learning and playing with LEGOÂ® to the next level with sensors! Build creations with SBrick Plus and make them interactive!"/>
    <n v="50000"/>
    <n v="106222"/>
    <x v="0"/>
    <x v="0"/>
    <s v="USD"/>
    <x v="227"/>
    <x v="227"/>
    <b v="1"/>
    <n v="834"/>
    <b v="1"/>
    <x v="0"/>
    <n v="2.1244399999999999"/>
    <n v="53528"/>
    <x v="0"/>
    <m/>
  </r>
  <r>
    <n v="1383"/>
    <x v="228"/>
    <s v="Instrumental Post-Rock meets Progressive Rock &amp; Cinematic atmospheres. Get your dose of blissful guitar tones, grooves &amp; live strings!"/>
    <n v="2200"/>
    <n v="4673"/>
    <x v="0"/>
    <x v="7"/>
    <s v="CAD"/>
    <x v="228"/>
    <x v="228"/>
    <b v="0"/>
    <n v="93"/>
    <b v="1"/>
    <x v="2"/>
    <n v="2.124090909090909"/>
    <n v="2383"/>
    <x v="0"/>
    <m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x v="229"/>
    <x v="229"/>
    <b v="1"/>
    <n v="94"/>
    <b v="1"/>
    <x v="11"/>
    <n v="2.1216666666666666"/>
    <n v="683.5"/>
    <x v="0"/>
    <m/>
  </r>
  <r>
    <n v="1283"/>
    <x v="230"/>
    <s v="Our 3rd album is halfway complete, but we need your help to record, mix and master the final product!"/>
    <n v="1000"/>
    <n v="2110.5"/>
    <x v="0"/>
    <x v="0"/>
    <s v="USD"/>
    <x v="230"/>
    <x v="230"/>
    <b v="1"/>
    <n v="22"/>
    <b v="1"/>
    <x v="2"/>
    <n v="2.1105"/>
    <n v="1066.25"/>
    <x v="0"/>
    <m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x v="231"/>
    <x v="231"/>
    <b v="1"/>
    <n v="644"/>
    <b v="1"/>
    <x v="0"/>
    <n v="2.1103642500000004"/>
    <n v="84736.57"/>
    <x v="0"/>
    <m/>
  </r>
  <r>
    <n v="3408"/>
    <x v="232"/>
    <s v="Help us take &quot;She Has a Name&quot;, the human trafficking story of one victim, on tour to all over Northern and Central California."/>
    <n v="500"/>
    <n v="1055"/>
    <x v="0"/>
    <x v="0"/>
    <s v="USD"/>
    <x v="232"/>
    <x v="232"/>
    <b v="0"/>
    <n v="18"/>
    <b v="1"/>
    <x v="4"/>
    <n v="2.11"/>
    <n v="536.5"/>
    <x v="0"/>
    <m/>
  </r>
  <r>
    <n v="3314"/>
    <x v="233"/>
    <s v="I want to add a new perspective to the cycling safety debate by taking my play THE WHITE BIKE to the Edinburgh Festival of Cycling"/>
    <n v="800"/>
    <n v="1686"/>
    <x v="0"/>
    <x v="1"/>
    <s v="GBP"/>
    <x v="233"/>
    <x v="233"/>
    <b v="0"/>
    <n v="58"/>
    <b v="1"/>
    <x v="4"/>
    <n v="2.1074999999999999"/>
    <n v="872"/>
    <x v="0"/>
    <m/>
  </r>
  <r>
    <n v="3719"/>
    <x v="234"/>
    <s v="A new piece of physical theatre about love, regret and longing."/>
    <n v="200"/>
    <n v="420"/>
    <x v="0"/>
    <x v="1"/>
    <s v="GBP"/>
    <x v="234"/>
    <x v="234"/>
    <b v="0"/>
    <n v="4"/>
    <b v="1"/>
    <x v="4"/>
    <n v="2.1"/>
    <n v="212"/>
    <x v="0"/>
    <m/>
  </r>
  <r>
    <n v="1975"/>
    <x v="235"/>
    <s v="The Bugle2 is a second generation DIY kit phono preamplifier for vinyl playback."/>
    <n v="16000"/>
    <n v="33393.339999999997"/>
    <x v="0"/>
    <x v="0"/>
    <s v="USD"/>
    <x v="235"/>
    <x v="235"/>
    <b v="1"/>
    <n v="253"/>
    <b v="1"/>
    <x v="0"/>
    <n v="2.0870837499999997"/>
    <n v="16823.169999999998"/>
    <x v="0"/>
    <m/>
  </r>
  <r>
    <n v="1524"/>
    <x v="236"/>
    <s v="Limited edition split zine by photographers AdeY and Kersti K. 100 signed and hand numbered copies!"/>
    <n v="3000"/>
    <n v="6210"/>
    <x v="0"/>
    <x v="10"/>
    <s v="SEK"/>
    <x v="236"/>
    <x v="236"/>
    <b v="1"/>
    <n v="28"/>
    <b v="1"/>
    <x v="9"/>
    <n v="2.0699999999999998"/>
    <n v="3119"/>
    <x v="0"/>
    <m/>
  </r>
  <r>
    <n v="1966"/>
    <x v="237"/>
    <s v="InkCase Plus is an always on E Ink second screen; uses sports/fitness apps, an eBook reader, display Photo and receive notifications."/>
    <n v="100000"/>
    <n v="206743.09"/>
    <x v="0"/>
    <x v="0"/>
    <s v="USD"/>
    <x v="237"/>
    <x v="237"/>
    <b v="1"/>
    <n v="1513"/>
    <b v="1"/>
    <x v="0"/>
    <n v="2.0674309000000002"/>
    <n v="104128.045"/>
    <x v="0"/>
    <m/>
  </r>
  <r>
    <n v="383"/>
    <x v="238"/>
    <s v="An independent documentary web series about storm chasing in tornado alley that features the chase team TornadoRaiders.com"/>
    <n v="999"/>
    <n v="2065"/>
    <x v="0"/>
    <x v="0"/>
    <s v="USD"/>
    <x v="238"/>
    <x v="238"/>
    <b v="0"/>
    <n v="48"/>
    <b v="1"/>
    <x v="14"/>
    <n v="2.0670670670670672"/>
    <n v="1056.5"/>
    <x v="0"/>
    <m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x v="239"/>
    <x v="239"/>
    <b v="0"/>
    <n v="30"/>
    <b v="1"/>
    <x v="10"/>
    <n v="2.0554838709677421"/>
    <n v="1608"/>
    <x v="0"/>
    <m/>
  </r>
  <r>
    <n v="1518"/>
    <x v="240"/>
    <s v="A photobook of Robin Schwartz's ongoing series with her daughter Amelia."/>
    <n v="15000"/>
    <n v="30805"/>
    <x v="0"/>
    <x v="0"/>
    <s v="USD"/>
    <x v="240"/>
    <x v="240"/>
    <b v="1"/>
    <n v="236"/>
    <b v="1"/>
    <x v="9"/>
    <n v="2.0536666666666665"/>
    <n v="15520.5"/>
    <x v="0"/>
    <m/>
  </r>
  <r>
    <n v="1839"/>
    <x v="241"/>
    <s v="The King of Mars, a Chicago rock band, needs your help funding their first EP! Visit us at thekingofmars.com for more."/>
    <n v="1000"/>
    <n v="2053"/>
    <x v="0"/>
    <x v="0"/>
    <s v="USD"/>
    <x v="241"/>
    <x v="241"/>
    <b v="0"/>
    <n v="45"/>
    <b v="1"/>
    <x v="2"/>
    <n v="2.0529999999999999"/>
    <n v="1049"/>
    <x v="0"/>
    <m/>
  </r>
  <r>
    <n v="1349"/>
    <x v="242"/>
    <s v="The first modern Jasper guidebook including over five hundred rock routes from alpine to bouldering, sport to trad multipitch and more."/>
    <n v="5000"/>
    <n v="10210"/>
    <x v="0"/>
    <x v="7"/>
    <s v="CAD"/>
    <x v="242"/>
    <x v="242"/>
    <b v="0"/>
    <n v="172"/>
    <b v="1"/>
    <x v="15"/>
    <n v="2.0419999999999998"/>
    <n v="5191"/>
    <x v="0"/>
    <m/>
  </r>
  <r>
    <n v="788"/>
    <x v="243"/>
    <s v="With all of our money going towards our new full-length album and merch, we need your help so we don't end up stranded on tour."/>
    <n v="1000"/>
    <n v="2035.05"/>
    <x v="0"/>
    <x v="0"/>
    <s v="USD"/>
    <x v="243"/>
    <x v="243"/>
    <b v="0"/>
    <n v="34"/>
    <b v="1"/>
    <x v="2"/>
    <n v="2.03505"/>
    <n v="1034.5250000000001"/>
    <x v="0"/>
    <m/>
  </r>
  <r>
    <n v="1378"/>
    <x v="244"/>
    <s v="A psychedelic post rock masterpiece!"/>
    <n v="2000"/>
    <n v="4067"/>
    <x v="0"/>
    <x v="1"/>
    <s v="GBP"/>
    <x v="244"/>
    <x v="244"/>
    <b v="0"/>
    <n v="133"/>
    <b v="1"/>
    <x v="2"/>
    <n v="2.0335000000000001"/>
    <n v="2100"/>
    <x v="0"/>
    <m/>
  </r>
  <r>
    <n v="2499"/>
    <x v="245"/>
    <s v="Ryan is headed to the UK for a series of Private House Parties! He needs your help. Don't miss your chance to be a part of the fun!"/>
    <n v="4000"/>
    <n v="8105"/>
    <x v="0"/>
    <x v="0"/>
    <s v="USD"/>
    <x v="245"/>
    <x v="245"/>
    <b v="0"/>
    <n v="170"/>
    <b v="1"/>
    <x v="13"/>
    <n v="2.0262500000000001"/>
    <n v="4137.5"/>
    <x v="0"/>
    <m/>
  </r>
  <r>
    <n v="2443"/>
    <x v="246"/>
    <s v="We empower coffee farmers to process their own premium beans, and connect them directly with coffee lovers on our online marketplace."/>
    <n v="20000"/>
    <n v="40502.99"/>
    <x v="0"/>
    <x v="0"/>
    <s v="USD"/>
    <x v="246"/>
    <x v="246"/>
    <b v="0"/>
    <n v="311"/>
    <b v="1"/>
    <x v="11"/>
    <n v="2.0251494999999999"/>
    <n v="20406.994999999999"/>
    <x v="0"/>
    <m/>
  </r>
  <r>
    <n v="1255"/>
    <x v="247"/>
    <s v="Let the Space Bards abduct you on a quirky musical journey about two aliens struggling to fit in on planet Earth."/>
    <n v="3000"/>
    <n v="6071"/>
    <x v="0"/>
    <x v="0"/>
    <s v="USD"/>
    <x v="247"/>
    <x v="247"/>
    <b v="1"/>
    <n v="109"/>
    <b v="1"/>
    <x v="2"/>
    <n v="2.0236666666666667"/>
    <n v="3090"/>
    <x v="0"/>
    <m/>
  </r>
  <r>
    <n v="2057"/>
    <x v="248"/>
    <s v="CableKnife is the best solution for removing insulation from cables for the purpose of maximising the scrap metal value by up to 350%"/>
    <n v="15000"/>
    <n v="30334.83"/>
    <x v="0"/>
    <x v="1"/>
    <s v="GBP"/>
    <x v="248"/>
    <x v="248"/>
    <b v="0"/>
    <n v="666"/>
    <b v="1"/>
    <x v="0"/>
    <n v="2.022322"/>
    <n v="15500.415000000001"/>
    <x v="0"/>
    <m/>
  </r>
  <r>
    <n v="3462"/>
    <x v="249"/>
    <s v="Help the Upstart Crows of Santa Fe bring Shakespeare's Julius Caesar to life with quality wooden stage swords!"/>
    <n v="250"/>
    <n v="505"/>
    <x v="0"/>
    <x v="0"/>
    <s v="USD"/>
    <x v="249"/>
    <x v="249"/>
    <b v="0"/>
    <n v="17"/>
    <b v="1"/>
    <x v="4"/>
    <n v="2.02"/>
    <n v="261"/>
    <x v="0"/>
    <m/>
  </r>
  <r>
    <n v="3599"/>
    <x v="250"/>
    <s v="Help Chrysalis get this production off the ground!  An original play, we only need $500 to get this production on its feet!"/>
    <n v="500"/>
    <n v="1010"/>
    <x v="0"/>
    <x v="0"/>
    <s v="USD"/>
    <x v="250"/>
    <x v="250"/>
    <b v="0"/>
    <n v="17"/>
    <b v="1"/>
    <x v="4"/>
    <n v="2.02"/>
    <n v="513.5"/>
    <x v="0"/>
    <m/>
  </r>
  <r>
    <n v="2728"/>
    <x v="251"/>
    <s v="SSD, WiFi, RTC w/Battery and high power USB all in one shield."/>
    <n v="15000"/>
    <n v="30274"/>
    <x v="0"/>
    <x v="0"/>
    <s v="USD"/>
    <x v="251"/>
    <x v="251"/>
    <b v="0"/>
    <n v="392"/>
    <b v="1"/>
    <x v="0"/>
    <n v="2.0182666666666669"/>
    <n v="15333"/>
    <x v="0"/>
    <m/>
  </r>
  <r>
    <n v="1674"/>
    <x v="252"/>
    <s v="This is my biggest project YET! The songs are recorded &amp; I need your help to package &amp; promote this music. Let's finish this together!"/>
    <n v="5000"/>
    <n v="10085"/>
    <x v="0"/>
    <x v="0"/>
    <s v="USD"/>
    <x v="252"/>
    <x v="252"/>
    <b v="0"/>
    <n v="113"/>
    <b v="1"/>
    <x v="7"/>
    <n v="2.0169999999999999"/>
    <n v="5099"/>
    <x v="0"/>
    <m/>
  </r>
  <r>
    <n v="1750"/>
    <x v="253"/>
    <s v="A book of portraits and histories making LGBT (Lesbian, Gay, Transgender, Bisexual) loving relationships visible, normal, and accepted."/>
    <n v="5000"/>
    <n v="10081"/>
    <x v="0"/>
    <x v="0"/>
    <s v="USD"/>
    <x v="253"/>
    <x v="253"/>
    <b v="0"/>
    <n v="125"/>
    <b v="1"/>
    <x v="9"/>
    <n v="2.0162"/>
    <n v="5103"/>
    <x v="0"/>
    <m/>
  </r>
  <r>
    <n v="2025"/>
    <x v="254"/>
    <s v="A complete Home Security System in a single device: Flare protects you and your home all by itself. Secure, beautiful and affordable."/>
    <n v="80000"/>
    <n v="160920"/>
    <x v="0"/>
    <x v="2"/>
    <s v="EUR"/>
    <x v="254"/>
    <x v="254"/>
    <b v="1"/>
    <n v="729"/>
    <b v="1"/>
    <x v="0"/>
    <n v="2.0114999999999998"/>
    <n v="80824.5"/>
    <x v="0"/>
    <m/>
  </r>
  <r>
    <n v="1950"/>
    <x v="255"/>
    <s v="We're building snap-together model trebuchets that are perfect for office warfare or annoying your roommate!"/>
    <n v="48000"/>
    <n v="96248.960000000006"/>
    <x v="0"/>
    <x v="0"/>
    <s v="USD"/>
    <x v="255"/>
    <x v="255"/>
    <b v="1"/>
    <n v="1876"/>
    <b v="1"/>
    <x v="0"/>
    <n v="2.0051866666666669"/>
    <n v="49062.48"/>
    <x v="0"/>
    <m/>
  </r>
  <r>
    <n v="1836"/>
    <x v="256"/>
    <s v="Help fund our 2013 Sound &amp; Lighting Touring rig!"/>
    <n v="5000"/>
    <n v="10017"/>
    <x v="0"/>
    <x v="0"/>
    <s v="USD"/>
    <x v="256"/>
    <x v="256"/>
    <b v="0"/>
    <n v="55"/>
    <b v="1"/>
    <x v="2"/>
    <n v="2.0034000000000001"/>
    <n v="5036"/>
    <x v="0"/>
    <m/>
  </r>
  <r>
    <n v="1250"/>
    <x v="257"/>
    <s v="My new disc Human Kindness is some of the strongest &amp; most ambitious music Iâ€™ve made. Join me in giving it a solid push into the world."/>
    <n v="30000"/>
    <n v="60046"/>
    <x v="0"/>
    <x v="0"/>
    <s v="USD"/>
    <x v="257"/>
    <x v="257"/>
    <b v="1"/>
    <n v="508"/>
    <b v="1"/>
    <x v="2"/>
    <n v="2.0015333333333332"/>
    <n v="30277"/>
    <x v="0"/>
    <m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x v="258"/>
    <x v="258"/>
    <b v="0"/>
    <n v="1"/>
    <b v="1"/>
    <x v="10"/>
    <n v="2"/>
    <n v="5.5"/>
    <x v="0"/>
    <m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x v="259"/>
    <x v="259"/>
    <b v="0"/>
    <n v="271"/>
    <b v="1"/>
    <x v="9"/>
    <n v="1.99244"/>
    <n v="25041"/>
    <x v="0"/>
    <m/>
  </r>
  <r>
    <n v="2065"/>
    <x v="260"/>
    <s v="Give your mobile device the ability to see &amp; capture the world in complete darkness while revealing items not visible to your naked eye"/>
    <n v="40000"/>
    <n v="79686.05"/>
    <x v="0"/>
    <x v="1"/>
    <s v="GBP"/>
    <x v="260"/>
    <x v="260"/>
    <b v="0"/>
    <n v="1556"/>
    <b v="1"/>
    <x v="0"/>
    <n v="1.99215125"/>
    <n v="40621.025000000001"/>
    <x v="0"/>
    <m/>
  </r>
  <r>
    <n v="1254"/>
    <x v="261"/>
    <s v="Fresh off the heels of, &quot;Let the Waves Come in Threes,&quot; (#6 National Folk Chart) we're making a new record. Huge thanks for your help!"/>
    <n v="6700"/>
    <n v="13323"/>
    <x v="0"/>
    <x v="0"/>
    <s v="USD"/>
    <x v="261"/>
    <x v="261"/>
    <b v="1"/>
    <n v="141"/>
    <b v="1"/>
    <x v="2"/>
    <n v="1.9885074626865671"/>
    <n v="6732"/>
    <x v="0"/>
    <m/>
  </r>
  <r>
    <n v="1952"/>
    <x v="262"/>
    <s v="Nix is a breakthrough smartphone accessory. Just scan an object and instantly view the color on your iPhone, Android, PC, or Mac."/>
    <n v="35000"/>
    <n v="69465.33"/>
    <x v="0"/>
    <x v="7"/>
    <s v="CAD"/>
    <x v="262"/>
    <x v="262"/>
    <b v="1"/>
    <n v="682"/>
    <b v="1"/>
    <x v="0"/>
    <n v="1.9847237142857144"/>
    <n v="35073.665000000001"/>
    <x v="0"/>
    <m/>
  </r>
  <r>
    <n v="81"/>
    <x v="263"/>
    <s v="An elderly woman in rural Maine is haunted by figures seeking a sacrifice, but there are more forces at work than mere ghosts."/>
    <n v="750"/>
    <n v="1485"/>
    <x v="0"/>
    <x v="0"/>
    <s v="USD"/>
    <x v="263"/>
    <x v="263"/>
    <b v="0"/>
    <n v="28"/>
    <b v="1"/>
    <x v="6"/>
    <n v="1.98"/>
    <n v="756.5"/>
    <x v="0"/>
    <m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x v="264"/>
    <x v="264"/>
    <b v="0"/>
    <n v="1364"/>
    <b v="1"/>
    <x v="0"/>
    <n v="1.964"/>
    <n v="25232"/>
    <x v="0"/>
    <m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x v="265"/>
    <x v="265"/>
    <b v="0"/>
    <n v="120"/>
    <b v="1"/>
    <x v="10"/>
    <n v="1.956"/>
    <n v="2505"/>
    <x v="0"/>
    <m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x v="266"/>
    <x v="266"/>
    <b v="0"/>
    <n v="107"/>
    <b v="1"/>
    <x v="13"/>
    <n v="1.9537933333333333"/>
    <n v="1518.845"/>
    <x v="0"/>
    <m/>
  </r>
  <r>
    <n v="2545"/>
    <x v="267"/>
    <s v="We're recording our debut album: a CD of the string quartet and clarinet quintet by Stephan Krehl for the Naxos label"/>
    <n v="2000"/>
    <n v="3906"/>
    <x v="0"/>
    <x v="0"/>
    <s v="USD"/>
    <x v="267"/>
    <x v="267"/>
    <b v="0"/>
    <n v="61"/>
    <b v="1"/>
    <x v="18"/>
    <n v="1.9530000000000001"/>
    <n v="1983.5"/>
    <x v="0"/>
    <m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x v="268"/>
    <x v="268"/>
    <b v="1"/>
    <n v="159"/>
    <b v="1"/>
    <x v="17"/>
    <n v="1.9413333333333334"/>
    <n v="2991.5"/>
    <x v="0"/>
    <m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x v="269"/>
    <x v="269"/>
    <b v="1"/>
    <n v="306"/>
    <b v="1"/>
    <x v="0"/>
    <n v="1.9292499999999999"/>
    <n v="9799.25"/>
    <x v="0"/>
    <m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x v="270"/>
    <x v="270"/>
    <b v="1"/>
    <n v="122"/>
    <b v="1"/>
    <x v="0"/>
    <n v="1.9233333333333333"/>
    <n v="1503.5"/>
    <x v="0"/>
    <m/>
  </r>
  <r>
    <n v="3456"/>
    <x v="271"/>
    <s v="&quot;Thief,&quot; a one man touring show, a theatrical experience portraying a supernatural story about the 3 days Jesus spent in the grave."/>
    <n v="3000"/>
    <n v="5739"/>
    <x v="0"/>
    <x v="0"/>
    <s v="USD"/>
    <x v="271"/>
    <x v="271"/>
    <b v="0"/>
    <n v="16"/>
    <b v="1"/>
    <x v="4"/>
    <n v="1.913"/>
    <n v="2877.5"/>
    <x v="0"/>
    <m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x v="272"/>
    <x v="272"/>
    <b v="0"/>
    <n v="5812"/>
    <b v="1"/>
    <x v="0"/>
    <n v="1.9116676082790633"/>
    <n v="253298.13500000001"/>
    <x v="0"/>
    <m/>
  </r>
  <r>
    <n v="258"/>
    <x v="273"/>
    <s v="This film reveals the story of the modern revolution, the power of people to change their world and the man behind it all, Gene Sharp."/>
    <n v="30000"/>
    <n v="57342"/>
    <x v="0"/>
    <x v="0"/>
    <s v="USD"/>
    <x v="273"/>
    <x v="273"/>
    <b v="1"/>
    <n v="688"/>
    <b v="1"/>
    <x v="14"/>
    <n v="1.9114"/>
    <n v="29015"/>
    <x v="0"/>
    <m/>
  </r>
  <r>
    <n v="3046"/>
    <x v="274"/>
    <s v="Your opportunity to help improvMANIA open Chandler, Arizona's new home for family-friendly improv comedy in Historic Downtown Chandler!"/>
    <n v="7900"/>
    <n v="15077"/>
    <x v="0"/>
    <x v="0"/>
    <s v="USD"/>
    <x v="274"/>
    <x v="274"/>
    <b v="0"/>
    <n v="58"/>
    <b v="1"/>
    <x v="12"/>
    <n v="1.9084810126582279"/>
    <n v="7567.5"/>
    <x v="0"/>
    <m/>
  </r>
  <r>
    <n v="3460"/>
    <x v="275"/>
    <s v="'Pushers' is an exciting new play and the first project for brand new theatre company, Ain't Got No Home Productions."/>
    <n v="500"/>
    <n v="950"/>
    <x v="0"/>
    <x v="1"/>
    <s v="GBP"/>
    <x v="275"/>
    <x v="275"/>
    <b v="0"/>
    <n v="19"/>
    <b v="1"/>
    <x v="4"/>
    <n v="1.9"/>
    <n v="484.5"/>
    <x v="0"/>
    <m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x v="276"/>
    <x v="276"/>
    <b v="0"/>
    <n v="66"/>
    <b v="1"/>
    <x v="2"/>
    <n v="1.8946666666666667"/>
    <n v="1454"/>
    <x v="0"/>
    <m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x v="277"/>
    <x v="277"/>
    <b v="1"/>
    <n v="441"/>
    <b v="1"/>
    <x v="8"/>
    <n v="1.8866966666666667"/>
    <n v="14370.725"/>
    <x v="0"/>
    <m/>
  </r>
  <r>
    <n v="3155"/>
    <x v="278"/>
    <s v="We want to take our stage adaptation of Studio Ghibli's 'Princess Mononoke' to more people.  Help us do it!"/>
    <n v="5000"/>
    <n v="9425.23"/>
    <x v="0"/>
    <x v="1"/>
    <s v="GBP"/>
    <x v="278"/>
    <x v="278"/>
    <b v="1"/>
    <n v="302"/>
    <b v="1"/>
    <x v="4"/>
    <n v="1.885046"/>
    <n v="4863.6149999999998"/>
    <x v="0"/>
    <m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x v="279"/>
    <x v="279"/>
    <b v="1"/>
    <n v="53"/>
    <b v="1"/>
    <x v="5"/>
    <n v="1.8839999999999999"/>
    <n v="968.5"/>
    <x v="0"/>
    <m/>
  </r>
  <r>
    <n v="2636"/>
    <x v="280"/>
    <s v="Real-time high-altitude weather balloon tracking using amateur radios - capturing stunning near-space visuals - now with more science!"/>
    <n v="1000"/>
    <n v="1873"/>
    <x v="0"/>
    <x v="0"/>
    <s v="USD"/>
    <x v="280"/>
    <x v="280"/>
    <b v="0"/>
    <n v="50"/>
    <b v="1"/>
    <x v="5"/>
    <n v="1.873"/>
    <n v="961.5"/>
    <x v="0"/>
    <m/>
  </r>
  <r>
    <n v="1937"/>
    <x v="281"/>
    <s v="My Pal Val is headed to Groovebox Studios in Detroit, Michigan on June 15th to record and film a live GBS Detroit EP."/>
    <n v="600"/>
    <n v="1123.47"/>
    <x v="0"/>
    <x v="0"/>
    <s v="USD"/>
    <x v="281"/>
    <x v="281"/>
    <b v="0"/>
    <n v="29"/>
    <b v="1"/>
    <x v="13"/>
    <n v="1.8724499999999999"/>
    <n v="576.23500000000001"/>
    <x v="0"/>
    <m/>
  </r>
  <r>
    <n v="2835"/>
    <x v="282"/>
    <s v="A celebratory community theatre project about the Focus E15 Occupation of empty council homes on Carpenters Estate."/>
    <n v="1000"/>
    <n v="1870.99"/>
    <x v="0"/>
    <x v="1"/>
    <s v="GBP"/>
    <x v="282"/>
    <x v="282"/>
    <b v="0"/>
    <n v="93"/>
    <b v="1"/>
    <x v="4"/>
    <n v="1.8709899999999999"/>
    <n v="981.995"/>
    <x v="0"/>
    <m/>
  </r>
  <r>
    <n v="3707"/>
    <x v="283"/>
    <s v="Support this collection of new plays by Kansas City writers and the artists who are bringing it to life!"/>
    <n v="1000"/>
    <n v="1860"/>
    <x v="0"/>
    <x v="0"/>
    <s v="USD"/>
    <x v="283"/>
    <x v="283"/>
    <b v="0"/>
    <n v="23"/>
    <b v="1"/>
    <x v="4"/>
    <n v="1.86"/>
    <n v="941.5"/>
    <x v="0"/>
    <m/>
  </r>
  <r>
    <n v="3443"/>
    <x v="284"/>
    <s v="A new play about dual-faced identities in the gay community, particularly among those who are deaf and those living with HIV."/>
    <n v="1000"/>
    <n v="1855"/>
    <x v="0"/>
    <x v="0"/>
    <s v="USD"/>
    <x v="284"/>
    <x v="284"/>
    <b v="0"/>
    <n v="45"/>
    <b v="1"/>
    <x v="4"/>
    <n v="1.855"/>
    <n v="950"/>
    <x v="0"/>
    <m/>
  </r>
  <r>
    <n v="2282"/>
    <x v="285"/>
    <s v="Sage King is recording his debut album and wants YOU to be a part of the creation process"/>
    <n v="750"/>
    <n v="1390"/>
    <x v="0"/>
    <x v="0"/>
    <s v="USD"/>
    <x v="285"/>
    <x v="285"/>
    <b v="0"/>
    <n v="12"/>
    <b v="1"/>
    <x v="2"/>
    <n v="1.8533333333333333"/>
    <n v="701"/>
    <x v="0"/>
    <m/>
  </r>
  <r>
    <n v="2281"/>
    <x v="286"/>
    <s v="I am trying to get a new band off the ground, and in order to be taken seriously and get gigs, we need some killer recordings!"/>
    <n v="300"/>
    <n v="555"/>
    <x v="0"/>
    <x v="0"/>
    <s v="USD"/>
    <x v="286"/>
    <x v="286"/>
    <b v="0"/>
    <n v="11"/>
    <b v="1"/>
    <x v="2"/>
    <n v="1.85"/>
    <n v="283"/>
    <x v="0"/>
    <m/>
  </r>
  <r>
    <n v="2190"/>
    <x v="287"/>
    <s v="You are an evil Overlord.  Your mission?  To make everyone as miserable as possible.  Can you achieve world domination?"/>
    <n v="19000"/>
    <n v="35076"/>
    <x v="0"/>
    <x v="0"/>
    <s v="USD"/>
    <x v="287"/>
    <x v="287"/>
    <b v="0"/>
    <n v="537"/>
    <b v="1"/>
    <x v="1"/>
    <n v="1.8461052631578947"/>
    <n v="17806.5"/>
    <x v="0"/>
    <m/>
  </r>
  <r>
    <n v="252"/>
    <x v="288"/>
    <s v="The definitive story of indie comics and the foremost institution of higher learning for those who draw them."/>
    <n v="5000"/>
    <n v="9228"/>
    <x v="0"/>
    <x v="0"/>
    <s v="USD"/>
    <x v="288"/>
    <x v="288"/>
    <b v="1"/>
    <n v="108"/>
    <b v="1"/>
    <x v="14"/>
    <n v="1.8455999999999999"/>
    <n v="4668"/>
    <x v="0"/>
    <m/>
  </r>
  <r>
    <n v="3395"/>
    <x v="289"/>
    <s v="Miramar is a a darkly funny play exploring what it is we call â€˜homeâ€™."/>
    <n v="500"/>
    <n v="920"/>
    <x v="0"/>
    <x v="1"/>
    <s v="GBP"/>
    <x v="289"/>
    <x v="289"/>
    <b v="0"/>
    <n v="38"/>
    <b v="1"/>
    <x v="4"/>
    <n v="1.84"/>
    <n v="479"/>
    <x v="0"/>
    <m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x v="290"/>
    <x v="290"/>
    <b v="0"/>
    <n v="15"/>
    <b v="1"/>
    <x v="4"/>
    <n v="1.84"/>
    <n v="237.5"/>
    <x v="0"/>
    <m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x v="291"/>
    <x v="291"/>
    <b v="0"/>
    <n v="253"/>
    <b v="1"/>
    <x v="16"/>
    <n v="1.8344090909090909"/>
    <n v="20305"/>
    <x v="0"/>
    <m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x v="292"/>
    <x v="292"/>
    <b v="0"/>
    <n v="87"/>
    <b v="1"/>
    <x v="15"/>
    <n v="1.8281058823529412"/>
    <n v="3151.28"/>
    <x v="0"/>
    <m/>
  </r>
  <r>
    <n v="2455"/>
    <x v="293"/>
    <s v="Mama wants everyone to try her secret recipes for sauces and rubs. She uses only the freshest ingredients for them."/>
    <n v="300"/>
    <n v="546"/>
    <x v="0"/>
    <x v="0"/>
    <s v="USD"/>
    <x v="293"/>
    <x v="293"/>
    <b v="0"/>
    <n v="16"/>
    <b v="1"/>
    <x v="11"/>
    <n v="1.82"/>
    <n v="281"/>
    <x v="0"/>
    <m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x v="294"/>
    <x v="294"/>
    <b v="0"/>
    <n v="120"/>
    <b v="1"/>
    <x v="0"/>
    <n v="1.8186315789473684"/>
    <n v="8698.5"/>
    <x v="0"/>
    <m/>
  </r>
  <r>
    <n v="389"/>
    <x v="295"/>
    <s v="What difference can food really make? A documentary film about six people who make the radical choice to face cancer with their plates."/>
    <n v="68000"/>
    <n v="123444.12"/>
    <x v="0"/>
    <x v="0"/>
    <s v="USD"/>
    <x v="295"/>
    <x v="295"/>
    <b v="0"/>
    <n v="1510"/>
    <b v="1"/>
    <x v="14"/>
    <n v="1.8153547058823529"/>
    <n v="62477.06"/>
    <x v="0"/>
    <m/>
  </r>
  <r>
    <n v="2456"/>
    <x v="296"/>
    <s v="These beef sticks will make your taste buds dance with happiness. Plus they are healthier than most available today!"/>
    <n v="1500"/>
    <n v="2713"/>
    <x v="0"/>
    <x v="0"/>
    <s v="USD"/>
    <x v="296"/>
    <x v="296"/>
    <b v="0"/>
    <n v="67"/>
    <b v="1"/>
    <x v="11"/>
    <n v="1.8086666666666666"/>
    <n v="1390"/>
    <x v="0"/>
    <m/>
  </r>
  <r>
    <n v="2170"/>
    <x v="297"/>
    <s v="We are a hard rock band from Northern California trying to raise $350 for our next EP. Be a part of our journey!"/>
    <n v="350"/>
    <n v="633"/>
    <x v="0"/>
    <x v="0"/>
    <s v="USD"/>
    <x v="297"/>
    <x v="297"/>
    <b v="0"/>
    <n v="19"/>
    <b v="1"/>
    <x v="2"/>
    <n v="1.8085714285714285"/>
    <n v="326"/>
    <x v="0"/>
    <m/>
  </r>
  <r>
    <n v="785"/>
    <x v="298"/>
    <s v="Treedom wants to record a second album! We have a lot of new material, and we wanted to capture our new sound in a record for our fans."/>
    <n v="500"/>
    <n v="903.14"/>
    <x v="0"/>
    <x v="0"/>
    <s v="USD"/>
    <x v="298"/>
    <x v="298"/>
    <b v="0"/>
    <n v="29"/>
    <b v="1"/>
    <x v="2"/>
    <n v="1.8062799999999999"/>
    <n v="466.07"/>
    <x v="0"/>
    <m/>
  </r>
  <r>
    <n v="3537"/>
    <x v="299"/>
    <s v="A fast-pace, zany comedy involving six actors performing seven usually untold Grimm Fairy Tales about giants, witches, demons and more!"/>
    <n v="675"/>
    <n v="1218"/>
    <x v="0"/>
    <x v="7"/>
    <s v="CAD"/>
    <x v="299"/>
    <x v="299"/>
    <b v="0"/>
    <n v="28"/>
    <b v="1"/>
    <x v="4"/>
    <n v="1.8044444444444445"/>
    <n v="623"/>
    <x v="0"/>
    <m/>
  </r>
  <r>
    <n v="2465"/>
    <x v="300"/>
    <s v="An indie band from Spokane, WA looking to master and package their first full length album."/>
    <n v="700"/>
    <n v="1261"/>
    <x v="0"/>
    <x v="0"/>
    <s v="USD"/>
    <x v="300"/>
    <x v="300"/>
    <b v="0"/>
    <n v="48"/>
    <b v="1"/>
    <x v="13"/>
    <n v="1.8014285714285714"/>
    <n v="654.5"/>
    <x v="0"/>
    <m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x v="301"/>
    <x v="301"/>
    <b v="0"/>
    <n v="445"/>
    <b v="1"/>
    <x v="1"/>
    <n v="1.8003333333333333"/>
    <n v="5623.5"/>
    <x v="0"/>
    <m/>
  </r>
  <r>
    <n v="3007"/>
    <x v="302"/>
    <s v="Consuite for 2015 CoreCon.  An adventure into insanity."/>
    <n v="600"/>
    <n v="1080"/>
    <x v="0"/>
    <x v="0"/>
    <s v="USD"/>
    <x v="302"/>
    <x v="302"/>
    <b v="0"/>
    <n v="20"/>
    <b v="1"/>
    <x v="12"/>
    <n v="1.8"/>
    <n v="550"/>
    <x v="0"/>
    <m/>
  </r>
  <r>
    <n v="3508"/>
    <x v="303"/>
    <s v="Roll The Dice Theatre Company revolves around taking risks in the game of life vicariously through beloved childhood games."/>
    <n v="100"/>
    <n v="180"/>
    <x v="0"/>
    <x v="1"/>
    <s v="GBP"/>
    <x v="303"/>
    <x v="303"/>
    <b v="0"/>
    <n v="15"/>
    <b v="1"/>
    <x v="4"/>
    <n v="1.8"/>
    <n v="97.5"/>
    <x v="0"/>
    <m/>
  </r>
  <r>
    <n v="1537"/>
    <x v="304"/>
    <s v="A Photobook about one of the most fascinating places on earth -     the sacred Mount Kailash in Tibet."/>
    <n v="12000"/>
    <n v="21588"/>
    <x v="0"/>
    <x v="2"/>
    <s v="EUR"/>
    <x v="304"/>
    <x v="304"/>
    <b v="1"/>
    <n v="224"/>
    <b v="1"/>
    <x v="9"/>
    <n v="1.7989999999999999"/>
    <n v="10906"/>
    <x v="0"/>
    <m/>
  </r>
  <r>
    <n v="823"/>
    <x v="305"/>
    <s v="Eyes For Fire is finally ready to release their Debut Album but we need YOU to help us put the final touches on it."/>
    <n v="800"/>
    <n v="1436"/>
    <x v="0"/>
    <x v="0"/>
    <s v="USD"/>
    <x v="305"/>
    <x v="305"/>
    <b v="0"/>
    <n v="33"/>
    <b v="1"/>
    <x v="2"/>
    <n v="1.7949999999999999"/>
    <n v="734.5"/>
    <x v="0"/>
    <m/>
  </r>
  <r>
    <n v="745"/>
    <x v="306"/>
    <s v="Help launch a FREE guide that can help activists &amp; community organizers leverage social media tools for change like never before."/>
    <n v="2220"/>
    <n v="3976"/>
    <x v="0"/>
    <x v="0"/>
    <s v="USD"/>
    <x v="306"/>
    <x v="306"/>
    <b v="0"/>
    <n v="74"/>
    <b v="1"/>
    <x v="15"/>
    <n v="1.7909909909909909"/>
    <n v="2025"/>
    <x v="0"/>
    <m/>
  </r>
  <r>
    <n v="299"/>
    <x v="307"/>
    <s v="We are currently filming a documentary called ReMade that explores the state and direction of the DIY and Hackerspace movement in America."/>
    <n v="10000"/>
    <n v="17895.25"/>
    <x v="0"/>
    <x v="0"/>
    <s v="USD"/>
    <x v="307"/>
    <x v="307"/>
    <b v="1"/>
    <n v="244"/>
    <b v="1"/>
    <x v="14"/>
    <n v="1.789525"/>
    <n v="9069.625"/>
    <x v="0"/>
    <m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x v="308"/>
    <x v="308"/>
    <b v="1"/>
    <n v="158"/>
    <b v="1"/>
    <x v="0"/>
    <n v="1.7867599999999999"/>
    <n v="22413.5"/>
    <x v="0"/>
    <m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x v="309"/>
    <x v="309"/>
    <b v="1"/>
    <n v="65"/>
    <b v="1"/>
    <x v="14"/>
    <n v="1.7743366666666667"/>
    <n v="2694.0050000000001"/>
    <x v="0"/>
    <m/>
  </r>
  <r>
    <n v="2989"/>
    <x v="310"/>
    <s v="Bring the movies back to Bethel, Maine."/>
    <n v="20000"/>
    <n v="35307"/>
    <x v="0"/>
    <x v="0"/>
    <s v="USD"/>
    <x v="310"/>
    <x v="310"/>
    <b v="0"/>
    <n v="364"/>
    <b v="1"/>
    <x v="12"/>
    <n v="1.76535"/>
    <n v="17835.5"/>
    <x v="0"/>
    <m/>
  </r>
  <r>
    <n v="287"/>
    <x v="311"/>
    <s v="War is hell. Why would anyone want to spend their weekends there?"/>
    <n v="15000"/>
    <n v="26445"/>
    <x v="0"/>
    <x v="0"/>
    <s v="USD"/>
    <x v="311"/>
    <x v="311"/>
    <b v="1"/>
    <n v="290"/>
    <b v="1"/>
    <x v="14"/>
    <n v="1.7629999999999999"/>
    <n v="13367.5"/>
    <x v="0"/>
    <m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x v="312"/>
    <x v="312"/>
    <b v="1"/>
    <n v="73"/>
    <b v="1"/>
    <x v="9"/>
    <n v="1.7595744680851064"/>
    <n v="2104"/>
    <x v="0"/>
    <m/>
  </r>
  <r>
    <n v="2313"/>
    <x v="313"/>
    <s v="A Sunny Day in Glasgow are recording a new album and we need your help!"/>
    <n v="5000"/>
    <n v="8792.02"/>
    <x v="0"/>
    <x v="0"/>
    <s v="USD"/>
    <x v="313"/>
    <x v="313"/>
    <b v="1"/>
    <n v="157"/>
    <b v="1"/>
    <x v="13"/>
    <n v="1.7584040000000001"/>
    <n v="4474.51"/>
    <x v="0"/>
    <m/>
  </r>
  <r>
    <n v="3306"/>
    <x v="314"/>
    <s v="The Shakespeare All-Stars are producing &quot;The Complete Works of William Shakespeare (Abridged)&quot; June 23 - July 3. This time with ladies!"/>
    <n v="1500"/>
    <n v="2630"/>
    <x v="0"/>
    <x v="0"/>
    <s v="USD"/>
    <x v="314"/>
    <x v="314"/>
    <b v="0"/>
    <n v="54"/>
    <b v="1"/>
    <x v="4"/>
    <n v="1.7533333333333334"/>
    <n v="1342"/>
    <x v="0"/>
    <m/>
  </r>
  <r>
    <n v="1679"/>
    <x v="315"/>
    <s v="Your ticket for an adventure in STEREOPHONIC, INTERSTELLAR  HI-FIDELITY_x000a_w/ your crooning Star-Captain, Jody Mulgrew. Pre-Order Today."/>
    <n v="2000"/>
    <n v="3500"/>
    <x v="0"/>
    <x v="0"/>
    <s v="USD"/>
    <x v="315"/>
    <x v="315"/>
    <b v="0"/>
    <n v="56"/>
    <b v="1"/>
    <x v="7"/>
    <n v="1.75"/>
    <n v="1778"/>
    <x v="0"/>
    <m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x v="316"/>
    <x v="316"/>
    <b v="1"/>
    <n v="18"/>
    <b v="1"/>
    <x v="4"/>
    <n v="1.75"/>
    <n v="271.5"/>
    <x v="0"/>
    <m/>
  </r>
  <r>
    <n v="3591"/>
    <x v="317"/>
    <s v="We are trying to produce a kid friendly show about an imaginative journey through space and time. Help us create our wonderland!!"/>
    <n v="700"/>
    <n v="1225"/>
    <x v="0"/>
    <x v="0"/>
    <s v="USD"/>
    <x v="317"/>
    <x v="317"/>
    <b v="0"/>
    <n v="18"/>
    <b v="1"/>
    <x v="4"/>
    <n v="1.75"/>
    <n v="621.5"/>
    <x v="0"/>
    <m/>
  </r>
  <r>
    <n v="2973"/>
    <x v="318"/>
    <s v="We're going to represent the entire USA at the World Festival of Children's Theater in Stratford, ON in June, 2016. Help us get there!"/>
    <n v="5000"/>
    <n v="8740"/>
    <x v="0"/>
    <x v="0"/>
    <s v="USD"/>
    <x v="318"/>
    <x v="318"/>
    <b v="0"/>
    <n v="33"/>
    <b v="1"/>
    <x v="4"/>
    <n v="1.748"/>
    <n v="4386.5"/>
    <x v="0"/>
    <m/>
  </r>
  <r>
    <n v="3654"/>
    <x v="319"/>
    <s v="Miranda Conquest is Britainâ€™s top celebrity chef. One problem: she canâ€™t cook. A comedy about control, celebrity and kitchen knives."/>
    <n v="1500"/>
    <n v="2616"/>
    <x v="0"/>
    <x v="1"/>
    <s v="GBP"/>
    <x v="319"/>
    <x v="319"/>
    <b v="0"/>
    <n v="38"/>
    <b v="1"/>
    <x v="4"/>
    <n v="1.744"/>
    <n v="1327"/>
    <x v="0"/>
    <m/>
  </r>
  <r>
    <n v="1653"/>
    <x v="320"/>
    <s v="On 4/26, The Narrative will head out on their 1st full US tour with Eisley and aim to raise $7,500 to cover tour expenses. "/>
    <n v="5000"/>
    <n v="8711.52"/>
    <x v="0"/>
    <x v="0"/>
    <s v="USD"/>
    <x v="320"/>
    <x v="320"/>
    <b v="0"/>
    <n v="168"/>
    <b v="1"/>
    <x v="7"/>
    <n v="1.7423040000000001"/>
    <n v="4439.76"/>
    <x v="0"/>
    <m/>
  </r>
  <r>
    <n v="1525"/>
    <x v="321"/>
    <s v="With content created in Iceland, Silver Hour is a book of photographs, journal entries, and drawings about light and the landscape."/>
    <n v="2600"/>
    <n v="4524.1499999999996"/>
    <x v="0"/>
    <x v="0"/>
    <s v="USD"/>
    <x v="321"/>
    <x v="321"/>
    <b v="1"/>
    <n v="140"/>
    <b v="1"/>
    <x v="9"/>
    <n v="1.7400576923076922"/>
    <n v="2332.0749999999998"/>
    <x v="0"/>
    <m/>
  </r>
  <r>
    <n v="357"/>
    <x v="322"/>
    <s v="The last few hours to be part of this immersive film that touches the eternal. We have stretched our goal for editing and sound design."/>
    <n v="15000"/>
    <n v="26100"/>
    <x v="0"/>
    <x v="0"/>
    <s v="USD"/>
    <x v="322"/>
    <x v="322"/>
    <b v="1"/>
    <n v="303"/>
    <b v="1"/>
    <x v="14"/>
    <n v="1.74"/>
    <n v="13201.5"/>
    <x v="0"/>
    <m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x v="323"/>
    <x v="323"/>
    <b v="0"/>
    <n v="24"/>
    <b v="1"/>
    <x v="6"/>
    <n v="1.7333333333333334"/>
    <n v="1052"/>
    <x v="0"/>
    <m/>
  </r>
  <r>
    <n v="1360"/>
    <x v="324"/>
    <s v="So Bad, It's Good! is a guide to finding the best films for your bad movie night."/>
    <n v="1500"/>
    <n v="2598"/>
    <x v="0"/>
    <x v="0"/>
    <s v="USD"/>
    <x v="324"/>
    <x v="324"/>
    <b v="0"/>
    <n v="81"/>
    <b v="1"/>
    <x v="15"/>
    <n v="1.732"/>
    <n v="1339.5"/>
    <x v="0"/>
    <m/>
  </r>
  <r>
    <n v="2291"/>
    <x v="325"/>
    <s v="So we've recorded a 5-song EP with a 2-time Grammy winner, but we need to raise the  $$$ to mix, master and press it to CD and vinyl!"/>
    <n v="2500"/>
    <n v="4320"/>
    <x v="0"/>
    <x v="0"/>
    <s v="USD"/>
    <x v="325"/>
    <x v="325"/>
    <b v="0"/>
    <n v="43"/>
    <b v="1"/>
    <x v="2"/>
    <n v="1.728"/>
    <n v="2181.5"/>
    <x v="0"/>
    <m/>
  </r>
  <r>
    <n v="2445"/>
    <x v="326"/>
    <s v="Joe's Cellar is locally prepared old world Italian &quot;cellar food&quot;. _x000a_This is the stuff that makes non-Italians wish they were Italian!"/>
    <n v="5000"/>
    <n v="8640"/>
    <x v="0"/>
    <x v="0"/>
    <s v="USD"/>
    <x v="326"/>
    <x v="326"/>
    <b v="0"/>
    <n v="115"/>
    <b v="1"/>
    <x v="11"/>
    <n v="1.728"/>
    <n v="4377.5"/>
    <x v="0"/>
    <m/>
  </r>
  <r>
    <n v="1881"/>
    <x v="327"/>
    <s v="We're now raising money to produce a music video. Those who donate get a vote in deciding which song!"/>
    <n v="2000"/>
    <n v="3453.69"/>
    <x v="0"/>
    <x v="0"/>
    <s v="USD"/>
    <x v="327"/>
    <x v="327"/>
    <b v="0"/>
    <n v="70"/>
    <b v="1"/>
    <x v="13"/>
    <n v="1.726845"/>
    <n v="1761.845"/>
    <x v="0"/>
    <m/>
  </r>
  <r>
    <n v="1933"/>
    <x v="328"/>
    <s v="After years of preparation and planning, Magic Punches are going to record their debut LP at Type Foundry Studios with John Askew."/>
    <n v="6000"/>
    <n v="10346"/>
    <x v="0"/>
    <x v="0"/>
    <s v="USD"/>
    <x v="328"/>
    <x v="328"/>
    <b v="0"/>
    <n v="110"/>
    <b v="1"/>
    <x v="13"/>
    <n v="1.7243333333333333"/>
    <n v="5228"/>
    <x v="0"/>
    <m/>
  </r>
  <r>
    <n v="1218"/>
    <x v="329"/>
    <s v="The Mountaineers Books and I, Carl Battreall, have teamed up to create the first photography book of the legendary Alaska Range."/>
    <n v="9000"/>
    <n v="15505"/>
    <x v="0"/>
    <x v="0"/>
    <s v="USD"/>
    <x v="329"/>
    <x v="329"/>
    <b v="0"/>
    <n v="89"/>
    <b v="1"/>
    <x v="9"/>
    <n v="1.7227777777777777"/>
    <n v="7797"/>
    <x v="0"/>
    <m/>
  </r>
  <r>
    <n v="2996"/>
    <x v="330"/>
    <s v="A permanent home for comedy in Connecticut in the heart of downtown Hartford."/>
    <n v="35000"/>
    <n v="60180"/>
    <x v="0"/>
    <x v="0"/>
    <s v="USD"/>
    <x v="330"/>
    <x v="330"/>
    <b v="0"/>
    <n v="392"/>
    <b v="1"/>
    <x v="12"/>
    <n v="1.7194285714285715"/>
    <n v="30286"/>
    <x v="0"/>
    <m/>
  </r>
  <r>
    <n v="2612"/>
    <x v="331"/>
    <s v="What if we built a rocket that is better than a NASA or commercially available rocket? What if we did it with students?"/>
    <n v="10000"/>
    <n v="17176.13"/>
    <x v="0"/>
    <x v="0"/>
    <s v="USD"/>
    <x v="331"/>
    <x v="331"/>
    <b v="1"/>
    <n v="294"/>
    <b v="1"/>
    <x v="5"/>
    <n v="1.7176130000000001"/>
    <n v="8735.0650000000005"/>
    <x v="0"/>
    <m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x v="332"/>
    <x v="332"/>
    <b v="1"/>
    <n v="78"/>
    <b v="1"/>
    <x v="4"/>
    <n v="1.7173333333333334"/>
    <n v="1327"/>
    <x v="0"/>
    <m/>
  </r>
  <r>
    <n v="2976"/>
    <x v="333"/>
    <s v="A play that addresses an important social issue, brought to light by members of the UoM Drama Society."/>
    <n v="70"/>
    <n v="120"/>
    <x v="0"/>
    <x v="1"/>
    <s v="GBP"/>
    <x v="333"/>
    <x v="333"/>
    <b v="0"/>
    <n v="14"/>
    <b v="1"/>
    <x v="4"/>
    <n v="1.7142857142857142"/>
    <n v="67"/>
    <x v="0"/>
    <m/>
  </r>
  <r>
    <n v="3343"/>
    <x v="334"/>
    <s v="Two sisters make a set of paper dolls which take them on a journey across lands, creating memories along the way."/>
    <n v="700"/>
    <n v="1200"/>
    <x v="0"/>
    <x v="1"/>
    <s v="GBP"/>
    <x v="334"/>
    <x v="334"/>
    <b v="0"/>
    <n v="23"/>
    <b v="1"/>
    <x v="4"/>
    <n v="1.7142857142857142"/>
    <n v="611.5"/>
    <x v="0"/>
    <m/>
  </r>
  <r>
    <n v="2477"/>
    <x v="305"/>
    <s v="Releasing my first album in August, and I need your help in order to get it done!"/>
    <n v="750"/>
    <n v="1285"/>
    <x v="0"/>
    <x v="0"/>
    <s v="USD"/>
    <x v="335"/>
    <x v="335"/>
    <b v="0"/>
    <n v="41"/>
    <b v="1"/>
    <x v="13"/>
    <n v="1.7133333333333334"/>
    <n v="663"/>
    <x v="0"/>
    <m/>
  </r>
  <r>
    <n v="1375"/>
    <x v="335"/>
    <s v="Pampa Folks, l'album aux couleurs de dÃ©serts. Le quatuor, crÃ©Ã© en 2015  livre une Ã©nergie brute et prÃ©pare son premier album"/>
    <n v="4000"/>
    <n v="6853"/>
    <x v="0"/>
    <x v="3"/>
    <s v="EUR"/>
    <x v="336"/>
    <x v="336"/>
    <b v="0"/>
    <n v="109"/>
    <b v="1"/>
    <x v="2"/>
    <n v="1.7132499999999999"/>
    <n v="3481"/>
    <x v="0"/>
    <m/>
  </r>
  <r>
    <n v="2229"/>
    <x v="336"/>
    <s v="Tessen is an exciting 15 minute card game. Gather mystical animals and use your warriors to defend or steal animals from your opponent."/>
    <n v="8012"/>
    <n v="13704.33"/>
    <x v="0"/>
    <x v="0"/>
    <s v="USD"/>
    <x v="337"/>
    <x v="337"/>
    <b v="0"/>
    <n v="539"/>
    <b v="1"/>
    <x v="1"/>
    <n v="1.7104755366949576"/>
    <n v="7121.665"/>
    <x v="0"/>
    <m/>
  </r>
  <r>
    <n v="1940"/>
    <x v="337"/>
    <s v="K. is about *this* close to finishing up our third record, History Grows.  Now we just need to master it and release it!"/>
    <n v="650"/>
    <n v="1111"/>
    <x v="0"/>
    <x v="0"/>
    <s v="USD"/>
    <x v="338"/>
    <x v="338"/>
    <b v="0"/>
    <n v="31"/>
    <b v="1"/>
    <x v="13"/>
    <n v="1.7092307692307693"/>
    <n v="571"/>
    <x v="0"/>
    <m/>
  </r>
  <r>
    <n v="2668"/>
    <x v="338"/>
    <s v="Creativity on the go! |_x000a_CrÃ©ativitÃ© en mouvement !"/>
    <n v="1000"/>
    <n v="1707"/>
    <x v="0"/>
    <x v="7"/>
    <s v="CAD"/>
    <x v="339"/>
    <x v="339"/>
    <b v="0"/>
    <n v="28"/>
    <b v="1"/>
    <x v="19"/>
    <n v="1.7070000000000001"/>
    <n v="867.5"/>
    <x v="0"/>
    <m/>
  </r>
  <r>
    <n v="3603"/>
    <x v="339"/>
    <s v="Help produce &quot;Thank You For Waiting,&quot; a new play that explores friendship, loss, and mental illness, at the 2016 Frigid Festival!"/>
    <n v="1500"/>
    <n v="2560"/>
    <x v="0"/>
    <x v="0"/>
    <s v="USD"/>
    <x v="340"/>
    <x v="340"/>
    <b v="0"/>
    <n v="57"/>
    <b v="1"/>
    <x v="4"/>
    <n v="1.7066666666666668"/>
    <n v="1308.5"/>
    <x v="0"/>
    <m/>
  </r>
  <r>
    <n v="2302"/>
    <x v="340"/>
    <s v="Wildcat Strike is looking to complete it's second full length album, titled &quot;Digital Age&quot;, and we want you to be a part of it!"/>
    <n v="2300"/>
    <n v="3925"/>
    <x v="0"/>
    <x v="0"/>
    <s v="USD"/>
    <x v="341"/>
    <x v="341"/>
    <b v="1"/>
    <n v="85"/>
    <b v="1"/>
    <x v="13"/>
    <n v="1.7065217391304348"/>
    <n v="2005"/>
    <x v="0"/>
    <m/>
  </r>
  <r>
    <n v="3449"/>
    <x v="341"/>
    <s v="Help us produce this original play! The play will be presented at the LSTFI July 12-14. Follow us on Facebook."/>
    <n v="800"/>
    <n v="1365"/>
    <x v="0"/>
    <x v="0"/>
    <s v="USD"/>
    <x v="342"/>
    <x v="342"/>
    <b v="0"/>
    <n v="20"/>
    <b v="1"/>
    <x v="4"/>
    <n v="1.70625"/>
    <n v="692.5"/>
    <x v="0"/>
    <m/>
  </r>
  <r>
    <n v="3293"/>
    <x v="342"/>
    <s v="In 1917 Rudolf Steiner's Threefold Social Organism was an attempt to save a devastated Europe. 100 years later do we have a new chance?"/>
    <n v="4500"/>
    <n v="7670"/>
    <x v="0"/>
    <x v="11"/>
    <s v="NZD"/>
    <x v="343"/>
    <x v="343"/>
    <b v="0"/>
    <n v="91"/>
    <b v="1"/>
    <x v="4"/>
    <n v="1.7044444444444444"/>
    <n v="3880.5"/>
    <x v="0"/>
    <m/>
  </r>
  <r>
    <n v="2730"/>
    <x v="343"/>
    <s v="The world's most powerful portable speaker and guitar amplifier. Turns any surface into a speaker."/>
    <n v="27000"/>
    <n v="45979.01"/>
    <x v="0"/>
    <x v="0"/>
    <s v="USD"/>
    <x v="344"/>
    <x v="344"/>
    <b v="0"/>
    <n v="682"/>
    <b v="1"/>
    <x v="0"/>
    <n v="1.7029262962962963"/>
    <n v="23330.505000000001"/>
    <x v="0"/>
    <m/>
  </r>
  <r>
    <n v="346"/>
    <x v="344"/>
    <s v="Engineering students and adults with cerebral palsy learn to communicate, connect and cultivate their abilities by making movies."/>
    <n v="10000"/>
    <n v="17028.88"/>
    <x v="0"/>
    <x v="0"/>
    <s v="USD"/>
    <x v="345"/>
    <x v="345"/>
    <b v="1"/>
    <n v="188"/>
    <b v="1"/>
    <x v="14"/>
    <n v="1.7028880000000002"/>
    <n v="8608.44"/>
    <x v="0"/>
    <m/>
  </r>
  <r>
    <n v="2834"/>
    <x v="345"/>
    <s v="Thank You For Smoking. A play about love, 5 trillion cigarettes and how the Flintstones earned the tobacco industry millions."/>
    <n v="800"/>
    <n v="1360"/>
    <x v="0"/>
    <x v="1"/>
    <s v="GBP"/>
    <x v="346"/>
    <x v="346"/>
    <b v="0"/>
    <n v="21"/>
    <b v="1"/>
    <x v="4"/>
    <n v="1.7"/>
    <n v="690.5"/>
    <x v="0"/>
    <m/>
  </r>
  <r>
    <n v="1640"/>
    <x v="346"/>
    <s v="We are a friendly neighborhood electronic pop duo from Los Angeles. We want to shoot a music video for a song from our debut album."/>
    <n v="400"/>
    <n v="679.44"/>
    <x v="0"/>
    <x v="0"/>
    <s v="USD"/>
    <x v="347"/>
    <x v="347"/>
    <b v="0"/>
    <n v="17"/>
    <b v="1"/>
    <x v="2"/>
    <n v="1.6986000000000001"/>
    <n v="348.22"/>
    <x v="0"/>
    <m/>
  </r>
  <r>
    <n v="2615"/>
    <x v="347"/>
    <s v="Mission to launch a vintage Action Man and Space Capsule into space and film from his birthplace in UK to mark his 50th Anniversary."/>
    <n v="2001"/>
    <n v="3397"/>
    <x v="0"/>
    <x v="1"/>
    <s v="GBP"/>
    <x v="348"/>
    <x v="348"/>
    <b v="0"/>
    <n v="72"/>
    <b v="1"/>
    <x v="5"/>
    <n v="1.6976511744127936"/>
    <n v="1734.5"/>
    <x v="0"/>
    <m/>
  </r>
  <r>
    <n v="3521"/>
    <x v="348"/>
    <s v="A professionally directed/acted workshop &amp; reading for a new play depicting sexual addiction and its crippling effect on relationships."/>
    <n v="350"/>
    <n v="593"/>
    <x v="0"/>
    <x v="0"/>
    <s v="USD"/>
    <x v="349"/>
    <x v="349"/>
    <b v="0"/>
    <n v="13"/>
    <b v="1"/>
    <x v="4"/>
    <n v="1.6942857142857144"/>
    <n v="303"/>
    <x v="0"/>
    <m/>
  </r>
  <r>
    <n v="2249"/>
    <x v="349"/>
    <s v="March with the legions against the enemies of Rome in this role-playing game of military adventures."/>
    <n v="3500"/>
    <n v="5907"/>
    <x v="0"/>
    <x v="0"/>
    <s v="USD"/>
    <x v="350"/>
    <x v="350"/>
    <b v="0"/>
    <n v="180"/>
    <b v="1"/>
    <x v="1"/>
    <n v="1.6877142857142857"/>
    <n v="3043.5"/>
    <x v="0"/>
    <m/>
  </r>
  <r>
    <n v="2058"/>
    <x v="350"/>
    <s v="Making using the serial terminal on the Raspberry Pi as easy as Pi!"/>
    <n v="2560"/>
    <n v="4308"/>
    <x v="0"/>
    <x v="1"/>
    <s v="GBP"/>
    <x v="351"/>
    <x v="351"/>
    <b v="0"/>
    <n v="410"/>
    <b v="1"/>
    <x v="0"/>
    <n v="1.6828125"/>
    <n v="2359"/>
    <x v="0"/>
    <m/>
  </r>
  <r>
    <n v="3028"/>
    <x v="351"/>
    <s v="We have a space! Help us fill it with a stage, chairs, gear and audiences' laughter!"/>
    <n v="5000"/>
    <n v="8401"/>
    <x v="0"/>
    <x v="0"/>
    <s v="USD"/>
    <x v="352"/>
    <x v="352"/>
    <b v="0"/>
    <n v="99"/>
    <b v="1"/>
    <x v="12"/>
    <n v="1.6801999999999999"/>
    <n v="4250"/>
    <x v="0"/>
    <m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x v="353"/>
    <x v="353"/>
    <b v="0"/>
    <n v="111"/>
    <b v="1"/>
    <x v="11"/>
    <n v="1.6798"/>
    <n v="4255"/>
    <x v="0"/>
    <m/>
  </r>
  <r>
    <n v="1957"/>
    <x v="353"/>
    <s v="An open hardware platform for the best microcontroller in the world."/>
    <n v="30000"/>
    <n v="50251.41"/>
    <x v="0"/>
    <x v="0"/>
    <s v="USD"/>
    <x v="354"/>
    <x v="354"/>
    <b v="1"/>
    <n v="660"/>
    <b v="1"/>
    <x v="0"/>
    <n v="1.6750470000000002"/>
    <n v="25455.705000000002"/>
    <x v="0"/>
    <m/>
  </r>
  <r>
    <n v="1400"/>
    <x v="354"/>
    <s v="We're looking to our fans to help partially fund the new album. It's 12 tracks in length &amp; will be a musical trip like no other!"/>
    <n v="350"/>
    <n v="586"/>
    <x v="0"/>
    <x v="1"/>
    <s v="GBP"/>
    <x v="355"/>
    <x v="355"/>
    <b v="0"/>
    <n v="34"/>
    <b v="1"/>
    <x v="2"/>
    <n v="1.6742857142857144"/>
    <n v="310"/>
    <x v="0"/>
    <m/>
  </r>
  <r>
    <n v="2055"/>
    <x v="355"/>
    <s v="An Arduino compatible shield matched with a web based tutorial system to teach you how to talk with I2C and SPI components."/>
    <n v="6000"/>
    <n v="10045"/>
    <x v="0"/>
    <x v="0"/>
    <s v="USD"/>
    <x v="356"/>
    <x v="356"/>
    <b v="0"/>
    <n v="101"/>
    <b v="1"/>
    <x v="0"/>
    <n v="1.6741666666666666"/>
    <n v="5073"/>
    <x v="0"/>
    <m/>
  </r>
  <r>
    <n v="1829"/>
    <x v="356"/>
    <s v="Everything is set to record are EP except for our finances. Please donate if you can! Any amount is appreciated. "/>
    <n v="1500"/>
    <n v="2500.25"/>
    <x v="0"/>
    <x v="0"/>
    <s v="USD"/>
    <x v="357"/>
    <x v="357"/>
    <b v="0"/>
    <n v="33"/>
    <b v="1"/>
    <x v="2"/>
    <n v="1.6668333333333334"/>
    <n v="1266.625"/>
    <x v="0"/>
    <m/>
  </r>
  <r>
    <n v="35"/>
    <x v="357"/>
    <s v="Why Adam? is an independent TV show that explores concepts of basic science in everyday life."/>
    <n v="1000"/>
    <n v="1665"/>
    <x v="0"/>
    <x v="0"/>
    <s v="USD"/>
    <x v="358"/>
    <x v="358"/>
    <b v="0"/>
    <n v="28"/>
    <b v="1"/>
    <x v="16"/>
    <n v="1.665"/>
    <n v="846.5"/>
    <x v="0"/>
    <m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x v="359"/>
    <x v="359"/>
    <b v="1"/>
    <n v="34"/>
    <b v="1"/>
    <x v="2"/>
    <n v="1.6646153846153846"/>
    <n v="558"/>
    <x v="0"/>
    <m/>
  </r>
  <r>
    <n v="3048"/>
    <x v="359"/>
    <s v="By matching donations up to $5000, Jack Kesler and Maurice Richards have challenged YOU to help Urbanite outfit their brand new space."/>
    <n v="5000"/>
    <n v="8320"/>
    <x v="0"/>
    <x v="0"/>
    <s v="USD"/>
    <x v="360"/>
    <x v="360"/>
    <b v="0"/>
    <n v="47"/>
    <b v="1"/>
    <x v="12"/>
    <n v="1.6639999999999999"/>
    <n v="4183.5"/>
    <x v="0"/>
    <m/>
  </r>
  <r>
    <n v="1501"/>
    <x v="360"/>
    <s v="A hardcover book of surf, outdoor and nature photos from the British Columbia coast."/>
    <n v="52000"/>
    <n v="86492"/>
    <x v="0"/>
    <x v="7"/>
    <s v="CAD"/>
    <x v="361"/>
    <x v="361"/>
    <b v="1"/>
    <n v="885"/>
    <b v="1"/>
    <x v="9"/>
    <n v="1.6633076923076924"/>
    <n v="43688.5"/>
    <x v="0"/>
    <m/>
  </r>
  <r>
    <n v="2637"/>
    <x v="361"/>
    <s v="Help us collect the data to solve the mystery of the century: Is light slowing down?"/>
    <n v="500"/>
    <n v="831"/>
    <x v="0"/>
    <x v="0"/>
    <s v="USD"/>
    <x v="362"/>
    <x v="362"/>
    <b v="0"/>
    <n v="26"/>
    <b v="1"/>
    <x v="5"/>
    <n v="1.6619999999999999"/>
    <n v="428.5"/>
    <x v="0"/>
    <m/>
  </r>
  <r>
    <n v="1888"/>
    <x v="362"/>
    <s v="Hey there! I have new music recorded for my 3rd CD but  need to raise a few more bucks to finish the artwork &amp; pressing. I'm so close I can taste it!"/>
    <n v="2500"/>
    <n v="4152"/>
    <x v="0"/>
    <x v="0"/>
    <s v="USD"/>
    <x v="363"/>
    <x v="363"/>
    <b v="0"/>
    <n v="89"/>
    <b v="1"/>
    <x v="13"/>
    <n v="1.6608000000000001"/>
    <n v="2120.5"/>
    <x v="0"/>
    <m/>
  </r>
  <r>
    <n v="1760"/>
    <x v="363"/>
    <s v="Thank you all so much for your pledges! We reached the goal! To continue supporting or for any questions email arisjerome@gmail.com"/>
    <n v="5000"/>
    <n v="8272"/>
    <x v="0"/>
    <x v="0"/>
    <s v="USD"/>
    <x v="364"/>
    <x v="364"/>
    <b v="0"/>
    <n v="102"/>
    <b v="1"/>
    <x v="9"/>
    <n v="1.6544000000000001"/>
    <n v="4187"/>
    <x v="0"/>
    <m/>
  </r>
  <r>
    <n v="12"/>
    <x v="364"/>
    <s v="Spinward Traveller is based on the award winning role-playing game. Launch your imagination into the Traveller universe at Jump 6."/>
    <n v="30000"/>
    <n v="49588"/>
    <x v="0"/>
    <x v="0"/>
    <s v="USD"/>
    <x v="365"/>
    <x v="365"/>
    <b v="0"/>
    <n v="827"/>
    <b v="1"/>
    <x v="16"/>
    <n v="1.6529333333333334"/>
    <n v="25207.5"/>
    <x v="0"/>
    <m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x v="366"/>
    <x v="366"/>
    <b v="0"/>
    <n v="49"/>
    <b v="1"/>
    <x v="5"/>
    <n v="1.64"/>
    <n v="270.5"/>
    <x v="0"/>
    <m/>
  </r>
  <r>
    <n v="3265"/>
    <x v="366"/>
    <s v="A theatrical play on Alzheimerâ€™s and the challenges of loving a person who keeps disappearing."/>
    <n v="2700"/>
    <n v="4428"/>
    <x v="0"/>
    <x v="9"/>
    <s v="EUR"/>
    <x v="367"/>
    <x v="367"/>
    <b v="1"/>
    <n v="63"/>
    <b v="1"/>
    <x v="4"/>
    <n v="1.64"/>
    <n v="2245.5"/>
    <x v="0"/>
    <m/>
  </r>
  <r>
    <n v="1464"/>
    <x v="367"/>
    <s v="The Best Science Media on the Web"/>
    <n v="5000"/>
    <n v="8160"/>
    <x v="0"/>
    <x v="0"/>
    <s v="USD"/>
    <x v="368"/>
    <x v="368"/>
    <b v="1"/>
    <n v="234"/>
    <b v="1"/>
    <x v="8"/>
    <n v="1.6319999999999999"/>
    <n v="4197"/>
    <x v="0"/>
    <m/>
  </r>
  <r>
    <n v="3165"/>
    <x v="368"/>
    <s v="THE MOON PLAY is a new play written by Carolyn Gilliam. The play follows an astronaut on the moon who has lost his reason to explore."/>
    <n v="750"/>
    <n v="1220"/>
    <x v="0"/>
    <x v="0"/>
    <s v="USD"/>
    <x v="369"/>
    <x v="369"/>
    <b v="1"/>
    <n v="21"/>
    <b v="1"/>
    <x v="4"/>
    <n v="1.6266666666666667"/>
    <n v="620.5"/>
    <x v="0"/>
    <m/>
  </r>
  <r>
    <n v="2222"/>
    <x v="369"/>
    <s v="Passing Shot is a tennis dice game for two players. Strategic use of the dice rolls allow you to score points to win game, set &amp; match."/>
    <n v="500"/>
    <n v="813"/>
    <x v="0"/>
    <x v="0"/>
    <s v="USD"/>
    <x v="370"/>
    <x v="370"/>
    <b v="0"/>
    <n v="30"/>
    <b v="1"/>
    <x v="1"/>
    <n v="1.6259999999999999"/>
    <n v="421.5"/>
    <x v="0"/>
    <m/>
  </r>
  <r>
    <n v="2969"/>
    <x v="370"/>
    <s v="A poignant &amp; hilarious tale of Charlie Brown &amp; friends navigating high school. A fresh take on the off Broadway hit by YYC artists."/>
    <n v="1000"/>
    <n v="1625"/>
    <x v="0"/>
    <x v="7"/>
    <s v="CAD"/>
    <x v="371"/>
    <x v="371"/>
    <b v="0"/>
    <n v="17"/>
    <b v="1"/>
    <x v="4"/>
    <n v="1.625"/>
    <n v="821"/>
    <x v="0"/>
    <m/>
  </r>
  <r>
    <n v="3610"/>
    <x v="371"/>
    <s v="The Florence Company premieres its first stage play at the Chelsea Theatre in London with an original piece of writing"/>
    <n v="1000"/>
    <n v="1623"/>
    <x v="0"/>
    <x v="1"/>
    <s v="GBP"/>
    <x v="372"/>
    <x v="372"/>
    <b v="0"/>
    <n v="31"/>
    <b v="1"/>
    <x v="4"/>
    <n v="1.623"/>
    <n v="827"/>
    <x v="0"/>
    <m/>
  </r>
  <r>
    <n v="1275"/>
    <x v="372"/>
    <s v="ONLY A FEW HOURS LEFT TO GET YOUR ADVANCE COPY OF &quot;DANGEROUSLY CLOSE&quot; and to check out our other cool rewards!"/>
    <n v="15000"/>
    <n v="24321.1"/>
    <x v="0"/>
    <x v="0"/>
    <s v="USD"/>
    <x v="373"/>
    <x v="373"/>
    <b v="1"/>
    <n v="389"/>
    <b v="1"/>
    <x v="2"/>
    <n v="1.6214066666666667"/>
    <n v="12355.05"/>
    <x v="0"/>
    <m/>
  </r>
  <r>
    <n v="1517"/>
    <x v="373"/>
    <s v="THE WATCHERS is the first book of photos by Haley Morris-Cafiero.  It will contain the images from Wait Watchers and new photos."/>
    <n v="15000"/>
    <n v="24297"/>
    <x v="0"/>
    <x v="0"/>
    <s v="USD"/>
    <x v="374"/>
    <x v="374"/>
    <b v="1"/>
    <n v="615"/>
    <b v="1"/>
    <x v="9"/>
    <n v="1.6197999999999999"/>
    <n v="12456"/>
    <x v="0"/>
    <m/>
  </r>
  <r>
    <n v="2023"/>
    <x v="374"/>
    <s v="A digital window that opens to beautiful scenery from around the world with 4K-shot videos and sound. Place it anywhere, be anywhere."/>
    <n v="100000"/>
    <n v="161459"/>
    <x v="0"/>
    <x v="0"/>
    <s v="USD"/>
    <x v="375"/>
    <x v="375"/>
    <b v="1"/>
    <n v="353"/>
    <b v="1"/>
    <x v="0"/>
    <n v="1.61459"/>
    <n v="80906"/>
    <x v="0"/>
    <m/>
  </r>
  <r>
    <n v="2179"/>
    <x v="375"/>
    <s v="Woodhouse is making an EP!  If you are a fan of whiskey and loud guitars, contribute to the cause!"/>
    <n v="1000"/>
    <n v="1614"/>
    <x v="0"/>
    <x v="0"/>
    <s v="USD"/>
    <x v="376"/>
    <x v="376"/>
    <b v="0"/>
    <n v="21"/>
    <b v="1"/>
    <x v="2"/>
    <n v="1.6140000000000001"/>
    <n v="817.5"/>
    <x v="0"/>
    <m/>
  </r>
  <r>
    <n v="3231"/>
    <x v="376"/>
    <s v="Help us reach our &quot;stretch goal&quot; of $2000! We are an adult group specializing in adapting works of fiction for the stage."/>
    <n v="1000"/>
    <n v="1610"/>
    <x v="0"/>
    <x v="0"/>
    <s v="USD"/>
    <x v="377"/>
    <x v="377"/>
    <b v="0"/>
    <n v="28"/>
    <b v="1"/>
    <x v="4"/>
    <n v="1.61"/>
    <n v="819"/>
    <x v="0"/>
    <m/>
  </r>
  <r>
    <n v="1666"/>
    <x v="377"/>
    <s v="Play a KEY role in Venus On Fire's success - Working with a World Class Producer to make a memorable EP."/>
    <n v="2500"/>
    <n v="4022"/>
    <x v="0"/>
    <x v="0"/>
    <s v="USD"/>
    <x v="378"/>
    <x v="378"/>
    <b v="0"/>
    <n v="98"/>
    <b v="1"/>
    <x v="7"/>
    <n v="1.6088"/>
    <n v="2060"/>
    <x v="0"/>
    <m/>
  </r>
  <r>
    <n v="1188"/>
    <x v="378"/>
    <s v="A photobook of young dancers and their inspiring stories, photographed in beautiful and unique locations."/>
    <n v="2000"/>
    <n v="3211"/>
    <x v="0"/>
    <x v="7"/>
    <s v="CAD"/>
    <x v="379"/>
    <x v="379"/>
    <b v="0"/>
    <n v="85"/>
    <b v="1"/>
    <x v="9"/>
    <n v="1.6054999999999999"/>
    <n v="1648"/>
    <x v="0"/>
    <m/>
  </r>
  <r>
    <n v="3166"/>
    <x v="379"/>
    <s v="VERDIGRIS: A play written by Jim Beaver, star of Supernatural and Deadwood, opening March 2015 at Theatre West in Los Angeles."/>
    <n v="35000"/>
    <n v="56079.83"/>
    <x v="0"/>
    <x v="0"/>
    <s v="USD"/>
    <x v="380"/>
    <x v="380"/>
    <b v="1"/>
    <n v="930"/>
    <b v="1"/>
    <x v="4"/>
    <n v="1.6022808571428573"/>
    <n v="28504.915000000001"/>
    <x v="0"/>
    <m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x v="381"/>
    <x v="381"/>
    <b v="0"/>
    <n v="13"/>
    <b v="1"/>
    <x v="15"/>
    <n v="1.6"/>
    <n v="38.5"/>
    <x v="0"/>
    <m/>
  </r>
  <r>
    <n v="3835"/>
    <x v="381"/>
    <s v="IT DOESN'T MATTER is a new comedic piece of political theatre written by three enthusiastic students. Help us produce it at LIPA!"/>
    <n v="200"/>
    <n v="320"/>
    <x v="0"/>
    <x v="1"/>
    <s v="GBP"/>
    <x v="382"/>
    <x v="382"/>
    <b v="0"/>
    <n v="8"/>
    <b v="1"/>
    <x v="4"/>
    <n v="1.6"/>
    <n v="164"/>
    <x v="0"/>
    <m/>
  </r>
  <r>
    <n v="813"/>
    <x v="382"/>
    <s v="A pre order campaign to fund the pressing of our second full length vinyl LP"/>
    <n v="1500"/>
    <n v="2399.94"/>
    <x v="0"/>
    <x v="0"/>
    <s v="USD"/>
    <x v="383"/>
    <x v="383"/>
    <b v="0"/>
    <n v="96"/>
    <b v="1"/>
    <x v="2"/>
    <n v="1.59996"/>
    <n v="1247.97"/>
    <x v="0"/>
    <m/>
  </r>
  <r>
    <n v="13"/>
    <x v="383"/>
    <s v="A travel series hosted by touring musicians that profiles a different American city in each episode."/>
    <n v="3500"/>
    <n v="5599"/>
    <x v="0"/>
    <x v="0"/>
    <s v="USD"/>
    <x v="384"/>
    <x v="384"/>
    <b v="0"/>
    <n v="51"/>
    <b v="1"/>
    <x v="16"/>
    <n v="1.5997142857142856"/>
    <n v="2825"/>
    <x v="0"/>
    <m/>
  </r>
  <r>
    <n v="3483"/>
    <x v="384"/>
    <s v="Join 5 high school teachers in the lounge of every high school in America.  Hear what they never say in the classroom."/>
    <n v="3350"/>
    <n v="5358"/>
    <x v="0"/>
    <x v="0"/>
    <s v="USD"/>
    <x v="385"/>
    <x v="385"/>
    <b v="0"/>
    <n v="133"/>
    <b v="1"/>
    <x v="4"/>
    <n v="1.599402985074627"/>
    <n v="2745.5"/>
    <x v="0"/>
    <m/>
  </r>
  <r>
    <n v="3309"/>
    <x v="385"/>
    <s v="Two unlikely friends, a garage, tinned beans &amp; the end of the world."/>
    <n v="350"/>
    <n v="558"/>
    <x v="0"/>
    <x v="1"/>
    <s v="GBP"/>
    <x v="386"/>
    <x v="386"/>
    <b v="0"/>
    <n v="31"/>
    <b v="1"/>
    <x v="4"/>
    <n v="1.5942857142857143"/>
    <n v="294.5"/>
    <x v="0"/>
    <m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x v="387"/>
    <x v="387"/>
    <b v="0"/>
    <n v="206"/>
    <b v="1"/>
    <x v="19"/>
    <n v="1.592951"/>
    <n v="8067.7550000000001"/>
    <x v="0"/>
    <m/>
  </r>
  <r>
    <n v="1219"/>
    <x v="387"/>
    <s v="The Box is a fine art book of Ron Amato's innovative and seductive photography project."/>
    <n v="16350"/>
    <n v="26024"/>
    <x v="0"/>
    <x v="0"/>
    <s v="USD"/>
    <x v="388"/>
    <x v="388"/>
    <b v="0"/>
    <n v="253"/>
    <b v="1"/>
    <x v="9"/>
    <n v="1.5916819571865444"/>
    <n v="13138.5"/>
    <x v="0"/>
    <m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x v="389"/>
    <x v="389"/>
    <b v="0"/>
    <n v="139"/>
    <b v="1"/>
    <x v="15"/>
    <n v="1.5833333333333333"/>
    <n v="4819.5"/>
    <x v="0"/>
    <m/>
  </r>
  <r>
    <n v="3491"/>
    <x v="389"/>
    <s v="Shakespeare Company at UCLA presents The Tempest under the stars in the Fowler Museum Amphitheater. Bring your blankets and enjoy!"/>
    <n v="500"/>
    <n v="791"/>
    <x v="0"/>
    <x v="0"/>
    <s v="USD"/>
    <x v="390"/>
    <x v="390"/>
    <b v="0"/>
    <n v="10"/>
    <b v="1"/>
    <x v="4"/>
    <n v="1.5820000000000001"/>
    <n v="400.5"/>
    <x v="0"/>
    <m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x v="391"/>
    <x v="391"/>
    <b v="0"/>
    <n v="15"/>
    <b v="1"/>
    <x v="12"/>
    <n v="1.58"/>
    <n v="1192.5"/>
    <x v="0"/>
    <m/>
  </r>
  <r>
    <n v="2630"/>
    <x v="391"/>
    <s v="Free and easy to use information when asteroids pass closer than the Moon. Stretch - take photos of all of these asteroids"/>
    <n v="2000"/>
    <n v="3158"/>
    <x v="0"/>
    <x v="6"/>
    <s v="AUD"/>
    <x v="392"/>
    <x v="392"/>
    <b v="0"/>
    <n v="81"/>
    <b v="1"/>
    <x v="5"/>
    <n v="1.579"/>
    <n v="1619.5"/>
    <x v="0"/>
    <m/>
  </r>
  <r>
    <n v="2227"/>
    <x v="392"/>
    <s v="Mechabrick is a set of precision plastic kits to convert your Minifigs into robots then battle with them in an exciting board game."/>
    <n v="13000"/>
    <n v="20459"/>
    <x v="0"/>
    <x v="1"/>
    <s v="GBP"/>
    <x v="393"/>
    <x v="393"/>
    <b v="0"/>
    <n v="301"/>
    <b v="1"/>
    <x v="1"/>
    <n v="1.5737692307692308"/>
    <n v="10380"/>
    <x v="0"/>
    <m/>
  </r>
  <r>
    <n v="279"/>
    <x v="393"/>
    <s v="This documentary film is an intimate portrait of love and loss that observes family and nature undergoing the cycle of birth to death."/>
    <n v="17000"/>
    <n v="26744.11"/>
    <x v="0"/>
    <x v="0"/>
    <s v="USD"/>
    <x v="394"/>
    <x v="394"/>
    <b v="1"/>
    <n v="305"/>
    <b v="1"/>
    <x v="14"/>
    <n v="1.5731829411764706"/>
    <n v="13524.555"/>
    <x v="0"/>
    <m/>
  </r>
  <r>
    <n v="1515"/>
    <x v="394"/>
    <s v="Eyes as Big as Plates - The book! Featuring over 50 portraits, field notes and behind the scenes stories from seniors around the world."/>
    <n v="300000"/>
    <n v="471567"/>
    <x v="0"/>
    <x v="12"/>
    <s v="NOK"/>
    <x v="395"/>
    <x v="395"/>
    <b v="1"/>
    <n v="555"/>
    <b v="1"/>
    <x v="9"/>
    <n v="1.57189"/>
    <n v="236061"/>
    <x v="0"/>
    <m/>
  </r>
  <r>
    <n v="2314"/>
    <x v="395"/>
    <s v="Eliot &amp; Eads, an Americana rock band of St. Louis natives, is recording an album about the heartland. Help them complete the record!"/>
    <n v="1200"/>
    <n v="1883.64"/>
    <x v="0"/>
    <x v="0"/>
    <s v="USD"/>
    <x v="396"/>
    <x v="396"/>
    <b v="1"/>
    <n v="50"/>
    <b v="1"/>
    <x v="13"/>
    <n v="1.5697000000000001"/>
    <n v="966.82"/>
    <x v="0"/>
    <m/>
  </r>
  <r>
    <n v="3013"/>
    <x v="396"/>
    <s v="Barebones Productions is developing a new theater and performance facility in Braddock, Pa. &quot;The barebones black box&quot;"/>
    <n v="10000"/>
    <n v="15696"/>
    <x v="0"/>
    <x v="0"/>
    <s v="USD"/>
    <x v="397"/>
    <x v="397"/>
    <b v="0"/>
    <n v="107"/>
    <b v="1"/>
    <x v="12"/>
    <n v="1.5696000000000001"/>
    <n v="7901.5"/>
    <x v="0"/>
    <m/>
  </r>
  <r>
    <n v="1959"/>
    <x v="397"/>
    <s v="A thermometer that connects to the internet to help New York City turn the heat on for thousands of tenants with no heat in the winter."/>
    <n v="10000"/>
    <n v="15673.44"/>
    <x v="0"/>
    <x v="0"/>
    <s v="USD"/>
    <x v="398"/>
    <x v="398"/>
    <b v="1"/>
    <n v="424"/>
    <b v="1"/>
    <x v="0"/>
    <n v="1.5673440000000001"/>
    <n v="8048.72"/>
    <x v="0"/>
    <m/>
  </r>
  <r>
    <n v="2523"/>
    <x v="398"/>
    <s v="PATER NOSTER (2003) by Thomas Oboe Lee, scored for baritone solo and string quartet.  Hauntingly beautiful, yet never performed."/>
    <n v="900"/>
    <n v="1408"/>
    <x v="0"/>
    <x v="0"/>
    <s v="USD"/>
    <x v="399"/>
    <x v="399"/>
    <b v="0"/>
    <n v="26"/>
    <b v="1"/>
    <x v="18"/>
    <n v="1.5644444444444445"/>
    <n v="717"/>
    <x v="0"/>
    <m/>
  </r>
  <r>
    <n v="2543"/>
    <x v="399"/>
    <s v="The Station in Hamtramck is supplementing our studio to accommodate live in-studio performances and recordings.   You can help. "/>
    <n v="250"/>
    <n v="391"/>
    <x v="0"/>
    <x v="0"/>
    <s v="USD"/>
    <x v="400"/>
    <x v="400"/>
    <b v="0"/>
    <n v="13"/>
    <b v="1"/>
    <x v="18"/>
    <n v="1.5640000000000001"/>
    <n v="202"/>
    <x v="0"/>
    <m/>
  </r>
  <r>
    <n v="2215"/>
    <x v="400"/>
    <s v="Ambient Electro Grind-fest!"/>
    <n v="550"/>
    <n v="860"/>
    <x v="0"/>
    <x v="0"/>
    <s v="USD"/>
    <x v="401"/>
    <x v="401"/>
    <b v="0"/>
    <n v="33"/>
    <b v="1"/>
    <x v="10"/>
    <n v="1.5636363636363637"/>
    <n v="446.5"/>
    <x v="0"/>
    <m/>
  </r>
  <r>
    <n v="3534"/>
    <x v="401"/>
    <s v="A Theatrical Prequel to Hell's Rebels, the current Pathfinder Adventure Path from Paizo Publishing"/>
    <n v="5000"/>
    <n v="7810"/>
    <x v="0"/>
    <x v="0"/>
    <s v="USD"/>
    <x v="402"/>
    <x v="402"/>
    <b v="0"/>
    <n v="204"/>
    <b v="1"/>
    <x v="4"/>
    <n v="1.5620000000000001"/>
    <n v="4007"/>
    <x v="0"/>
    <m/>
  </r>
  <r>
    <n v="280"/>
    <x v="402"/>
    <s v="My latest film Korengal, takes us back to the same valley with the same troops as in my Academy AwardÂ® nominated film Restrepo."/>
    <n v="75000"/>
    <n v="117108"/>
    <x v="0"/>
    <x v="0"/>
    <s v="USD"/>
    <x v="403"/>
    <x v="403"/>
    <b v="1"/>
    <n v="2139"/>
    <b v="1"/>
    <x v="14"/>
    <n v="1.5614399999999999"/>
    <n v="59623.5"/>
    <x v="0"/>
    <m/>
  </r>
  <r>
    <n v="274"/>
    <x v="403"/>
    <s v="An intimate documentary sharing the powerful voices of Seattle's Somali refugees and their search for peace in their new home."/>
    <n v="4000"/>
    <n v="6240"/>
    <x v="0"/>
    <x v="0"/>
    <s v="USD"/>
    <x v="404"/>
    <x v="404"/>
    <b v="1"/>
    <n v="113"/>
    <b v="1"/>
    <x v="14"/>
    <n v="1.56"/>
    <n v="3176.5"/>
    <x v="0"/>
    <m/>
  </r>
  <r>
    <n v="1631"/>
    <x v="404"/>
    <s v="We're putting together our next studio album, and we want you to be a part of it. Check out the video for some clips from the studio."/>
    <n v="10000"/>
    <n v="15591"/>
    <x v="0"/>
    <x v="0"/>
    <s v="USD"/>
    <x v="405"/>
    <x v="405"/>
    <b v="0"/>
    <n v="133"/>
    <b v="1"/>
    <x v="2"/>
    <n v="1.5590999999999999"/>
    <n v="7862"/>
    <x v="0"/>
    <m/>
  </r>
  <r>
    <n v="3716"/>
    <x v="405"/>
    <s v="I am raising money to pay for the rights to produce Sylvia by A.R. Gurney. The show will be a fundraiser for Wayside Waifs."/>
    <n v="800"/>
    <n v="1246"/>
    <x v="0"/>
    <x v="0"/>
    <s v="USD"/>
    <x v="406"/>
    <x v="406"/>
    <b v="0"/>
    <n v="24"/>
    <b v="1"/>
    <x v="4"/>
    <n v="1.5575000000000001"/>
    <n v="635"/>
    <x v="0"/>
    <m/>
  </r>
  <r>
    <n v="818"/>
    <x v="406"/>
    <s v="Orwell is hitting the road this August for a West Coast tour and we need substantial van repairs in order to get there.  Dates booked."/>
    <n v="350"/>
    <n v="545"/>
    <x v="0"/>
    <x v="0"/>
    <s v="USD"/>
    <x v="407"/>
    <x v="407"/>
    <b v="0"/>
    <n v="19"/>
    <b v="1"/>
    <x v="2"/>
    <n v="1.5571428571428572"/>
    <n v="282"/>
    <x v="0"/>
    <m/>
  </r>
  <r>
    <n v="2553"/>
    <x v="407"/>
    <s v="Help me be one of the first to record these beautiful songs and arrangements by 18-19th century masters of the classical guitar."/>
    <n v="1500"/>
    <n v="2333"/>
    <x v="0"/>
    <x v="0"/>
    <s v="USD"/>
    <x v="408"/>
    <x v="408"/>
    <b v="0"/>
    <n v="60"/>
    <b v="1"/>
    <x v="18"/>
    <n v="1.5553333333333332"/>
    <n v="1196.5"/>
    <x v="0"/>
    <m/>
  </r>
  <r>
    <n v="727"/>
    <x v="408"/>
    <s v="A surgeon's call for today's Christians to practice biblical compassion. Pre-order now and turn the tide towards the model Christ gave!"/>
    <n v="3500"/>
    <n v="5443"/>
    <x v="0"/>
    <x v="0"/>
    <s v="USD"/>
    <x v="409"/>
    <x v="409"/>
    <b v="0"/>
    <n v="149"/>
    <b v="1"/>
    <x v="15"/>
    <n v="1.5551428571428572"/>
    <n v="2796"/>
    <x v="0"/>
    <m/>
  </r>
  <r>
    <n v="1625"/>
    <x v="409"/>
    <s v="Progressive metal band Redemption is preparing to film its second live DVD at the Progpower festival in Atlanta, GA in September, 2012."/>
    <n v="7500"/>
    <n v="11650"/>
    <x v="0"/>
    <x v="0"/>
    <s v="USD"/>
    <x v="410"/>
    <x v="410"/>
    <b v="0"/>
    <n v="104"/>
    <b v="1"/>
    <x v="2"/>
    <n v="1.5533333333333332"/>
    <n v="5877"/>
    <x v="0"/>
    <m/>
  </r>
  <r>
    <n v="1208"/>
    <x v="410"/>
    <s v="Help me complete the photography and publish a fine art book on White Sands National Monument, a uniquely significant place."/>
    <n v="10000"/>
    <n v="15530"/>
    <x v="0"/>
    <x v="0"/>
    <s v="USD"/>
    <x v="411"/>
    <x v="411"/>
    <b v="0"/>
    <n v="75"/>
    <b v="1"/>
    <x v="9"/>
    <n v="1.5529999999999999"/>
    <n v="7802.5"/>
    <x v="0"/>
    <m/>
  </r>
  <r>
    <n v="26"/>
    <x v="411"/>
    <s v="Highlighting Sicily's points of light: its extraordinary people. Editing phase is now underway!!!"/>
    <n v="1250"/>
    <n v="1940"/>
    <x v="0"/>
    <x v="0"/>
    <s v="USD"/>
    <x v="412"/>
    <x v="412"/>
    <b v="0"/>
    <n v="19"/>
    <b v="1"/>
    <x v="16"/>
    <n v="1.552"/>
    <n v="979.5"/>
    <x v="0"/>
    <m/>
  </r>
  <r>
    <n v="3486"/>
    <x v="412"/>
    <s v="Dorothy Parker's unforgettable characters come to life onstage in &quot;Might As Well Live&quot; at the 2015 Hollywood Fringe Festival."/>
    <n v="3000"/>
    <n v="4656"/>
    <x v="0"/>
    <x v="0"/>
    <s v="USD"/>
    <x v="413"/>
    <x v="413"/>
    <b v="0"/>
    <n v="56"/>
    <b v="1"/>
    <x v="4"/>
    <n v="1.552"/>
    <n v="2356"/>
    <x v="0"/>
    <m/>
  </r>
  <r>
    <n v="850"/>
    <x v="413"/>
    <s v="Help Chicago-based instrumental group Sioum complete the production of their 2nd full-length album."/>
    <n v="4000"/>
    <n v="6207"/>
    <x v="0"/>
    <x v="0"/>
    <s v="USD"/>
    <x v="414"/>
    <x v="414"/>
    <b v="0"/>
    <n v="133"/>
    <b v="1"/>
    <x v="17"/>
    <n v="1.55175"/>
    <n v="3170"/>
    <x v="0"/>
    <m/>
  </r>
  <r>
    <n v="1761"/>
    <x v="414"/>
    <s v="A hardcover photobook telling the naked truth of a young photographers journey."/>
    <n v="100"/>
    <n v="155"/>
    <x v="0"/>
    <x v="1"/>
    <s v="GBP"/>
    <x v="415"/>
    <x v="415"/>
    <b v="0"/>
    <n v="3"/>
    <b v="1"/>
    <x v="9"/>
    <n v="1.55"/>
    <n v="79"/>
    <x v="0"/>
    <m/>
  </r>
  <r>
    <n v="3696"/>
    <x v="415"/>
    <s v="We are 10 years old - please help us celebrate the last 10 years and secure our future for the next 10 years."/>
    <n v="2000"/>
    <n v="3100"/>
    <x v="0"/>
    <x v="1"/>
    <s v="GBP"/>
    <x v="416"/>
    <x v="416"/>
    <b v="0"/>
    <n v="78"/>
    <b v="1"/>
    <x v="4"/>
    <n v="1.55"/>
    <n v="1589"/>
    <x v="0"/>
    <m/>
  </r>
  <r>
    <n v="1274"/>
    <x v="416"/>
    <s v="Sun Shot is the working title of Assembly of Dust's new studio release.  It features 9 brand new songs and 4 never recorded"/>
    <n v="25000"/>
    <n v="38743.839999999997"/>
    <x v="0"/>
    <x v="0"/>
    <s v="USD"/>
    <x v="417"/>
    <x v="417"/>
    <b v="1"/>
    <n v="467"/>
    <b v="1"/>
    <x v="2"/>
    <n v="1.5497535999999998"/>
    <n v="19605.419999999998"/>
    <x v="0"/>
    <m/>
  </r>
  <r>
    <n v="1278"/>
    <x v="417"/>
    <s v="The Bitter Suite is a 5 song rock medley to be released as a limited edition 180 gram vinyl record with custom etching on the B side."/>
    <n v="6500"/>
    <n v="10071"/>
    <x v="0"/>
    <x v="0"/>
    <s v="USD"/>
    <x v="418"/>
    <x v="418"/>
    <b v="1"/>
    <n v="190"/>
    <b v="1"/>
    <x v="2"/>
    <n v="1.5493846153846154"/>
    <n v="5130.5"/>
    <x v="0"/>
    <m/>
  </r>
  <r>
    <n v="62"/>
    <x v="418"/>
    <s v="A man is forced to repeatedly crawl through a mysterious maze not knowing who captured him or why, but he is determined to find out."/>
    <n v="3000"/>
    <n v="4642"/>
    <x v="0"/>
    <x v="0"/>
    <s v="USD"/>
    <x v="419"/>
    <x v="419"/>
    <b v="0"/>
    <n v="48"/>
    <b v="1"/>
    <x v="6"/>
    <n v="1.5473333333333332"/>
    <n v="2345"/>
    <x v="0"/>
    <m/>
  </r>
  <r>
    <n v="2453"/>
    <x v="419"/>
    <s v="Creating naturally smoked Jerky without the use of artificial ingredients or preservatives. A healthier snack that taste great!"/>
    <n v="3000"/>
    <n v="4641"/>
    <x v="0"/>
    <x v="0"/>
    <s v="USD"/>
    <x v="420"/>
    <x v="420"/>
    <b v="0"/>
    <n v="67"/>
    <b v="1"/>
    <x v="11"/>
    <n v="1.5469999999999999"/>
    <n v="2354"/>
    <x v="0"/>
    <m/>
  </r>
  <r>
    <n v="111"/>
    <x v="420"/>
    <s v="Two actors, one bookie and a very bad day.  Judi Dench is Cool in Person is fast, funny and only a little bit nasty."/>
    <n v="3500"/>
    <n v="5410"/>
    <x v="0"/>
    <x v="6"/>
    <s v="AUD"/>
    <x v="421"/>
    <x v="421"/>
    <b v="0"/>
    <n v="53"/>
    <b v="1"/>
    <x v="6"/>
    <n v="1.5457142857142858"/>
    <n v="2731.5"/>
    <x v="0"/>
    <m/>
  </r>
  <r>
    <n v="3272"/>
    <x v="421"/>
    <s v="A new original play that follows two Israeli singles navigate the humorous and confusing dating scene of NYC."/>
    <n v="10000"/>
    <n v="15443"/>
    <x v="0"/>
    <x v="0"/>
    <s v="USD"/>
    <x v="422"/>
    <x v="422"/>
    <b v="1"/>
    <n v="145"/>
    <b v="1"/>
    <x v="4"/>
    <n v="1.5443"/>
    <n v="7794"/>
    <x v="0"/>
    <m/>
  </r>
  <r>
    <n v="2262"/>
    <x v="422"/>
    <s v="An RPG about mortal servants of the Horsemen of the Apocalypse deciding to not end the world."/>
    <n v="3300"/>
    <n v="5087"/>
    <x v="0"/>
    <x v="0"/>
    <s v="USD"/>
    <x v="423"/>
    <x v="423"/>
    <b v="0"/>
    <n v="181"/>
    <b v="1"/>
    <x v="1"/>
    <n v="1.5415151515151515"/>
    <n v="2634"/>
    <x v="0"/>
    <m/>
  </r>
  <r>
    <n v="1855"/>
    <x v="423"/>
    <s v="11 year old Sara &amp; Motion Device want rock &amp; metal fans all over the world to unite and join the ROCK REVOLUTION!!!"/>
    <n v="8750"/>
    <n v="13480.16"/>
    <x v="0"/>
    <x v="7"/>
    <s v="CAD"/>
    <x v="424"/>
    <x v="424"/>
    <b v="0"/>
    <n v="191"/>
    <b v="1"/>
    <x v="2"/>
    <n v="1.5405897142857143"/>
    <n v="6835.58"/>
    <x v="0"/>
    <m/>
  </r>
  <r>
    <n v="2710"/>
    <x v="424"/>
    <s v="Building Brooklyn's own creative venue for circus, theater and events of all types."/>
    <n v="60000"/>
    <n v="92340.21"/>
    <x v="0"/>
    <x v="0"/>
    <s v="USD"/>
    <x v="425"/>
    <x v="425"/>
    <b v="1"/>
    <n v="1088"/>
    <b v="1"/>
    <x v="12"/>
    <n v="1.5390035000000002"/>
    <n v="46714.105000000003"/>
    <x v="0"/>
    <m/>
  </r>
  <r>
    <n v="2279"/>
    <x v="425"/>
    <s v="The Zombie Apocalypse has begun! Fortunately, YOU have your priorities straight. What could be more important than Geocaching?"/>
    <n v="1000"/>
    <n v="1538"/>
    <x v="0"/>
    <x v="0"/>
    <s v="USD"/>
    <x v="426"/>
    <x v="426"/>
    <b v="0"/>
    <n v="32"/>
    <b v="1"/>
    <x v="1"/>
    <n v="1.538"/>
    <n v="785"/>
    <x v="0"/>
    <m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x v="427"/>
    <x v="427"/>
    <b v="0"/>
    <n v="104"/>
    <b v="1"/>
    <x v="4"/>
    <n v="1.5373333333333334"/>
    <n v="5817"/>
    <x v="0"/>
    <m/>
  </r>
  <r>
    <n v="2056"/>
    <x v="427"/>
    <s v="A lightweight backpack that can charge your smartphone 4 times or an iPad one full charge, and recharge via a USB port"/>
    <n v="50000"/>
    <n v="76726"/>
    <x v="0"/>
    <x v="0"/>
    <s v="USD"/>
    <x v="428"/>
    <x v="428"/>
    <b v="0"/>
    <n v="554"/>
    <b v="1"/>
    <x v="0"/>
    <n v="1.5345200000000001"/>
    <n v="38640"/>
    <x v="0"/>
    <m/>
  </r>
  <r>
    <n v="3349"/>
    <x v="428"/>
    <s v="In this ninety-minute adaptation of the classic Shakespeare play, a cast of nine women asks the question: What even is virginity anyway"/>
    <n v="1000"/>
    <n v="1534"/>
    <x v="0"/>
    <x v="0"/>
    <s v="USD"/>
    <x v="429"/>
    <x v="429"/>
    <b v="0"/>
    <n v="14"/>
    <b v="1"/>
    <x v="4"/>
    <n v="1.534"/>
    <n v="774"/>
    <x v="0"/>
    <m/>
  </r>
  <r>
    <n v="76"/>
    <x v="429"/>
    <s v="Karn A'Mor has awoken bloodied on a distant battlefield with no memory of his past! JOIN THE RESISTANCE and find out more..."/>
    <n v="300"/>
    <n v="460"/>
    <x v="0"/>
    <x v="0"/>
    <s v="USD"/>
    <x v="430"/>
    <x v="430"/>
    <b v="0"/>
    <n v="15"/>
    <b v="1"/>
    <x v="6"/>
    <n v="1.5333333333333334"/>
    <n v="237.5"/>
    <x v="0"/>
    <m/>
  </r>
  <r>
    <n v="3536"/>
    <x v="430"/>
    <s v="&quot;Inteligent, Inspired and Inimitable&quot; Nottingham's leading two man improv show is heading to Dave's Leicester Comedy Festival."/>
    <n v="150"/>
    <n v="230"/>
    <x v="0"/>
    <x v="1"/>
    <s v="GBP"/>
    <x v="431"/>
    <x v="431"/>
    <b v="0"/>
    <n v="17"/>
    <b v="1"/>
    <x v="4"/>
    <n v="1.5333333333333334"/>
    <n v="123.5"/>
    <x v="0"/>
    <m/>
  </r>
  <r>
    <n v="3609"/>
    <x v="431"/>
    <s v="KHOJALY is a new play that gives a voice to refugees the world over, telling the story of the survivors of the 1992 massacre in Khojaly"/>
    <n v="1960"/>
    <n v="3005"/>
    <x v="0"/>
    <x v="1"/>
    <s v="GBP"/>
    <x v="432"/>
    <x v="432"/>
    <b v="0"/>
    <n v="21"/>
    <b v="1"/>
    <x v="4"/>
    <n v="1.5331632653061225"/>
    <n v="1513"/>
    <x v="0"/>
    <m/>
  </r>
  <r>
    <n v="2235"/>
    <x v="432"/>
    <s v="An amazing set of sceneries to create unique atmospheres for your tabletop gaming."/>
    <n v="13000"/>
    <n v="19931"/>
    <x v="0"/>
    <x v="7"/>
    <s v="CAD"/>
    <x v="433"/>
    <x v="433"/>
    <b v="0"/>
    <n v="147"/>
    <b v="1"/>
    <x v="1"/>
    <n v="1.5331538461538461"/>
    <n v="10039"/>
    <x v="0"/>
    <m/>
  </r>
  <r>
    <n v="3452"/>
    <x v="433"/>
    <s v="hiSTORYstage presents Eric Overmyer's story of three 19th century women on a journey through time, and space, all the way to 1955!"/>
    <n v="1000"/>
    <n v="1532"/>
    <x v="0"/>
    <x v="0"/>
    <s v="USD"/>
    <x v="434"/>
    <x v="434"/>
    <b v="0"/>
    <n v="37"/>
    <b v="1"/>
    <x v="4"/>
    <n v="1.532"/>
    <n v="784.5"/>
    <x v="0"/>
    <m/>
  </r>
  <r>
    <n v="2181"/>
    <x v="434"/>
    <s v="Broken Contract is a sci-fi, action/adventure, miniature based game of sci-fi worker insurrection in a dystopian future for 2+ players."/>
    <n v="2000"/>
    <n v="3062"/>
    <x v="0"/>
    <x v="0"/>
    <s v="USD"/>
    <x v="435"/>
    <x v="435"/>
    <b v="0"/>
    <n v="53"/>
    <b v="1"/>
    <x v="1"/>
    <n v="1.5309999999999999"/>
    <n v="1557.5"/>
    <x v="0"/>
    <m/>
  </r>
  <r>
    <n v="3827"/>
    <x v="435"/>
    <s v="IAM TRYING TO TAKE MY DEBUT PLAY BROKEN BISCUITS TO EDINGBURGH FESTIVAL 2015 AND REALLY NEED SOME FUNDING TO HELP ME ACHIEVE THIS GOAL"/>
    <n v="3000"/>
    <n v="4580"/>
    <x v="0"/>
    <x v="1"/>
    <s v="GBP"/>
    <x v="436"/>
    <x v="436"/>
    <b v="0"/>
    <n v="65"/>
    <b v="1"/>
    <x v="4"/>
    <n v="1.5266666666666666"/>
    <n v="2322.5"/>
    <x v="0"/>
    <m/>
  </r>
  <r>
    <n v="270"/>
    <x v="436"/>
    <s v="Journey behind the lens of the legendary Jini Dellaccio, one of the first women rock â€˜nâ€™ roll photographers."/>
    <n v="2300"/>
    <n v="3510"/>
    <x v="0"/>
    <x v="0"/>
    <s v="USD"/>
    <x v="437"/>
    <x v="437"/>
    <b v="1"/>
    <n v="61"/>
    <b v="1"/>
    <x v="14"/>
    <n v="1.5260869565217392"/>
    <n v="1785.5"/>
    <x v="0"/>
    <m/>
  </r>
  <r>
    <n v="2073"/>
    <x v="437"/>
    <s v="abode is a home security and automation company that offers a self-installed, professional-grade solution with no contracts."/>
    <n v="100000"/>
    <n v="152604.29999999999"/>
    <x v="0"/>
    <x v="0"/>
    <s v="USD"/>
    <x v="438"/>
    <x v="438"/>
    <b v="0"/>
    <n v="470"/>
    <b v="1"/>
    <x v="0"/>
    <n v="1.5260429999999998"/>
    <n v="76537.149999999994"/>
    <x v="0"/>
    <m/>
  </r>
  <r>
    <n v="800"/>
    <x v="438"/>
    <s v="Scotland's premier classic rock and metal festival, 3 days, 3-4 stages, family friendly,  for people of all ages"/>
    <n v="1500"/>
    <n v="2282"/>
    <x v="0"/>
    <x v="1"/>
    <s v="GBP"/>
    <x v="439"/>
    <x v="439"/>
    <b v="0"/>
    <n v="56"/>
    <b v="1"/>
    <x v="2"/>
    <n v="1.5213333333333334"/>
    <n v="1169"/>
    <x v="0"/>
    <m/>
  </r>
  <r>
    <n v="2205"/>
    <x v="439"/>
    <s v="Lestat is filming their first video, and they need your help! From their release, Arisen, &quot;Midnight Toll&quot;. Hear it at lestatmusic.com."/>
    <n v="750"/>
    <n v="1140"/>
    <x v="0"/>
    <x v="0"/>
    <s v="USD"/>
    <x v="440"/>
    <x v="440"/>
    <b v="0"/>
    <n v="27"/>
    <b v="1"/>
    <x v="10"/>
    <n v="1.52"/>
    <n v="583.5"/>
    <x v="0"/>
    <m/>
  </r>
  <r>
    <n v="3450"/>
    <x v="440"/>
    <s v="The Beautiful House' is a story of modern mummification and the present day post-humanist crisis in our relationship with death."/>
    <n v="500"/>
    <n v="760"/>
    <x v="0"/>
    <x v="1"/>
    <s v="GBP"/>
    <x v="441"/>
    <x v="441"/>
    <b v="0"/>
    <n v="39"/>
    <b v="1"/>
    <x v="4"/>
    <n v="1.52"/>
    <n v="399.5"/>
    <x v="0"/>
    <m/>
  </r>
  <r>
    <n v="812"/>
    <x v="441"/>
    <s v="Gainesville's pop punk 3 piece Assassinate The Scientist started a new band and they want to release a 7&quot;, but they need your help!!"/>
    <n v="600"/>
    <n v="911"/>
    <x v="0"/>
    <x v="0"/>
    <s v="USD"/>
    <x v="442"/>
    <x v="442"/>
    <b v="0"/>
    <n v="33"/>
    <b v="1"/>
    <x v="2"/>
    <n v="1.5183333333333333"/>
    <n v="472"/>
    <x v="0"/>
    <m/>
  </r>
  <r>
    <n v="1248"/>
    <x v="442"/>
    <s v="The Vandies make pop rock in glorious Portland, Oregon. Help us fund our first full length album!"/>
    <n v="2500"/>
    <n v="3791"/>
    <x v="0"/>
    <x v="0"/>
    <s v="USD"/>
    <x v="443"/>
    <x v="443"/>
    <b v="1"/>
    <n v="59"/>
    <b v="1"/>
    <x v="2"/>
    <n v="1.5164"/>
    <n v="1925"/>
    <x v="0"/>
    <m/>
  </r>
  <r>
    <n v="2209"/>
    <x v="443"/>
    <s v="Support us and pledge for rewards on our new bigger Tour of the US, Canada and Colombia!"/>
    <n v="500"/>
    <n v="754"/>
    <x v="0"/>
    <x v="1"/>
    <s v="GBP"/>
    <x v="444"/>
    <x v="444"/>
    <b v="0"/>
    <n v="15"/>
    <b v="1"/>
    <x v="10"/>
    <n v="1.508"/>
    <n v="384.5"/>
    <x v="0"/>
    <m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x v="445"/>
    <x v="445"/>
    <b v="0"/>
    <n v="30"/>
    <b v="1"/>
    <x v="20"/>
    <n v="1.5075000000000001"/>
    <n v="1522.5"/>
    <x v="0"/>
    <m/>
  </r>
  <r>
    <n v="278"/>
    <x v="445"/>
    <s v="An unlikely story of spirit, defiance and beauty from the most contaminated place on Earth"/>
    <n v="27000"/>
    <n v="40594"/>
    <x v="0"/>
    <x v="0"/>
    <s v="USD"/>
    <x v="446"/>
    <x v="446"/>
    <b v="1"/>
    <n v="415"/>
    <b v="1"/>
    <x v="14"/>
    <n v="1.5034814814814814"/>
    <n v="20504.5"/>
    <x v="0"/>
    <m/>
  </r>
  <r>
    <n v="1513"/>
    <x v="446"/>
    <s v="An intimate portrait of Russian women in their private spaces by late photographer Andy Rocchelli published by Cesura."/>
    <n v="8000"/>
    <n v="12001.5"/>
    <x v="0"/>
    <x v="1"/>
    <s v="GBP"/>
    <x v="447"/>
    <x v="447"/>
    <b v="1"/>
    <n v="215"/>
    <b v="1"/>
    <x v="9"/>
    <n v="1.5001875"/>
    <n v="6108.25"/>
    <x v="0"/>
    <m/>
  </r>
  <r>
    <n v="2794"/>
    <x v="447"/>
    <s v="Dusk Theatre have created a brand new adaptation of the hilarious BBC4 comedy &quot;Macbeth Rebothered&quot; originally by The Penny Dreadfuls."/>
    <n v="50"/>
    <n v="75"/>
    <x v="0"/>
    <x v="1"/>
    <s v="GBP"/>
    <x v="448"/>
    <x v="448"/>
    <b v="0"/>
    <n v="3"/>
    <b v="1"/>
    <x v="4"/>
    <n v="1.5"/>
    <n v="39"/>
    <x v="0"/>
    <m/>
  </r>
  <r>
    <n v="3470"/>
    <x v="448"/>
    <s v="The New Artist's Circle is a theatre company dedicated to bringing the arts to young people."/>
    <n v="250"/>
    <n v="375"/>
    <x v="0"/>
    <x v="0"/>
    <s v="USD"/>
    <x v="449"/>
    <x v="449"/>
    <b v="0"/>
    <n v="9"/>
    <b v="1"/>
    <x v="4"/>
    <n v="1.5"/>
    <n v="192"/>
    <x v="0"/>
    <m/>
  </r>
  <r>
    <n v="1946"/>
    <x v="449"/>
    <s v="A smart technology that allows your instrument to transform movement, orientation and momentum into audio &amp; visual effects."/>
    <n v="7500"/>
    <n v="11231"/>
    <x v="0"/>
    <x v="0"/>
    <s v="USD"/>
    <x v="450"/>
    <x v="450"/>
    <b v="1"/>
    <n v="70"/>
    <b v="1"/>
    <x v="0"/>
    <n v="1.4974666666666667"/>
    <n v="5650.5"/>
    <x v="0"/>
    <m/>
  </r>
  <r>
    <n v="2296"/>
    <x v="450"/>
    <s v="Ed Hamell AKA Hamell on Trial is recording an album titled The Happiest Man in the World. He needs your help."/>
    <n v="7000"/>
    <n v="10435"/>
    <x v="0"/>
    <x v="0"/>
    <s v="USD"/>
    <x v="451"/>
    <x v="451"/>
    <b v="0"/>
    <n v="145"/>
    <b v="1"/>
    <x v="2"/>
    <n v="1.4907142857142857"/>
    <n v="5290"/>
    <x v="0"/>
    <m/>
  </r>
  <r>
    <n v="3047"/>
    <x v="451"/>
    <s v="Hi! We're the Graduating Seniors Acting V Seniors at Temple University! Welcome to our Kick starter Page!"/>
    <n v="500"/>
    <n v="745"/>
    <x v="0"/>
    <x v="0"/>
    <s v="USD"/>
    <x v="452"/>
    <x v="452"/>
    <b v="0"/>
    <n v="20"/>
    <b v="1"/>
    <x v="12"/>
    <n v="1.49"/>
    <n v="382.5"/>
    <x v="0"/>
    <m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x v="453"/>
    <x v="453"/>
    <b v="0"/>
    <n v="31"/>
    <b v="1"/>
    <x v="4"/>
    <n v="1.4888888888888889"/>
    <n v="250"/>
    <x v="0"/>
    <m/>
  </r>
  <r>
    <n v="2048"/>
    <x v="453"/>
    <s v="A lightweight generator to charge your phone, lights, and removable battery pack as you bicycle. Pedal power by you, for now or later."/>
    <n v="85000"/>
    <n v="126082.45"/>
    <x v="0"/>
    <x v="0"/>
    <s v="USD"/>
    <x v="454"/>
    <x v="454"/>
    <b v="0"/>
    <n v="1373"/>
    <b v="1"/>
    <x v="0"/>
    <n v="1.4833229411764706"/>
    <n v="63727.724999999999"/>
    <x v="0"/>
    <m/>
  </r>
  <r>
    <n v="61"/>
    <x v="454"/>
    <s v="An exploration of the shadows that follow us from our past, the darkness that lives inside us and the ability to find our own freedom"/>
    <n v="5000"/>
    <n v="7415"/>
    <x v="0"/>
    <x v="0"/>
    <s v="USD"/>
    <x v="455"/>
    <x v="455"/>
    <b v="0"/>
    <n v="23"/>
    <b v="1"/>
    <x v="6"/>
    <n v="1.4830000000000001"/>
    <n v="3719"/>
    <x v="0"/>
    <m/>
  </r>
  <r>
    <n v="783"/>
    <x v="455"/>
    <s v="The Red Masque will be heading into the studio in late April to begin recording their new album, tentatively titled &quot;Mythalogue&quot;."/>
    <n v="1500"/>
    <n v="2222"/>
    <x v="0"/>
    <x v="0"/>
    <s v="USD"/>
    <x v="456"/>
    <x v="456"/>
    <b v="0"/>
    <n v="35"/>
    <b v="1"/>
    <x v="2"/>
    <n v="1.4813333333333334"/>
    <n v="1128.5"/>
    <x v="0"/>
    <m/>
  </r>
  <r>
    <n v="1746"/>
    <x v="456"/>
    <s v="Photo-documenting the refugees of France. Witnessing their humanity. Exploring the common threads of what it means to live at the Edge."/>
    <n v="15000"/>
    <n v="22215"/>
    <x v="0"/>
    <x v="0"/>
    <s v="USD"/>
    <x v="457"/>
    <x v="457"/>
    <b v="0"/>
    <n v="107"/>
    <b v="1"/>
    <x v="9"/>
    <n v="1.4810000000000001"/>
    <n v="11161"/>
    <x v="0"/>
    <m/>
  </r>
  <r>
    <n v="2063"/>
    <x v="457"/>
    <s v="Build a professional grade Linux CNC control with Beaglebone black and our CNC cape."/>
    <n v="4000"/>
    <n v="5922"/>
    <x v="0"/>
    <x v="2"/>
    <s v="EUR"/>
    <x v="458"/>
    <x v="458"/>
    <b v="0"/>
    <n v="49"/>
    <b v="1"/>
    <x v="0"/>
    <n v="1.4804999999999999"/>
    <n v="2985.5"/>
    <x v="0"/>
    <m/>
  </r>
  <r>
    <n v="743"/>
    <x v="458"/>
    <s v="Valmont is a town with a fertile history and a vibrant community. We aim to capture the magic in our People's History of Valmont!"/>
    <n v="550"/>
    <n v="814"/>
    <x v="0"/>
    <x v="0"/>
    <s v="USD"/>
    <x v="459"/>
    <x v="459"/>
    <b v="0"/>
    <n v="15"/>
    <b v="1"/>
    <x v="15"/>
    <n v="1.48"/>
    <n v="414.5"/>
    <x v="0"/>
    <m/>
  </r>
  <r>
    <n v="2738"/>
    <x v="459"/>
    <s v="Bringing back the Mojo to the new iPhone with our award winning  removable battery case with customized 3D printed top cover"/>
    <n v="5000"/>
    <n v="7397"/>
    <x v="0"/>
    <x v="0"/>
    <s v="USD"/>
    <x v="460"/>
    <x v="460"/>
    <b v="0"/>
    <n v="15"/>
    <b v="1"/>
    <x v="0"/>
    <n v="1.4794"/>
    <n v="3706"/>
    <x v="0"/>
    <m/>
  </r>
  <r>
    <n v="2117"/>
    <x v="460"/>
    <s v="Our next album is being mastered and we want your help to release it by putting your name down for a pre-sale copy and awesome merch!"/>
    <n v="1200"/>
    <n v="1773"/>
    <x v="0"/>
    <x v="0"/>
    <s v="USD"/>
    <x v="461"/>
    <x v="461"/>
    <b v="0"/>
    <n v="35"/>
    <b v="1"/>
    <x v="13"/>
    <n v="1.4775"/>
    <n v="904"/>
    <x v="0"/>
    <m/>
  </r>
  <r>
    <n v="1463"/>
    <x v="461"/>
    <s v="The River Runs Through Us is a six-part, yearlong radio series exploring the meaning and metaphor of the Connecticut River."/>
    <n v="600"/>
    <n v="886"/>
    <x v="0"/>
    <x v="0"/>
    <s v="USD"/>
    <x v="462"/>
    <x v="462"/>
    <b v="1"/>
    <n v="25"/>
    <b v="1"/>
    <x v="8"/>
    <n v="1.4766666666666666"/>
    <n v="455.5"/>
    <x v="0"/>
    <m/>
  </r>
  <r>
    <n v="276"/>
    <x v="462"/>
    <s v="A film about Xhosa women in townships of South Africa micro-farming to fight extreme poverty, gain health, and create food security."/>
    <n v="4000"/>
    <n v="5904"/>
    <x v="0"/>
    <x v="0"/>
    <s v="USD"/>
    <x v="463"/>
    <x v="463"/>
    <b v="1"/>
    <n v="62"/>
    <b v="1"/>
    <x v="14"/>
    <n v="1.476"/>
    <n v="2983"/>
    <x v="0"/>
    <m/>
  </r>
  <r>
    <n v="1346"/>
    <x v="463"/>
    <s v="An anthology of nonfiction stories written by Nepal's Lesbian, Gay, Bisexual, and Transgender (LGBT) community."/>
    <n v="4900"/>
    <n v="7219"/>
    <x v="0"/>
    <x v="0"/>
    <s v="USD"/>
    <x v="464"/>
    <x v="464"/>
    <b v="0"/>
    <n v="149"/>
    <b v="1"/>
    <x v="15"/>
    <n v="1.473265306122449"/>
    <n v="3684"/>
    <x v="0"/>
    <m/>
  </r>
  <r>
    <n v="269"/>
    <x v="464"/>
    <s v="This documentary tells the story of an unlikely conversation on a topic of grave importance, and how it changed two foes into friends."/>
    <n v="100000"/>
    <n v="147233.76999999999"/>
    <x v="0"/>
    <x v="6"/>
    <s v="AUD"/>
    <x v="465"/>
    <x v="465"/>
    <b v="1"/>
    <n v="1596"/>
    <b v="1"/>
    <x v="14"/>
    <n v="1.4723377"/>
    <n v="74414.884999999995"/>
    <x v="0"/>
    <m/>
  </r>
  <r>
    <n v="2199"/>
    <x v="465"/>
    <s v="A new strategic board game designed to flip out your opponent."/>
    <n v="9000"/>
    <n v="13228"/>
    <x v="0"/>
    <x v="9"/>
    <s v="EUR"/>
    <x v="466"/>
    <x v="466"/>
    <b v="1"/>
    <n v="251"/>
    <b v="1"/>
    <x v="1"/>
    <n v="1.4697777777777778"/>
    <n v="6739.5"/>
    <x v="0"/>
    <m/>
  </r>
  <r>
    <n v="655"/>
    <x v="466"/>
    <s v="Meet Spark: The friendly companion that helps you stay awake during the day. Re-released with new features!"/>
    <n v="8000"/>
    <n v="11751"/>
    <x v="0"/>
    <x v="0"/>
    <s v="USD"/>
    <x v="467"/>
    <x v="467"/>
    <b v="0"/>
    <n v="274"/>
    <b v="1"/>
    <x v="3"/>
    <n v="1.4688749999999999"/>
    <n v="6012.5"/>
    <x v="0"/>
    <m/>
  </r>
  <r>
    <n v="2166"/>
    <x v="467"/>
    <s v="Drummer John Roccesano (Johnny Rock) produces an album written and performed by friends, recorded and mixed on tape, pressed on vinyl."/>
    <n v="2000"/>
    <n v="2932"/>
    <x v="0"/>
    <x v="0"/>
    <s v="USD"/>
    <x v="468"/>
    <x v="468"/>
    <b v="0"/>
    <n v="32"/>
    <b v="1"/>
    <x v="2"/>
    <n v="1.466"/>
    <n v="1482"/>
    <x v="0"/>
    <m/>
  </r>
  <r>
    <n v="2983"/>
    <x v="468"/>
    <s v="Dad's Garage Theatre Company needs your help buying our new, forever home by hitting our $150,000 STRETCH GOAL!"/>
    <n v="116000"/>
    <n v="169985.91"/>
    <x v="0"/>
    <x v="0"/>
    <s v="USD"/>
    <x v="469"/>
    <x v="469"/>
    <b v="1"/>
    <n v="1095"/>
    <b v="1"/>
    <x v="12"/>
    <n v="1.465395775862069"/>
    <n v="85540.455000000002"/>
    <x v="0"/>
    <m/>
  </r>
  <r>
    <n v="3033"/>
    <x v="469"/>
    <s v="Finally Stagelights will have a space of our very own!  Be a part of this exciting new adventure in Greensboro!!"/>
    <n v="3000"/>
    <n v="4396"/>
    <x v="0"/>
    <x v="0"/>
    <s v="USD"/>
    <x v="470"/>
    <x v="470"/>
    <b v="0"/>
    <n v="23"/>
    <b v="1"/>
    <x v="12"/>
    <n v="1.4653333333333334"/>
    <n v="2209.5"/>
    <x v="0"/>
    <m/>
  </r>
  <r>
    <n v="2258"/>
    <x v="470"/>
    <s v="A Dungeon World campaign setting that takes place after the end of the worlds."/>
    <n v="2200"/>
    <n v="3223"/>
    <x v="0"/>
    <x v="0"/>
    <s v="USD"/>
    <x v="471"/>
    <x v="471"/>
    <b v="0"/>
    <n v="205"/>
    <b v="1"/>
    <x v="1"/>
    <n v="1.4650000000000001"/>
    <n v="1714"/>
    <x v="0"/>
    <m/>
  </r>
  <r>
    <n v="3328"/>
    <x v="471"/>
    <s v="&quot;3 Days In Savannah&quot; explores the issues of love, racism, and regret while reminding us that, &quot;life is a game and love is the prize.&quot;"/>
    <n v="1800"/>
    <n v="2635"/>
    <x v="0"/>
    <x v="0"/>
    <s v="USD"/>
    <x v="472"/>
    <x v="472"/>
    <b v="0"/>
    <n v="9"/>
    <b v="1"/>
    <x v="4"/>
    <n v="1.4638888888888888"/>
    <n v="1322"/>
    <x v="0"/>
    <m/>
  </r>
  <r>
    <n v="2103"/>
    <x v="472"/>
    <s v="Indie rocker, Matthew Moon, has something to share with you..."/>
    <n v="7777"/>
    <n v="11364"/>
    <x v="0"/>
    <x v="0"/>
    <s v="USD"/>
    <x v="473"/>
    <x v="473"/>
    <b v="0"/>
    <n v="115"/>
    <b v="1"/>
    <x v="13"/>
    <n v="1.4612318374694613"/>
    <n v="5739.5"/>
    <x v="0"/>
    <m/>
  </r>
  <r>
    <n v="2294"/>
    <x v="473"/>
    <s v="This is the Kickstarter project for my new upcoming album. It's heavy &amp; you can be a part of it! MONTSTER WORLD DOMINATION 2013!"/>
    <n v="5000"/>
    <n v="7304.04"/>
    <x v="0"/>
    <x v="0"/>
    <s v="USD"/>
    <x v="474"/>
    <x v="474"/>
    <b v="0"/>
    <n v="112"/>
    <b v="1"/>
    <x v="2"/>
    <n v="1.4608079999999999"/>
    <n v="3708.02"/>
    <x v="0"/>
    <m/>
  </r>
  <r>
    <n v="3771"/>
    <x v="474"/>
    <s v="I would like to make a demo recording of six songs from COME OUT SWINGIN'!"/>
    <n v="1000"/>
    <n v="1460"/>
    <x v="0"/>
    <x v="0"/>
    <s v="USD"/>
    <x v="475"/>
    <x v="475"/>
    <b v="0"/>
    <n v="38"/>
    <b v="1"/>
    <x v="20"/>
    <n v="1.46"/>
    <n v="749"/>
    <x v="0"/>
    <m/>
  </r>
  <r>
    <n v="2621"/>
    <x v="475"/>
    <s v="Team of undergraduates racing to be the first student organization to successfully launch a rocket powered by a 3D-printed engine."/>
    <n v="15000"/>
    <n v="21882"/>
    <x v="0"/>
    <x v="0"/>
    <s v="USD"/>
    <x v="476"/>
    <x v="476"/>
    <b v="1"/>
    <n v="465"/>
    <b v="1"/>
    <x v="5"/>
    <n v="1.4588000000000001"/>
    <n v="11173.5"/>
    <x v="0"/>
    <m/>
  </r>
  <r>
    <n v="1617"/>
    <x v="476"/>
    <s v="The Coffis Brothers &amp;The Mountain Men are recording a brand new full length record."/>
    <n v="7000"/>
    <n v="10210"/>
    <x v="0"/>
    <x v="0"/>
    <s v="USD"/>
    <x v="477"/>
    <x v="477"/>
    <b v="0"/>
    <n v="158"/>
    <b v="1"/>
    <x v="2"/>
    <n v="1.4585714285714286"/>
    <n v="5184"/>
    <x v="0"/>
    <m/>
  </r>
  <r>
    <n v="1216"/>
    <x v="477"/>
    <s v="A fine art photography book taking a new look at the art of bonsai."/>
    <n v="14000"/>
    <n v="20398"/>
    <x v="0"/>
    <x v="0"/>
    <s v="USD"/>
    <x v="478"/>
    <x v="478"/>
    <b v="0"/>
    <n v="222"/>
    <b v="1"/>
    <x v="9"/>
    <n v="1.4570000000000001"/>
    <n v="10310"/>
    <x v="0"/>
    <m/>
  </r>
  <r>
    <n v="1291"/>
    <x v="478"/>
    <s v="Perception. Impulse. Love. The Enso Theatre Ensemble presents Jane Austen's &quot;Pride &amp; Prejudice&quot; like you've never seen it before."/>
    <n v="3000"/>
    <n v="4371"/>
    <x v="0"/>
    <x v="0"/>
    <s v="USD"/>
    <x v="479"/>
    <x v="479"/>
    <b v="0"/>
    <n v="42"/>
    <b v="1"/>
    <x v="4"/>
    <n v="1.4570000000000001"/>
    <n v="2206.5"/>
    <x v="0"/>
    <m/>
  </r>
  <r>
    <n v="266"/>
    <x v="479"/>
    <s v="The Eventful Life of Al Hawkes is a documentary film about New England country music, told through the story of a Maine record label and its founder."/>
    <n v="1000"/>
    <n v="1455"/>
    <x v="0"/>
    <x v="0"/>
    <s v="USD"/>
    <x v="480"/>
    <x v="480"/>
    <b v="1"/>
    <n v="36"/>
    <b v="1"/>
    <x v="14"/>
    <n v="1.4550000000000001"/>
    <n v="745.5"/>
    <x v="0"/>
    <m/>
  </r>
  <r>
    <n v="838"/>
    <x v="480"/>
    <s v="The Paper Melody wants YOU to be a part of the next chapter! Be a part of the process of our brand new EP and Music Videos!"/>
    <n v="2000"/>
    <n v="2908"/>
    <x v="0"/>
    <x v="0"/>
    <s v="USD"/>
    <x v="481"/>
    <x v="481"/>
    <b v="0"/>
    <n v="61"/>
    <b v="1"/>
    <x v="2"/>
    <n v="1.454"/>
    <n v="1484.5"/>
    <x v="0"/>
    <m/>
  </r>
  <r>
    <n v="1389"/>
    <x v="481"/>
    <s v="Help fund the pressing of DANCEHALL's first record by pre-ordering it in advance!!!"/>
    <n v="500"/>
    <n v="727"/>
    <x v="0"/>
    <x v="1"/>
    <s v="GBP"/>
    <x v="482"/>
    <x v="482"/>
    <b v="0"/>
    <n v="34"/>
    <b v="1"/>
    <x v="2"/>
    <n v="1.454"/>
    <n v="380.5"/>
    <x v="0"/>
    <m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x v="483"/>
    <x v="483"/>
    <b v="0"/>
    <n v="61"/>
    <b v="1"/>
    <x v="10"/>
    <n v="1.4533333333333334"/>
    <n v="1120.5"/>
    <x v="0"/>
    <m/>
  </r>
  <r>
    <n v="19"/>
    <x v="483"/>
    <s v="Brouhaha chronicles the adventures of aspiring comedian and prolific hedonist Jenny Carmichael as she works at a clickbait website."/>
    <n v="850"/>
    <n v="1235"/>
    <x v="0"/>
    <x v="0"/>
    <s v="USD"/>
    <x v="484"/>
    <x v="484"/>
    <b v="0"/>
    <n v="22"/>
    <b v="1"/>
    <x v="16"/>
    <n v="1.4529411764705882"/>
    <n v="628.5"/>
    <x v="0"/>
    <m/>
  </r>
  <r>
    <n v="1533"/>
    <x v="484"/>
    <s v="This is an intimate story about a family, focusing on their love and strength in the face of mortality."/>
    <n v="45000"/>
    <n v="65313"/>
    <x v="0"/>
    <x v="0"/>
    <s v="USD"/>
    <x v="485"/>
    <x v="485"/>
    <b v="1"/>
    <n v="740"/>
    <b v="1"/>
    <x v="9"/>
    <n v="1.4514"/>
    <n v="33026.5"/>
    <x v="0"/>
    <m/>
  </r>
  <r>
    <n v="1607"/>
    <x v="485"/>
    <s v="The world's only all-Asian American dance rock band, The Slants, needs a bus to tour cons, shows, and festivals."/>
    <n v="10000"/>
    <n v="14511"/>
    <x v="0"/>
    <x v="0"/>
    <s v="USD"/>
    <x v="486"/>
    <x v="486"/>
    <b v="0"/>
    <n v="205"/>
    <b v="1"/>
    <x v="2"/>
    <n v="1.4511000000000001"/>
    <n v="7358"/>
    <x v="0"/>
    <m/>
  </r>
  <r>
    <n v="1890"/>
    <x v="486"/>
    <s v="We want to record a live album at this year's annual Boxing Day show at the Arden Gild Hall - we need your help to do it!"/>
    <n v="12000"/>
    <n v="17350.13"/>
    <x v="0"/>
    <x v="0"/>
    <s v="USD"/>
    <x v="487"/>
    <x v="487"/>
    <b v="0"/>
    <n v="246"/>
    <b v="1"/>
    <x v="13"/>
    <n v="1.4458441666666668"/>
    <n v="8798.0650000000005"/>
    <x v="0"/>
    <m/>
  </r>
  <r>
    <n v="2725"/>
    <x v="487"/>
    <s v="Best Net Zero energy solution for new or existing house (no more heating or electricity bills)."/>
    <n v="40000"/>
    <n v="57817"/>
    <x v="0"/>
    <x v="7"/>
    <s v="CAD"/>
    <x v="488"/>
    <x v="488"/>
    <b v="0"/>
    <n v="113"/>
    <b v="1"/>
    <x v="0"/>
    <n v="1.445425"/>
    <n v="28965"/>
    <x v="0"/>
    <m/>
  </r>
  <r>
    <n v="1898"/>
    <x v="488"/>
    <s v="We are heading into the studio to create the most soulfully orchestrated Indie Pop masterpiece mankind has ever witnessed."/>
    <n v="1000"/>
    <n v="1445"/>
    <x v="0"/>
    <x v="0"/>
    <s v="USD"/>
    <x v="489"/>
    <x v="489"/>
    <b v="0"/>
    <n v="21"/>
    <b v="1"/>
    <x v="13"/>
    <n v="1.4450000000000001"/>
    <n v="733"/>
    <x v="0"/>
    <m/>
  </r>
  <r>
    <n v="3612"/>
    <x v="489"/>
    <s v="A Harlem Hellfighter struggles to re-integrate into his community after heroically fighting for his country in WW1."/>
    <n v="5000"/>
    <n v="7220"/>
    <x v="0"/>
    <x v="7"/>
    <s v="CAD"/>
    <x v="490"/>
    <x v="490"/>
    <b v="0"/>
    <n v="57"/>
    <b v="1"/>
    <x v="4"/>
    <n v="1.444"/>
    <n v="3638.5"/>
    <x v="0"/>
    <m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x v="491"/>
    <x v="491"/>
    <b v="0"/>
    <n v="156"/>
    <b v="1"/>
    <x v="2"/>
    <n v="1.443746"/>
    <n v="7296.73"/>
    <x v="0"/>
    <m/>
  </r>
  <r>
    <n v="2331"/>
    <x v="491"/>
    <s v="Handcrafted, organic, single-origin, bean-to-bar, dark chocolate. Like fine wine, the secret is in the terroir."/>
    <n v="8000"/>
    <n v="11545.1"/>
    <x v="0"/>
    <x v="0"/>
    <s v="USD"/>
    <x v="492"/>
    <x v="492"/>
    <b v="1"/>
    <n v="283"/>
    <b v="1"/>
    <x v="11"/>
    <n v="1.4431375"/>
    <n v="5914.05"/>
    <x v="0"/>
    <m/>
  </r>
  <r>
    <n v="640"/>
    <x v="492"/>
    <s v="Mountain, fat and race bikes made from high grade aero carbon fibers by tow placement and tow folding technology (no fibres cutting)."/>
    <n v="70"/>
    <n v="101"/>
    <x v="0"/>
    <x v="3"/>
    <s v="EUR"/>
    <x v="493"/>
    <x v="493"/>
    <b v="0"/>
    <n v="2"/>
    <b v="1"/>
    <x v="3"/>
    <n v="1.4428571428571428"/>
    <n v="51.5"/>
    <x v="0"/>
    <m/>
  </r>
  <r>
    <n v="3296"/>
    <x v="493"/>
    <s v="A dark theatrical comedy about four actors recording a warped radio version of Lewis Carroll's 'Alice's Adventures in Wonderland'."/>
    <n v="1500"/>
    <n v="2161"/>
    <x v="0"/>
    <x v="1"/>
    <s v="GBP"/>
    <x v="494"/>
    <x v="494"/>
    <b v="0"/>
    <n v="47"/>
    <b v="1"/>
    <x v="4"/>
    <n v="1.4406666666666668"/>
    <n v="1104"/>
    <x v="0"/>
    <m/>
  </r>
  <r>
    <n v="858"/>
    <x v="494"/>
    <s v="The album is written &amp; sounding epic, dark &amp; heavy! We now need your help to fund the release &amp; some spiffing limited edition merch!"/>
    <n v="1200"/>
    <n v="1728.07"/>
    <x v="0"/>
    <x v="1"/>
    <s v="GBP"/>
    <x v="495"/>
    <x v="495"/>
    <b v="0"/>
    <n v="76"/>
    <b v="1"/>
    <x v="17"/>
    <n v="1.4400583333333332"/>
    <n v="902.03499999999997"/>
    <x v="0"/>
    <m/>
  </r>
  <r>
    <n v="3558"/>
    <x v="495"/>
    <s v="We're making a show about sex. Because it's important, everyone wants to talk about it and it's at the start of everything."/>
    <n v="350"/>
    <n v="504"/>
    <x v="0"/>
    <x v="1"/>
    <s v="GBP"/>
    <x v="496"/>
    <x v="496"/>
    <b v="0"/>
    <n v="22"/>
    <b v="1"/>
    <x v="4"/>
    <n v="1.44"/>
    <n v="263"/>
    <x v="0"/>
    <m/>
  </r>
  <r>
    <n v="720"/>
    <x v="496"/>
    <s v="Without Utterance, a crushingly intimate literary memoir told from the inside of losing language, self, and world."/>
    <n v="1900"/>
    <n v="2735"/>
    <x v="0"/>
    <x v="0"/>
    <s v="USD"/>
    <x v="497"/>
    <x v="497"/>
    <b v="0"/>
    <n v="41"/>
    <b v="1"/>
    <x v="15"/>
    <n v="1.4394736842105262"/>
    <n v="1388"/>
    <x v="0"/>
    <m/>
  </r>
  <r>
    <n v="2620"/>
    <x v="497"/>
    <s v="Come and join us on a voyage of interstellar exploration as we chart the least known part of the Milky Way â€“ its Delta Quadrant."/>
    <n v="65000"/>
    <n v="93374"/>
    <x v="0"/>
    <x v="6"/>
    <s v="AUD"/>
    <x v="498"/>
    <x v="498"/>
    <b v="1"/>
    <n v="1251"/>
    <b v="1"/>
    <x v="5"/>
    <n v="1.436523076923077"/>
    <n v="47312.5"/>
    <x v="0"/>
    <m/>
  </r>
  <r>
    <n v="2059"/>
    <x v="498"/>
    <s v="Simplify IoT development via the cloud. Plug-n-play, Arduino-compatible wireless network of sensors &amp; controllers. Open Source. Secure."/>
    <n v="30000"/>
    <n v="43037"/>
    <x v="0"/>
    <x v="0"/>
    <s v="USD"/>
    <x v="499"/>
    <x v="499"/>
    <b v="0"/>
    <n v="375"/>
    <b v="1"/>
    <x v="0"/>
    <n v="1.4345666666666668"/>
    <n v="21706"/>
    <x v="0"/>
    <m/>
  </r>
  <r>
    <n v="3026"/>
    <x v="499"/>
    <s v="The Bohemian Balcony is a innovate multi-arts venue created by the people for the community. A platform for our arts to grow and shine."/>
    <n v="900"/>
    <n v="1290"/>
    <x v="0"/>
    <x v="1"/>
    <s v="GBP"/>
    <x v="500"/>
    <x v="500"/>
    <b v="0"/>
    <n v="25"/>
    <b v="1"/>
    <x v="12"/>
    <n v="1.4333333333333333"/>
    <n v="657.5"/>
    <x v="0"/>
    <m/>
  </r>
  <r>
    <n v="3820"/>
    <x v="500"/>
    <s v="Tusentack Theatre is a professional theatre company providing opportunities to adults who access Mental Health Services."/>
    <n v="300"/>
    <n v="430"/>
    <x v="0"/>
    <x v="1"/>
    <s v="GBP"/>
    <x v="501"/>
    <x v="501"/>
    <b v="0"/>
    <n v="20"/>
    <b v="1"/>
    <x v="4"/>
    <n v="1.4333333333333333"/>
    <n v="225"/>
    <x v="0"/>
    <m/>
  </r>
  <r>
    <n v="3777"/>
    <x v="501"/>
    <s v="This musical adventure is a funny and heartwarming story of Mimi, a rebellious young girl who is spirited to Ghostlynd."/>
    <n v="2000"/>
    <n v="2864"/>
    <x v="0"/>
    <x v="0"/>
    <s v="USD"/>
    <x v="502"/>
    <x v="502"/>
    <b v="0"/>
    <n v="59"/>
    <b v="1"/>
    <x v="20"/>
    <n v="1.4319999999999999"/>
    <n v="1461.5"/>
    <x v="0"/>
    <m/>
  </r>
  <r>
    <n v="1655"/>
    <x v="502"/>
    <s v="Berklee College of Music student, Meg Porter needs YOUR help to fund her very first EP!"/>
    <n v="1500"/>
    <n v="2143"/>
    <x v="0"/>
    <x v="0"/>
    <s v="USD"/>
    <x v="503"/>
    <x v="503"/>
    <b v="0"/>
    <n v="48"/>
    <b v="1"/>
    <x v="7"/>
    <n v="1.4286666666666668"/>
    <n v="1095.5"/>
    <x v="0"/>
    <m/>
  </r>
  <r>
    <n v="1832"/>
    <x v="503"/>
    <s v="Hi! We're the music duo Black Swan Theories and our project is to manufacture our debut CD of 10 already-completed songs.  "/>
    <n v="350"/>
    <n v="500"/>
    <x v="0"/>
    <x v="0"/>
    <s v="USD"/>
    <x v="504"/>
    <x v="504"/>
    <b v="0"/>
    <n v="20"/>
    <b v="1"/>
    <x v="2"/>
    <n v="1.4285714285714286"/>
    <n v="260"/>
    <x v="0"/>
    <m/>
  </r>
  <r>
    <n v="786"/>
    <x v="504"/>
    <s v="In June, Columbus rock veterans, Watershed, will release and tour behind a new album, BRICK AND MORTAR."/>
    <n v="5000"/>
    <n v="7140"/>
    <x v="0"/>
    <x v="0"/>
    <s v="USD"/>
    <x v="505"/>
    <x v="505"/>
    <b v="0"/>
    <n v="44"/>
    <b v="1"/>
    <x v="2"/>
    <n v="1.4279999999999999"/>
    <n v="3592"/>
    <x v="0"/>
    <m/>
  </r>
  <r>
    <n v="3480"/>
    <x v="505"/>
    <s v="Georgia is a play that looks at the taboo topic of rape in a relationship.  It's a play about perspectives and various viewpoints."/>
    <n v="1500"/>
    <n v="2140"/>
    <x v="0"/>
    <x v="0"/>
    <s v="USD"/>
    <x v="506"/>
    <x v="506"/>
    <b v="0"/>
    <n v="13"/>
    <b v="1"/>
    <x v="4"/>
    <n v="1.4266666666666667"/>
    <n v="1076.5"/>
    <x v="0"/>
    <m/>
  </r>
  <r>
    <n v="1"/>
    <x v="506"/>
    <s v="A Hannibal TV Show Fan Convention and Art Collective"/>
    <n v="10275"/>
    <n v="14653"/>
    <x v="0"/>
    <x v="0"/>
    <s v="USD"/>
    <x v="507"/>
    <x v="507"/>
    <b v="0"/>
    <n v="79"/>
    <b v="1"/>
    <x v="16"/>
    <n v="1.4260827250608272"/>
    <n v="7366"/>
    <x v="0"/>
    <m/>
  </r>
  <r>
    <n v="3394"/>
    <x v="507"/>
    <s v="Ambitious, Edinburgh-based company, Thrive Theatre, are bringing their brand new comedy BUFFER to the 2014 Edinburgh Fringe!"/>
    <n v="550"/>
    <n v="783"/>
    <x v="0"/>
    <x v="1"/>
    <s v="GBP"/>
    <x v="508"/>
    <x v="508"/>
    <b v="0"/>
    <n v="27"/>
    <b v="1"/>
    <x v="4"/>
    <n v="1.4236363636363636"/>
    <n v="405"/>
    <x v="0"/>
    <m/>
  </r>
  <r>
    <n v="36"/>
    <x v="508"/>
    <s v="A modern day priest makes an unusual discovery, setting off a chain of events."/>
    <n v="6000"/>
    <n v="8529"/>
    <x v="0"/>
    <x v="0"/>
    <s v="USD"/>
    <x v="509"/>
    <x v="509"/>
    <b v="0"/>
    <n v="44"/>
    <b v="1"/>
    <x v="16"/>
    <n v="1.4215"/>
    <n v="4286.5"/>
    <x v="0"/>
    <m/>
  </r>
  <r>
    <n v="42"/>
    <x v="509"/>
    <s v="A show that explores the universal hospitality and shenanigans of BRO cultures in the most forbidden and unfamiliar places on earth!"/>
    <n v="14000"/>
    <n v="19860"/>
    <x v="0"/>
    <x v="0"/>
    <s v="USD"/>
    <x v="510"/>
    <x v="510"/>
    <b v="0"/>
    <n v="169"/>
    <b v="1"/>
    <x v="16"/>
    <n v="1.4185714285714286"/>
    <n v="10014.5"/>
    <x v="0"/>
    <m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x v="511"/>
    <x v="511"/>
    <b v="0"/>
    <n v="43"/>
    <b v="1"/>
    <x v="14"/>
    <n v="1.4165000000000001"/>
    <n v="1438"/>
    <x v="0"/>
    <m/>
  </r>
  <r>
    <n v="2816"/>
    <x v="511"/>
    <s v="Inspired by real life interviews 'In My Head' is a new play exploring the lives of those living with a mental health condition."/>
    <n v="3000"/>
    <n v="4247"/>
    <x v="0"/>
    <x v="1"/>
    <s v="GBP"/>
    <x v="512"/>
    <x v="512"/>
    <b v="0"/>
    <n v="169"/>
    <b v="1"/>
    <x v="4"/>
    <n v="1.4156666666666666"/>
    <n v="2208"/>
    <x v="0"/>
    <m/>
  </r>
  <r>
    <n v="1650"/>
    <x v="512"/>
    <s v="Help me record a CD that uses pop styling to give a fresh sound to ancient wisdom from scripture!"/>
    <n v="2000"/>
    <n v="2831"/>
    <x v="0"/>
    <x v="0"/>
    <s v="USD"/>
    <x v="513"/>
    <x v="513"/>
    <b v="0"/>
    <n v="32"/>
    <b v="1"/>
    <x v="7"/>
    <n v="1.4155"/>
    <n v="1431.5"/>
    <x v="0"/>
    <m/>
  </r>
  <r>
    <n v="380"/>
    <x v="513"/>
    <s v="The Steamboat Van Clan is a group of three young ski competitors following their dreams and documenting their adventures along the way."/>
    <n v="4000"/>
    <n v="5660"/>
    <x v="0"/>
    <x v="0"/>
    <s v="USD"/>
    <x v="514"/>
    <x v="514"/>
    <b v="0"/>
    <n v="49"/>
    <b v="1"/>
    <x v="14"/>
    <n v="1.415"/>
    <n v="2854.5"/>
    <x v="0"/>
    <m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x v="515"/>
    <x v="515"/>
    <b v="0"/>
    <n v="1107"/>
    <b v="1"/>
    <x v="3"/>
    <n v="1.4144600000000001"/>
    <n v="53595.75"/>
    <x v="0"/>
    <m/>
  </r>
  <r>
    <n v="2610"/>
    <x v="515"/>
    <s v="Preserve the telescope that Clyde Tombaugh used to discover Pluto for generations to come!"/>
    <n v="22765"/>
    <n v="32172.66"/>
    <x v="0"/>
    <x v="0"/>
    <s v="USD"/>
    <x v="516"/>
    <x v="516"/>
    <b v="1"/>
    <n v="577"/>
    <b v="1"/>
    <x v="5"/>
    <n v="1.4132510432681749"/>
    <n v="16374.83"/>
    <x v="0"/>
    <m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x v="517"/>
    <x v="517"/>
    <b v="0"/>
    <n v="23"/>
    <b v="1"/>
    <x v="4"/>
    <n v="1.411764705882353"/>
    <n v="611.5"/>
    <x v="0"/>
    <m/>
  </r>
  <r>
    <n v="3710"/>
    <x v="517"/>
    <s v="A comedy about, life, death, men, women, and the power of a good Kegel."/>
    <n v="1300"/>
    <n v="1835"/>
    <x v="0"/>
    <x v="0"/>
    <s v="USD"/>
    <x v="518"/>
    <x v="518"/>
    <b v="0"/>
    <n v="27"/>
    <b v="1"/>
    <x v="4"/>
    <n v="1.4115384615384616"/>
    <n v="931"/>
    <x v="0"/>
    <m/>
  </r>
  <r>
    <n v="2277"/>
    <x v="518"/>
    <s v="Police Precinct is a cooperative game where the players take on the roles as police officers, with different areas of expertise."/>
    <n v="8500"/>
    <n v="11992"/>
    <x v="0"/>
    <x v="0"/>
    <s v="USD"/>
    <x v="519"/>
    <x v="519"/>
    <b v="0"/>
    <n v="207"/>
    <b v="1"/>
    <x v="1"/>
    <n v="1.4108235294117648"/>
    <n v="6099.5"/>
    <x v="0"/>
    <m/>
  </r>
  <r>
    <n v="113"/>
    <x v="519"/>
    <s v="A living memorial for all those dealing with trauma, grief and loss."/>
    <n v="5000"/>
    <n v="7050"/>
    <x v="0"/>
    <x v="0"/>
    <s v="USD"/>
    <x v="520"/>
    <x v="520"/>
    <b v="0"/>
    <n v="78"/>
    <b v="1"/>
    <x v="6"/>
    <n v="1.41"/>
    <n v="3564"/>
    <x v="0"/>
    <m/>
  </r>
  <r>
    <n v="115"/>
    <x v="520"/>
    <s v="Never judge a book (or a lover) by their cover."/>
    <n v="450"/>
    <n v="632"/>
    <x v="0"/>
    <x v="0"/>
    <s v="USD"/>
    <x v="521"/>
    <x v="521"/>
    <b v="0"/>
    <n v="22"/>
    <b v="1"/>
    <x v="6"/>
    <n v="1.4044444444444444"/>
    <n v="327"/>
    <x v="0"/>
    <m/>
  </r>
  <r>
    <n v="3457"/>
    <x v="521"/>
    <s v="Robots, Space Battles, Mystery, and Intrigue. Nothing is Impossible..."/>
    <n v="2000"/>
    <n v="2804"/>
    <x v="0"/>
    <x v="0"/>
    <s v="USD"/>
    <x v="522"/>
    <x v="522"/>
    <b v="0"/>
    <n v="55"/>
    <b v="1"/>
    <x v="4"/>
    <n v="1.4019999999999999"/>
    <n v="1429.5"/>
    <x v="0"/>
    <m/>
  </r>
  <r>
    <n v="3814"/>
    <x v="522"/>
    <s v="Wax Wings is proud to be presenting the premiere of EYES. SHUT DOOR OPEN, a new play by Boston playwright Cassie M. Seinuk."/>
    <n v="1500"/>
    <n v="2102"/>
    <x v="0"/>
    <x v="0"/>
    <s v="USD"/>
    <x v="523"/>
    <x v="523"/>
    <b v="0"/>
    <n v="34"/>
    <b v="1"/>
    <x v="4"/>
    <n v="1.4013333333333333"/>
    <n v="1068"/>
    <x v="0"/>
    <m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x v="524"/>
    <x v="524"/>
    <b v="0"/>
    <n v="176"/>
    <b v="1"/>
    <x v="0"/>
    <n v="1.4005000000000001"/>
    <n v="8491"/>
    <x v="0"/>
    <m/>
  </r>
  <r>
    <n v="3423"/>
    <x v="524"/>
    <s v="Forest Hills Eastern's Student Run Show 2015. Our goal is to present a professional quality show on a budget."/>
    <n v="250"/>
    <n v="350"/>
    <x v="0"/>
    <x v="0"/>
    <s v="USD"/>
    <x v="525"/>
    <x v="525"/>
    <b v="0"/>
    <n v="10"/>
    <b v="1"/>
    <x v="4"/>
    <n v="1.4"/>
    <n v="180"/>
    <x v="0"/>
    <m/>
  </r>
  <r>
    <n v="3675"/>
    <x v="525"/>
    <s v="3 decades, 3 generations, 3 friends, one house. Real Eyes Theatre explore how our lives are influenced by the decades we grow up in."/>
    <n v="50"/>
    <n v="70"/>
    <x v="0"/>
    <x v="1"/>
    <s v="GBP"/>
    <x v="526"/>
    <x v="526"/>
    <b v="0"/>
    <n v="3"/>
    <b v="1"/>
    <x v="4"/>
    <n v="1.4"/>
    <n v="36.5"/>
    <x v="0"/>
    <m/>
  </r>
  <r>
    <n v="649"/>
    <x v="526"/>
    <s v="A backpack with a built in solar panel to charge any USB device. Includes removable battery pack, USB cable, and 7 different adapters!"/>
    <n v="2500"/>
    <n v="3499"/>
    <x v="0"/>
    <x v="0"/>
    <s v="USD"/>
    <x v="527"/>
    <x v="527"/>
    <b v="0"/>
    <n v="82"/>
    <b v="1"/>
    <x v="3"/>
    <n v="1.3996"/>
    <n v="1790.5"/>
    <x v="0"/>
    <m/>
  </r>
  <r>
    <n v="1669"/>
    <x v="527"/>
    <s v="Hi guys! I'll be recording a 6-7 song EP this summer and I need your help to make it happen! _x000a_Any support is appreciated!"/>
    <n v="2000"/>
    <n v="2795"/>
    <x v="0"/>
    <x v="0"/>
    <s v="USD"/>
    <x v="528"/>
    <x v="528"/>
    <b v="0"/>
    <n v="52"/>
    <b v="1"/>
    <x v="7"/>
    <n v="1.3975"/>
    <n v="1423.5"/>
    <x v="0"/>
    <m/>
  </r>
  <r>
    <n v="3682"/>
    <x v="528"/>
    <s v="My one-woman show invites audiences to join me on my path to pregnancy as I share my neuroses, challenges and revelations."/>
    <n v="3000"/>
    <n v="4176"/>
    <x v="0"/>
    <x v="0"/>
    <s v="USD"/>
    <x v="529"/>
    <x v="529"/>
    <b v="0"/>
    <n v="67"/>
    <b v="1"/>
    <x v="4"/>
    <n v="1.3919999999999999"/>
    <n v="2121.5"/>
    <x v="0"/>
    <m/>
  </r>
  <r>
    <n v="256"/>
    <x v="529"/>
    <s v="Help share the art and community of Pow Wow, a contemporary art movement in Hawaii, with the rest of the world. #powwowhawaii"/>
    <n v="13000"/>
    <n v="18083"/>
    <x v="0"/>
    <x v="0"/>
    <s v="USD"/>
    <x v="530"/>
    <x v="530"/>
    <b v="1"/>
    <n v="275"/>
    <b v="1"/>
    <x v="14"/>
    <n v="1.391"/>
    <n v="9179"/>
    <x v="0"/>
    <m/>
  </r>
  <r>
    <n v="3684"/>
    <x v="530"/>
    <s v="Thespis Theater Festival presents Cassiopeia: A romantic tale of a bride finding her way to her unknown groom before it is too late."/>
    <n v="750"/>
    <n v="1043"/>
    <x v="0"/>
    <x v="0"/>
    <s v="USD"/>
    <x v="531"/>
    <x v="531"/>
    <b v="0"/>
    <n v="23"/>
    <b v="1"/>
    <x v="4"/>
    <n v="1.3906666666666667"/>
    <n v="533"/>
    <x v="0"/>
    <m/>
  </r>
  <r>
    <n v="3461"/>
    <x v="531"/>
    <s v="A new production of Twelfth Night with an ambitious and enthusiastic group of high school students who love Shakespeare and teamwork."/>
    <n v="500"/>
    <n v="695"/>
    <x v="0"/>
    <x v="0"/>
    <s v="USD"/>
    <x v="532"/>
    <x v="532"/>
    <b v="0"/>
    <n v="12"/>
    <b v="1"/>
    <x v="4"/>
    <n v="1.39"/>
    <n v="353.5"/>
    <x v="0"/>
    <m/>
  </r>
  <r>
    <n v="1522"/>
    <x v="532"/>
    <s v="A stunning Smartphone enabled coffee table book based on Robyn Davidsonâ€™s legendary 1,700 mile camel trek across the Australian Outback"/>
    <n v="43500"/>
    <n v="60450.1"/>
    <x v="0"/>
    <x v="0"/>
    <s v="USD"/>
    <x v="533"/>
    <x v="533"/>
    <b v="1"/>
    <n v="452"/>
    <b v="1"/>
    <x v="9"/>
    <n v="1.3896574712643677"/>
    <n v="30451.05"/>
    <x v="0"/>
    <m/>
  </r>
  <r>
    <n v="1472"/>
    <x v="533"/>
    <s v="A podcast about surprising struggles in early parenthood, created and hosted by award-winning author and radio producer Hillary Frank."/>
    <n v="25000"/>
    <n v="34676"/>
    <x v="0"/>
    <x v="0"/>
    <s v="USD"/>
    <x v="534"/>
    <x v="534"/>
    <b v="1"/>
    <n v="336"/>
    <b v="1"/>
    <x v="8"/>
    <n v="1.3870400000000001"/>
    <n v="17506"/>
    <x v="0"/>
    <m/>
  </r>
  <r>
    <n v="2165"/>
    <x v="534"/>
    <s v="Vous aimez le rock fort ? Aidez les Beat Cheese Ã  produire leur premier album ! Do you like cheese? Help us produce our first album!"/>
    <n v="2500"/>
    <n v="3466"/>
    <x v="0"/>
    <x v="3"/>
    <s v="EUR"/>
    <x v="535"/>
    <x v="535"/>
    <b v="0"/>
    <n v="117"/>
    <b v="1"/>
    <x v="2"/>
    <n v="1.3864000000000001"/>
    <n v="1791.5"/>
    <x v="0"/>
    <m/>
  </r>
  <r>
    <n v="2178"/>
    <x v="535"/>
    <s v="We are making our third studio album and no longer have a label telling us what we can/can't do. This record is for the fans."/>
    <n v="25000"/>
    <n v="34660"/>
    <x v="0"/>
    <x v="0"/>
    <s v="USD"/>
    <x v="536"/>
    <x v="536"/>
    <b v="0"/>
    <n v="859"/>
    <b v="1"/>
    <x v="2"/>
    <n v="1.3864000000000001"/>
    <n v="17759.5"/>
    <x v="0"/>
    <m/>
  </r>
  <r>
    <n v="3334"/>
    <x v="536"/>
    <s v="The Saltbox Theatre Collective is a brand new not-for-profit theatre company in Illinois."/>
    <n v="3871"/>
    <n v="5366"/>
    <x v="0"/>
    <x v="0"/>
    <s v="USD"/>
    <x v="537"/>
    <x v="537"/>
    <b v="0"/>
    <n v="46"/>
    <b v="1"/>
    <x v="4"/>
    <n v="1.3862051149573753"/>
    <n v="2706"/>
    <x v="0"/>
    <m/>
  </r>
  <r>
    <n v="3371"/>
    <x v="537"/>
    <s v="Help support Red Planet, a new science fiction play based off the Mars One exploration."/>
    <n v="200"/>
    <n v="277"/>
    <x v="0"/>
    <x v="0"/>
    <s v="USD"/>
    <x v="538"/>
    <x v="538"/>
    <b v="0"/>
    <n v="9"/>
    <b v="1"/>
    <x v="4"/>
    <n v="1.385"/>
    <n v="143"/>
    <x v="0"/>
    <m/>
  </r>
  <r>
    <n v="1942"/>
    <x v="538"/>
    <s v="Getting a revolutionary new toy design into open source production, and using the design to create the worlds longest marble run."/>
    <n v="6000"/>
    <n v="8306.42"/>
    <x v="0"/>
    <x v="0"/>
    <s v="USD"/>
    <x v="539"/>
    <x v="539"/>
    <b v="1"/>
    <n v="95"/>
    <b v="1"/>
    <x v="0"/>
    <n v="1.3844033333333334"/>
    <n v="4200.71"/>
    <x v="0"/>
    <m/>
  </r>
  <r>
    <n v="3482"/>
    <x v="539"/>
    <s v="Critically-acclaimed new-writing company Old Trunk make their Edinburgh debut alternating their two darkly comic plays."/>
    <n v="3000"/>
    <n v="4150"/>
    <x v="0"/>
    <x v="1"/>
    <s v="GBP"/>
    <x v="540"/>
    <x v="540"/>
    <b v="0"/>
    <n v="80"/>
    <b v="1"/>
    <x v="4"/>
    <n v="1.3833333333333333"/>
    <n v="2115"/>
    <x v="0"/>
    <m/>
  </r>
  <r>
    <n v="3669"/>
    <x v="540"/>
    <s v="Prowl Theatre Company is brand new. We are putting on our first play 'Sexual perversity in Chicago', from the 10th to the 16th August"/>
    <n v="1000"/>
    <n v="1382"/>
    <x v="0"/>
    <x v="1"/>
    <s v="GBP"/>
    <x v="541"/>
    <x v="541"/>
    <b v="0"/>
    <n v="17"/>
    <b v="1"/>
    <x v="4"/>
    <n v="1.3819999999999999"/>
    <n v="699.5"/>
    <x v="0"/>
    <m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x v="542"/>
    <x v="542"/>
    <b v="0"/>
    <n v="38"/>
    <b v="1"/>
    <x v="4"/>
    <n v="1.3816666666666666"/>
    <n v="2091.5"/>
    <x v="0"/>
    <m/>
  </r>
  <r>
    <n v="3420"/>
    <x v="542"/>
    <s v="A powerful and urgent tale of the first line of defence for the NHS. Based on true stories from junior doctors."/>
    <n v="700"/>
    <n v="966"/>
    <x v="0"/>
    <x v="1"/>
    <s v="GBP"/>
    <x v="543"/>
    <x v="543"/>
    <b v="0"/>
    <n v="34"/>
    <b v="1"/>
    <x v="4"/>
    <n v="1.38"/>
    <n v="500"/>
    <x v="0"/>
    <m/>
  </r>
  <r>
    <n v="1846"/>
    <x v="543"/>
    <s v="This album of all original music has been in the making for several years and I am excited to make my fans a part of this experience."/>
    <n v="15000"/>
    <n v="20689"/>
    <x v="0"/>
    <x v="0"/>
    <s v="USD"/>
    <x v="544"/>
    <x v="544"/>
    <b v="0"/>
    <n v="209"/>
    <b v="1"/>
    <x v="2"/>
    <n v="1.3792666666666666"/>
    <n v="10449"/>
    <x v="0"/>
    <m/>
  </r>
  <r>
    <n v="1252"/>
    <x v="544"/>
    <s v="Our hope is to re-release this 2007 Kiss Kiss cult classic &quot;Reality vs the Optimist&quot; on vinyl as was always our intention."/>
    <n v="3500"/>
    <n v="4818"/>
    <x v="0"/>
    <x v="0"/>
    <s v="USD"/>
    <x v="545"/>
    <x v="545"/>
    <b v="1"/>
    <n v="141"/>
    <b v="1"/>
    <x v="2"/>
    <n v="1.3765714285714286"/>
    <n v="2479.5"/>
    <x v="0"/>
    <m/>
  </r>
  <r>
    <n v="3405"/>
    <x v="545"/>
    <s v="We are Seance Theatre Group trying to fund our first performance, Noel Coward's hysterical comedy farce, Blithe Spirit."/>
    <n v="350"/>
    <n v="481.5"/>
    <x v="0"/>
    <x v="1"/>
    <s v="GBP"/>
    <x v="546"/>
    <x v="546"/>
    <b v="0"/>
    <n v="17"/>
    <b v="1"/>
    <x v="4"/>
    <n v="1.3757142857142857"/>
    <n v="249.25"/>
    <x v="0"/>
    <m/>
  </r>
  <r>
    <n v="303"/>
    <x v="546"/>
    <s v="The story of Jadab Payeng, an Indian man who single handedly planted nearly 1400 acres of forest to save his island, Majuli."/>
    <n v="3000"/>
    <n v="4124"/>
    <x v="0"/>
    <x v="0"/>
    <s v="USD"/>
    <x v="547"/>
    <x v="547"/>
    <b v="1"/>
    <n v="82"/>
    <b v="1"/>
    <x v="14"/>
    <n v="1.3746666666666667"/>
    <n v="2103"/>
    <x v="0"/>
    <m/>
  </r>
  <r>
    <n v="1675"/>
    <x v="547"/>
    <s v="The Great Party is releasing their debut album. Here's your chance to be a part of it!"/>
    <n v="1000"/>
    <n v="1374.16"/>
    <x v="0"/>
    <x v="0"/>
    <s v="USD"/>
    <x v="548"/>
    <x v="548"/>
    <b v="0"/>
    <n v="34"/>
    <b v="1"/>
    <x v="7"/>
    <n v="1.37416"/>
    <n v="704.08"/>
    <x v="0"/>
    <m/>
  </r>
  <r>
    <n v="2238"/>
    <x v="548"/>
    <s v="28mm Fantasy Miniature Range in leadfree white metal: Orcs, wolves and more."/>
    <n v="4000"/>
    <n v="5496"/>
    <x v="0"/>
    <x v="2"/>
    <s v="EUR"/>
    <x v="549"/>
    <x v="549"/>
    <b v="0"/>
    <n v="79"/>
    <b v="1"/>
    <x v="1"/>
    <n v="1.3740000000000001"/>
    <n v="2787.5"/>
    <x v="0"/>
    <m/>
  </r>
  <r>
    <n v="1479"/>
    <x v="549"/>
    <s v="A former intelligence analyst/government transparency advocate talks to his colleagues about the past year's NSA revelations."/>
    <n v="1600"/>
    <n v="2198"/>
    <x v="0"/>
    <x v="0"/>
    <s v="USD"/>
    <x v="550"/>
    <x v="550"/>
    <b v="1"/>
    <n v="71"/>
    <b v="1"/>
    <x v="8"/>
    <n v="1.37375"/>
    <n v="1134.5"/>
    <x v="0"/>
    <m/>
  </r>
  <r>
    <n v="817"/>
    <x v="550"/>
    <s v="Dead Fish Handshake is a rock band based out of New Jersey. We are in the process of raising funds for our second record."/>
    <n v="1500"/>
    <n v="2056.66"/>
    <x v="0"/>
    <x v="0"/>
    <s v="USD"/>
    <x v="551"/>
    <x v="551"/>
    <b v="0"/>
    <n v="23"/>
    <b v="1"/>
    <x v="2"/>
    <n v="1.3711066666666665"/>
    <n v="1039.83"/>
    <x v="0"/>
    <m/>
  </r>
  <r>
    <n v="2632"/>
    <x v="551"/>
    <s v="Students from 3 universities are designing a dual stage rocket to test experimental rocket technology."/>
    <n v="1070"/>
    <n v="1466"/>
    <x v="0"/>
    <x v="0"/>
    <s v="USD"/>
    <x v="552"/>
    <x v="552"/>
    <b v="0"/>
    <n v="42"/>
    <b v="1"/>
    <x v="5"/>
    <n v="1.3700934579439252"/>
    <n v="754"/>
    <x v="0"/>
    <m/>
  </r>
  <r>
    <n v="0"/>
    <x v="552"/>
    <s v="In this new TV show &quot;All Politics is Vocal&quot; as high school girls campaign, sing and cheer to be elected Governor of their summer camp."/>
    <n v="8500"/>
    <n v="11633"/>
    <x v="0"/>
    <x v="0"/>
    <s v="USD"/>
    <x v="553"/>
    <x v="553"/>
    <b v="0"/>
    <n v="182"/>
    <b v="1"/>
    <x v="16"/>
    <n v="1.3685882352941177"/>
    <n v="5907.5"/>
    <x v="0"/>
    <m/>
  </r>
  <r>
    <n v="409"/>
    <x v="553"/>
    <s v="I am working on a project that explores the relationship between education to work for youth within the European Union."/>
    <n v="500"/>
    <n v="684"/>
    <x v="0"/>
    <x v="1"/>
    <s v="GBP"/>
    <x v="554"/>
    <x v="554"/>
    <b v="0"/>
    <n v="15"/>
    <b v="1"/>
    <x v="14"/>
    <n v="1.3680000000000001"/>
    <n v="349.5"/>
    <x v="0"/>
    <m/>
  </r>
  <r>
    <n v="1921"/>
    <x v="554"/>
    <s v="The Fine Spirits are making an album, but we need your help!"/>
    <n v="1500"/>
    <n v="2052"/>
    <x v="0"/>
    <x v="0"/>
    <s v="USD"/>
    <x v="555"/>
    <x v="555"/>
    <b v="0"/>
    <n v="38"/>
    <b v="1"/>
    <x v="13"/>
    <n v="1.3680000000000001"/>
    <n v="1045"/>
    <x v="0"/>
    <m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x v="556"/>
    <x v="556"/>
    <b v="0"/>
    <n v="27"/>
    <b v="1"/>
    <x v="13"/>
    <n v="1.3666666666666667"/>
    <n v="423.5"/>
    <x v="0"/>
    <m/>
  </r>
  <r>
    <n v="1387"/>
    <x v="556"/>
    <s v="Less than one week to PLEDGE YOUR SUPPORT for THE FAMILY BUSINESS as the band raises funds for the next full length rock album."/>
    <n v="4000"/>
    <n v="5465"/>
    <x v="0"/>
    <x v="0"/>
    <s v="USD"/>
    <x v="557"/>
    <x v="557"/>
    <b v="0"/>
    <n v="78"/>
    <b v="1"/>
    <x v="2"/>
    <n v="1.36625"/>
    <n v="2771.5"/>
    <x v="0"/>
    <m/>
  </r>
  <r>
    <n v="1892"/>
    <x v="557"/>
    <s v="Nemes has just recorded a new album and is raising $500 to get it mixed and mastered professionally."/>
    <n v="500"/>
    <n v="683"/>
    <x v="0"/>
    <x v="0"/>
    <s v="USD"/>
    <x v="558"/>
    <x v="558"/>
    <b v="0"/>
    <n v="26"/>
    <b v="1"/>
    <x v="13"/>
    <n v="1.3660000000000001"/>
    <n v="354.5"/>
    <x v="0"/>
    <m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x v="559"/>
    <x v="559"/>
    <b v="1"/>
    <n v="34"/>
    <b v="1"/>
    <x v="14"/>
    <n v="1.3640000000000001"/>
    <n v="2745"/>
    <x v="0"/>
    <m/>
  </r>
  <r>
    <n v="3704"/>
    <x v="559"/>
    <s v="The award-winning Nottingham New Theatre presents an exciting experimental play about the multi-universe theory and love."/>
    <n v="300"/>
    <n v="409.01"/>
    <x v="0"/>
    <x v="1"/>
    <s v="GBP"/>
    <x v="560"/>
    <x v="560"/>
    <b v="0"/>
    <n v="27"/>
    <b v="1"/>
    <x v="4"/>
    <n v="1.3633666666666666"/>
    <n v="218.005"/>
    <x v="0"/>
    <m/>
  </r>
  <r>
    <n v="2039"/>
    <x v="560"/>
    <s v="Open up your digital worlds with the most sophisticated, intuitive android smart projector."/>
    <n v="125000"/>
    <n v="170271"/>
    <x v="0"/>
    <x v="0"/>
    <s v="USD"/>
    <x v="561"/>
    <x v="561"/>
    <b v="1"/>
    <n v="379"/>
    <b v="1"/>
    <x v="0"/>
    <n v="1.362168"/>
    <n v="85325"/>
    <x v="0"/>
    <m/>
  </r>
  <r>
    <n v="3300"/>
    <x v="561"/>
    <s v="A subversive parody about the two people for whom the hills were NOT alive with THE SOUND OF MUSIC."/>
    <n v="3000"/>
    <n v="4085"/>
    <x v="0"/>
    <x v="0"/>
    <s v="USD"/>
    <x v="562"/>
    <x v="562"/>
    <b v="0"/>
    <n v="88"/>
    <b v="1"/>
    <x v="4"/>
    <n v="1.3616666666666666"/>
    <n v="2086.5"/>
    <x v="0"/>
    <m/>
  </r>
  <r>
    <n v="1352"/>
    <x v="562"/>
    <s v="An important book, based on research, to make you and your learners smile again. Better smile sheets, better feedback, better learning!"/>
    <n v="10000"/>
    <n v="13614"/>
    <x v="0"/>
    <x v="0"/>
    <s v="USD"/>
    <x v="563"/>
    <x v="563"/>
    <b v="0"/>
    <n v="227"/>
    <b v="1"/>
    <x v="15"/>
    <n v="1.3613999999999999"/>
    <n v="6920.5"/>
    <x v="0"/>
    <m/>
  </r>
  <r>
    <n v="2102"/>
    <x v="563"/>
    <s v="The Guru is basement parties, lake swimming, a smile shared between reunited friends, and the doe-eyed innocence of youth."/>
    <n v="1000"/>
    <n v="1360"/>
    <x v="0"/>
    <x v="0"/>
    <s v="USD"/>
    <x v="564"/>
    <x v="564"/>
    <b v="0"/>
    <n v="38"/>
    <b v="1"/>
    <x v="13"/>
    <n v="1.36"/>
    <n v="699"/>
    <x v="0"/>
    <m/>
  </r>
  <r>
    <n v="2820"/>
    <x v="564"/>
    <s v="Montage Theatre Arts, as part of National Theatre Connections, are performing a show - We need you help to raise vital funds!"/>
    <n v="200"/>
    <n v="272"/>
    <x v="0"/>
    <x v="1"/>
    <s v="GBP"/>
    <x v="565"/>
    <x v="565"/>
    <b v="0"/>
    <n v="20"/>
    <b v="1"/>
    <x v="4"/>
    <n v="1.36"/>
    <n v="146"/>
    <x v="0"/>
    <m/>
  </r>
  <r>
    <n v="3611"/>
    <x v="565"/>
    <s v="How do you retain a sense identity after losing your home, your family and your country? Leftovers is a play about refugees in Nairobi."/>
    <n v="2500"/>
    <n v="3400"/>
    <x v="0"/>
    <x v="1"/>
    <s v="GBP"/>
    <x v="566"/>
    <x v="566"/>
    <b v="0"/>
    <n v="51"/>
    <b v="1"/>
    <x v="4"/>
    <n v="1.36"/>
    <n v="1725.5"/>
    <x v="0"/>
    <m/>
  </r>
  <r>
    <n v="1539"/>
    <x v="566"/>
    <s v="Stunning hardcover coffee table book spanning over 25 years of music photography and stories in Marin County, CA by Bob Minkin"/>
    <n v="20000"/>
    <n v="27197.22"/>
    <x v="0"/>
    <x v="0"/>
    <s v="USD"/>
    <x v="567"/>
    <x v="567"/>
    <b v="0"/>
    <n v="284"/>
    <b v="1"/>
    <x v="9"/>
    <n v="1.359861"/>
    <n v="13740.61"/>
    <x v="0"/>
    <m/>
  </r>
  <r>
    <n v="2472"/>
    <x v="567"/>
    <s v="Help Ben Hardt release 3 albums in a 9 month span, telling the story of two lovers in London during WWII. All with strings, a rock band and more..."/>
    <n v="7500"/>
    <n v="10182.02"/>
    <x v="0"/>
    <x v="0"/>
    <s v="USD"/>
    <x v="568"/>
    <x v="568"/>
    <b v="0"/>
    <n v="104"/>
    <b v="1"/>
    <x v="13"/>
    <n v="1.3576026666666667"/>
    <n v="5143.01"/>
    <x v="0"/>
    <m/>
  </r>
  <r>
    <n v="1884"/>
    <x v="568"/>
    <s v="Glad Hearts Latest Album, Twenty Two, Pressed In A Very Limited Edition On Beautiful Vinyl With Accompanying Digital Download"/>
    <n v="1000"/>
    <n v="1351"/>
    <x v="0"/>
    <x v="0"/>
    <s v="USD"/>
    <x v="569"/>
    <x v="569"/>
    <b v="0"/>
    <n v="26"/>
    <b v="1"/>
    <x v="13"/>
    <n v="1.351"/>
    <n v="688.5"/>
    <x v="0"/>
    <m/>
  </r>
  <r>
    <n v="1190"/>
    <x v="569"/>
    <s v="A pairing of self portraiture and writing to shed light on the reality of life with chronic illness."/>
    <n v="500"/>
    <n v="675"/>
    <x v="0"/>
    <x v="0"/>
    <s v="USD"/>
    <x v="570"/>
    <x v="570"/>
    <b v="0"/>
    <n v="13"/>
    <b v="1"/>
    <x v="9"/>
    <n v="1.35"/>
    <n v="344"/>
    <x v="0"/>
    <m/>
  </r>
  <r>
    <n v="1195"/>
    <x v="570"/>
    <s v="CALAMITA/Ã€ is a tool for investigating the contemporary Vajont and the topic of catastrophes in general._x000a_Â«CHE IDDIO CE LA MANDI BUONAÂ»"/>
    <n v="10000"/>
    <n v="13500"/>
    <x v="0"/>
    <x v="4"/>
    <s v="EUR"/>
    <x v="571"/>
    <x v="571"/>
    <b v="0"/>
    <n v="170"/>
    <b v="1"/>
    <x v="9"/>
    <n v="1.35"/>
    <n v="6835"/>
    <x v="0"/>
    <m/>
  </r>
  <r>
    <n v="1300"/>
    <x v="571"/>
    <s v="What would you do with the time ticking and the pressure building to make a choice?! Find out what happens in this hilarious new play!!"/>
    <n v="3000"/>
    <n v="4050"/>
    <x v="0"/>
    <x v="0"/>
    <s v="USD"/>
    <x v="572"/>
    <x v="572"/>
    <b v="0"/>
    <n v="24"/>
    <b v="1"/>
    <x v="4"/>
    <n v="1.35"/>
    <n v="2037"/>
    <x v="0"/>
    <m/>
  </r>
  <r>
    <n v="1821"/>
    <x v="572"/>
    <s v="Glass Cloud tour dates are already beginning to pile up. They are turning to YOU to help get them from town to town."/>
    <n v="2500"/>
    <n v="3372.25"/>
    <x v="0"/>
    <x v="0"/>
    <s v="USD"/>
    <x v="573"/>
    <x v="573"/>
    <b v="0"/>
    <n v="57"/>
    <b v="1"/>
    <x v="2"/>
    <n v="1.3489"/>
    <n v="1714.625"/>
    <x v="0"/>
    <m/>
  </r>
  <r>
    <n v="1530"/>
    <x v="573"/>
    <s v="A photobook made by 4-year-old Hawkeye Huey: National Geographic's youngest photographer and Rolling Stone's top 100 on Instagram"/>
    <n v="35000"/>
    <n v="47189"/>
    <x v="0"/>
    <x v="0"/>
    <s v="USD"/>
    <x v="574"/>
    <x v="574"/>
    <b v="1"/>
    <n v="874"/>
    <b v="1"/>
    <x v="9"/>
    <n v="1.3482571428571428"/>
    <n v="24031.5"/>
    <x v="0"/>
    <m/>
  </r>
  <r>
    <n v="1388"/>
    <x v="574"/>
    <s v="&quot;The Great Bright Horses&quot; is finished and ready for release! Help us put on the finishing touches and share it with the universe."/>
    <n v="5000"/>
    <n v="6740.37"/>
    <x v="0"/>
    <x v="0"/>
    <s v="USD"/>
    <x v="575"/>
    <x v="575"/>
    <b v="0"/>
    <n v="112"/>
    <b v="1"/>
    <x v="2"/>
    <n v="1.348074"/>
    <n v="3426.1849999999999"/>
    <x v="0"/>
    <m/>
  </r>
  <r>
    <n v="3439"/>
    <x v="575"/>
    <s v="Help a small theater produce an original adaptation of Lewis Carroll's classic story."/>
    <n v="1200"/>
    <n v="1616.14"/>
    <x v="0"/>
    <x v="0"/>
    <s v="USD"/>
    <x v="576"/>
    <x v="576"/>
    <b v="0"/>
    <n v="18"/>
    <b v="1"/>
    <x v="4"/>
    <n v="1.3467833333333334"/>
    <n v="817.07"/>
    <x v="0"/>
    <m/>
  </r>
  <r>
    <n v="2118"/>
    <x v="576"/>
    <s v="PORCHES.  and Documentarians tour from New York to San Francisco and back."/>
    <n v="1000"/>
    <n v="1346.11"/>
    <x v="0"/>
    <x v="0"/>
    <s v="USD"/>
    <x v="577"/>
    <x v="577"/>
    <b v="0"/>
    <n v="17"/>
    <b v="1"/>
    <x v="13"/>
    <n v="1.3461099999999999"/>
    <n v="681.55499999999995"/>
    <x v="0"/>
    <m/>
  </r>
  <r>
    <n v="2251"/>
    <x v="577"/>
    <s v="A great game full of lying, scheming, and werewolves.  Now with additional characters to add even more mayhem!"/>
    <n v="8500"/>
    <n v="11428.19"/>
    <x v="0"/>
    <x v="0"/>
    <s v="USD"/>
    <x v="578"/>
    <x v="578"/>
    <b v="0"/>
    <n v="480"/>
    <b v="1"/>
    <x v="1"/>
    <n v="1.3444929411764706"/>
    <n v="5954.0950000000003"/>
    <x v="0"/>
    <m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x v="579"/>
    <x v="579"/>
    <b v="0"/>
    <n v="54"/>
    <b v="1"/>
    <x v="2"/>
    <n v="1.3438124999999999"/>
    <n v="1102.05"/>
    <x v="0"/>
    <m/>
  </r>
  <r>
    <n v="247"/>
    <x v="579"/>
    <s v="A young neuroscientist attempts to reconnect with his ailing father by obsessively studying old family footage._x000a_"/>
    <n v="5000"/>
    <n v="6705"/>
    <x v="0"/>
    <x v="0"/>
    <s v="USD"/>
    <x v="580"/>
    <x v="580"/>
    <b v="1"/>
    <n v="62"/>
    <b v="1"/>
    <x v="14"/>
    <n v="1.341"/>
    <n v="3383.5"/>
    <x v="0"/>
    <m/>
  </r>
  <r>
    <n v="820"/>
    <x v="580"/>
    <s v="Wyatt Lowe &amp; the Ottomatics will be hitting the road this June on a North and Southwest Summer 2014 tour!"/>
    <n v="2000"/>
    <n v="2681"/>
    <x v="0"/>
    <x v="0"/>
    <s v="USD"/>
    <x v="581"/>
    <x v="581"/>
    <b v="0"/>
    <n v="38"/>
    <b v="1"/>
    <x v="2"/>
    <n v="1.3405"/>
    <n v="1359.5"/>
    <x v="0"/>
    <m/>
  </r>
  <r>
    <n v="2489"/>
    <x v="581"/>
    <s v="A new Pocket Vinyl album focusing on all things about death: what it is, feels like, leads to, and how the idea of God fits into it."/>
    <n v="3500"/>
    <n v="4678.5"/>
    <x v="0"/>
    <x v="0"/>
    <s v="USD"/>
    <x v="582"/>
    <x v="582"/>
    <b v="0"/>
    <n v="75"/>
    <b v="1"/>
    <x v="13"/>
    <n v="1.3367142857142857"/>
    <n v="2376.75"/>
    <x v="0"/>
    <m/>
  </r>
  <r>
    <n v="2301"/>
    <x v="582"/>
    <s v="We are America's first trock band, and we're ready to bring you our first album!"/>
    <n v="5000"/>
    <n v="6680.22"/>
    <x v="0"/>
    <x v="0"/>
    <s v="USD"/>
    <x v="583"/>
    <x v="583"/>
    <b v="1"/>
    <n v="211"/>
    <b v="1"/>
    <x v="13"/>
    <n v="1.336044"/>
    <n v="3445.61"/>
    <x v="0"/>
    <m/>
  </r>
  <r>
    <n v="1353"/>
    <x v="583"/>
    <s v="A book that teaches aspiring writers how to get from a basic idea to a fully rewritten screenplay."/>
    <n v="1000"/>
    <n v="1336"/>
    <x v="0"/>
    <x v="0"/>
    <s v="USD"/>
    <x v="584"/>
    <x v="584"/>
    <b v="0"/>
    <n v="42"/>
    <b v="1"/>
    <x v="15"/>
    <n v="1.3360000000000001"/>
    <n v="689"/>
    <x v="0"/>
    <m/>
  </r>
  <r>
    <n v="2452"/>
    <x v="584"/>
    <s v="Italian inspired sauce with a spice and heat that make this simple Red Sauce unique! This company name still remains a secret, for now!"/>
    <n v="600"/>
    <n v="801"/>
    <x v="0"/>
    <x v="0"/>
    <s v="USD"/>
    <x v="585"/>
    <x v="585"/>
    <b v="0"/>
    <n v="15"/>
    <b v="1"/>
    <x v="11"/>
    <n v="1.335"/>
    <n v="408"/>
    <x v="0"/>
    <m/>
  </r>
  <r>
    <n v="2026"/>
    <x v="585"/>
    <s v="MIDI Sprout enables plants to play synthesizers in real time."/>
    <n v="25000"/>
    <n v="33370.769999999997"/>
    <x v="0"/>
    <x v="0"/>
    <s v="USD"/>
    <x v="586"/>
    <x v="586"/>
    <b v="1"/>
    <n v="454"/>
    <b v="1"/>
    <x v="0"/>
    <n v="1.3348307999999998"/>
    <n v="16912.384999999998"/>
    <x v="0"/>
    <m/>
  </r>
  <r>
    <n v="3159"/>
    <x v="586"/>
    <s v="WAXWING is an exciting new world premiere of mythic (perhaps even apocalyptic!) proportions."/>
    <n v="1500"/>
    <n v="2002.22"/>
    <x v="0"/>
    <x v="0"/>
    <s v="USD"/>
    <x v="587"/>
    <x v="587"/>
    <b v="1"/>
    <n v="52"/>
    <b v="1"/>
    <x v="4"/>
    <n v="1.3348133333333334"/>
    <n v="1027.1100000000001"/>
    <x v="0"/>
    <m/>
  </r>
  <r>
    <n v="1860"/>
    <x v="587"/>
    <s v="ASC had a one-of-a-kind CD release party in 2013, and we want to share it with the world - in DVD format!"/>
    <n v="750"/>
    <n v="1001"/>
    <x v="0"/>
    <x v="0"/>
    <s v="USD"/>
    <x v="588"/>
    <x v="588"/>
    <b v="0"/>
    <n v="19"/>
    <b v="1"/>
    <x v="2"/>
    <n v="1.3346666666666667"/>
    <n v="510"/>
    <x v="0"/>
    <m/>
  </r>
  <r>
    <n v="3301"/>
    <x v="588"/>
    <s v="The US premiere of the controversial new Polish play the authorities don't want you to see, staged by an award-winning director."/>
    <n v="3000"/>
    <n v="4004"/>
    <x v="0"/>
    <x v="0"/>
    <s v="USD"/>
    <x v="589"/>
    <x v="589"/>
    <b v="0"/>
    <n v="70"/>
    <b v="1"/>
    <x v="4"/>
    <n v="1.3346666666666667"/>
    <n v="2037"/>
    <x v="0"/>
    <m/>
  </r>
  <r>
    <n v="2479"/>
    <x v="589"/>
    <s v="Fake Natives is headed on tour this summer. Help them fill their tank with fossil fuels."/>
    <n v="300"/>
    <n v="400.33"/>
    <x v="0"/>
    <x v="0"/>
    <s v="USD"/>
    <x v="590"/>
    <x v="590"/>
    <b v="0"/>
    <n v="16"/>
    <b v="1"/>
    <x v="13"/>
    <n v="1.3344333333333334"/>
    <n v="208.16499999999999"/>
    <x v="0"/>
    <m/>
  </r>
  <r>
    <n v="25"/>
    <x v="590"/>
    <s v="A dram-com television series revolved around memory and the hardships and revelations that come with its early turning point."/>
    <n v="600"/>
    <n v="800"/>
    <x v="0"/>
    <x v="0"/>
    <s v="USD"/>
    <x v="591"/>
    <x v="591"/>
    <b v="0"/>
    <n v="14"/>
    <b v="1"/>
    <x v="16"/>
    <n v="1.3333333333333333"/>
    <n v="407"/>
    <x v="0"/>
    <m/>
  </r>
  <r>
    <n v="1619"/>
    <x v="591"/>
    <s v="Creating a live show experience that does justice to the musicianship and time spent rehearsing.  Help us weave this sonic tapestry!"/>
    <n v="1500"/>
    <n v="2000"/>
    <x v="0"/>
    <x v="0"/>
    <s v="USD"/>
    <x v="592"/>
    <x v="592"/>
    <b v="0"/>
    <n v="23"/>
    <b v="1"/>
    <x v="2"/>
    <n v="1.3333333333333333"/>
    <n v="1011.5"/>
    <x v="0"/>
    <m/>
  </r>
  <r>
    <n v="1899"/>
    <x v="592"/>
    <s v="Ukulele Songs from the Zombie Apocalypse, a concept album where boy meets girl, boy loses girl to Zombie King, boy gets girl back. Fun!"/>
    <n v="900"/>
    <n v="1200"/>
    <x v="0"/>
    <x v="0"/>
    <s v="USD"/>
    <x v="593"/>
    <x v="593"/>
    <b v="0"/>
    <n v="42"/>
    <b v="1"/>
    <x v="13"/>
    <n v="1.3333333333333333"/>
    <n v="621"/>
    <x v="0"/>
    <m/>
  </r>
  <r>
    <n v="2937"/>
    <x v="593"/>
    <s v="UCAS is a new British musical premiering at the Edinburgh Fringe Festival 2014."/>
    <n v="1500"/>
    <n v="2000"/>
    <x v="0"/>
    <x v="1"/>
    <s v="GBP"/>
    <x v="594"/>
    <x v="594"/>
    <b v="0"/>
    <n v="55"/>
    <b v="1"/>
    <x v="20"/>
    <n v="1.3333333333333333"/>
    <n v="1027.5"/>
    <x v="0"/>
    <m/>
  </r>
  <r>
    <n v="2801"/>
    <x v="594"/>
    <s v="Arise Theatre Company's production of August Strindberg's expressionist masterpiece 'A Dream Play'."/>
    <n v="500"/>
    <n v="666"/>
    <x v="0"/>
    <x v="6"/>
    <s v="AUD"/>
    <x v="595"/>
    <x v="595"/>
    <b v="0"/>
    <n v="13"/>
    <b v="1"/>
    <x v="4"/>
    <n v="1.3320000000000001"/>
    <n v="339.5"/>
    <x v="0"/>
    <m/>
  </r>
  <r>
    <n v="781"/>
    <x v="595"/>
    <s v="&quot;WE ARE ON A MISSION TO TOUR THE UNITED STATES NON-STOP. TO DO SO WE NEED TO PURCHASE A NEW VAN.&quot;"/>
    <n v="800"/>
    <n v="1065.23"/>
    <x v="0"/>
    <x v="0"/>
    <s v="USD"/>
    <x v="596"/>
    <x v="596"/>
    <b v="0"/>
    <n v="25"/>
    <b v="1"/>
    <x v="2"/>
    <n v="1.3315375"/>
    <n v="545.11500000000001"/>
    <x v="0"/>
    <m/>
  </r>
  <r>
    <n v="295"/>
    <x v="596"/>
    <s v="A documentary on the fans, collectors, and live performers of &quot;The Rocky Horror Picture Show&quot;, as the film nears its 40th Anniversary."/>
    <n v="50000"/>
    <n v="66554.559999999998"/>
    <x v="0"/>
    <x v="0"/>
    <s v="USD"/>
    <x v="597"/>
    <x v="597"/>
    <b v="1"/>
    <n v="665"/>
    <b v="1"/>
    <x v="14"/>
    <n v="1.3310911999999999"/>
    <n v="33609.78"/>
    <x v="0"/>
    <m/>
  </r>
  <r>
    <n v="3289"/>
    <x v="597"/>
    <s v="Ampersand Theatre's debut appearance at Edinburgh is in 2017 as Conversations With Rats opens at theSpace on the Mile, please help!"/>
    <n v="500"/>
    <n v="665.21"/>
    <x v="0"/>
    <x v="1"/>
    <s v="GBP"/>
    <x v="598"/>
    <x v="598"/>
    <b v="0"/>
    <n v="25"/>
    <b v="1"/>
    <x v="4"/>
    <n v="1.3304200000000002"/>
    <n v="345.10500000000002"/>
    <x v="0"/>
    <m/>
  </r>
  <r>
    <n v="2800"/>
    <x v="598"/>
    <s v="Exeter University Theatre Company is bringing the award winning play by Dale Wasserman to Exeter's Northcott Theatre"/>
    <n v="1000"/>
    <n v="1330"/>
    <x v="0"/>
    <x v="1"/>
    <s v="GBP"/>
    <x v="599"/>
    <x v="599"/>
    <b v="0"/>
    <n v="31"/>
    <b v="1"/>
    <x v="4"/>
    <n v="1.33"/>
    <n v="680.5"/>
    <x v="0"/>
    <m/>
  </r>
  <r>
    <n v="2198"/>
    <x v="599"/>
    <s v="A tactical Miniatures board game for 2-4 players set in a mysterious underwater realm where 4 factions battle for supremacy."/>
    <n v="40000"/>
    <n v="53157"/>
    <x v="0"/>
    <x v="0"/>
    <s v="USD"/>
    <x v="600"/>
    <x v="600"/>
    <b v="0"/>
    <n v="651"/>
    <b v="1"/>
    <x v="1"/>
    <n v="1.3289249999999999"/>
    <n v="26904"/>
    <x v="0"/>
    <m/>
  </r>
  <r>
    <n v="2204"/>
    <x v="600"/>
    <s v="A professional pressing of the new (and greatest) Mirror Kisses album on beautiful white vinyl. Backers hear it first!"/>
    <n v="1500"/>
    <n v="1993"/>
    <x v="0"/>
    <x v="0"/>
    <s v="USD"/>
    <x v="601"/>
    <x v="601"/>
    <b v="0"/>
    <n v="73"/>
    <b v="1"/>
    <x v="10"/>
    <n v="1.3286666666666667"/>
    <n v="1033"/>
    <x v="0"/>
    <m/>
  </r>
  <r>
    <n v="3045"/>
    <x v="601"/>
    <s v="Walmart decided they wanted our space, so we had to move to a new theater. Help us make it an awesome space by painting it all black!"/>
    <n v="4000"/>
    <n v="5308.26"/>
    <x v="0"/>
    <x v="0"/>
    <s v="USD"/>
    <x v="602"/>
    <x v="602"/>
    <b v="0"/>
    <n v="64"/>
    <b v="1"/>
    <x v="12"/>
    <n v="1.3270650000000002"/>
    <n v="2686.13"/>
    <x v="0"/>
    <m/>
  </r>
  <r>
    <n v="3751"/>
    <x v="602"/>
    <s v="I will be performing in TWO productions to kick off the 2016 season. NEED HELP TO FUND THESE GREAT SHOWS!"/>
    <n v="1000"/>
    <n v="1326"/>
    <x v="0"/>
    <x v="0"/>
    <s v="USD"/>
    <x v="603"/>
    <x v="603"/>
    <b v="0"/>
    <n v="11"/>
    <b v="1"/>
    <x v="20"/>
    <n v="1.3260000000000001"/>
    <n v="668.5"/>
    <x v="0"/>
    <m/>
  </r>
  <r>
    <n v="1535"/>
    <x v="603"/>
    <s v="&quot;Small Steps are Giant Leaps&quot; is about reminding parents that to our kids this is a new and exciting world just waiting to be explored."/>
    <n v="4000"/>
    <n v="5297"/>
    <x v="0"/>
    <x v="0"/>
    <s v="USD"/>
    <x v="604"/>
    <x v="604"/>
    <b v="1"/>
    <n v="110"/>
    <b v="1"/>
    <x v="9"/>
    <n v="1.3242499999999999"/>
    <n v="2703.5"/>
    <x v="0"/>
    <m/>
  </r>
  <r>
    <n v="2099"/>
    <x v="604"/>
    <s v="Our tour van died, we need help!"/>
    <n v="3000"/>
    <n v="3971"/>
    <x v="0"/>
    <x v="0"/>
    <s v="USD"/>
    <x v="605"/>
    <x v="605"/>
    <b v="0"/>
    <n v="63"/>
    <b v="1"/>
    <x v="13"/>
    <n v="1.3236666666666668"/>
    <n v="2017"/>
    <x v="0"/>
    <m/>
  </r>
  <r>
    <n v="1658"/>
    <x v="605"/>
    <s v="I've had numerous song ideas spinning around in my head for years now, please help me get them out- into a studio and into your homes!"/>
    <n v="6000"/>
    <n v="7934"/>
    <x v="0"/>
    <x v="0"/>
    <s v="USD"/>
    <x v="606"/>
    <x v="606"/>
    <b v="0"/>
    <n v="107"/>
    <b v="1"/>
    <x v="7"/>
    <n v="1.3223333333333334"/>
    <n v="4020.5"/>
    <x v="0"/>
    <m/>
  </r>
  <r>
    <n v="2163"/>
    <x v="606"/>
    <s v="Mongrel is looking to hit the studio once again in June so we can bring you a new cd later this year and we need your help!"/>
    <n v="2500"/>
    <n v="3305"/>
    <x v="0"/>
    <x v="0"/>
    <s v="USD"/>
    <x v="607"/>
    <x v="607"/>
    <b v="0"/>
    <n v="44"/>
    <b v="1"/>
    <x v="2"/>
    <n v="1.3220000000000001"/>
    <n v="1674.5"/>
    <x v="0"/>
    <m/>
  </r>
  <r>
    <n v="730"/>
    <x v="607"/>
    <s v="A Massive but Cheerful Online Digital Archive of Surfing"/>
    <n v="20000"/>
    <n v="26438"/>
    <x v="0"/>
    <x v="0"/>
    <s v="USD"/>
    <x v="608"/>
    <x v="608"/>
    <b v="0"/>
    <n v="265"/>
    <b v="1"/>
    <x v="15"/>
    <n v="1.3219000000000001"/>
    <n v="13351.5"/>
    <x v="0"/>
    <m/>
  </r>
  <r>
    <n v="722"/>
    <x v="608"/>
    <s v="BANGGAI RESCUE is a beautiful, must-read book and a project setting out to answer some critical questions about the species' future."/>
    <n v="25000"/>
    <n v="33006"/>
    <x v="0"/>
    <x v="0"/>
    <s v="USD"/>
    <x v="609"/>
    <x v="609"/>
    <b v="0"/>
    <n v="153"/>
    <b v="1"/>
    <x v="15"/>
    <n v="1.3202400000000001"/>
    <n v="16579.5"/>
    <x v="0"/>
    <m/>
  </r>
  <r>
    <n v="3529"/>
    <x v="609"/>
    <s v="Partners w/the Black Arts &amp; Cultural Center; we use theatre to EDUCATE &amp; EMPOWER through diverse expressions of the human experience."/>
    <n v="500"/>
    <n v="660"/>
    <x v="0"/>
    <x v="0"/>
    <s v="USD"/>
    <x v="610"/>
    <x v="610"/>
    <b v="0"/>
    <n v="18"/>
    <b v="1"/>
    <x v="4"/>
    <n v="1.32"/>
    <n v="339"/>
    <x v="0"/>
    <m/>
  </r>
  <r>
    <n v="259"/>
    <x v="610"/>
    <s v="A tale about a band who have journeyed through time, dodging hype and mediocrity, and still managed to survive even stronger than ever."/>
    <n v="75000"/>
    <n v="98953.42"/>
    <x v="0"/>
    <x v="0"/>
    <s v="USD"/>
    <x v="611"/>
    <x v="611"/>
    <b v="1"/>
    <n v="942"/>
    <b v="1"/>
    <x v="14"/>
    <n v="1.3193789333333332"/>
    <n v="49947.71"/>
    <x v="0"/>
    <m/>
  </r>
  <r>
    <n v="646"/>
    <x v="611"/>
    <s v="Small town police forces don't always have the resources to provide for the unique needs of female officers and their body armor."/>
    <n v="800"/>
    <n v="1055.01"/>
    <x v="0"/>
    <x v="0"/>
    <s v="USD"/>
    <x v="612"/>
    <x v="612"/>
    <b v="0"/>
    <n v="27"/>
    <b v="1"/>
    <x v="3"/>
    <n v="1.3187625000000001"/>
    <n v="541.005"/>
    <x v="0"/>
    <m/>
  </r>
  <r>
    <n v="1859"/>
    <x v="612"/>
    <s v="Queen Kwong is going ON TOUR to London and Paris!"/>
    <n v="3000"/>
    <n v="3955"/>
    <x v="0"/>
    <x v="0"/>
    <s v="USD"/>
    <x v="613"/>
    <x v="613"/>
    <b v="0"/>
    <n v="56"/>
    <b v="1"/>
    <x v="2"/>
    <n v="1.3183333333333334"/>
    <n v="2005.5"/>
    <x v="0"/>
    <m/>
  </r>
  <r>
    <n v="1214"/>
    <x v="613"/>
    <s v="A coffee table book with photographs of nature's splendor from the mystical valley of Lachen in the Eastern recesses of the Himalaya."/>
    <n v="2000"/>
    <n v="2636"/>
    <x v="0"/>
    <x v="0"/>
    <s v="USD"/>
    <x v="614"/>
    <x v="614"/>
    <b v="0"/>
    <n v="25"/>
    <b v="1"/>
    <x v="9"/>
    <n v="1.3180000000000001"/>
    <n v="1330.5"/>
    <x v="0"/>
    <m/>
  </r>
  <r>
    <n v="2036"/>
    <x v="614"/>
    <s v="A high-capacity portable charger with LED lights keeps your iPhone, iPad, smartphones, tablets and other devices juiced up on-the-go."/>
    <n v="30000"/>
    <n v="39500.5"/>
    <x v="0"/>
    <x v="0"/>
    <s v="USD"/>
    <x v="615"/>
    <x v="615"/>
    <b v="1"/>
    <n v="848"/>
    <b v="1"/>
    <x v="0"/>
    <n v="1.3166833333333334"/>
    <n v="20174.25"/>
    <x v="0"/>
    <m/>
  </r>
  <r>
    <n v="267"/>
    <x v="615"/>
    <s v="A visually stunning, feature length film chronicling life's challenges in the remote depths of the Amazon rainforest."/>
    <n v="9850"/>
    <n v="12965.44"/>
    <x v="0"/>
    <x v="1"/>
    <s v="GBP"/>
    <x v="616"/>
    <x v="616"/>
    <b v="1"/>
    <n v="165"/>
    <b v="1"/>
    <x v="14"/>
    <n v="1.3162883248730965"/>
    <n v="6565.22"/>
    <x v="0"/>
    <m/>
  </r>
  <r>
    <n v="3027"/>
    <x v="616"/>
    <s v="Wavy says let's LIGHT UP THE RAINBOW STAGE and as our stretch reward we'll throw all of us a PARTY!"/>
    <n v="40000"/>
    <n v="52576"/>
    <x v="0"/>
    <x v="0"/>
    <s v="USD"/>
    <x v="617"/>
    <x v="617"/>
    <b v="0"/>
    <n v="320"/>
    <b v="1"/>
    <x v="12"/>
    <n v="1.3144"/>
    <n v="26448"/>
    <x v="0"/>
    <m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x v="618"/>
    <x v="618"/>
    <b v="0"/>
    <n v="21"/>
    <b v="1"/>
    <x v="6"/>
    <n v="1.3142857142857143"/>
    <n v="240.5"/>
    <x v="0"/>
    <m/>
  </r>
  <r>
    <n v="2712"/>
    <x v="618"/>
    <s v="Voix de Ville is a pop-up imaginarium of neo-vaudeville, musical extravaganza, circus arts, comedy, and theatre in a tiny circus tent!"/>
    <n v="5500"/>
    <n v="7226"/>
    <x v="0"/>
    <x v="0"/>
    <s v="USD"/>
    <x v="619"/>
    <x v="619"/>
    <b v="1"/>
    <n v="143"/>
    <b v="1"/>
    <x v="12"/>
    <n v="1.3138181818181818"/>
    <n v="3684.5"/>
    <x v="0"/>
    <m/>
  </r>
  <r>
    <n v="3266"/>
    <x v="619"/>
    <s v="An original version of Shakespeare's masterpiece that emphasizes family and explores the destruction of blood ties"/>
    <n v="6000"/>
    <n v="7877"/>
    <x v="0"/>
    <x v="0"/>
    <s v="USD"/>
    <x v="620"/>
    <x v="620"/>
    <b v="1"/>
    <n v="163"/>
    <b v="1"/>
    <x v="4"/>
    <n v="1.3128333333333333"/>
    <n v="4020"/>
    <x v="0"/>
    <m/>
  </r>
  <r>
    <n v="2078"/>
    <x v="620"/>
    <s v="With hoterway you won't wait anymore for hot water in the beginning of your shower. Save Water, Energy, Time and Money."/>
    <n v="20000"/>
    <n v="26241"/>
    <x v="0"/>
    <x v="8"/>
    <s v="EUR"/>
    <x v="621"/>
    <x v="621"/>
    <b v="0"/>
    <n v="48"/>
    <b v="1"/>
    <x v="0"/>
    <n v="1.3120499999999999"/>
    <n v="13144.5"/>
    <x v="0"/>
    <m/>
  </r>
  <r>
    <n v="3232"/>
    <x v="621"/>
    <s v="Honorable Men - Yorick's 10th season of free, outdoor Shakespeare.  Featuring Henry IV, part 1 and Julius Caesar."/>
    <n v="1000"/>
    <n v="1312"/>
    <x v="0"/>
    <x v="0"/>
    <s v="USD"/>
    <x v="622"/>
    <x v="622"/>
    <b v="1"/>
    <n v="26"/>
    <b v="1"/>
    <x v="4"/>
    <n v="1.3120000000000001"/>
    <n v="669"/>
    <x v="0"/>
    <m/>
  </r>
  <r>
    <n v="2622"/>
    <x v="622"/>
    <s v="University team from Pisa in collaboration with ESA, creating an innovative heat transfer device that will be tested into space."/>
    <n v="1500"/>
    <n v="1967.76"/>
    <x v="0"/>
    <x v="4"/>
    <s v="EUR"/>
    <x v="623"/>
    <x v="623"/>
    <b v="0"/>
    <n v="74"/>
    <b v="1"/>
    <x v="5"/>
    <n v="1.3118399999999999"/>
    <n v="1020.88"/>
    <x v="0"/>
    <m/>
  </r>
  <r>
    <n v="3148"/>
    <x v="623"/>
    <s v="Help fund The Aurora Project, an immersive science fiction epic."/>
    <n v="1800"/>
    <n v="2361"/>
    <x v="0"/>
    <x v="0"/>
    <s v="USD"/>
    <x v="624"/>
    <x v="624"/>
    <b v="1"/>
    <n v="57"/>
    <b v="1"/>
    <x v="4"/>
    <n v="1.3116666666666668"/>
    <n v="1209"/>
    <x v="0"/>
    <m/>
  </r>
  <r>
    <n v="834"/>
    <x v="624"/>
    <s v="We were selected out of 4,000 bands to play on VANS Warped Tour! Amazing opportunity, but touring costs $$$!  We REALLY need your help!"/>
    <n v="5500"/>
    <n v="7206"/>
    <x v="0"/>
    <x v="0"/>
    <s v="USD"/>
    <x v="625"/>
    <x v="625"/>
    <b v="0"/>
    <n v="75"/>
    <b v="1"/>
    <x v="2"/>
    <n v="1.3101818181818181"/>
    <n v="3640.5"/>
    <x v="0"/>
    <m/>
  </r>
  <r>
    <n v="39"/>
    <x v="625"/>
    <s v="Mystery-Drama Series. Following a shocking event, residents of a remote woodland community learn that some wounds never heal..."/>
    <n v="25000"/>
    <n v="32745"/>
    <x v="0"/>
    <x v="1"/>
    <s v="GBP"/>
    <x v="626"/>
    <x v="626"/>
    <b v="0"/>
    <n v="217"/>
    <b v="1"/>
    <x v="16"/>
    <n v="1.3098000000000001"/>
    <n v="16481"/>
    <x v="0"/>
    <m/>
  </r>
  <r>
    <n v="2927"/>
    <x v="626"/>
    <s v="They're Creepy, They're Kooky, And They're coming to Tuscaloosa this October! Help Us Bring the World of The Addams Family To Life!"/>
    <n v="1800"/>
    <n v="2355"/>
    <x v="0"/>
    <x v="0"/>
    <s v="USD"/>
    <x v="627"/>
    <x v="627"/>
    <b v="0"/>
    <n v="21"/>
    <b v="1"/>
    <x v="20"/>
    <n v="1.3083333333333333"/>
    <n v="1188"/>
    <x v="0"/>
    <m/>
  </r>
  <r>
    <n v="110"/>
    <x v="627"/>
    <s v="Lee, an awkward teenager with sound-blocking earlids, must confront his self-isolation after a girl moves in next door."/>
    <n v="1300"/>
    <n v="1700"/>
    <x v="0"/>
    <x v="0"/>
    <s v="USD"/>
    <x v="628"/>
    <x v="628"/>
    <b v="0"/>
    <n v="26"/>
    <b v="1"/>
    <x v="6"/>
    <n v="1.3076923076923077"/>
    <n v="863"/>
    <x v="0"/>
    <m/>
  </r>
  <r>
    <n v="374"/>
    <x v="628"/>
    <s v="Bird Language with Jon Young is a 2 disk DVD set teaching you all you need to know to start learning bird language and start a group."/>
    <n v="6000"/>
    <n v="7839"/>
    <x v="0"/>
    <x v="0"/>
    <s v="USD"/>
    <x v="629"/>
    <x v="629"/>
    <b v="0"/>
    <n v="174"/>
    <b v="1"/>
    <x v="14"/>
    <n v="1.3065"/>
    <n v="4006.5"/>
    <x v="0"/>
    <m/>
  </r>
  <r>
    <n v="729"/>
    <x v="629"/>
    <s v="A true David vs.Goliath story about a young adult battling the U.S. health care system to survive and become an advocate for change."/>
    <n v="4000"/>
    <n v="5226"/>
    <x v="0"/>
    <x v="0"/>
    <s v="USD"/>
    <x v="630"/>
    <x v="630"/>
    <b v="0"/>
    <n v="120"/>
    <b v="1"/>
    <x v="15"/>
    <n v="1.3065"/>
    <n v="2673"/>
    <x v="0"/>
    <m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x v="631"/>
    <x v="631"/>
    <b v="0"/>
    <n v="12"/>
    <b v="1"/>
    <x v="4"/>
    <n v="1.3055555555555556"/>
    <n v="593.5"/>
    <x v="0"/>
    <m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x v="632"/>
    <x v="632"/>
    <b v="0"/>
    <n v="68"/>
    <b v="1"/>
    <x v="16"/>
    <n v="1.3046153846153845"/>
    <n v="1730"/>
    <x v="0"/>
    <m/>
  </r>
  <r>
    <n v="851"/>
    <x v="632"/>
    <s v="Salut, nous c'est M.F.Crew, on a besoin de vous pour produire notre premier album &quot;First Ride&quot; ! :)"/>
    <n v="2000"/>
    <n v="2609"/>
    <x v="0"/>
    <x v="3"/>
    <s v="EUR"/>
    <x v="633"/>
    <x v="633"/>
    <b v="0"/>
    <n v="70"/>
    <b v="1"/>
    <x v="17"/>
    <n v="1.3045"/>
    <n v="1339.5"/>
    <x v="0"/>
    <m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x v="634"/>
    <x v="634"/>
    <b v="0"/>
    <n v="18"/>
    <b v="1"/>
    <x v="4"/>
    <n v="1.3041666666666667"/>
    <n v="791.5"/>
    <x v="0"/>
    <m/>
  </r>
  <r>
    <n v="2051"/>
    <x v="634"/>
    <s v="A collaborative effort between three generations who set out to provide a premium, top-quality yoyo at an affordable price."/>
    <n v="8000"/>
    <n v="10429"/>
    <x v="0"/>
    <x v="0"/>
    <s v="USD"/>
    <x v="635"/>
    <x v="635"/>
    <b v="0"/>
    <n v="242"/>
    <b v="1"/>
    <x v="0"/>
    <n v="1.303625"/>
    <n v="5335.5"/>
    <x v="0"/>
    <m/>
  </r>
  <r>
    <n v="305"/>
    <x v="635"/>
    <s v="A documentary that I am making about the difficult, but inspiring, life of a late friend of mine."/>
    <n v="7500"/>
    <n v="9775"/>
    <x v="0"/>
    <x v="0"/>
    <s v="USD"/>
    <x v="636"/>
    <x v="636"/>
    <b v="1"/>
    <n v="189"/>
    <b v="1"/>
    <x v="14"/>
    <n v="1.3033333333333332"/>
    <n v="4982"/>
    <x v="0"/>
    <m/>
  </r>
  <r>
    <n v="3606"/>
    <x v="636"/>
    <s v="Support Swansea's youngest theatre company Critical Ambition, in their co-production of BLINK with Volcano and The Other Room."/>
    <n v="3000"/>
    <n v="3908"/>
    <x v="0"/>
    <x v="1"/>
    <s v="GBP"/>
    <x v="637"/>
    <x v="637"/>
    <b v="0"/>
    <n v="64"/>
    <b v="1"/>
    <x v="4"/>
    <n v="1.3026666666666666"/>
    <n v="1986"/>
    <x v="0"/>
    <m/>
  </r>
  <r>
    <n v="1303"/>
    <x v="637"/>
    <s v="Groundbreaking queer theatre."/>
    <n v="3500"/>
    <n v="4559.13"/>
    <x v="0"/>
    <x v="1"/>
    <s v="GBP"/>
    <x v="638"/>
    <x v="638"/>
    <b v="0"/>
    <n v="108"/>
    <b v="1"/>
    <x v="4"/>
    <n v="1.3026085714285716"/>
    <n v="2333.5650000000001"/>
    <x v="0"/>
    <m/>
  </r>
  <r>
    <n v="1354"/>
    <x v="638"/>
    <s v="Raising awareness of childhood cancer by publishing my diary of Andrew's diagnosis and his journey to remission 1235 days later."/>
    <n v="1200"/>
    <n v="1563"/>
    <x v="0"/>
    <x v="1"/>
    <s v="GBP"/>
    <x v="639"/>
    <x v="639"/>
    <b v="0"/>
    <n v="64"/>
    <b v="1"/>
    <x v="15"/>
    <n v="1.3025"/>
    <n v="813.5"/>
    <x v="0"/>
    <m/>
  </r>
  <r>
    <n v="1034"/>
    <x v="639"/>
    <s v="Mazedude presents an arranged album of game music, honoring American composers and featuring several guest performers"/>
    <n v="5000"/>
    <n v="6500.09"/>
    <x v="0"/>
    <x v="0"/>
    <s v="USD"/>
    <x v="640"/>
    <x v="640"/>
    <b v="0"/>
    <n v="166"/>
    <b v="1"/>
    <x v="10"/>
    <n v="1.3000180000000001"/>
    <n v="3333.0450000000001"/>
    <x v="0"/>
    <m/>
  </r>
  <r>
    <n v="2817"/>
    <x v="640"/>
    <s v="Let Go Theatre Co's very first production is going ahead in June 2015. Help support a brand new theatre co as we begin our adventure"/>
    <n v="600"/>
    <n v="780"/>
    <x v="0"/>
    <x v="1"/>
    <s v="GBP"/>
    <x v="641"/>
    <x v="641"/>
    <b v="0"/>
    <n v="33"/>
    <b v="1"/>
    <x v="4"/>
    <n v="1.3"/>
    <n v="406.5"/>
    <x v="0"/>
    <m/>
  </r>
  <r>
    <n v="3271"/>
    <x v="641"/>
    <s v="A razor sharp satire to darken your Christmas."/>
    <n v="1500"/>
    <n v="1950"/>
    <x v="0"/>
    <x v="1"/>
    <s v="GBP"/>
    <x v="642"/>
    <x v="642"/>
    <b v="1"/>
    <n v="51"/>
    <b v="1"/>
    <x v="4"/>
    <n v="1.3"/>
    <n v="1000.5"/>
    <x v="0"/>
    <m/>
  </r>
  <r>
    <n v="3345"/>
    <x v="642"/>
    <s v="Please help us raise funds for the production costs of a world premiere production of a play that will raise awareness for spina bifida"/>
    <n v="500"/>
    <n v="650"/>
    <x v="0"/>
    <x v="0"/>
    <s v="USD"/>
    <x v="643"/>
    <x v="643"/>
    <b v="0"/>
    <n v="13"/>
    <b v="1"/>
    <x v="4"/>
    <n v="1.3"/>
    <n v="331.5"/>
    <x v="0"/>
    <m/>
  </r>
  <r>
    <n v="3413"/>
    <x v="643"/>
    <s v="The RC Players are beyond excited to be bringing this controversial, socially-minded show to Michigan's campus, but we need your help!"/>
    <n v="500"/>
    <n v="650"/>
    <x v="0"/>
    <x v="0"/>
    <s v="USD"/>
    <x v="644"/>
    <x v="644"/>
    <b v="0"/>
    <n v="14"/>
    <b v="1"/>
    <x v="4"/>
    <n v="1.3"/>
    <n v="332"/>
    <x v="0"/>
    <m/>
  </r>
  <r>
    <n v="3429"/>
    <x v="644"/>
    <s v="I would like to raise a small budget to put on my first play, Virtual Reality. To be put on at 53two, Manchester - 29th &amp; 30th Nov 16"/>
    <n v="150"/>
    <n v="195"/>
    <x v="0"/>
    <x v="1"/>
    <s v="GBP"/>
    <x v="645"/>
    <x v="645"/>
    <b v="0"/>
    <n v="12"/>
    <b v="1"/>
    <x v="4"/>
    <n v="1.3"/>
    <n v="103.5"/>
    <x v="0"/>
    <m/>
  </r>
  <r>
    <n v="3577"/>
    <x v="645"/>
    <s v="Our goal is to bring this story of one town's processing of tragedy and their own community identity to Utah County."/>
    <n v="600"/>
    <n v="780"/>
    <x v="0"/>
    <x v="0"/>
    <s v="USD"/>
    <x v="646"/>
    <x v="646"/>
    <b v="0"/>
    <n v="27"/>
    <b v="1"/>
    <x v="4"/>
    <n v="1.3"/>
    <n v="403.5"/>
    <x v="0"/>
    <m/>
  </r>
  <r>
    <n v="3600"/>
    <x v="646"/>
    <s v="The First Play From The Man Who Brought You The Black James Bond!"/>
    <n v="10"/>
    <n v="13"/>
    <x v="0"/>
    <x v="0"/>
    <s v="USD"/>
    <x v="647"/>
    <x v="647"/>
    <b v="0"/>
    <n v="4"/>
    <b v="1"/>
    <x v="4"/>
    <n v="1.3"/>
    <n v="8.5"/>
    <x v="0"/>
    <m/>
  </r>
  <r>
    <n v="1748"/>
    <x v="647"/>
    <s v="Telling the story of the city through remarkable people who live in Vancouver today."/>
    <n v="50000"/>
    <n v="64974"/>
    <x v="0"/>
    <x v="7"/>
    <s v="CAD"/>
    <x v="648"/>
    <x v="648"/>
    <b v="0"/>
    <n v="181"/>
    <b v="1"/>
    <x v="9"/>
    <n v="1.29948"/>
    <n v="32577.5"/>
    <x v="0"/>
    <m/>
  </r>
  <r>
    <n v="3755"/>
    <x v="648"/>
    <s v="We have formed an innovative company that aims to create musical comedic performances suitable for a range of venues."/>
    <n v="550"/>
    <n v="713"/>
    <x v="0"/>
    <x v="1"/>
    <s v="GBP"/>
    <x v="649"/>
    <x v="649"/>
    <b v="0"/>
    <n v="28"/>
    <b v="1"/>
    <x v="20"/>
    <n v="1.2963636363636364"/>
    <n v="370.5"/>
    <x v="0"/>
    <m/>
  </r>
  <r>
    <n v="2104"/>
    <x v="649"/>
    <s v="In the Raw is Seattle's the Ink &amp; the Echo's debut album.  It is honest, compelling, and speaks of raw human emotion."/>
    <n v="800"/>
    <n v="1036"/>
    <x v="0"/>
    <x v="0"/>
    <s v="USD"/>
    <x v="650"/>
    <x v="650"/>
    <b v="0"/>
    <n v="37"/>
    <b v="1"/>
    <x v="13"/>
    <n v="1.2949999999999999"/>
    <n v="536.5"/>
    <x v="0"/>
    <m/>
  </r>
  <r>
    <n v="2978"/>
    <x v="650"/>
    <s v="The Border Theatre presents The Fall of Wallace Winter, an exploration of American obsessions, this Nov. 7th-9th at the Plaza Theatre"/>
    <n v="750"/>
    <n v="971"/>
    <x v="0"/>
    <x v="0"/>
    <s v="USD"/>
    <x v="651"/>
    <x v="651"/>
    <b v="0"/>
    <n v="16"/>
    <b v="1"/>
    <x v="4"/>
    <n v="1.2946666666666666"/>
    <n v="493.5"/>
    <x v="0"/>
    <m/>
  </r>
  <r>
    <n v="3693"/>
    <x v="651"/>
    <s v="Jason (Georgia on My Mind), a solo play about a modern quest to the Republic of Georgia in the ancient steps of Jason &amp; the Argonauts"/>
    <n v="333"/>
    <n v="430"/>
    <x v="0"/>
    <x v="1"/>
    <s v="GBP"/>
    <x v="652"/>
    <x v="652"/>
    <b v="0"/>
    <n v="14"/>
    <b v="1"/>
    <x v="4"/>
    <n v="1.2912912912912913"/>
    <n v="222"/>
    <x v="0"/>
    <m/>
  </r>
  <r>
    <n v="1212"/>
    <x v="652"/>
    <s v="Faces of Yoga is a series of uncomfortable photos of people in strange positions. The photo book will be ready for the holiday season!"/>
    <n v="2500"/>
    <n v="3226"/>
    <x v="0"/>
    <x v="0"/>
    <s v="USD"/>
    <x v="653"/>
    <x v="653"/>
    <b v="0"/>
    <n v="83"/>
    <b v="1"/>
    <x v="9"/>
    <n v="1.2904"/>
    <n v="1654.5"/>
    <x v="0"/>
    <m/>
  </r>
  <r>
    <n v="2921"/>
    <x v="653"/>
    <s v="I'm creating a cabaret in which all donations go directly to Broadway Cares/Equity Fights AIDS."/>
    <n v="100"/>
    <n v="129"/>
    <x v="0"/>
    <x v="0"/>
    <s v="USD"/>
    <x v="654"/>
    <x v="654"/>
    <b v="0"/>
    <n v="3"/>
    <b v="1"/>
    <x v="20"/>
    <n v="1.29"/>
    <n v="66"/>
    <x v="0"/>
    <m/>
  </r>
  <r>
    <n v="55"/>
    <x v="654"/>
    <s v="A story of an Italian family who tried it the right way but realized things work better if they do it &quot;their&quot; way. Weekly Series PILOT"/>
    <n v="8600"/>
    <n v="11090"/>
    <x v="0"/>
    <x v="0"/>
    <s v="USD"/>
    <x v="655"/>
    <x v="655"/>
    <b v="0"/>
    <n v="86"/>
    <b v="1"/>
    <x v="16"/>
    <n v="1.2895348837209302"/>
    <n v="5588"/>
    <x v="0"/>
    <m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x v="656"/>
    <x v="656"/>
    <b v="1"/>
    <n v="97"/>
    <b v="1"/>
    <x v="12"/>
    <n v="1.28925"/>
    <n v="2627"/>
    <x v="0"/>
    <m/>
  </r>
  <r>
    <n v="3783"/>
    <x v="656"/>
    <s v="Help fund Doro &amp; Diega's journey to the Orlando Fringe 2016. A brand new choose-your-own adventure musical!"/>
    <n v="1200"/>
    <n v="1547"/>
    <x v="0"/>
    <x v="0"/>
    <s v="USD"/>
    <x v="657"/>
    <x v="657"/>
    <b v="0"/>
    <n v="24"/>
    <b v="1"/>
    <x v="20"/>
    <n v="1.2891666666666666"/>
    <n v="785.5"/>
    <x v="0"/>
    <m/>
  </r>
  <r>
    <n v="3676"/>
    <x v="657"/>
    <s v="The Black and White Theatre Company Inc. is a small company who loves to perform and entertain, but needs your support to succeed!"/>
    <n v="800"/>
    <n v="1030"/>
    <x v="0"/>
    <x v="0"/>
    <s v="USD"/>
    <x v="658"/>
    <x v="658"/>
    <b v="0"/>
    <n v="16"/>
    <b v="1"/>
    <x v="4"/>
    <n v="1.2875000000000001"/>
    <n v="523"/>
    <x v="0"/>
    <m/>
  </r>
  <r>
    <n v="2493"/>
    <x v="658"/>
    <s v="Making the record I've always dreamed of, and I want you to be part of the journey. Join me and let's make a great album together!"/>
    <n v="20000"/>
    <n v="25740"/>
    <x v="0"/>
    <x v="0"/>
    <s v="USD"/>
    <x v="659"/>
    <x v="659"/>
    <b v="0"/>
    <n v="259"/>
    <b v="1"/>
    <x v="13"/>
    <n v="1.2869999999999999"/>
    <n v="12999.5"/>
    <x v="0"/>
    <m/>
  </r>
  <r>
    <n v="3538"/>
    <x v="659"/>
    <s v="A play about riverside homelessness, inspired by true events. Shows at Brunel Museum, 240 Project and similar community organisations."/>
    <n v="2000"/>
    <n v="2569"/>
    <x v="0"/>
    <x v="1"/>
    <s v="GBP"/>
    <x v="660"/>
    <x v="660"/>
    <b v="0"/>
    <n v="83"/>
    <b v="1"/>
    <x v="4"/>
    <n v="1.2845"/>
    <n v="1326"/>
    <x v="0"/>
    <m/>
  </r>
  <r>
    <n v="2069"/>
    <x v="660"/>
    <s v="RaceCapture brings motorsports to the connected car: Share track days, autocross, drift and drag racing with your friends in real time!"/>
    <n v="50000"/>
    <n v="64203.33"/>
    <x v="0"/>
    <x v="0"/>
    <s v="USD"/>
    <x v="661"/>
    <x v="661"/>
    <b v="0"/>
    <n v="263"/>
    <b v="1"/>
    <x v="0"/>
    <n v="1.2840666000000001"/>
    <n v="32233.165000000001"/>
    <x v="0"/>
    <m/>
  </r>
  <r>
    <n v="3453"/>
    <x v="661"/>
    <s v="A full length comedy, Patagonia follows Grason and Jerry on their journey through a magical, South-American rainforest."/>
    <n v="300"/>
    <n v="385"/>
    <x v="0"/>
    <x v="1"/>
    <s v="GBP"/>
    <x v="662"/>
    <x v="662"/>
    <b v="0"/>
    <n v="14"/>
    <b v="1"/>
    <x v="4"/>
    <n v="1.2833333333333334"/>
    <n v="199.5"/>
    <x v="0"/>
    <m/>
  </r>
  <r>
    <n v="410"/>
    <x v="662"/>
    <s v="January was a mentor, advocate, and friend.  Her life tragically came to an end in September 2012.  This film is her story."/>
    <n v="1000"/>
    <n v="1283"/>
    <x v="0"/>
    <x v="7"/>
    <s v="CAD"/>
    <x v="663"/>
    <x v="663"/>
    <b v="0"/>
    <n v="7"/>
    <b v="1"/>
    <x v="14"/>
    <n v="1.2829999999999999"/>
    <n v="645"/>
    <x v="0"/>
    <m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x v="664"/>
    <x v="664"/>
    <b v="0"/>
    <n v="30"/>
    <b v="1"/>
    <x v="10"/>
    <n v="1.282"/>
    <n v="335.5"/>
    <x v="0"/>
    <m/>
  </r>
  <r>
    <n v="1673"/>
    <x v="664"/>
    <s v="After our exciting mixing session at the Wilco loft, we're ready to master and press vinyl for The Astronomer's newest record!"/>
    <n v="2100"/>
    <n v="2690"/>
    <x v="0"/>
    <x v="0"/>
    <s v="USD"/>
    <x v="665"/>
    <x v="665"/>
    <b v="0"/>
    <n v="59"/>
    <b v="1"/>
    <x v="7"/>
    <n v="1.2809523809523808"/>
    <n v="1374.5"/>
    <x v="0"/>
    <m/>
  </r>
  <r>
    <n v="3256"/>
    <x v="665"/>
    <s v="Our 16th year promises to be bigger and better than ever but we need your help to bring the show to life!"/>
    <n v="10000"/>
    <n v="12806"/>
    <x v="0"/>
    <x v="0"/>
    <s v="USD"/>
    <x v="666"/>
    <x v="666"/>
    <b v="1"/>
    <n v="176"/>
    <b v="1"/>
    <x v="4"/>
    <n v="1.2806"/>
    <n v="6491"/>
    <x v="0"/>
    <m/>
  </r>
  <r>
    <n v="2239"/>
    <x v="666"/>
    <s v="Next stretch goal unlocks at $33,000 and/or 500 backers unlocks 2 bonus stretch goals."/>
    <n v="25000"/>
    <n v="32006.67"/>
    <x v="0"/>
    <x v="0"/>
    <s v="USD"/>
    <x v="667"/>
    <x v="667"/>
    <b v="0"/>
    <n v="426"/>
    <b v="1"/>
    <x v="1"/>
    <n v="1.2802667999999999"/>
    <n v="16216.334999999999"/>
    <x v="0"/>
    <m/>
  </r>
  <r>
    <n v="51"/>
    <x v="667"/>
    <s v="Please help us reach stretch goals of 16k, 26k, 41k for the soundtrack, extended scenes &amp; story development for our sci-fi TV series!"/>
    <n v="11000"/>
    <n v="14082"/>
    <x v="0"/>
    <x v="0"/>
    <s v="USD"/>
    <x v="668"/>
    <x v="668"/>
    <b v="0"/>
    <n v="119"/>
    <b v="1"/>
    <x v="16"/>
    <n v="1.2801818181818181"/>
    <n v="7100.5"/>
    <x v="0"/>
    <m/>
  </r>
  <r>
    <n v="753"/>
    <x v="668"/>
    <s v="Finally, Jewish sacred texts by Israeli women, volume 2 of an  acclaimed, revolutionary series of powerful, witty, diverse Midrashim."/>
    <n v="10000"/>
    <n v="12800"/>
    <x v="0"/>
    <x v="0"/>
    <s v="USD"/>
    <x v="669"/>
    <x v="669"/>
    <b v="0"/>
    <n v="26"/>
    <b v="1"/>
    <x v="15"/>
    <n v="1.28"/>
    <n v="6413"/>
    <x v="0"/>
    <m/>
  </r>
  <r>
    <n v="2471"/>
    <x v="669"/>
    <s v="Confused Disciples' debut album &quot;Sleepamation&quot; is (finally) all recorded and mixed, now all that's left is mastering and duplication."/>
    <n v="500"/>
    <n v="640"/>
    <x v="0"/>
    <x v="0"/>
    <s v="USD"/>
    <x v="670"/>
    <x v="670"/>
    <b v="0"/>
    <n v="17"/>
    <b v="1"/>
    <x v="13"/>
    <n v="1.28"/>
    <n v="328.5"/>
    <x v="0"/>
    <m/>
  </r>
  <r>
    <n v="2936"/>
    <x v="670"/>
    <s v="We need your help to complete our musical! Help us add two more original songs to our winter show, Babes in Toyland."/>
    <n v="1000"/>
    <n v="1280"/>
    <x v="0"/>
    <x v="0"/>
    <s v="USD"/>
    <x v="671"/>
    <x v="671"/>
    <b v="0"/>
    <n v="34"/>
    <b v="1"/>
    <x v="20"/>
    <n v="1.28"/>
    <n v="657"/>
    <x v="0"/>
    <m/>
  </r>
  <r>
    <n v="3042"/>
    <x v="671"/>
    <s v="Hope Mill Theatre is a brand new Fringe Theatre in the heart of Manchester city - bringing a diverse programme of entertainment!"/>
    <n v="1500"/>
    <n v="1920"/>
    <x v="0"/>
    <x v="1"/>
    <s v="GBP"/>
    <x v="672"/>
    <x v="672"/>
    <b v="0"/>
    <n v="37"/>
    <b v="1"/>
    <x v="12"/>
    <n v="1.28"/>
    <n v="978.5"/>
    <x v="0"/>
    <m/>
  </r>
  <r>
    <n v="3268"/>
    <x v="672"/>
    <s v="EgoPo's The Hairy Ape has been invited to the Provincetown Theater Festival! Help us support our artists on this exciting tour."/>
    <n v="2000"/>
    <n v="2560"/>
    <x v="0"/>
    <x v="0"/>
    <s v="USD"/>
    <x v="673"/>
    <x v="673"/>
    <b v="1"/>
    <n v="42"/>
    <b v="1"/>
    <x v="4"/>
    <n v="1.28"/>
    <n v="1301"/>
    <x v="0"/>
    <m/>
  </r>
  <r>
    <n v="3531"/>
    <x v="673"/>
    <s v="A political comedy for a crazy election year"/>
    <n v="1000"/>
    <n v="1280"/>
    <x v="0"/>
    <x v="0"/>
    <s v="USD"/>
    <x v="674"/>
    <x v="674"/>
    <b v="0"/>
    <n v="26"/>
    <b v="1"/>
    <x v="4"/>
    <n v="1.28"/>
    <n v="653"/>
    <x v="0"/>
    <m/>
  </r>
  <r>
    <n v="3691"/>
    <x v="674"/>
    <s v="World Premiere of last play written by Amiri Baraka"/>
    <n v="40000"/>
    <n v="51184"/>
    <x v="0"/>
    <x v="0"/>
    <s v="USD"/>
    <x v="675"/>
    <x v="675"/>
    <b v="0"/>
    <n v="274"/>
    <b v="1"/>
    <x v="4"/>
    <n v="1.2796000000000001"/>
    <n v="25729"/>
    <x v="0"/>
    <m/>
  </r>
  <r>
    <n v="2803"/>
    <x v="675"/>
    <s v="An original theatrical production using music, movement and monologues to tell the story of a TN native growing up within a sex ring."/>
    <n v="10000"/>
    <n v="12795"/>
    <x v="0"/>
    <x v="0"/>
    <s v="USD"/>
    <x v="676"/>
    <x v="676"/>
    <b v="0"/>
    <n v="141"/>
    <b v="1"/>
    <x v="4"/>
    <n v="1.2795000000000001"/>
    <n v="6468"/>
    <x v="0"/>
    <m/>
  </r>
  <r>
    <n v="3479"/>
    <x v="676"/>
    <s v="A new comedy about what happened to a band of foolhardy actors when the Puritans closed the theatres in the 1640s."/>
    <n v="1500"/>
    <n v="1918"/>
    <x v="0"/>
    <x v="1"/>
    <s v="GBP"/>
    <x v="677"/>
    <x v="677"/>
    <b v="0"/>
    <n v="56"/>
    <b v="1"/>
    <x v="4"/>
    <n v="1.2786666666666666"/>
    <n v="987"/>
    <x v="0"/>
    <m/>
  </r>
  <r>
    <n v="3252"/>
    <x v="677"/>
    <s v="How do we navigate the boundaries between friendship, sexual intimacy and obsessive desire?"/>
    <n v="2250"/>
    <n v="2876"/>
    <x v="0"/>
    <x v="1"/>
    <s v="GBP"/>
    <x v="678"/>
    <x v="678"/>
    <b v="1"/>
    <n v="50"/>
    <b v="1"/>
    <x v="4"/>
    <n v="1.2782222222222221"/>
    <n v="1463"/>
    <x v="0"/>
    <m/>
  </r>
  <r>
    <n v="3136"/>
    <x v="678"/>
    <s v="Help emberfly theatre put on their first production Heroines and pay our actors and creative team! Follow us @emberflytheatre"/>
    <n v="500"/>
    <n v="639"/>
    <x v="2"/>
    <x v="1"/>
    <s v="GBP"/>
    <x v="679"/>
    <x v="679"/>
    <b v="0"/>
    <n v="22"/>
    <b v="0"/>
    <x v="4"/>
    <n v="1.278"/>
    <n v="330.5"/>
    <x v="0"/>
    <m/>
  </r>
  <r>
    <n v="102"/>
    <x v="679"/>
    <s v="A gang of outlaw bikers pull a home invasion on a disgraced Anthropologist hiding a secret locked in his cabin basement."/>
    <n v="6000"/>
    <n v="7665"/>
    <x v="0"/>
    <x v="0"/>
    <s v="USD"/>
    <x v="680"/>
    <x v="680"/>
    <b v="0"/>
    <n v="65"/>
    <b v="1"/>
    <x v="6"/>
    <n v="1.2775000000000001"/>
    <n v="3865"/>
    <x v="0"/>
    <m/>
  </r>
  <r>
    <n v="3487"/>
    <x v="680"/>
    <s v="Jericho Creek is an original production by Fledgling Theatre Company which will be performed at The Cockpit Theatre in July 2015"/>
    <n v="2000"/>
    <n v="2555"/>
    <x v="0"/>
    <x v="1"/>
    <s v="GBP"/>
    <x v="681"/>
    <x v="681"/>
    <b v="0"/>
    <n v="66"/>
    <b v="1"/>
    <x v="4"/>
    <n v="1.2775000000000001"/>
    <n v="1310.5"/>
    <x v="0"/>
    <m/>
  </r>
  <r>
    <n v="2629"/>
    <x v="681"/>
    <s v="The first international contest to let students shape the future of interstellar travel."/>
    <n v="5000"/>
    <n v="6387"/>
    <x v="0"/>
    <x v="1"/>
    <s v="GBP"/>
    <x v="682"/>
    <x v="682"/>
    <b v="0"/>
    <n v="100"/>
    <b v="1"/>
    <x v="5"/>
    <n v="1.2774000000000001"/>
    <n v="3243.5"/>
    <x v="0"/>
    <m/>
  </r>
  <r>
    <n v="2813"/>
    <x v="682"/>
    <s v="Ryan has a higher sex drive than you. He also has cerebral palsy. Join him for his hilarious and poignant new solo show!"/>
    <n v="2800"/>
    <n v="3572.12"/>
    <x v="0"/>
    <x v="0"/>
    <s v="USD"/>
    <x v="683"/>
    <x v="683"/>
    <b v="0"/>
    <n v="96"/>
    <b v="1"/>
    <x v="4"/>
    <n v="1.2757571428571428"/>
    <n v="1834.06"/>
    <x v="0"/>
    <m/>
  </r>
  <r>
    <n v="2495"/>
    <x v="683"/>
    <s v="World-class musicians pay tribute to Kenny Childers, one of Indiana's best songwriters. MFT is pressing the album on double vinyl."/>
    <n v="1500"/>
    <n v="1913.05"/>
    <x v="0"/>
    <x v="0"/>
    <s v="USD"/>
    <x v="684"/>
    <x v="684"/>
    <b v="0"/>
    <n v="42"/>
    <b v="1"/>
    <x v="13"/>
    <n v="1.2753666666666665"/>
    <n v="977.52499999999998"/>
    <x v="0"/>
    <m/>
  </r>
  <r>
    <n v="2478"/>
    <x v="684"/>
    <s v="San Francisco Indie band, Should We Run, gets set to launch their debut EP capped with a tour to South by Southwest Music Conference."/>
    <n v="8000"/>
    <n v="10200"/>
    <x v="0"/>
    <x v="0"/>
    <s v="USD"/>
    <x v="685"/>
    <x v="685"/>
    <b v="0"/>
    <n v="79"/>
    <b v="1"/>
    <x v="13"/>
    <n v="1.2749999999999999"/>
    <n v="5139.5"/>
    <x v="0"/>
    <m/>
  </r>
  <r>
    <n v="3490"/>
    <x v="685"/>
    <s v="The 2016 Resident class is producing a family play about one kid's quest to fly. Help us inspire the next generation of theatre lovers!"/>
    <n v="1000"/>
    <n v="1275"/>
    <x v="0"/>
    <x v="0"/>
    <s v="USD"/>
    <x v="686"/>
    <x v="686"/>
    <b v="0"/>
    <n v="27"/>
    <b v="1"/>
    <x v="4"/>
    <n v="1.2749999999999999"/>
    <n v="651"/>
    <x v="0"/>
    <m/>
  </r>
  <r>
    <n v="3589"/>
    <x v="686"/>
    <s v="After being officially selected for the 2015 FringeNYC Festival, we are looking for your help to put on this new and exciting play!"/>
    <n v="4000"/>
    <n v="5100"/>
    <x v="0"/>
    <x v="0"/>
    <s v="USD"/>
    <x v="687"/>
    <x v="687"/>
    <b v="0"/>
    <n v="62"/>
    <b v="1"/>
    <x v="4"/>
    <n v="1.2749999999999999"/>
    <n v="2581"/>
    <x v="0"/>
    <m/>
  </r>
  <r>
    <n v="351"/>
    <x v="687"/>
    <s v="A documentary film about the glory and misfortunes of the Spanish sighthound, the Galgo. Probably the most mistreated dog of all."/>
    <n v="34000"/>
    <n v="43296"/>
    <x v="0"/>
    <x v="8"/>
    <s v="EUR"/>
    <x v="688"/>
    <x v="688"/>
    <b v="1"/>
    <n v="964"/>
    <b v="1"/>
    <x v="14"/>
    <n v="1.2734117647058822"/>
    <n v="22130"/>
    <x v="0"/>
    <m/>
  </r>
  <r>
    <n v="3242"/>
    <x v="688"/>
    <s v="First Day Off in a Long Time is a comedy show...            _x000a_About suicide."/>
    <n v="10000"/>
    <n v="12730.42"/>
    <x v="0"/>
    <x v="0"/>
    <s v="USD"/>
    <x v="689"/>
    <x v="689"/>
    <b v="1"/>
    <n v="183"/>
    <b v="1"/>
    <x v="4"/>
    <n v="1.273042"/>
    <n v="6456.71"/>
    <x v="0"/>
    <m/>
  </r>
  <r>
    <n v="814"/>
    <x v="689"/>
    <s v="We have been a band since 2007, but we've never hit the road. That's messed up... So this summer, we're trying to and need your help!"/>
    <n v="1000"/>
    <n v="1273"/>
    <x v="0"/>
    <x v="0"/>
    <s v="USD"/>
    <x v="690"/>
    <x v="690"/>
    <b v="0"/>
    <n v="28"/>
    <b v="1"/>
    <x v="2"/>
    <n v="1.2729999999999999"/>
    <n v="650.5"/>
    <x v="0"/>
    <m/>
  </r>
  <r>
    <n v="3592"/>
    <x v="690"/>
    <s v="Sex. Fish. A COMET THAT DESTROYS THE WORLD. boom a play by Peter Sinn Nachtrieb- Feb 19-21 at The Bridge in NYC."/>
    <n v="2000"/>
    <n v="2545"/>
    <x v="0"/>
    <x v="0"/>
    <s v="USD"/>
    <x v="691"/>
    <x v="691"/>
    <b v="0"/>
    <n v="35"/>
    <b v="1"/>
    <x v="4"/>
    <n v="1.2725"/>
    <n v="1290"/>
    <x v="0"/>
    <m/>
  </r>
  <r>
    <n v="70"/>
    <x v="691"/>
    <s v="Maggie barely survives a deranged baptism by her mother only to be born again to a string of foster parents. Things can always be worse"/>
    <n v="500"/>
    <n v="636"/>
    <x v="0"/>
    <x v="0"/>
    <s v="USD"/>
    <x v="692"/>
    <x v="692"/>
    <b v="0"/>
    <n v="17"/>
    <b v="1"/>
    <x v="6"/>
    <n v="1.272"/>
    <n v="326.5"/>
    <x v="0"/>
    <m/>
  </r>
  <r>
    <n v="3032"/>
    <x v="692"/>
    <s v="One night only, not-for-profit, neighborhood haunted attraction that will scare your mask off! Coming this Halloween."/>
    <n v="1000"/>
    <n v="1272"/>
    <x v="0"/>
    <x v="0"/>
    <s v="USD"/>
    <x v="693"/>
    <x v="693"/>
    <b v="0"/>
    <n v="25"/>
    <b v="1"/>
    <x v="12"/>
    <n v="1.272"/>
    <n v="648.5"/>
    <x v="0"/>
    <m/>
  </r>
  <r>
    <n v="68"/>
    <x v="693"/>
    <s v="Black Comedy by final year students at Leeds University. _x000a_'Bird watching, tea, seaside and murder. Just your average British holiday.'"/>
    <n v="600"/>
    <n v="763"/>
    <x v="0"/>
    <x v="1"/>
    <s v="GBP"/>
    <x v="694"/>
    <x v="694"/>
    <b v="0"/>
    <n v="36"/>
    <b v="1"/>
    <x v="6"/>
    <n v="1.2716666666666667"/>
    <n v="399.5"/>
    <x v="0"/>
    <m/>
  </r>
  <r>
    <n v="3162"/>
    <x v="694"/>
    <s v="Radio show meets interactive novel, accompanied by live foley, music, and audience participation. YOU choose what happens next!"/>
    <n v="4000"/>
    <n v="5086"/>
    <x v="0"/>
    <x v="0"/>
    <s v="USD"/>
    <x v="695"/>
    <x v="695"/>
    <b v="1"/>
    <n v="63"/>
    <b v="1"/>
    <x v="4"/>
    <n v="1.2715000000000001"/>
    <n v="2574.5"/>
    <x v="0"/>
    <m/>
  </r>
  <r>
    <n v="3466"/>
    <x v="695"/>
    <s v="The Spotlight Youth Theater is a program where every participant has a moment in the spotlight."/>
    <n v="3500"/>
    <n v="4450"/>
    <x v="0"/>
    <x v="0"/>
    <s v="USD"/>
    <x v="696"/>
    <x v="696"/>
    <b v="0"/>
    <n v="61"/>
    <b v="1"/>
    <x v="4"/>
    <n v="1.2714285714285714"/>
    <n v="2255.5"/>
    <x v="0"/>
    <m/>
  </r>
  <r>
    <n v="79"/>
    <x v="696"/>
    <s v="A short film about life, achieving your dreams, and overcoming hardship. We all have our mountain to climb."/>
    <n v="1300"/>
    <n v="1651"/>
    <x v="0"/>
    <x v="1"/>
    <s v="GBP"/>
    <x v="697"/>
    <x v="697"/>
    <b v="0"/>
    <n v="41"/>
    <b v="1"/>
    <x v="6"/>
    <n v="1.27"/>
    <n v="846"/>
    <x v="0"/>
    <m/>
  </r>
  <r>
    <n v="1930"/>
    <x v="697"/>
    <s v="We're nearly done recording, but we're out of money! Help us release the record!!!"/>
    <n v="1000"/>
    <n v="1270"/>
    <x v="0"/>
    <x v="0"/>
    <s v="USD"/>
    <x v="698"/>
    <x v="698"/>
    <b v="0"/>
    <n v="26"/>
    <b v="1"/>
    <x v="13"/>
    <n v="1.27"/>
    <n v="648"/>
    <x v="0"/>
    <m/>
  </r>
  <r>
    <n v="3725"/>
    <x v="698"/>
    <s v="A small theatre company taking 'Mine' on tour in early 2016. 'Mine' is a modern play and we hope to break on to the stage with a bang."/>
    <n v="300"/>
    <n v="381"/>
    <x v="0"/>
    <x v="1"/>
    <s v="GBP"/>
    <x v="699"/>
    <x v="699"/>
    <b v="0"/>
    <n v="15"/>
    <b v="1"/>
    <x v="4"/>
    <n v="1.27"/>
    <n v="198"/>
    <x v="0"/>
    <m/>
  </r>
  <r>
    <n v="2173"/>
    <x v="699"/>
    <s v="Our first full length album, One Eyed King, is an overdriven roadtrip through the heart of darkness. Rocknroll with a reading problem."/>
    <n v="4200"/>
    <n v="5331"/>
    <x v="0"/>
    <x v="0"/>
    <s v="USD"/>
    <x v="700"/>
    <x v="700"/>
    <b v="0"/>
    <n v="90"/>
    <b v="1"/>
    <x v="2"/>
    <n v="1.2692857142857144"/>
    <n v="2710.5"/>
    <x v="0"/>
    <m/>
  </r>
  <r>
    <n v="1963"/>
    <x v="700"/>
    <s v="First mobile green energy generator that you can carry camping with you! A 3D printed, foldable wind turbine boosting 300W of power!"/>
    <n v="19000"/>
    <n v="24108"/>
    <x v="0"/>
    <x v="1"/>
    <s v="GBP"/>
    <x v="701"/>
    <x v="701"/>
    <b v="1"/>
    <n v="205"/>
    <b v="1"/>
    <x v="0"/>
    <n v="1.268842105263158"/>
    <n v="12156.5"/>
    <x v="0"/>
    <m/>
  </r>
  <r>
    <n v="2067"/>
    <x v="701"/>
    <s v="The next generation of premium quality LED lighting. Extreme power efficiency in a small package."/>
    <n v="495"/>
    <n v="628"/>
    <x v="0"/>
    <x v="1"/>
    <s v="GBP"/>
    <x v="702"/>
    <x v="702"/>
    <b v="0"/>
    <n v="10"/>
    <b v="1"/>
    <x v="0"/>
    <n v="1.2686868686868686"/>
    <n v="319"/>
    <x v="0"/>
    <m/>
  </r>
  <r>
    <n v="1667"/>
    <x v="702"/>
    <s v="I am so excited to be recording my debut EP called &quot;A Sign of Weakness&quot; as well as shooting a music video for the title track!"/>
    <n v="3400"/>
    <n v="4313"/>
    <x v="0"/>
    <x v="0"/>
    <s v="USD"/>
    <x v="703"/>
    <x v="703"/>
    <b v="0"/>
    <n v="82"/>
    <b v="1"/>
    <x v="7"/>
    <n v="1.2685294117647059"/>
    <n v="2197.5"/>
    <x v="0"/>
    <m/>
  </r>
  <r>
    <n v="412"/>
    <x v="703"/>
    <s v="A short film about property rights, salmon, and ratepayers in the controversy over exporting natural gas through southern Oregon"/>
    <n v="2500"/>
    <n v="3171"/>
    <x v="0"/>
    <x v="0"/>
    <s v="USD"/>
    <x v="704"/>
    <x v="704"/>
    <b v="0"/>
    <n v="55"/>
    <b v="1"/>
    <x v="14"/>
    <n v="1.2684"/>
    <n v="1613"/>
    <x v="0"/>
    <m/>
  </r>
  <r>
    <n v="648"/>
    <x v="704"/>
    <s v="Get ready for the next product that you canâ€™t live without"/>
    <n v="35000"/>
    <n v="44388"/>
    <x v="0"/>
    <x v="0"/>
    <s v="USD"/>
    <x v="705"/>
    <x v="705"/>
    <b v="0"/>
    <n v="27"/>
    <b v="1"/>
    <x v="3"/>
    <n v="1.2682285714285715"/>
    <n v="22207.5"/>
    <x v="0"/>
    <m/>
  </r>
  <r>
    <n v="3036"/>
    <x v="705"/>
    <s v="Help Synetic Theater create a new Studio to produce amazing  shows in the 2013/14 season and train awesome artists of all ages!"/>
    <n v="25000"/>
    <n v="31683"/>
    <x v="0"/>
    <x v="0"/>
    <s v="USD"/>
    <x v="706"/>
    <x v="706"/>
    <b v="0"/>
    <n v="329"/>
    <b v="1"/>
    <x v="12"/>
    <n v="1.26732"/>
    <n v="16006"/>
    <x v="0"/>
    <m/>
  </r>
  <r>
    <n v="3587"/>
    <x v="706"/>
    <s v="The GSA BA (Hons) Acting class of 2016 are taking a transfer of their GSA Production to The Cockpit Theatre in London"/>
    <n v="500"/>
    <n v="633"/>
    <x v="0"/>
    <x v="1"/>
    <s v="GBP"/>
    <x v="707"/>
    <x v="707"/>
    <b v="0"/>
    <n v="28"/>
    <b v="1"/>
    <x v="4"/>
    <n v="1.266"/>
    <n v="330.5"/>
    <x v="0"/>
    <m/>
  </r>
  <r>
    <n v="1366"/>
    <x v="707"/>
    <s v="A musical memorial for Alexi Petersen."/>
    <n v="7500"/>
    <n v="9486.69"/>
    <x v="0"/>
    <x v="0"/>
    <s v="USD"/>
    <x v="708"/>
    <x v="708"/>
    <b v="0"/>
    <n v="147"/>
    <b v="1"/>
    <x v="2"/>
    <n v="1.2648920000000001"/>
    <n v="4816.8450000000003"/>
    <x v="0"/>
    <m/>
  </r>
  <r>
    <n v="3355"/>
    <x v="708"/>
    <s v="Help get Jelly Beans to the Theatre503 stage. An important piece of new writing by Dan Pick, produced by Kuleshov Theatre"/>
    <n v="1750"/>
    <n v="2210"/>
    <x v="0"/>
    <x v="1"/>
    <s v="GBP"/>
    <x v="709"/>
    <x v="709"/>
    <b v="0"/>
    <n v="15"/>
    <b v="1"/>
    <x v="4"/>
    <n v="1.2628571428571429"/>
    <n v="1112.5"/>
    <x v="0"/>
    <m/>
  </r>
  <r>
    <n v="3212"/>
    <x v="709"/>
    <s v="Help us bring our production of Campo Maldito to New York AND San Francisco!"/>
    <n v="4000"/>
    <n v="5050"/>
    <x v="0"/>
    <x v="0"/>
    <s v="USD"/>
    <x v="710"/>
    <x v="710"/>
    <b v="1"/>
    <n v="94"/>
    <b v="1"/>
    <x v="4"/>
    <n v="1.2625"/>
    <n v="2572"/>
    <x v="0"/>
    <m/>
  </r>
  <r>
    <n v="3459"/>
    <x v="710"/>
    <s v="Cyril needs your help to MAKE new puppet friends to accompany him on a magical journey through storytelling, puppetry and clown."/>
    <n v="500"/>
    <n v="631"/>
    <x v="0"/>
    <x v="1"/>
    <s v="GBP"/>
    <x v="711"/>
    <x v="711"/>
    <b v="0"/>
    <n v="36"/>
    <b v="1"/>
    <x v="4"/>
    <n v="1.262"/>
    <n v="333.5"/>
    <x v="0"/>
    <m/>
  </r>
  <r>
    <n v="3533"/>
    <x v="711"/>
    <s v="Two shows! (we're feeling particularly ambitious). Help us produce Eurydice and The Effect of Gamma Rays on Man-in-the-Moon Marigolds!"/>
    <n v="500"/>
    <n v="631"/>
    <x v="0"/>
    <x v="0"/>
    <s v="USD"/>
    <x v="712"/>
    <x v="712"/>
    <b v="0"/>
    <n v="8"/>
    <b v="1"/>
    <x v="4"/>
    <n v="1.262"/>
    <n v="319.5"/>
    <x v="0"/>
    <m/>
  </r>
  <r>
    <n v="2028"/>
    <x v="712"/>
    <s v="Building an open source Bussard fusion reactor, aka the Polywell."/>
    <n v="3000"/>
    <n v="3785"/>
    <x v="0"/>
    <x v="0"/>
    <s v="USD"/>
    <x v="713"/>
    <x v="713"/>
    <b v="1"/>
    <n v="79"/>
    <b v="1"/>
    <x v="0"/>
    <n v="1.2616666666666667"/>
    <n v="1932"/>
    <x v="0"/>
    <m/>
  </r>
  <r>
    <n v="388"/>
    <x v="713"/>
    <s v="A documentary film featuring the World's Largest Rummage Sale and rumination on the Power and Pleasures of Possessions."/>
    <n v="5000"/>
    <n v="6308"/>
    <x v="0"/>
    <x v="0"/>
    <s v="USD"/>
    <x v="714"/>
    <x v="714"/>
    <b v="0"/>
    <n v="71"/>
    <b v="1"/>
    <x v="14"/>
    <n v="1.2616000000000001"/>
    <n v="3189.5"/>
    <x v="0"/>
    <m/>
  </r>
  <r>
    <n v="1399"/>
    <x v="714"/>
    <s v="20 years of Rocket &amp; a Bomb live DVD and download + a brand new Michael Knott EP released on 7&quot; vinyl, Cd, and download!"/>
    <n v="9000"/>
    <n v="11353"/>
    <x v="0"/>
    <x v="0"/>
    <s v="USD"/>
    <x v="715"/>
    <x v="715"/>
    <b v="0"/>
    <n v="184"/>
    <b v="1"/>
    <x v="2"/>
    <n v="1.2614444444444444"/>
    <n v="5768.5"/>
    <x v="0"/>
    <m/>
  </r>
  <r>
    <n v="2532"/>
    <x v="715"/>
    <s v="Please help us record our first album, which will contain an exciting collection of works, old and new, for large guitar ensemble!"/>
    <n v="4000"/>
    <n v="5045"/>
    <x v="0"/>
    <x v="0"/>
    <s v="USD"/>
    <x v="716"/>
    <x v="716"/>
    <b v="0"/>
    <n v="60"/>
    <b v="1"/>
    <x v="18"/>
    <n v="1.26125"/>
    <n v="2552.5"/>
    <x v="0"/>
    <m/>
  </r>
  <r>
    <n v="1941"/>
    <x v="716"/>
    <s v="Gramofon streams cloud music to your sound system. A modern jukebox: smartphones are the remotes + WiFi brings everyone together."/>
    <n v="250000"/>
    <n v="315295.89"/>
    <x v="0"/>
    <x v="0"/>
    <s v="USD"/>
    <x v="717"/>
    <x v="717"/>
    <b v="1"/>
    <n v="4883"/>
    <b v="1"/>
    <x v="0"/>
    <n v="1.2611835600000001"/>
    <n v="160089.44500000001"/>
    <x v="0"/>
    <m/>
  </r>
  <r>
    <n v="2176"/>
    <x v="717"/>
    <s v="The Mike Farley Band has re-assembled its original line up and needs your help to make a new full-length album!"/>
    <n v="5000"/>
    <n v="6301"/>
    <x v="0"/>
    <x v="0"/>
    <s v="USD"/>
    <x v="718"/>
    <x v="718"/>
    <b v="0"/>
    <n v="71"/>
    <b v="1"/>
    <x v="2"/>
    <n v="1.2602"/>
    <n v="3186"/>
    <x v="0"/>
    <m/>
  </r>
  <r>
    <n v="731"/>
    <x v="718"/>
    <s v="Be part of the excitement by supporting our first season offering unique perspectives of Portland from the water."/>
    <n v="5000"/>
    <n v="6300"/>
    <x v="0"/>
    <x v="0"/>
    <s v="USD"/>
    <x v="719"/>
    <x v="719"/>
    <b v="0"/>
    <n v="71"/>
    <b v="1"/>
    <x v="15"/>
    <n v="1.26"/>
    <n v="3185.5"/>
    <x v="0"/>
    <m/>
  </r>
  <r>
    <n v="2807"/>
    <x v="719"/>
    <s v="Bringing Shakespeare back to the Playwrights"/>
    <n v="5000"/>
    <n v="6300"/>
    <x v="0"/>
    <x v="0"/>
    <s v="USD"/>
    <x v="720"/>
    <x v="720"/>
    <b v="0"/>
    <n v="93"/>
    <b v="1"/>
    <x v="4"/>
    <n v="1.26"/>
    <n v="3196.5"/>
    <x v="0"/>
    <m/>
  </r>
  <r>
    <n v="3692"/>
    <x v="720"/>
    <s v="Help us independently produce two great comedies by Christopher Durang."/>
    <n v="1000"/>
    <n v="1260"/>
    <x v="0"/>
    <x v="0"/>
    <s v="USD"/>
    <x v="721"/>
    <x v="721"/>
    <b v="0"/>
    <n v="17"/>
    <b v="1"/>
    <x v="4"/>
    <n v="1.26"/>
    <n v="638.5"/>
    <x v="0"/>
    <m/>
  </r>
  <r>
    <n v="9"/>
    <x v="721"/>
    <s v="Capturing everyday life at Falkirk Academy, a fictitious elite private high school where &quot;everyday life&quot; is anything but normal."/>
    <n v="500"/>
    <n v="629.99"/>
    <x v="0"/>
    <x v="0"/>
    <s v="USD"/>
    <x v="722"/>
    <x v="722"/>
    <b v="0"/>
    <n v="20"/>
    <b v="1"/>
    <x v="16"/>
    <n v="1.2599800000000001"/>
    <n v="324.995"/>
    <x v="0"/>
    <m/>
  </r>
  <r>
    <n v="1361"/>
    <x v="722"/>
    <s v="The forbidden dark art of roped soloing, for climbers who need to know in order to make the ultimate climb come true!"/>
    <n v="6000"/>
    <n v="7559"/>
    <x v="0"/>
    <x v="1"/>
    <s v="GBP"/>
    <x v="723"/>
    <x v="723"/>
    <b v="0"/>
    <n v="264"/>
    <b v="1"/>
    <x v="15"/>
    <n v="1.2598333333333334"/>
    <n v="3911.5"/>
    <x v="0"/>
    <m/>
  </r>
  <r>
    <n v="2230"/>
    <x v="723"/>
    <s v="Dungeon Crawl for All! A card game of swords, monsters and LOOT! Adventurers as young as 5 and &quot;seasoned&quot; warriors are all welcomed."/>
    <n v="8500"/>
    <n v="10706"/>
    <x v="0"/>
    <x v="0"/>
    <s v="USD"/>
    <x v="724"/>
    <x v="724"/>
    <b v="0"/>
    <n v="498"/>
    <b v="1"/>
    <x v="1"/>
    <n v="1.2595294117647058"/>
    <n v="5602"/>
    <x v="0"/>
    <m/>
  </r>
  <r>
    <n v="2442"/>
    <x v="724"/>
    <s v="The first tea from a new sustainable tea region in India's young, rising Himalayas."/>
    <n v="24000"/>
    <n v="30226"/>
    <x v="0"/>
    <x v="0"/>
    <s v="USD"/>
    <x v="725"/>
    <x v="725"/>
    <b v="0"/>
    <n v="372"/>
    <b v="1"/>
    <x v="11"/>
    <n v="1.2594166666666666"/>
    <n v="15299"/>
    <x v="0"/>
    <m/>
  </r>
  <r>
    <n v="3594"/>
    <x v="725"/>
    <s v="An adaptation that realizes the internal struggle of Ibsenâ€™s most renowned protagonist as she traverses a claustrophobic social world"/>
    <n v="1600"/>
    <n v="2015"/>
    <x v="0"/>
    <x v="0"/>
    <s v="USD"/>
    <x v="726"/>
    <x v="726"/>
    <b v="0"/>
    <n v="36"/>
    <b v="1"/>
    <x v="4"/>
    <n v="1.2593749999999999"/>
    <n v="1025.5"/>
    <x v="0"/>
    <m/>
  </r>
  <r>
    <n v="3323"/>
    <x v="726"/>
    <s v="Young adult theatre makers from London are raising money to cover costs for touring with their current production MigrantsÂ´ Rhapsody."/>
    <n v="1000"/>
    <n v="1259"/>
    <x v="0"/>
    <x v="1"/>
    <s v="GBP"/>
    <x v="727"/>
    <x v="727"/>
    <b v="0"/>
    <n v="49"/>
    <b v="1"/>
    <x v="4"/>
    <n v="1.2589999999999999"/>
    <n v="654"/>
    <x v="0"/>
    <m/>
  </r>
  <r>
    <n v="3210"/>
    <x v="727"/>
    <s v="The Red Herring is a new play full of wickedly fast dialogue, a joke for every sentence, and more puns than you can shake a stick at."/>
    <n v="3000"/>
    <n v="3773"/>
    <x v="0"/>
    <x v="0"/>
    <s v="USD"/>
    <x v="728"/>
    <x v="728"/>
    <b v="1"/>
    <n v="60"/>
    <b v="1"/>
    <x v="4"/>
    <n v="1.2576666666666667"/>
    <n v="1916.5"/>
    <x v="0"/>
    <m/>
  </r>
  <r>
    <n v="657"/>
    <x v="728"/>
    <s v="Be more than stylish, be visible. Reflect what youâ€™re hearing/feeling in 24 customizable glowing colors with these laser based earbuds."/>
    <n v="15000"/>
    <n v="18855"/>
    <x v="0"/>
    <x v="0"/>
    <s v="USD"/>
    <x v="729"/>
    <x v="729"/>
    <b v="0"/>
    <n v="99"/>
    <b v="1"/>
    <x v="3"/>
    <n v="1.2569999999999999"/>
    <n v="9477"/>
    <x v="0"/>
    <m/>
  </r>
  <r>
    <n v="1200"/>
    <x v="729"/>
    <s v="Modern Nomads Journal is an 88 page magazine style publication containing photo stories about Somalis in the Horn of Africa."/>
    <n v="4800"/>
    <n v="6029"/>
    <x v="0"/>
    <x v="0"/>
    <s v="USD"/>
    <x v="730"/>
    <x v="730"/>
    <b v="0"/>
    <n v="103"/>
    <b v="1"/>
    <x v="9"/>
    <n v="1.2560416666666667"/>
    <n v="3066"/>
    <x v="0"/>
    <m/>
  </r>
  <r>
    <n v="3318"/>
    <x v="730"/>
    <s v="Help us strengthen and inspire disability arts in Atlantic Canada"/>
    <n v="2000"/>
    <n v="2512"/>
    <x v="0"/>
    <x v="7"/>
    <s v="CAD"/>
    <x v="731"/>
    <x v="731"/>
    <b v="0"/>
    <n v="32"/>
    <b v="1"/>
    <x v="4"/>
    <n v="1.256"/>
    <n v="1272"/>
    <x v="0"/>
    <m/>
  </r>
  <r>
    <n v="251"/>
    <x v="731"/>
    <s v="Remarkably devoted, Mayra is single-handedly sourcing small farm, single-origin coffee from her rural village in Honduras."/>
    <n v="3500"/>
    <n v="4395"/>
    <x v="0"/>
    <x v="0"/>
    <s v="USD"/>
    <x v="732"/>
    <x v="732"/>
    <b v="1"/>
    <n v="77"/>
    <b v="1"/>
    <x v="14"/>
    <n v="1.2557142857142858"/>
    <n v="2236"/>
    <x v="0"/>
    <m/>
  </r>
  <r>
    <n v="734"/>
    <x v="732"/>
    <s v="Sideswiped is my story of growing in and trusting God through the mess and mysteries of life."/>
    <n v="8500"/>
    <n v="10670"/>
    <x v="0"/>
    <x v="7"/>
    <s v="CAD"/>
    <x v="733"/>
    <x v="733"/>
    <b v="0"/>
    <n v="57"/>
    <b v="1"/>
    <x v="15"/>
    <n v="1.2552941176470589"/>
    <n v="5363.5"/>
    <x v="0"/>
    <m/>
  </r>
  <r>
    <n v="85"/>
    <x v="733"/>
    <s v="A short film by Melissa Woodrow &amp; Mark Janiak about seeking forgiveness, embracing the past and memories with a loved one."/>
    <n v="1200"/>
    <n v="1506"/>
    <x v="0"/>
    <x v="0"/>
    <s v="USD"/>
    <x v="734"/>
    <x v="734"/>
    <b v="0"/>
    <n v="21"/>
    <b v="1"/>
    <x v="6"/>
    <n v="1.2549999999999999"/>
    <n v="763.5"/>
    <x v="0"/>
    <m/>
  </r>
  <r>
    <n v="1262"/>
    <x v="734"/>
    <s v="A soon to be husband and wife bringing hope to the music industry._x000a_You will fall in love with their sound and story."/>
    <n v="6500"/>
    <n v="8152"/>
    <x v="0"/>
    <x v="7"/>
    <s v="CAD"/>
    <x v="735"/>
    <x v="735"/>
    <b v="1"/>
    <n v="105"/>
    <b v="1"/>
    <x v="2"/>
    <n v="1.2541538461538462"/>
    <n v="4128.5"/>
    <x v="0"/>
    <m/>
  </r>
  <r>
    <n v="372"/>
    <x v="735"/>
    <s v="A short documentary exploring the uses of 'Natural Horsemanship' across Europe"/>
    <n v="300"/>
    <n v="376"/>
    <x v="0"/>
    <x v="1"/>
    <s v="GBP"/>
    <x v="736"/>
    <x v="736"/>
    <b v="0"/>
    <n v="9"/>
    <b v="1"/>
    <x v="14"/>
    <n v="1.2533333333333334"/>
    <n v="192.5"/>
    <x v="0"/>
    <m/>
  </r>
  <r>
    <n v="1357"/>
    <x v="736"/>
    <s v="The search for identity leads one young woman to Mexico, where she follows her grandfather's journey back to America."/>
    <n v="2000"/>
    <n v="2506"/>
    <x v="0"/>
    <x v="0"/>
    <s v="USD"/>
    <x v="737"/>
    <x v="737"/>
    <b v="0"/>
    <n v="65"/>
    <b v="1"/>
    <x v="15"/>
    <n v="1.2529999999999999"/>
    <n v="1285.5"/>
    <x v="0"/>
    <m/>
  </r>
  <r>
    <n v="1635"/>
    <x v="737"/>
    <s v="TWO will be recording their next album, MOUNTAINS, in July and need your help to make their vision a reality. Many perks are available!"/>
    <n v="2000"/>
    <n v="2506"/>
    <x v="0"/>
    <x v="0"/>
    <s v="USD"/>
    <x v="738"/>
    <x v="738"/>
    <b v="0"/>
    <n v="37"/>
    <b v="1"/>
    <x v="2"/>
    <n v="1.2529999999999999"/>
    <n v="1271.5"/>
    <x v="0"/>
    <m/>
  </r>
  <r>
    <n v="1648"/>
    <x v="738"/>
    <s v="We've finished recording our debut LP &quot;Wide Awake&quot; and would love to have it pressed on vinyl, but we need your help"/>
    <n v="2300"/>
    <n v="2881"/>
    <x v="0"/>
    <x v="0"/>
    <s v="USD"/>
    <x v="739"/>
    <x v="739"/>
    <b v="0"/>
    <n v="90"/>
    <b v="1"/>
    <x v="7"/>
    <n v="1.2526086956521738"/>
    <n v="1485.5"/>
    <x v="0"/>
    <m/>
  </r>
  <r>
    <n v="1842"/>
    <x v="739"/>
    <s v="Every time we sit down to rehearse, thoughts of recording a CD excite us! We are ready to do this!  It's time, so read on..."/>
    <n v="2000"/>
    <n v="2505"/>
    <x v="0"/>
    <x v="0"/>
    <s v="USD"/>
    <x v="740"/>
    <x v="740"/>
    <b v="0"/>
    <n v="21"/>
    <b v="1"/>
    <x v="2"/>
    <n v="1.2524999999999999"/>
    <n v="1263"/>
    <x v="0"/>
    <m/>
  </r>
  <r>
    <n v="2295"/>
    <x v="740"/>
    <s v="The second full length album by SHADOWRAPTR is nearly complete. We just need a little boost to get us there. Think of the children."/>
    <n v="1200"/>
    <n v="1503"/>
    <x v="0"/>
    <x v="0"/>
    <s v="USD"/>
    <x v="741"/>
    <x v="741"/>
    <b v="0"/>
    <n v="34"/>
    <b v="1"/>
    <x v="2"/>
    <n v="1.2524999999999999"/>
    <n v="768.5"/>
    <x v="0"/>
    <m/>
  </r>
  <r>
    <n v="333"/>
    <x v="741"/>
    <s v="Enter a unique world of flavors, passion, resourcefulness and breathtaking locations. Join us on this unprecedented journey!"/>
    <n v="40000"/>
    <n v="50091"/>
    <x v="0"/>
    <x v="0"/>
    <s v="USD"/>
    <x v="742"/>
    <x v="742"/>
    <b v="1"/>
    <n v="266"/>
    <b v="1"/>
    <x v="14"/>
    <n v="1.252275"/>
    <n v="25178.5"/>
    <x v="0"/>
    <m/>
  </r>
  <r>
    <n v="398"/>
    <x v="742"/>
    <s v="My film tells the stories of Jewish Child Holocaust Survivors and how they rebuilt their lives. STRETCH GOALS ADDED!"/>
    <n v="7500"/>
    <n v="9387"/>
    <x v="0"/>
    <x v="0"/>
    <s v="USD"/>
    <x v="743"/>
    <x v="743"/>
    <b v="0"/>
    <n v="67"/>
    <b v="1"/>
    <x v="14"/>
    <n v="1.2516"/>
    <n v="4727"/>
    <x v="0"/>
    <m/>
  </r>
  <r>
    <n v="2022"/>
    <x v="743"/>
    <s v="Acanvas is a Wi-Fi connected and customizable art display that hangs on any wall, charges itself and streams art into your home"/>
    <n v="100000"/>
    <n v="125137"/>
    <x v="0"/>
    <x v="0"/>
    <s v="USD"/>
    <x v="744"/>
    <x v="744"/>
    <b v="1"/>
    <n v="325"/>
    <b v="1"/>
    <x v="0"/>
    <n v="1.2513700000000001"/>
    <n v="62731"/>
    <x v="0"/>
    <m/>
  </r>
  <r>
    <n v="1470"/>
    <x v="744"/>
    <s v="Carlos Mena presents the CASAMENA Radio Hour Vol 1, a  2-CD Mix and Compilation featuring new and unreleased Deep and Afro house."/>
    <n v="1500"/>
    <n v="1877"/>
    <x v="0"/>
    <x v="0"/>
    <s v="USD"/>
    <x v="745"/>
    <x v="745"/>
    <b v="1"/>
    <n v="81"/>
    <b v="1"/>
    <x v="8"/>
    <n v="1.2513333333333334"/>
    <n v="979"/>
    <x v="0"/>
    <m/>
  </r>
  <r>
    <n v="1611"/>
    <x v="745"/>
    <s v="Skelton-Luns CD/7&quot; No Big Deal."/>
    <n v="800"/>
    <n v="1001"/>
    <x v="0"/>
    <x v="0"/>
    <s v="USD"/>
    <x v="746"/>
    <x v="746"/>
    <b v="0"/>
    <n v="27"/>
    <b v="1"/>
    <x v="2"/>
    <n v="1.25125"/>
    <n v="514"/>
    <x v="0"/>
    <m/>
  </r>
  <r>
    <n v="2669"/>
    <x v="746"/>
    <s v="The brand new Makers Club wants something to draw the students into science and engineering and also be very inclusive."/>
    <n v="800"/>
    <n v="1001"/>
    <x v="0"/>
    <x v="0"/>
    <s v="USD"/>
    <x v="747"/>
    <x v="747"/>
    <b v="0"/>
    <n v="11"/>
    <b v="1"/>
    <x v="19"/>
    <n v="1.25125"/>
    <n v="506"/>
    <x v="0"/>
    <m/>
  </r>
  <r>
    <n v="2017"/>
    <x v="747"/>
    <s v="A big red truck filled with cutting-edge maker tools that goes from school to school, bringing the joy of building back to kids."/>
    <n v="25000"/>
    <n v="31275.599999999999"/>
    <x v="0"/>
    <x v="0"/>
    <s v="USD"/>
    <x v="748"/>
    <x v="748"/>
    <b v="1"/>
    <n v="426"/>
    <b v="1"/>
    <x v="0"/>
    <n v="1.2510239999999999"/>
    <n v="15850.8"/>
    <x v="0"/>
    <m/>
  </r>
  <r>
    <n v="1289"/>
    <x v="748"/>
    <s v="A chilling original Edwardian Comedy of errors and foolishness made for the Patrick Henry College stage."/>
    <n v="1500"/>
    <n v="1876"/>
    <x v="0"/>
    <x v="0"/>
    <s v="USD"/>
    <x v="749"/>
    <x v="749"/>
    <b v="0"/>
    <n v="52"/>
    <b v="1"/>
    <x v="4"/>
    <n v="1.2506666666666666"/>
    <n v="964"/>
    <x v="0"/>
    <m/>
  </r>
  <r>
    <n v="340"/>
    <x v="749"/>
    <s v="Feature-length documentary about five Somali Muslim students pursuing dreams of education in America"/>
    <n v="35000"/>
    <n v="43758"/>
    <x v="0"/>
    <x v="0"/>
    <s v="USD"/>
    <x v="750"/>
    <x v="750"/>
    <b v="1"/>
    <n v="299"/>
    <b v="1"/>
    <x v="14"/>
    <n v="1.2502285714285715"/>
    <n v="22028.5"/>
    <x v="0"/>
    <m/>
  </r>
  <r>
    <n v="1345"/>
    <x v="750"/>
    <s v="Peacefully taking you through my journey of being raised as a Muslim then becoming Christian, and sharing the truths I unveiled."/>
    <n v="300"/>
    <n v="375"/>
    <x v="0"/>
    <x v="0"/>
    <s v="USD"/>
    <x v="751"/>
    <x v="751"/>
    <b v="0"/>
    <n v="7"/>
    <b v="1"/>
    <x v="15"/>
    <n v="1.25"/>
    <n v="191"/>
    <x v="0"/>
    <m/>
  </r>
  <r>
    <n v="2492"/>
    <x v="751"/>
    <s v="We're a band from Hawaii trying to produce our first EP and we need help!"/>
    <n v="600"/>
    <n v="750"/>
    <x v="0"/>
    <x v="0"/>
    <s v="USD"/>
    <x v="752"/>
    <x v="752"/>
    <b v="0"/>
    <n v="27"/>
    <b v="1"/>
    <x v="13"/>
    <n v="1.25"/>
    <n v="388.5"/>
    <x v="0"/>
    <m/>
  </r>
  <r>
    <n v="2926"/>
    <x v="752"/>
    <s v="A musical, by Louis Lagalante and Patty Hamilton, that explores loss and the different ways we can choose to move on from it."/>
    <n v="3000"/>
    <n v="3750"/>
    <x v="0"/>
    <x v="0"/>
    <s v="USD"/>
    <x v="753"/>
    <x v="753"/>
    <b v="0"/>
    <n v="50"/>
    <b v="1"/>
    <x v="20"/>
    <n v="1.25"/>
    <n v="1900"/>
    <x v="0"/>
    <m/>
  </r>
  <r>
    <n v="3227"/>
    <x v="753"/>
    <s v="a colder water than here is a new play by Matt Jones and directed by Lily McLeish that will be perfomed at VAULT Festival from 1-5 Feb"/>
    <n v="1200"/>
    <n v="1500"/>
    <x v="0"/>
    <x v="1"/>
    <s v="GBP"/>
    <x v="754"/>
    <x v="754"/>
    <b v="0"/>
    <n v="30"/>
    <b v="1"/>
    <x v="4"/>
    <n v="1.25"/>
    <n v="765"/>
    <x v="0"/>
    <m/>
  </r>
  <r>
    <n v="1523"/>
    <x v="754"/>
    <s v="Monograph featuring PDX photographer Jake Shivery's 8x10 contact portraits; 1/2 plates and 1/2 extensive essay.  Approx. 9x12, 108 pgs."/>
    <n v="18500"/>
    <n v="23096"/>
    <x v="0"/>
    <x v="0"/>
    <s v="USD"/>
    <x v="755"/>
    <x v="755"/>
    <b v="1"/>
    <n v="241"/>
    <b v="1"/>
    <x v="9"/>
    <n v="1.2484324324324325"/>
    <n v="11668.5"/>
    <x v="0"/>
    <m/>
  </r>
  <r>
    <n v="3222"/>
    <x v="755"/>
    <s v="Shakespeare's classic re-imagined as a spoken and signed production for deaf and hearing audiences"/>
    <n v="2500"/>
    <n v="3120"/>
    <x v="0"/>
    <x v="0"/>
    <s v="USD"/>
    <x v="756"/>
    <x v="756"/>
    <b v="1"/>
    <n v="84"/>
    <b v="1"/>
    <x v="4"/>
    <n v="1.248"/>
    <n v="1602"/>
    <x v="0"/>
    <m/>
  </r>
  <r>
    <n v="3616"/>
    <x v="756"/>
    <s v="A vibrant, gender-inverted film-noir adaptation of Shakespeare's brutal comedy Taming of the Shrew, a visceral physical spectacle."/>
    <n v="2500"/>
    <n v="3120"/>
    <x v="0"/>
    <x v="1"/>
    <s v="GBP"/>
    <x v="757"/>
    <x v="757"/>
    <b v="0"/>
    <n v="45"/>
    <b v="1"/>
    <x v="4"/>
    <n v="1.248"/>
    <n v="1582.5"/>
    <x v="0"/>
    <m/>
  </r>
  <r>
    <n v="1643"/>
    <x v="757"/>
    <s v="This Is All Now is putting out a brand new record, and we need YOUR help to do it!"/>
    <n v="5000"/>
    <n v="6235"/>
    <x v="0"/>
    <x v="0"/>
    <s v="USD"/>
    <x v="758"/>
    <x v="758"/>
    <b v="0"/>
    <n v="37"/>
    <b v="1"/>
    <x v="7"/>
    <n v="1.2470000000000001"/>
    <n v="3136"/>
    <x v="0"/>
    <m/>
  </r>
  <r>
    <n v="3496"/>
    <x v="758"/>
    <s v="A one-woman play based on Lizzie Borden who was accused of the brutal hatchet murders of her father and step-mother.  Workshop Oct NYC."/>
    <n v="3000"/>
    <n v="3732"/>
    <x v="0"/>
    <x v="0"/>
    <s v="USD"/>
    <x v="759"/>
    <x v="759"/>
    <b v="0"/>
    <n v="78"/>
    <b v="1"/>
    <x v="4"/>
    <n v="1.244"/>
    <n v="1905"/>
    <x v="0"/>
    <m/>
  </r>
  <r>
    <n v="3458"/>
    <x v="759"/>
    <s v="I promised my mother on her deathbed that I would tell the world MY story, so here it goes...crossing fingers, 2015 SF FRINGE"/>
    <n v="978"/>
    <n v="1216"/>
    <x v="0"/>
    <x v="0"/>
    <s v="USD"/>
    <x v="760"/>
    <x v="760"/>
    <b v="0"/>
    <n v="27"/>
    <b v="1"/>
    <x v="4"/>
    <n v="1.2433537832310839"/>
    <n v="621.5"/>
    <x v="0"/>
    <m/>
  </r>
  <r>
    <n v="3168"/>
    <x v="760"/>
    <s v="A dazzling aerial show that brings to life the whimsical and romantic short stories of beloved fantasy author Italo Calvino."/>
    <n v="2500"/>
    <n v="3105"/>
    <x v="0"/>
    <x v="0"/>
    <s v="USD"/>
    <x v="761"/>
    <x v="761"/>
    <b v="1"/>
    <n v="61"/>
    <b v="1"/>
    <x v="4"/>
    <n v="1.242"/>
    <n v="1583"/>
    <x v="0"/>
    <m/>
  </r>
  <r>
    <n v="362"/>
    <x v="761"/>
    <s v="A SHORT FILM celebrating ONE RACE: the Bridger Ridge Run. TEN RUNNERS: the movie-stars. THIRTY YEARS: running wild in the mountains."/>
    <n v="9665"/>
    <n v="12000"/>
    <x v="0"/>
    <x v="0"/>
    <s v="USD"/>
    <x v="762"/>
    <x v="762"/>
    <b v="0"/>
    <n v="86"/>
    <b v="1"/>
    <x v="14"/>
    <n v="1.2415933781686497"/>
    <n v="6043"/>
    <x v="0"/>
    <m/>
  </r>
  <r>
    <n v="1384"/>
    <x v="762"/>
    <s v="Outland Warrior is my first solo musical project, featuring songs written by me and recorded at my home studio."/>
    <n v="3500"/>
    <n v="4343"/>
    <x v="0"/>
    <x v="0"/>
    <s v="USD"/>
    <x v="763"/>
    <x v="763"/>
    <b v="0"/>
    <n v="63"/>
    <b v="1"/>
    <x v="2"/>
    <n v="1.2408571428571429"/>
    <n v="2203"/>
    <x v="0"/>
    <m/>
  </r>
  <r>
    <n v="1843"/>
    <x v="763"/>
    <s v="Support Jeremy Buck &amp; The Bang as they finish and release their Brand New Album, â€œYou Are a Starâ€, as well as shoot 2 New Music Videos"/>
    <n v="10000"/>
    <n v="12400.61"/>
    <x v="0"/>
    <x v="0"/>
    <s v="USD"/>
    <x v="764"/>
    <x v="764"/>
    <b v="0"/>
    <n v="134"/>
    <b v="1"/>
    <x v="2"/>
    <n v="1.2400610000000001"/>
    <n v="6267.3050000000003"/>
    <x v="0"/>
    <m/>
  </r>
  <r>
    <n v="1299"/>
    <x v="764"/>
    <s v="A new work inspired by the classic novel and created by Dallas teens under the direction of professional artists."/>
    <n v="3500"/>
    <n v="4340"/>
    <x v="0"/>
    <x v="0"/>
    <s v="USD"/>
    <x v="765"/>
    <x v="765"/>
    <b v="0"/>
    <n v="32"/>
    <b v="1"/>
    <x v="4"/>
    <n v="1.24"/>
    <n v="2186"/>
    <x v="0"/>
    <m/>
  </r>
  <r>
    <n v="1372"/>
    <x v="765"/>
    <s v="Please help us raise funds to press our new CD!"/>
    <n v="500"/>
    <n v="620"/>
    <x v="0"/>
    <x v="0"/>
    <s v="USD"/>
    <x v="766"/>
    <x v="766"/>
    <b v="0"/>
    <n v="16"/>
    <b v="1"/>
    <x v="2"/>
    <n v="1.24"/>
    <n v="318"/>
    <x v="0"/>
    <m/>
  </r>
  <r>
    <n v="2823"/>
    <x v="766"/>
    <s v="Seliges Theater is a brand new theatre company based out of Bristol. &quot;The God of Carnage&quot; will be our debut show. Help us get started!"/>
    <n v="100"/>
    <n v="124"/>
    <x v="0"/>
    <x v="1"/>
    <s v="GBP"/>
    <x v="767"/>
    <x v="767"/>
    <b v="0"/>
    <n v="14"/>
    <b v="1"/>
    <x v="4"/>
    <n v="1.24"/>
    <n v="69"/>
    <x v="0"/>
    <m/>
  </r>
  <r>
    <n v="1896"/>
    <x v="767"/>
    <s v="My barely anticipated second album of self produced songs is ready to go.  Just need a little help to cover mastering, artwork etc."/>
    <n v="451"/>
    <n v="559"/>
    <x v="0"/>
    <x v="0"/>
    <s v="USD"/>
    <x v="768"/>
    <x v="768"/>
    <b v="0"/>
    <n v="13"/>
    <b v="1"/>
    <x v="13"/>
    <n v="1.2394678492239468"/>
    <n v="286"/>
    <x v="0"/>
    <m/>
  </r>
  <r>
    <n v="71"/>
    <x v="768"/>
    <s v="A comedic tale about the duality of man set in a trailer park needs your help with sound design and getting it into film festivals"/>
    <n v="1800"/>
    <n v="2231"/>
    <x v="0"/>
    <x v="0"/>
    <s v="USD"/>
    <x v="769"/>
    <x v="769"/>
    <b v="0"/>
    <n v="32"/>
    <b v="1"/>
    <x v="6"/>
    <n v="1.2394444444444443"/>
    <n v="1131.5"/>
    <x v="0"/>
    <m/>
  </r>
  <r>
    <n v="2005"/>
    <x v="769"/>
    <s v="The bassAware Holster is a new type of wearable audio technology that uses vibration to create a massive bass experience."/>
    <n v="30000"/>
    <n v="37104.03"/>
    <x v="0"/>
    <x v="0"/>
    <s v="USD"/>
    <x v="770"/>
    <x v="770"/>
    <b v="1"/>
    <n v="191"/>
    <b v="1"/>
    <x v="0"/>
    <n v="1.236801"/>
    <n v="18647.514999999999"/>
    <x v="0"/>
    <m/>
  </r>
  <r>
    <n v="3011"/>
    <x v="770"/>
    <s v="Necesitamos tu ayuda para poder llevar la magia del teatro universitario al Teatro Lagrada de Madrid el 23 de diciembre :)"/>
    <n v="300"/>
    <n v="371"/>
    <x v="0"/>
    <x v="8"/>
    <s v="EUR"/>
    <x v="771"/>
    <x v="771"/>
    <b v="0"/>
    <n v="25"/>
    <b v="1"/>
    <x v="12"/>
    <n v="1.2366666666666666"/>
    <n v="198"/>
    <x v="0"/>
    <m/>
  </r>
  <r>
    <n v="1509"/>
    <x v="771"/>
    <s v="A photobook about climate change, natural catastrophes, and to what extent disaster management became part of our landscape."/>
    <n v="17500"/>
    <n v="21637.22"/>
    <x v="0"/>
    <x v="2"/>
    <s v="EUR"/>
    <x v="772"/>
    <x v="772"/>
    <b v="1"/>
    <n v="196"/>
    <b v="1"/>
    <x v="9"/>
    <n v="1.2364125714285714"/>
    <n v="10916.61"/>
    <x v="0"/>
    <m/>
  </r>
  <r>
    <n v="1934"/>
    <x v="772"/>
    <s v="We are a band in need of a vehicle. We just released our new CD and have played almost every venue in town, now it's time to expand."/>
    <n v="5000"/>
    <n v="6181"/>
    <x v="0"/>
    <x v="0"/>
    <s v="USD"/>
    <x v="773"/>
    <x v="773"/>
    <b v="0"/>
    <n v="77"/>
    <b v="1"/>
    <x v="13"/>
    <n v="1.2362"/>
    <n v="3129"/>
    <x v="0"/>
    <m/>
  </r>
  <r>
    <n v="1282"/>
    <x v="773"/>
    <s v="Natalie York is releasing her new album, &quot;PROMISES.&quot; Get involved by pre-ordering your copy of the record and other goodies here!"/>
    <n v="15000"/>
    <n v="18542"/>
    <x v="0"/>
    <x v="0"/>
    <s v="USD"/>
    <x v="774"/>
    <x v="774"/>
    <b v="1"/>
    <n v="274"/>
    <b v="1"/>
    <x v="2"/>
    <n v="1.2361333333333333"/>
    <n v="9408"/>
    <x v="0"/>
    <m/>
  </r>
  <r>
    <n v="3409"/>
    <x v="774"/>
    <s v="Exciting and visceral new-writing that challenges the way we view the fine line between war and terror..."/>
    <n v="500"/>
    <n v="618"/>
    <x v="0"/>
    <x v="1"/>
    <s v="GBP"/>
    <x v="775"/>
    <x v="775"/>
    <b v="0"/>
    <n v="21"/>
    <b v="1"/>
    <x v="4"/>
    <n v="1.236"/>
    <n v="319.5"/>
    <x v="0"/>
    <m/>
  </r>
  <r>
    <n v="2085"/>
    <x v="775"/>
    <s v="Eikon worship leader Dustin Hecocks records his full length debut album this Summer, comprised of powerful music and worshipful lyrics."/>
    <n v="6000"/>
    <n v="7412"/>
    <x v="0"/>
    <x v="0"/>
    <s v="USD"/>
    <x v="776"/>
    <x v="776"/>
    <b v="0"/>
    <n v="83"/>
    <b v="1"/>
    <x v="13"/>
    <n v="1.2353333333333334"/>
    <n v="3747.5"/>
    <x v="0"/>
    <m/>
  </r>
  <r>
    <n v="2042"/>
    <x v="776"/>
    <s v="The SoundBrake headphone attachment can be used with any audio player to alert you to important outside sounds."/>
    <n v="10000"/>
    <n v="12353"/>
    <x v="0"/>
    <x v="0"/>
    <s v="USD"/>
    <x v="777"/>
    <x v="777"/>
    <b v="0"/>
    <n v="140"/>
    <b v="1"/>
    <x v="0"/>
    <n v="1.2353000000000001"/>
    <n v="6246.5"/>
    <x v="0"/>
    <m/>
  </r>
  <r>
    <n v="1749"/>
    <x v="777"/>
    <s v="Help me fund the production run of my first book by local Photographer Sandro Ortolani."/>
    <n v="10050"/>
    <n v="12410.5"/>
    <x v="0"/>
    <x v="13"/>
    <s v="EUR"/>
    <x v="778"/>
    <x v="778"/>
    <b v="0"/>
    <n v="131"/>
    <b v="1"/>
    <x v="9"/>
    <n v="1.2348756218905472"/>
    <n v="6270.75"/>
    <x v="0"/>
    <m/>
  </r>
  <r>
    <n v="3703"/>
    <x v="778"/>
    <s v="Dancing spirits and blood magic come together in-the-park to depict an image of retaliation against oppression in &quot;The Tempest&quot;"/>
    <n v="1050"/>
    <n v="1296"/>
    <x v="0"/>
    <x v="0"/>
    <s v="USD"/>
    <x v="779"/>
    <x v="779"/>
    <b v="0"/>
    <n v="30"/>
    <b v="1"/>
    <x v="4"/>
    <n v="1.2342857142857142"/>
    <n v="663"/>
    <x v="0"/>
    <m/>
  </r>
  <r>
    <n v="29"/>
    <x v="779"/>
    <s v="Genuine, no cliche Cop dramedy. Stories based on Adam's time as a Constable. What really goes on? Think you know the Police? Find out."/>
    <n v="3000"/>
    <n v="3700"/>
    <x v="0"/>
    <x v="1"/>
    <s v="GBP"/>
    <x v="780"/>
    <x v="780"/>
    <b v="0"/>
    <n v="117"/>
    <b v="1"/>
    <x v="16"/>
    <n v="1.2333333333333334"/>
    <n v="1908.5"/>
    <x v="0"/>
    <m/>
  </r>
  <r>
    <n v="345"/>
    <x v="780"/>
    <s v="With the fate of the red wolves at stake, we explore if they can still survive in their last wild home in North Carolina."/>
    <n v="14500"/>
    <n v="17875"/>
    <x v="0"/>
    <x v="0"/>
    <s v="USD"/>
    <x v="781"/>
    <x v="781"/>
    <b v="1"/>
    <n v="179"/>
    <b v="1"/>
    <x v="14"/>
    <n v="1.2327586206896552"/>
    <n v="9027"/>
    <x v="0"/>
    <m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x v="782"/>
    <x v="782"/>
    <b v="0"/>
    <n v="38"/>
    <b v="1"/>
    <x v="2"/>
    <n v="1.232608695652174"/>
    <n v="1436.5"/>
    <x v="0"/>
    <m/>
  </r>
  <r>
    <n v="532"/>
    <x v="782"/>
    <s v="A fast paced, comedic play about an anxiety-ridden filmmaker who lies to investors about having Christopher Walken in his film."/>
    <n v="10000"/>
    <n v="12325"/>
    <x v="0"/>
    <x v="0"/>
    <s v="USD"/>
    <x v="783"/>
    <x v="783"/>
    <b v="0"/>
    <n v="173"/>
    <b v="1"/>
    <x v="4"/>
    <n v="1.2324999999999999"/>
    <n v="6249"/>
    <x v="0"/>
    <m/>
  </r>
  <r>
    <n v="2665"/>
    <x v="783"/>
    <s v="Giving the best tech access and tools to Bayview Hunters Point youth - developing the next generation of tech savvy youth who excel!"/>
    <n v="3500"/>
    <n v="4310"/>
    <x v="0"/>
    <x v="0"/>
    <s v="USD"/>
    <x v="784"/>
    <x v="784"/>
    <b v="0"/>
    <n v="46"/>
    <b v="1"/>
    <x v="19"/>
    <n v="1.2314285714285715"/>
    <n v="2178"/>
    <x v="0"/>
    <m/>
  </r>
  <r>
    <n v="323"/>
    <x v="784"/>
    <s v="A documentary focusing on the Haida Nation's resurgence in the wake of colonization and Canada's Indian Residential Schools."/>
    <n v="5400"/>
    <n v="6646"/>
    <x v="0"/>
    <x v="0"/>
    <s v="USD"/>
    <x v="785"/>
    <x v="785"/>
    <b v="1"/>
    <n v="58"/>
    <b v="1"/>
    <x v="14"/>
    <n v="1.2307407407407407"/>
    <n v="3352"/>
    <x v="0"/>
    <m/>
  </r>
  <r>
    <n v="3540"/>
    <x v="785"/>
    <s v="A brand new stage adaptation of the Libby Purves/Nicholas Heiney book. A new work involving music, poetry and fajitas. #timetochange"/>
    <n v="300"/>
    <n v="369"/>
    <x v="0"/>
    <x v="1"/>
    <s v="GBP"/>
    <x v="786"/>
    <x v="786"/>
    <b v="0"/>
    <n v="8"/>
    <b v="1"/>
    <x v="4"/>
    <n v="1.23"/>
    <n v="188.5"/>
    <x v="0"/>
    <m/>
  </r>
  <r>
    <n v="4"/>
    <x v="786"/>
    <s v="19th centuryâ€™s most notorious literary characters, out of step with the times, find comradery as roommates in modern day Los Angeles."/>
    <n v="44000"/>
    <n v="54116.28"/>
    <x v="0"/>
    <x v="0"/>
    <s v="USD"/>
    <x v="787"/>
    <x v="787"/>
    <b v="0"/>
    <n v="284"/>
    <b v="1"/>
    <x v="16"/>
    <n v="1.2299154545454545"/>
    <n v="27200.14"/>
    <x v="0"/>
    <m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x v="788"/>
    <x v="788"/>
    <b v="0"/>
    <n v="58"/>
    <b v="1"/>
    <x v="0"/>
    <n v="1.2290000000000001"/>
    <n v="4945"/>
    <x v="0"/>
    <m/>
  </r>
  <r>
    <n v="2218"/>
    <x v="788"/>
    <s v="Help Idiot Stare press their next album to CD. Over 40 minutes of intense industrial rock that you're going to want to own!"/>
    <n v="2000"/>
    <n v="2456.66"/>
    <x v="0"/>
    <x v="0"/>
    <s v="USD"/>
    <x v="789"/>
    <x v="789"/>
    <b v="0"/>
    <n v="76"/>
    <b v="1"/>
    <x v="10"/>
    <n v="1.2283299999999999"/>
    <n v="1266.33"/>
    <x v="0"/>
    <m/>
  </r>
  <r>
    <n v="2554"/>
    <x v="789"/>
    <s v="Join forces with the Patagonia Winds to commission a new wind quintet to premiere at the 2015 National Flute Association Convention!"/>
    <n v="3000"/>
    <n v="3684"/>
    <x v="0"/>
    <x v="0"/>
    <s v="USD"/>
    <x v="790"/>
    <x v="790"/>
    <b v="0"/>
    <n v="67"/>
    <b v="1"/>
    <x v="18"/>
    <n v="1.228"/>
    <n v="1875.5"/>
    <x v="0"/>
    <m/>
  </r>
  <r>
    <n v="1355"/>
    <x v="790"/>
    <s v="Sherlock's Home was the most important Sherlock Holmes book of 2012 - about Undershaw - this project is to release language versions."/>
    <n v="2500"/>
    <n v="3067"/>
    <x v="0"/>
    <x v="1"/>
    <s v="GBP"/>
    <x v="791"/>
    <x v="791"/>
    <b v="0"/>
    <n v="121"/>
    <b v="1"/>
    <x v="15"/>
    <n v="1.2267999999999999"/>
    <n v="1594"/>
    <x v="0"/>
    <m/>
  </r>
  <r>
    <n v="1664"/>
    <x v="791"/>
    <s v="Korean-American Soprano Grace's Debut Album - coming up in June 2012. Come and be part of this exciting project!"/>
    <n v="2500"/>
    <n v="3060.22"/>
    <x v="0"/>
    <x v="0"/>
    <s v="USD"/>
    <x v="792"/>
    <x v="792"/>
    <b v="0"/>
    <n v="89"/>
    <b v="1"/>
    <x v="7"/>
    <n v="1.2240879999999998"/>
    <n v="1574.61"/>
    <x v="0"/>
    <m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x v="793"/>
    <x v="793"/>
    <b v="0"/>
    <n v="108"/>
    <b v="1"/>
    <x v="15"/>
    <n v="1.224"/>
    <n v="3114"/>
    <x v="0"/>
    <m/>
  </r>
  <r>
    <n v="3308"/>
    <x v="793"/>
    <s v="Descend into the dark world of steampunk noir in this thrilling new play, written by Maggie Lee and directed by Amy Poisson!"/>
    <n v="3500"/>
    <n v="4280"/>
    <x v="0"/>
    <x v="0"/>
    <s v="USD"/>
    <x v="794"/>
    <x v="794"/>
    <b v="0"/>
    <n v="57"/>
    <b v="1"/>
    <x v="4"/>
    <n v="1.2228571428571429"/>
    <n v="2168.5"/>
    <x v="0"/>
    <m/>
  </r>
  <r>
    <n v="1247"/>
    <x v="794"/>
    <s v="BRAIN DEAD is going to record their debut EP and they need your help, Bozos!"/>
    <n v="3500"/>
    <n v="4275"/>
    <x v="0"/>
    <x v="0"/>
    <s v="USD"/>
    <x v="795"/>
    <x v="795"/>
    <b v="1"/>
    <n v="50"/>
    <b v="1"/>
    <x v="2"/>
    <n v="1.2214285714285715"/>
    <n v="2162.5"/>
    <x v="0"/>
    <m/>
  </r>
  <r>
    <n v="1394"/>
    <x v="795"/>
    <s v="We've finally finished recording our first full length album! We're getting together all the merch to go along with the release."/>
    <n v="750"/>
    <n v="916"/>
    <x v="0"/>
    <x v="0"/>
    <s v="USD"/>
    <x v="796"/>
    <x v="796"/>
    <b v="0"/>
    <n v="17"/>
    <b v="1"/>
    <x v="2"/>
    <n v="1.2213333333333334"/>
    <n v="466.5"/>
    <x v="0"/>
    <m/>
  </r>
  <r>
    <n v="721"/>
    <x v="796"/>
    <s v="Everything families need to host a Jewish welcoming ritual when opting out of circumcision. Includes original ceremonies and music."/>
    <n v="8200"/>
    <n v="10013"/>
    <x v="0"/>
    <x v="0"/>
    <s v="USD"/>
    <x v="797"/>
    <x v="797"/>
    <b v="0"/>
    <n v="119"/>
    <b v="1"/>
    <x v="15"/>
    <n v="1.2210975609756098"/>
    <n v="5066"/>
    <x v="0"/>
    <m/>
  </r>
  <r>
    <n v="1604"/>
    <x v="797"/>
    <s v="Kentucky Knife Fight is making a music video for the release of their new song, &quot;Love the Lonely.&quot; Raising money for production costs."/>
    <n v="2800"/>
    <n v="3419"/>
    <x v="0"/>
    <x v="0"/>
    <s v="USD"/>
    <x v="798"/>
    <x v="798"/>
    <b v="0"/>
    <n v="70"/>
    <b v="1"/>
    <x v="2"/>
    <n v="1.2210714285714286"/>
    <n v="1744.5"/>
    <x v="0"/>
    <m/>
  </r>
  <r>
    <n v="3571"/>
    <x v="798"/>
    <s v="Support Kuleshovâ€™s first full length production; help to build the set and bring a fierce and important new play to life"/>
    <n v="1500"/>
    <n v="1831"/>
    <x v="0"/>
    <x v="1"/>
    <s v="GBP"/>
    <x v="799"/>
    <x v="799"/>
    <b v="0"/>
    <n v="25"/>
    <b v="1"/>
    <x v="4"/>
    <n v="1.2206666666666666"/>
    <n v="928"/>
    <x v="0"/>
    <m/>
  </r>
  <r>
    <n v="370"/>
    <x v="799"/>
    <s v="An exploration of what Sikhism is, through the journey of eight pilgrims at Hola Mohalla, a religious festival in Anandpur Sahib, India"/>
    <n v="25000"/>
    <n v="30505"/>
    <x v="0"/>
    <x v="0"/>
    <s v="USD"/>
    <x v="800"/>
    <x v="800"/>
    <b v="0"/>
    <n v="43"/>
    <b v="1"/>
    <x v="14"/>
    <n v="1.2202"/>
    <n v="15274"/>
    <x v="0"/>
    <m/>
  </r>
  <r>
    <n v="846"/>
    <x v="800"/>
    <s v="Pre-order and help me fund new merchandise so we can make the album release something amazing."/>
    <n v="1100"/>
    <n v="1342.01"/>
    <x v="0"/>
    <x v="1"/>
    <s v="GBP"/>
    <x v="801"/>
    <x v="801"/>
    <b v="0"/>
    <n v="47"/>
    <b v="1"/>
    <x v="17"/>
    <n v="1.2200090909090908"/>
    <n v="694.505"/>
    <x v="0"/>
    <m/>
  </r>
  <r>
    <n v="1294"/>
    <x v="801"/>
    <s v="We have an award-winning Danish play, now we just need a bathroom set to perform it in. Spend a penny to help us build the set!"/>
    <n v="500"/>
    <n v="610"/>
    <x v="0"/>
    <x v="1"/>
    <s v="GBP"/>
    <x v="802"/>
    <x v="802"/>
    <b v="0"/>
    <n v="22"/>
    <b v="1"/>
    <x v="4"/>
    <n v="1.22"/>
    <n v="316"/>
    <x v="0"/>
    <m/>
  </r>
  <r>
    <n v="3404"/>
    <x v="802"/>
    <s v="The Montclair Shakespeare Series presents staged readings of Shakespeare's work in historic venues throughout the summer in Montclair."/>
    <n v="500"/>
    <n v="610"/>
    <x v="0"/>
    <x v="0"/>
    <s v="USD"/>
    <x v="803"/>
    <x v="803"/>
    <b v="0"/>
    <n v="3"/>
    <b v="1"/>
    <x v="4"/>
    <n v="1.22"/>
    <n v="306.5"/>
    <x v="0"/>
    <m/>
  </r>
  <r>
    <n v="837"/>
    <x v="803"/>
    <s v="Take 147 is currently in the process of recording the debut album called, &quot;Nothin' to Lose&quot;."/>
    <n v="2500"/>
    <n v="3045"/>
    <x v="0"/>
    <x v="0"/>
    <s v="USD"/>
    <x v="804"/>
    <x v="804"/>
    <b v="0"/>
    <n v="62"/>
    <b v="1"/>
    <x v="2"/>
    <n v="1.218"/>
    <n v="1553.5"/>
    <x v="0"/>
    <m/>
  </r>
  <r>
    <n v="2962"/>
    <x v="804"/>
    <s v="A pop-up outdoor theatre company bringing accessible Shakespeare to parks and other locations in the greater Phoenix area!"/>
    <n v="1000"/>
    <n v="1218"/>
    <x v="0"/>
    <x v="0"/>
    <s v="USD"/>
    <x v="805"/>
    <x v="805"/>
    <b v="0"/>
    <n v="20"/>
    <b v="1"/>
    <x v="4"/>
    <n v="1.218"/>
    <n v="619"/>
    <x v="0"/>
    <m/>
  </r>
  <r>
    <n v="3468"/>
    <x v="805"/>
    <s v="Amidst the atrocities of WWII, two women transcend enemy lines to make the ultimate heroic sacrifice."/>
    <n v="10000"/>
    <n v="12178"/>
    <x v="0"/>
    <x v="0"/>
    <s v="USD"/>
    <x v="806"/>
    <x v="806"/>
    <b v="0"/>
    <n v="17"/>
    <b v="1"/>
    <x v="4"/>
    <n v="1.2178"/>
    <n v="6097.5"/>
    <x v="0"/>
    <m/>
  </r>
  <r>
    <n v="3810"/>
    <x v="806"/>
    <s v="Theater students of UMass present a large-scale theater collaboration that will revolutionize the way you see Shakespeare."/>
    <n v="1500"/>
    <n v="1826"/>
    <x v="0"/>
    <x v="0"/>
    <s v="USD"/>
    <x v="807"/>
    <x v="807"/>
    <b v="0"/>
    <n v="26"/>
    <b v="1"/>
    <x v="4"/>
    <n v="1.2173333333333334"/>
    <n v="926"/>
    <x v="0"/>
    <m/>
  </r>
  <r>
    <n v="2985"/>
    <x v="807"/>
    <s v="From the moment we flew in to the world of The Circus, we have dreamed of opening our own studio. Help us get our dream off the ground!"/>
    <n v="10000"/>
    <n v="12165"/>
    <x v="0"/>
    <x v="11"/>
    <s v="NZD"/>
    <x v="808"/>
    <x v="808"/>
    <b v="0"/>
    <n v="111"/>
    <b v="1"/>
    <x v="12"/>
    <n v="1.2164999999999999"/>
    <n v="6138"/>
    <x v="0"/>
    <m/>
  </r>
  <r>
    <n v="3281"/>
    <x v="808"/>
    <s v="&quot;This is how theater should connect to people&quot;  Margo Jefferson, Pulitzer Prize winning critic"/>
    <n v="5000"/>
    <n v="6080"/>
    <x v="0"/>
    <x v="0"/>
    <s v="USD"/>
    <x v="809"/>
    <x v="809"/>
    <b v="0"/>
    <n v="47"/>
    <b v="1"/>
    <x v="4"/>
    <n v="1.216"/>
    <n v="3063.5"/>
    <x v="0"/>
    <m/>
  </r>
  <r>
    <n v="2168"/>
    <x v="809"/>
    <s v="We're hitting the studio to record our next album, &quot;Pizazz&quot;!! Help us put the FUN in FUNK!!"/>
    <n v="18000"/>
    <n v="21884.69"/>
    <x v="0"/>
    <x v="0"/>
    <s v="USD"/>
    <x v="810"/>
    <x v="810"/>
    <b v="0"/>
    <n v="340"/>
    <b v="1"/>
    <x v="2"/>
    <n v="1.215816111111111"/>
    <n v="11112.344999999999"/>
    <x v="0"/>
    <m/>
  </r>
  <r>
    <n v="2490"/>
    <x v="810"/>
    <s v="We are trying to fund our first multi-state tour this summer in an effort to get our music out to as many people as possible."/>
    <n v="500"/>
    <n v="607"/>
    <x v="0"/>
    <x v="0"/>
    <s v="USD"/>
    <x v="811"/>
    <x v="811"/>
    <b v="0"/>
    <n v="16"/>
    <b v="1"/>
    <x v="13"/>
    <n v="1.214"/>
    <n v="311.5"/>
    <x v="0"/>
    <m/>
  </r>
  <r>
    <n v="2285"/>
    <x v="811"/>
    <s v="BSA is headed to Nashville, TN USA to record our first album at the historic Welcome to 1979 Studio. Come re-write history with us..."/>
    <n v="3000"/>
    <n v="3641"/>
    <x v="0"/>
    <x v="0"/>
    <s v="USD"/>
    <x v="812"/>
    <x v="812"/>
    <b v="0"/>
    <n v="79"/>
    <b v="1"/>
    <x v="2"/>
    <n v="1.2136666666666667"/>
    <n v="1860"/>
    <x v="0"/>
    <m/>
  </r>
  <r>
    <n v="3706"/>
    <x v="812"/>
    <s v="Our original dramatic adaption of this Mozart opera is staged to create visually stunning fun with live music."/>
    <n v="1500"/>
    <n v="1820"/>
    <x v="0"/>
    <x v="0"/>
    <s v="USD"/>
    <x v="813"/>
    <x v="813"/>
    <b v="0"/>
    <n v="13"/>
    <b v="1"/>
    <x v="4"/>
    <n v="1.2133333333333334"/>
    <n v="916.5"/>
    <x v="0"/>
    <m/>
  </r>
  <r>
    <n v="3019"/>
    <x v="813"/>
    <s v="We plan to transition from 35mm to the new digital projection format to continue to show current first run films for our community."/>
    <n v="15000"/>
    <n v="18185"/>
    <x v="0"/>
    <x v="0"/>
    <s v="USD"/>
    <x v="814"/>
    <x v="814"/>
    <b v="0"/>
    <n v="226"/>
    <b v="1"/>
    <x v="12"/>
    <n v="1.2123333333333333"/>
    <n v="9205.5"/>
    <x v="0"/>
    <m/>
  </r>
  <r>
    <n v="1621"/>
    <x v="814"/>
    <s v="Its long over due! Help us fund our debut album! We need all our friends and fans support on this! Lets make it happen!"/>
    <n v="5000"/>
    <n v="6060"/>
    <x v="0"/>
    <x v="0"/>
    <s v="USD"/>
    <x v="815"/>
    <x v="815"/>
    <b v="0"/>
    <n v="37"/>
    <b v="1"/>
    <x v="2"/>
    <n v="1.212"/>
    <n v="3048.5"/>
    <x v="0"/>
    <m/>
  </r>
  <r>
    <n v="3290"/>
    <x v="815"/>
    <s v="Pregnancy. Viagra. Murder. Nutella. What more could you want?_x000a__x000a_Help get JunkBox Theatre to Edinburgh Fringe 2017!"/>
    <n v="2000"/>
    <n v="2424"/>
    <x v="0"/>
    <x v="1"/>
    <s v="GBP"/>
    <x v="816"/>
    <x v="816"/>
    <b v="0"/>
    <n v="72"/>
    <b v="1"/>
    <x v="4"/>
    <n v="1.212"/>
    <n v="1248"/>
    <x v="0"/>
    <m/>
  </r>
  <r>
    <n v="3488"/>
    <x v="816"/>
    <s v="GTP has been protected financially by The Director since 2012. Now it's time for the community. Do you want GTP? Are we worth it?"/>
    <n v="3000"/>
    <n v="3636"/>
    <x v="0"/>
    <x v="0"/>
    <s v="USD"/>
    <x v="817"/>
    <x v="817"/>
    <b v="0"/>
    <n v="29"/>
    <b v="1"/>
    <x v="4"/>
    <n v="1.212"/>
    <n v="1832.5"/>
    <x v="0"/>
    <m/>
  </r>
  <r>
    <n v="3700"/>
    <x v="817"/>
    <s v="Help me produce the play I have written for my senior project!"/>
    <n v="500"/>
    <n v="606"/>
    <x v="0"/>
    <x v="0"/>
    <s v="USD"/>
    <x v="818"/>
    <x v="818"/>
    <b v="0"/>
    <n v="18"/>
    <b v="1"/>
    <x v="4"/>
    <n v="1.212"/>
    <n v="312"/>
    <x v="0"/>
    <m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x v="819"/>
    <x v="819"/>
    <b v="0"/>
    <n v="217"/>
    <b v="1"/>
    <x v="0"/>
    <n v="1.2110000000000001"/>
    <n v="6163.5"/>
    <x v="0"/>
    <m/>
  </r>
  <r>
    <n v="2318"/>
    <x v="819"/>
    <s v="A book/CD by Michael Hearst featuring songs and factoids that celebrate some of the most bizarre (and under-appreciated) animals that roam the planet!"/>
    <n v="5000"/>
    <n v="6053"/>
    <x v="0"/>
    <x v="0"/>
    <s v="USD"/>
    <x v="820"/>
    <x v="820"/>
    <b v="1"/>
    <n v="163"/>
    <b v="1"/>
    <x v="13"/>
    <n v="1.2105999999999999"/>
    <n v="3108"/>
    <x v="0"/>
    <m/>
  </r>
  <r>
    <n v="1847"/>
    <x v="820"/>
    <s v="Deathtrap America is touring the country this spring.  Your pledge will help us across the country with Faster Pussycat and QueensrÃ¿che"/>
    <n v="2500"/>
    <n v="3022"/>
    <x v="0"/>
    <x v="0"/>
    <s v="USD"/>
    <x v="821"/>
    <x v="821"/>
    <b v="0"/>
    <n v="38"/>
    <b v="1"/>
    <x v="2"/>
    <n v="1.2088000000000001"/>
    <n v="1530"/>
    <x v="0"/>
    <m/>
  </r>
  <r>
    <n v="1931"/>
    <x v="821"/>
    <s v="We're an indie rock band from Clearwater, FL headed back into the studio to finish our latest EP."/>
    <n v="2000"/>
    <n v="2412.02"/>
    <x v="0"/>
    <x v="0"/>
    <s v="USD"/>
    <x v="822"/>
    <x v="822"/>
    <b v="0"/>
    <n v="50"/>
    <b v="1"/>
    <x v="13"/>
    <n v="1.20601"/>
    <n v="1231.01"/>
    <x v="0"/>
    <m/>
  </r>
  <r>
    <n v="523"/>
    <x v="822"/>
    <s v="The Star on My Heart, an original play based on a survivor of the Terezin concentration camp, with community outreach for all ages."/>
    <n v="5000"/>
    <n v="6030"/>
    <x v="0"/>
    <x v="0"/>
    <s v="USD"/>
    <x v="823"/>
    <x v="823"/>
    <b v="0"/>
    <n v="84"/>
    <b v="1"/>
    <x v="4"/>
    <n v="1.206"/>
    <n v="3057"/>
    <x v="0"/>
    <m/>
  </r>
  <r>
    <n v="281"/>
    <x v="823"/>
    <s v="Last May, I created my mission: To reunite the brilliant but (in my opinion) under-appreciated band, the Kinks. I decided to make..."/>
    <n v="5500"/>
    <n v="6632.32"/>
    <x v="0"/>
    <x v="0"/>
    <s v="USD"/>
    <x v="824"/>
    <x v="824"/>
    <b v="1"/>
    <n v="79"/>
    <b v="1"/>
    <x v="14"/>
    <n v="1.2058763636363636"/>
    <n v="3355.66"/>
    <x v="0"/>
    <m/>
  </r>
  <r>
    <n v="2094"/>
    <x v="824"/>
    <s v="We've got a new record, Slick Machine._x000a_We want to release it and tour the US to support it, but we need your help to make it happen."/>
    <n v="3500"/>
    <n v="4219"/>
    <x v="0"/>
    <x v="0"/>
    <s v="USD"/>
    <x v="825"/>
    <x v="825"/>
    <b v="0"/>
    <n v="72"/>
    <b v="1"/>
    <x v="13"/>
    <n v="1.2054285714285715"/>
    <n v="2145.5"/>
    <x v="0"/>
    <m/>
  </r>
  <r>
    <n v="1473"/>
    <x v="825"/>
    <s v="Public Radio Project"/>
    <n v="1500"/>
    <n v="1807.74"/>
    <x v="0"/>
    <x v="0"/>
    <s v="USD"/>
    <x v="826"/>
    <x v="826"/>
    <b v="1"/>
    <n v="47"/>
    <b v="1"/>
    <x v="8"/>
    <n v="1.20516"/>
    <n v="927.37"/>
    <x v="0"/>
    <m/>
  </r>
  <r>
    <n v="11"/>
    <x v="826"/>
    <s v="HamRadioNow will produce YouTube video of the complete 2016 ARRL &amp; TAPR Amateur Radio (Ham Radio) Digital Communications Conference"/>
    <n v="5000"/>
    <n v="6025"/>
    <x v="0"/>
    <x v="0"/>
    <s v="USD"/>
    <x v="827"/>
    <x v="827"/>
    <b v="0"/>
    <n v="75"/>
    <b v="1"/>
    <x v="16"/>
    <n v="1.2050000000000001"/>
    <n v="3050"/>
    <x v="0"/>
    <m/>
  </r>
  <r>
    <n v="537"/>
    <x v="827"/>
    <s v="Transforming bystanders into anti-bullies since 2012 thru inclusive learning environments.  Together we can take back our classrooms."/>
    <n v="2000"/>
    <n v="2410"/>
    <x v="0"/>
    <x v="0"/>
    <s v="USD"/>
    <x v="828"/>
    <x v="828"/>
    <b v="0"/>
    <n v="59"/>
    <b v="1"/>
    <x v="4"/>
    <n v="1.2050000000000001"/>
    <n v="1234.5"/>
    <x v="0"/>
    <m/>
  </r>
  <r>
    <n v="3005"/>
    <x v="828"/>
    <s v="Pangea House is a collectively run, all ages music venue and community space in desperate need of some renovation and updates."/>
    <n v="10600"/>
    <n v="12772.6"/>
    <x v="0"/>
    <x v="0"/>
    <s v="USD"/>
    <x v="829"/>
    <x v="829"/>
    <b v="0"/>
    <n v="118"/>
    <b v="1"/>
    <x v="12"/>
    <n v="1.2049622641509434"/>
    <n v="6445.3"/>
    <x v="0"/>
    <m/>
  </r>
  <r>
    <n v="733"/>
    <x v="829"/>
    <s v="Sinatra Cookbook is an ebook featuring 12 fantastic example applications built on the Sinatra framework and many well known Ruby gems."/>
    <n v="2500"/>
    <n v="3012"/>
    <x v="0"/>
    <x v="1"/>
    <s v="GBP"/>
    <x v="830"/>
    <x v="830"/>
    <b v="0"/>
    <n v="169"/>
    <b v="1"/>
    <x v="15"/>
    <n v="1.2048000000000001"/>
    <n v="1590.5"/>
    <x v="0"/>
    <m/>
  </r>
  <r>
    <n v="2091"/>
    <x v="830"/>
    <s v="I'm an 18-year old singer/songwriter from California. I'd love your support to get my album of original songs professionally recorded."/>
    <n v="18000"/>
    <n v="21684.2"/>
    <x v="0"/>
    <x v="0"/>
    <s v="USD"/>
    <x v="831"/>
    <x v="831"/>
    <b v="0"/>
    <n v="246"/>
    <b v="1"/>
    <x v="13"/>
    <n v="1.2046777777777777"/>
    <n v="10965.1"/>
    <x v="0"/>
    <m/>
  </r>
  <r>
    <n v="840"/>
    <x v="831"/>
    <s v="Carl King / Sir Millard Mulch / Dr. Zoltan Ã˜belisk is making a new 45-minute instrumental sci-fi album!"/>
    <n v="10000"/>
    <n v="12041.66"/>
    <x v="0"/>
    <x v="0"/>
    <s v="USD"/>
    <x v="832"/>
    <x v="832"/>
    <b v="0"/>
    <n v="190"/>
    <b v="1"/>
    <x v="17"/>
    <n v="1.2041660000000001"/>
    <n v="6115.83"/>
    <x v="0"/>
    <m/>
  </r>
  <r>
    <n v="2089"/>
    <x v="832"/>
    <s v="Little Moses is trying to record their first EP, and we can't do it without your help!"/>
    <n v="2500"/>
    <n v="3010.01"/>
    <x v="0"/>
    <x v="0"/>
    <s v="USD"/>
    <x v="833"/>
    <x v="833"/>
    <b v="0"/>
    <n v="62"/>
    <b v="1"/>
    <x v="13"/>
    <n v="1.2040040000000001"/>
    <n v="1536.0050000000001"/>
    <x v="0"/>
    <m/>
  </r>
  <r>
    <n v="845"/>
    <x v="833"/>
    <s v="Help Legend of Zelda tribute band Master Sword complete their latest heavy metal album: Shadow and Steel!"/>
    <n v="5000"/>
    <n v="6019.01"/>
    <x v="0"/>
    <x v="0"/>
    <s v="USD"/>
    <x v="834"/>
    <x v="834"/>
    <b v="0"/>
    <n v="177"/>
    <b v="1"/>
    <x v="17"/>
    <n v="1.203802"/>
    <n v="3098.0050000000001"/>
    <x v="0"/>
    <m/>
  </r>
  <r>
    <n v="2031"/>
    <x v="834"/>
    <s v="With Linkio you can use your smartphone to control every electronic you own- for only $100!"/>
    <n v="50000"/>
    <n v="60175"/>
    <x v="0"/>
    <x v="14"/>
    <s v="EUR"/>
    <x v="835"/>
    <x v="835"/>
    <b v="1"/>
    <n v="508"/>
    <b v="1"/>
    <x v="0"/>
    <n v="1.2035"/>
    <n v="30341.5"/>
    <x v="0"/>
    <m/>
  </r>
  <r>
    <n v="1526"/>
    <x v="835"/>
    <s v="Landscapes &amp; human bodies; striking images from Jean-Paul Bourdier. What you see is real; no digital altering; all analog photography."/>
    <n v="23000"/>
    <n v="27675"/>
    <x v="0"/>
    <x v="0"/>
    <s v="USD"/>
    <x v="836"/>
    <x v="836"/>
    <b v="1"/>
    <n v="280"/>
    <b v="1"/>
    <x v="9"/>
    <n v="1.2032608695652174"/>
    <n v="13977.5"/>
    <x v="0"/>
    <m/>
  </r>
  <r>
    <n v="2195"/>
    <x v="836"/>
    <s v="A gritty, noir tabletop RPG with a fast-paced combo-based battle system."/>
    <n v="4600"/>
    <n v="5535"/>
    <x v="0"/>
    <x v="0"/>
    <s v="USD"/>
    <x v="837"/>
    <x v="837"/>
    <b v="0"/>
    <n v="115"/>
    <b v="1"/>
    <x v="1"/>
    <n v="1.2032608695652174"/>
    <n v="2825"/>
    <x v="0"/>
    <m/>
  </r>
  <r>
    <n v="1245"/>
    <x v="837"/>
    <s v="Smokey Folk is a folk rock band with a vaudeville twist! We have 18 original songs and want to record an album. Help us out!"/>
    <n v="2000"/>
    <n v="2405"/>
    <x v="0"/>
    <x v="0"/>
    <s v="USD"/>
    <x v="838"/>
    <x v="838"/>
    <b v="1"/>
    <n v="17"/>
    <b v="1"/>
    <x v="2"/>
    <n v="1.2024999999999999"/>
    <n v="1211"/>
    <x v="0"/>
    <m/>
  </r>
  <r>
    <n v="2827"/>
    <x v="838"/>
    <s v="We are Capital J Theater Company and are looking to create the first production of an Alumni Theater Series at The Pennington School!"/>
    <n v="2000"/>
    <n v="2405"/>
    <x v="0"/>
    <x v="0"/>
    <s v="USD"/>
    <x v="839"/>
    <x v="839"/>
    <b v="0"/>
    <n v="23"/>
    <b v="1"/>
    <x v="4"/>
    <n v="1.2024999999999999"/>
    <n v="1214"/>
    <x v="0"/>
    <m/>
  </r>
  <r>
    <n v="2838"/>
    <x v="839"/>
    <s v="You like things that are funny. You (secretly) like murder. So why not support the NYC return of this hilarious whodunit?"/>
    <n v="2000"/>
    <n v="2405"/>
    <x v="0"/>
    <x v="0"/>
    <s v="USD"/>
    <x v="840"/>
    <x v="840"/>
    <b v="0"/>
    <n v="54"/>
    <b v="1"/>
    <x v="4"/>
    <n v="1.2024999999999999"/>
    <n v="1229.5"/>
    <x v="0"/>
    <m/>
  </r>
  <r>
    <n v="2027"/>
    <x v="840"/>
    <s v="Modular smartphone-based headset with external sensors for 4&quot; - 5.7&quot; Android &amp; iOS phones, iPhone 6 Plus included!"/>
    <n v="100000"/>
    <n v="120249"/>
    <x v="0"/>
    <x v="0"/>
    <s v="USD"/>
    <x v="841"/>
    <x v="841"/>
    <b v="1"/>
    <n v="539"/>
    <b v="1"/>
    <x v="0"/>
    <n v="1.2024900000000001"/>
    <n v="60394"/>
    <x v="0"/>
    <m/>
  </r>
  <r>
    <n v="416"/>
    <x v="841"/>
    <s v="35,000 pounds of food to a city. Highlighting the &quot;Convoy New Britain&quot; event from birth to beyond."/>
    <n v="1000"/>
    <n v="1202.17"/>
    <x v="0"/>
    <x v="0"/>
    <s v="USD"/>
    <x v="842"/>
    <x v="842"/>
    <b v="0"/>
    <n v="25"/>
    <b v="1"/>
    <x v="14"/>
    <n v="1.2021700000000002"/>
    <n v="613.58500000000004"/>
    <x v="0"/>
    <m/>
  </r>
  <r>
    <n v="2049"/>
    <x v="842"/>
    <s v="Keyless. Alarm secured. GPS tracking."/>
    <n v="50000"/>
    <n v="60095.35"/>
    <x v="0"/>
    <x v="1"/>
    <s v="GBP"/>
    <x v="843"/>
    <x v="843"/>
    <b v="0"/>
    <n v="742"/>
    <b v="1"/>
    <x v="0"/>
    <n v="1.2019070000000001"/>
    <n v="30418.674999999999"/>
    <x v="0"/>
    <m/>
  </r>
  <r>
    <n v="2717"/>
    <x v="843"/>
    <s v="ONLY HOURS LEFT ON THE CAMPAIGN! Our stretch goal is $35k; let's build a home for standup/improv shows &amp; classes in VT!"/>
    <n v="25000"/>
    <n v="30026"/>
    <x v="0"/>
    <x v="0"/>
    <s v="USD"/>
    <x v="844"/>
    <x v="844"/>
    <b v="1"/>
    <n v="325"/>
    <b v="1"/>
    <x v="12"/>
    <n v="1.2010400000000001"/>
    <n v="15175.5"/>
    <x v="0"/>
    <m/>
  </r>
  <r>
    <n v="291"/>
    <x v="844"/>
    <s v="ZoÃ« Romano will be the first person to RUN the route of the Tour de France. I will join her to document that adventure."/>
    <n v="5000"/>
    <n v="6001"/>
    <x v="0"/>
    <x v="0"/>
    <s v="USD"/>
    <x v="845"/>
    <x v="845"/>
    <b v="1"/>
    <n v="128"/>
    <b v="1"/>
    <x v="14"/>
    <n v="1.2001999999999999"/>
    <n v="3064.5"/>
    <x v="0"/>
    <m/>
  </r>
  <r>
    <n v="45"/>
    <x v="845"/>
    <s v="The Art of the Lift is a crime drama that follows an expert crew of pick-pockets and their attempt at breaking in a new recruit."/>
    <n v="5000"/>
    <n v="6000"/>
    <x v="0"/>
    <x v="0"/>
    <s v="USD"/>
    <x v="846"/>
    <x v="846"/>
    <b v="0"/>
    <n v="61"/>
    <b v="1"/>
    <x v="16"/>
    <n v="1.2"/>
    <n v="3030.5"/>
    <x v="0"/>
    <m/>
  </r>
  <r>
    <n v="91"/>
    <x v="846"/>
    <s v="&quot;Overtime&quot; is a 15 minute horror film about a man haunted by the memories of his past during a graveyard shift at his factory job."/>
    <n v="3000"/>
    <n v="3600"/>
    <x v="0"/>
    <x v="0"/>
    <s v="USD"/>
    <x v="847"/>
    <x v="847"/>
    <b v="0"/>
    <n v="46"/>
    <b v="1"/>
    <x v="6"/>
    <n v="1.2"/>
    <n v="1823"/>
    <x v="0"/>
    <m/>
  </r>
  <r>
    <n v="104"/>
    <x v="847"/>
    <s v="UCF short film about an old man, his love for music, and his misplaced trumpet.  "/>
    <n v="500"/>
    <n v="600"/>
    <x v="0"/>
    <x v="0"/>
    <s v="USD"/>
    <x v="848"/>
    <x v="848"/>
    <b v="0"/>
    <n v="10"/>
    <b v="1"/>
    <x v="6"/>
    <n v="1.2"/>
    <n v="305"/>
    <x v="0"/>
    <m/>
  </r>
  <r>
    <n v="375"/>
    <x v="848"/>
    <s v="As the videocam &quot;Enrique de Malaca&quot; circumnavigates the globe, it captures stories of friends who have set foot on other lands."/>
    <n v="500"/>
    <n v="600"/>
    <x v="0"/>
    <x v="0"/>
    <s v="USD"/>
    <x v="849"/>
    <x v="849"/>
    <b v="0"/>
    <n v="14"/>
    <b v="1"/>
    <x v="14"/>
    <n v="1.2"/>
    <n v="307"/>
    <x v="0"/>
    <m/>
  </r>
  <r>
    <n v="1755"/>
    <x v="849"/>
    <s v="For about a year I've been taking pictures while walking around the block with my dog. Want to publish a ebook of what I captured."/>
    <n v="25"/>
    <n v="30"/>
    <x v="0"/>
    <x v="0"/>
    <s v="USD"/>
    <x v="850"/>
    <x v="850"/>
    <b v="0"/>
    <n v="4"/>
    <b v="1"/>
    <x v="9"/>
    <n v="1.2"/>
    <n v="17"/>
    <x v="0"/>
    <m/>
  </r>
  <r>
    <n v="2167"/>
    <x v="850"/>
    <s v="We need YOUR HELP to take one more step to this make release sound amazing!"/>
    <n v="150"/>
    <n v="180"/>
    <x v="0"/>
    <x v="0"/>
    <s v="USD"/>
    <x v="851"/>
    <x v="851"/>
    <b v="0"/>
    <n v="8"/>
    <b v="1"/>
    <x v="2"/>
    <n v="1.2"/>
    <n v="94"/>
    <x v="0"/>
    <m/>
  </r>
  <r>
    <n v="2782"/>
    <x v="851"/>
    <s v="The premiere theatre troupe in SE Michigan offering acting opportunities for the 50+ actor."/>
    <n v="1000"/>
    <n v="1200"/>
    <x v="0"/>
    <x v="0"/>
    <s v="USD"/>
    <x v="852"/>
    <x v="852"/>
    <b v="0"/>
    <n v="18"/>
    <b v="1"/>
    <x v="4"/>
    <n v="1.2"/>
    <n v="609"/>
    <x v="0"/>
    <m/>
  </r>
  <r>
    <n v="3623"/>
    <x v="852"/>
    <s v="An original play exploring the complications of romantic relationships in all forms."/>
    <n v="2500"/>
    <n v="3000"/>
    <x v="0"/>
    <x v="0"/>
    <s v="USD"/>
    <x v="853"/>
    <x v="853"/>
    <b v="0"/>
    <n v="34"/>
    <b v="1"/>
    <x v="4"/>
    <n v="1.2"/>
    <n v="1517"/>
    <x v="0"/>
    <m/>
  </r>
  <r>
    <n v="3690"/>
    <x v="853"/>
    <s v="A play honoring the lives and legacies of the activists and those remembered at the 1992 ACT UP Ashes Action at The White House"/>
    <n v="1500"/>
    <n v="1800"/>
    <x v="0"/>
    <x v="0"/>
    <s v="USD"/>
    <x v="854"/>
    <x v="854"/>
    <b v="0"/>
    <n v="31"/>
    <b v="1"/>
    <x v="4"/>
    <n v="1.2"/>
    <n v="915.5"/>
    <x v="0"/>
    <m/>
  </r>
  <r>
    <n v="3754"/>
    <x v="854"/>
    <s v="CitÃ© des Arts needs your help in funding their fall production of the hit musical comedy &quot;Little Shop of Horrors.&quot;"/>
    <n v="2500"/>
    <n v="3000"/>
    <x v="0"/>
    <x v="0"/>
    <s v="USD"/>
    <x v="855"/>
    <x v="855"/>
    <b v="0"/>
    <n v="27"/>
    <b v="1"/>
    <x v="20"/>
    <n v="1.2"/>
    <n v="1513.5"/>
    <x v="0"/>
    <m/>
  </r>
  <r>
    <n v="3780"/>
    <x v="855"/>
    <s v="Melissa Youth OnSTAGE (MYO) provides kids in North Collin County with the very best in youth theatre opportunities."/>
    <n v="2500"/>
    <n v="3000"/>
    <x v="0"/>
    <x v="0"/>
    <s v="USD"/>
    <x v="856"/>
    <x v="856"/>
    <b v="0"/>
    <n v="30"/>
    <b v="1"/>
    <x v="20"/>
    <n v="1.2"/>
    <n v="1515"/>
    <x v="0"/>
    <m/>
  </r>
  <r>
    <n v="2716"/>
    <x v="856"/>
    <s v="Love comedy? Get involved in creating a dedicated space for alternative comedy in Berlin._x000a__x000a_(Das Video ist untertitelt. Klicke auf CC)"/>
    <n v="10000"/>
    <n v="11998.01"/>
    <x v="0"/>
    <x v="2"/>
    <s v="EUR"/>
    <x v="857"/>
    <x v="857"/>
    <b v="1"/>
    <n v="187"/>
    <b v="1"/>
    <x v="12"/>
    <n v="1.1998010000000001"/>
    <n v="6092.5050000000001"/>
    <x v="0"/>
    <m/>
  </r>
  <r>
    <n v="2287"/>
    <x v="857"/>
    <s v="Pre-order Crushed Out's new album TEETH &amp; support the pressing of 12&quot; vinyl records. Release date; Sept. 16, 2014."/>
    <n v="4500"/>
    <n v="5398.99"/>
    <x v="0"/>
    <x v="0"/>
    <s v="USD"/>
    <x v="858"/>
    <x v="858"/>
    <b v="0"/>
    <n v="106"/>
    <b v="1"/>
    <x v="2"/>
    <n v="1.1997755555555556"/>
    <n v="2752.4949999999999"/>
    <x v="0"/>
    <m/>
  </r>
  <r>
    <n v="1654"/>
    <x v="858"/>
    <s v="i have 3 new, killer songs that i must record immediately. i can certify the lethal-ness of the songs. these may be my best songs yet!"/>
    <n v="1100"/>
    <n v="1319"/>
    <x v="0"/>
    <x v="0"/>
    <s v="USD"/>
    <x v="859"/>
    <x v="859"/>
    <b v="0"/>
    <n v="34"/>
    <b v="1"/>
    <x v="7"/>
    <n v="1.199090909090909"/>
    <n v="676.5"/>
    <x v="0"/>
    <m/>
  </r>
  <r>
    <n v="849"/>
    <x v="859"/>
    <s v="&quot;Guard your passion as if your life depended on it, for well it might!&quot;_x000a_Join Nightingale in her journey through the Poison Garden."/>
    <n v="4000"/>
    <n v="4796"/>
    <x v="0"/>
    <x v="0"/>
    <s v="USD"/>
    <x v="860"/>
    <x v="860"/>
    <b v="0"/>
    <n v="115"/>
    <b v="1"/>
    <x v="17"/>
    <n v="1.1990000000000001"/>
    <n v="2455.5"/>
    <x v="0"/>
    <m/>
  </r>
  <r>
    <n v="2547"/>
    <x v="860"/>
    <s v="A compilation of Guitar Music by composers Darin Au, Jeff Peterson, Byron Yasui, Bailey Matsuda, Ian O'Sullivan, and Michael Foumai."/>
    <n v="5500"/>
    <n v="6592"/>
    <x v="0"/>
    <x v="0"/>
    <s v="USD"/>
    <x v="861"/>
    <x v="861"/>
    <b v="0"/>
    <n v="134"/>
    <b v="1"/>
    <x v="18"/>
    <n v="1.1985454545454546"/>
    <n v="3363"/>
    <x v="0"/>
    <m/>
  </r>
  <r>
    <n v="3009"/>
    <x v="861"/>
    <s v="The Montauk Surf Museum will present ocean science, as well as the art and history of surfing to visitors and schools in creative ways."/>
    <n v="25000"/>
    <n v="29939"/>
    <x v="0"/>
    <x v="0"/>
    <s v="USD"/>
    <x v="862"/>
    <x v="862"/>
    <b v="0"/>
    <n v="128"/>
    <b v="1"/>
    <x v="12"/>
    <n v="1.19756"/>
    <n v="15033.5"/>
    <x v="0"/>
    <m/>
  </r>
  <r>
    <n v="3180"/>
    <x v="862"/>
    <s v="A new tale of witches, fairies, cat-hunters and and bone-boilers from London theatre company Broken Glass."/>
    <n v="1200"/>
    <n v="1437"/>
    <x v="0"/>
    <x v="1"/>
    <s v="GBP"/>
    <x v="863"/>
    <x v="863"/>
    <b v="1"/>
    <n v="45"/>
    <b v="1"/>
    <x v="4"/>
    <n v="1.1975"/>
    <n v="741"/>
    <x v="0"/>
    <m/>
  </r>
  <r>
    <n v="3211"/>
    <x v="863"/>
    <s v="Our fifth season is upon us: A wild new imagining of Titus Andronicus and our signature reading series &quot;Two Plays. One Conversation.&quot;"/>
    <n v="23000"/>
    <n v="27541"/>
    <x v="0"/>
    <x v="0"/>
    <s v="USD"/>
    <x v="864"/>
    <x v="864"/>
    <b v="1"/>
    <n v="322"/>
    <b v="1"/>
    <x v="4"/>
    <n v="1.1974347826086957"/>
    <n v="13931.5"/>
    <x v="0"/>
    <m/>
  </r>
  <r>
    <n v="2191"/>
    <x v="864"/>
    <s v="This campaign features the Government Special Forces on Outland. 28mm scale white metal miniatures for Sci-Fi games in any setting."/>
    <n v="750"/>
    <n v="898"/>
    <x v="0"/>
    <x v="1"/>
    <s v="GBP"/>
    <x v="865"/>
    <x v="865"/>
    <b v="0"/>
    <n v="25"/>
    <b v="1"/>
    <x v="1"/>
    <n v="1.1973333333333334"/>
    <n v="461.5"/>
    <x v="0"/>
    <m/>
  </r>
  <r>
    <n v="2787"/>
    <x v="865"/>
    <s v="Orson Welles and Superman meet up to record a radio drama version of their &quot;true&quot; adventure triumphing over Fascist Martians."/>
    <n v="1000"/>
    <n v="1197"/>
    <x v="0"/>
    <x v="0"/>
    <s v="USD"/>
    <x v="866"/>
    <x v="866"/>
    <b v="0"/>
    <n v="38"/>
    <b v="1"/>
    <x v="4"/>
    <n v="1.1970000000000001"/>
    <n v="617.5"/>
    <x v="0"/>
    <m/>
  </r>
  <r>
    <n v="3539"/>
    <x v="866"/>
    <s v="A searing new play that takes  an unflinching look at the terrible costs of police shootings in the African American community."/>
    <n v="600"/>
    <n v="718"/>
    <x v="0"/>
    <x v="0"/>
    <s v="USD"/>
    <x v="867"/>
    <x v="867"/>
    <b v="0"/>
    <n v="13"/>
    <b v="1"/>
    <x v="4"/>
    <n v="1.1966666666666668"/>
    <n v="365.5"/>
    <x v="0"/>
    <m/>
  </r>
  <r>
    <n v="2274"/>
    <x v="867"/>
    <s v="Ryubix Manor-A system agnostic (OSR/OGL compatible) haunted house module for 4-8 players, scalable to 20th level. 325 area descriptions"/>
    <n v="2500"/>
    <n v="2990"/>
    <x v="0"/>
    <x v="0"/>
    <s v="USD"/>
    <x v="868"/>
    <x v="868"/>
    <b v="0"/>
    <n v="99"/>
    <b v="1"/>
    <x v="1"/>
    <n v="1.196"/>
    <n v="1544.5"/>
    <x v="0"/>
    <m/>
  </r>
  <r>
    <n v="3416"/>
    <x v="868"/>
    <s v="Be part of bringing this witty, engaging &amp; important play by award-winning writer Silva Semerciyan to London's Theatre 503 this summer."/>
    <n v="4000"/>
    <n v="4784"/>
    <x v="0"/>
    <x v="1"/>
    <s v="GBP"/>
    <x v="869"/>
    <x v="869"/>
    <b v="0"/>
    <n v="30"/>
    <b v="1"/>
    <x v="4"/>
    <n v="1.196"/>
    <n v="2407"/>
    <x v="0"/>
    <m/>
  </r>
  <r>
    <n v="1665"/>
    <x v="869"/>
    <s v="Simply Put is recording our debut album and needs to raise funds for studio time, printing and possibly the start of a sound system.  "/>
    <n v="3500"/>
    <n v="4181"/>
    <x v="0"/>
    <x v="0"/>
    <s v="USD"/>
    <x v="870"/>
    <x v="870"/>
    <b v="0"/>
    <n v="93"/>
    <b v="1"/>
    <x v="7"/>
    <n v="1.1945714285714286"/>
    <n v="2137"/>
    <x v="0"/>
    <m/>
  </r>
  <r>
    <n v="3347"/>
    <x v="870"/>
    <s v="The Hope Theatre is fundraising for their second in-house show, the London premiere of Sea Life by Lucy Catherine opening 24th May 2016"/>
    <n v="2000"/>
    <n v="2389"/>
    <x v="0"/>
    <x v="1"/>
    <s v="GBP"/>
    <x v="871"/>
    <x v="871"/>
    <b v="0"/>
    <n v="22"/>
    <b v="1"/>
    <x v="4"/>
    <n v="1.1944999999999999"/>
    <n v="1205.5"/>
    <x v="0"/>
    <m/>
  </r>
  <r>
    <n v="3209"/>
    <x v="871"/>
    <s v="The hysterical and heartbreaking story of artist Jack Kirby, &quot;the King of the Comics,&quot; at the 2014 Comic Book Theater Festival"/>
    <n v="9500"/>
    <n v="11335.7"/>
    <x v="0"/>
    <x v="0"/>
    <s v="USD"/>
    <x v="872"/>
    <x v="872"/>
    <b v="1"/>
    <n v="226"/>
    <b v="1"/>
    <x v="4"/>
    <n v="1.1932315789473684"/>
    <n v="5780.85"/>
    <x v="0"/>
    <m/>
  </r>
  <r>
    <n v="2484"/>
    <x v="872"/>
    <s v="A solo roots/rock CD written by award winning singer-songwriter Kiya Heartwood and produced by Grammy nominated producer Mark Hallman."/>
    <n v="3500"/>
    <n v="4176.1099999999997"/>
    <x v="0"/>
    <x v="0"/>
    <s v="USD"/>
    <x v="873"/>
    <x v="873"/>
    <b v="0"/>
    <n v="90"/>
    <b v="1"/>
    <x v="13"/>
    <n v="1.1931742857142855"/>
    <n v="2133.0549999999998"/>
    <x v="0"/>
    <m/>
  </r>
  <r>
    <n v="3816"/>
    <x v="873"/>
    <s v="A new play by Brandon Taitt._x000a_Presented by The Theatre Cosmic. _x000a_Premiering in August at the 2014 Minnesota Fringe Festival"/>
    <n v="1500"/>
    <n v="1788.57"/>
    <x v="0"/>
    <x v="0"/>
    <s v="USD"/>
    <x v="874"/>
    <x v="874"/>
    <b v="0"/>
    <n v="37"/>
    <b v="1"/>
    <x v="4"/>
    <n v="1.19238"/>
    <n v="912.78499999999997"/>
    <x v="0"/>
    <m/>
  </r>
  <r>
    <n v="822"/>
    <x v="874"/>
    <s v="Soul Easy recording our first full length CD.  Inspired by lots of friends and lots of good times."/>
    <n v="3000"/>
    <n v="3575"/>
    <x v="0"/>
    <x v="0"/>
    <s v="USD"/>
    <x v="875"/>
    <x v="875"/>
    <b v="0"/>
    <n v="69"/>
    <b v="1"/>
    <x v="2"/>
    <n v="1.1916666666666667"/>
    <n v="1822"/>
    <x v="0"/>
    <m/>
  </r>
  <r>
    <n v="3826"/>
    <x v="875"/>
    <s v="This is the story about the Westons. One family who live with mental illness on a daily basis."/>
    <n v="600"/>
    <n v="715"/>
    <x v="0"/>
    <x v="1"/>
    <s v="GBP"/>
    <x v="876"/>
    <x v="876"/>
    <b v="0"/>
    <n v="26"/>
    <b v="1"/>
    <x v="4"/>
    <n v="1.1916666666666667"/>
    <n v="370.5"/>
    <x v="0"/>
    <m/>
  </r>
  <r>
    <n v="641"/>
    <x v="876"/>
    <s v="Innovative new compression-based breast pump gives mothers unprecedented freedom, enabling efficient and discreet pumping"/>
    <n v="40000"/>
    <n v="47665"/>
    <x v="0"/>
    <x v="0"/>
    <s v="USD"/>
    <x v="877"/>
    <x v="877"/>
    <b v="0"/>
    <n v="315"/>
    <b v="1"/>
    <x v="3"/>
    <n v="1.1916249999999999"/>
    <n v="23990"/>
    <x v="0"/>
    <m/>
  </r>
  <r>
    <n v="1265"/>
    <x v="877"/>
    <s v="Our [NEW ALBUM]  is 95% complete, what we need now is the funds to be able to tour and promote it nationwide. Better Than The Beatles Not Quite Disney"/>
    <n v="3500"/>
    <n v="4170.17"/>
    <x v="0"/>
    <x v="0"/>
    <s v="USD"/>
    <x v="878"/>
    <x v="878"/>
    <b v="1"/>
    <n v="66"/>
    <b v="1"/>
    <x v="2"/>
    <n v="1.1914771428571429"/>
    <n v="2118.085"/>
    <x v="0"/>
    <m/>
  </r>
  <r>
    <n v="3585"/>
    <x v="878"/>
    <s v="The world premiere of a play, a true story about love, loss, and a man reaching back in time as the only way to move forward."/>
    <n v="3400"/>
    <n v="4050"/>
    <x v="0"/>
    <x v="0"/>
    <s v="USD"/>
    <x v="879"/>
    <x v="879"/>
    <b v="0"/>
    <n v="23"/>
    <b v="1"/>
    <x v="4"/>
    <n v="1.1911764705882353"/>
    <n v="2036.5"/>
    <x v="0"/>
    <m/>
  </r>
  <r>
    <n v="1263"/>
    <x v="879"/>
    <s v="A fresh batch of chaos from Toledo, Ohio's reggae-rockers, Tropic Bombs!"/>
    <n v="1500"/>
    <n v="1785"/>
    <x v="0"/>
    <x v="0"/>
    <s v="USD"/>
    <x v="880"/>
    <x v="880"/>
    <b v="1"/>
    <n v="41"/>
    <b v="1"/>
    <x v="2"/>
    <n v="1.19"/>
    <n v="913"/>
    <x v="0"/>
    <m/>
  </r>
  <r>
    <n v="2784"/>
    <x v="880"/>
    <s v="David Sedaris' &quot;The Santaland Diaries&quot; starring Matt Crabtree at The Working Stage Theatre in Hollywood!"/>
    <n v="6000"/>
    <n v="7140"/>
    <x v="0"/>
    <x v="0"/>
    <s v="USD"/>
    <x v="881"/>
    <x v="881"/>
    <b v="0"/>
    <n v="108"/>
    <b v="1"/>
    <x v="4"/>
    <n v="1.19"/>
    <n v="3624"/>
    <x v="0"/>
    <m/>
  </r>
  <r>
    <n v="3532"/>
    <x v="881"/>
    <s v="Our goal: To produce a stirring one-woman show historically based on African-American womenâ€™s experiences, struggles, and journeys."/>
    <n v="960"/>
    <n v="1142"/>
    <x v="0"/>
    <x v="0"/>
    <s v="USD"/>
    <x v="882"/>
    <x v="882"/>
    <b v="0"/>
    <n v="27"/>
    <b v="1"/>
    <x v="4"/>
    <n v="1.1895833333333334"/>
    <n v="584.5"/>
    <x v="0"/>
    <m/>
  </r>
  <r>
    <n v="309"/>
    <x v="882"/>
    <s v="A first glimpse into the lives of sole survivors of commercial plane crashes as they struggle to understand their perplexing fate."/>
    <n v="18000"/>
    <n v="21410"/>
    <x v="0"/>
    <x v="0"/>
    <s v="USD"/>
    <x v="883"/>
    <x v="883"/>
    <b v="1"/>
    <n v="238"/>
    <b v="1"/>
    <x v="14"/>
    <n v="1.1894444444444445"/>
    <n v="10824"/>
    <x v="0"/>
    <m/>
  </r>
  <r>
    <n v="3617"/>
    <x v="883"/>
    <s v="Venue hire and payment of designer for a darkly comic, all female play about power - losing it, wanting it and fighting to get it back"/>
    <n v="740"/>
    <n v="880"/>
    <x v="0"/>
    <x v="1"/>
    <s v="GBP"/>
    <x v="884"/>
    <x v="884"/>
    <b v="0"/>
    <n v="51"/>
    <b v="1"/>
    <x v="4"/>
    <n v="1.1891891891891893"/>
    <n v="465.5"/>
    <x v="0"/>
    <m/>
  </r>
  <r>
    <n v="2999"/>
    <x v="884"/>
    <s v="Restless Artists' Theatre is building risers and installing better lighting for our patrons.  We need to purchase raw materials."/>
    <n v="1350"/>
    <n v="1605"/>
    <x v="0"/>
    <x v="0"/>
    <s v="USD"/>
    <x v="885"/>
    <x v="885"/>
    <b v="0"/>
    <n v="20"/>
    <b v="1"/>
    <x v="12"/>
    <n v="1.1888888888888889"/>
    <n v="812.5"/>
    <x v="0"/>
    <m/>
  </r>
  <r>
    <n v="3233"/>
    <x v="885"/>
    <s v="64 Squares is an autobiographical one-man exploration of the internal chess game played to reconcile relationships."/>
    <n v="5000"/>
    <n v="5940"/>
    <x v="0"/>
    <x v="0"/>
    <s v="USD"/>
    <x v="886"/>
    <x v="886"/>
    <b v="0"/>
    <n v="61"/>
    <b v="1"/>
    <x v="4"/>
    <n v="1.1879999999999999"/>
    <n v="3000.5"/>
    <x v="0"/>
    <m/>
  </r>
  <r>
    <n v="3481"/>
    <x v="886"/>
    <s v="One of Australia's greatest theatres needs your help. Please help us refurnish, fit out and restore this legendary storytelling venue."/>
    <n v="10000"/>
    <n v="11880"/>
    <x v="0"/>
    <x v="6"/>
    <s v="AUD"/>
    <x v="887"/>
    <x v="887"/>
    <b v="0"/>
    <n v="95"/>
    <b v="1"/>
    <x v="4"/>
    <n v="1.1879999999999999"/>
    <n v="5987.5"/>
    <x v="0"/>
    <m/>
  </r>
  <r>
    <n v="301"/>
    <x v="887"/>
    <s v="A film about personal memory, amateur cinematography, and visions of the future at the 1939 New York World's Fair."/>
    <n v="13000"/>
    <n v="15435.55"/>
    <x v="0"/>
    <x v="0"/>
    <s v="USD"/>
    <x v="888"/>
    <x v="888"/>
    <b v="1"/>
    <n v="251"/>
    <b v="1"/>
    <x v="14"/>
    <n v="1.1873499999999999"/>
    <n v="7843.2749999999996"/>
    <x v="0"/>
    <m/>
  </r>
  <r>
    <n v="296"/>
    <x v="888"/>
    <s v="Bel Borba is Here is a feature film about the most inspiring Brazilian artist you've never heard of... until now."/>
    <n v="25000"/>
    <n v="29681.55"/>
    <x v="0"/>
    <x v="0"/>
    <s v="USD"/>
    <x v="889"/>
    <x v="889"/>
    <b v="1"/>
    <n v="129"/>
    <b v="1"/>
    <x v="14"/>
    <n v="1.187262"/>
    <n v="14905.275"/>
    <x v="0"/>
    <m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x v="890"/>
    <x v="890"/>
    <b v="0"/>
    <n v="30"/>
    <b v="1"/>
    <x v="4"/>
    <n v="1.1866666666666668"/>
    <n v="460"/>
    <x v="0"/>
    <m/>
  </r>
  <r>
    <n v="1364"/>
    <x v="890"/>
    <s v="Help us Make Rock History with this Epic J.S.Fuck Extremerock Album written by Sune &quot;KÃ¸ter&quot; KÃ¸lster and produced by Flemming Rasmussen."/>
    <n v="42000"/>
    <n v="49830"/>
    <x v="0"/>
    <x v="15"/>
    <s v="DKK"/>
    <x v="891"/>
    <x v="891"/>
    <b v="0"/>
    <n v="144"/>
    <b v="1"/>
    <x v="2"/>
    <n v="1.1864285714285714"/>
    <n v="24987"/>
    <x v="0"/>
    <m/>
  </r>
  <r>
    <n v="1024"/>
    <x v="891"/>
    <s v="Art Fact is a legendary Swedish synth pop act from the 80's. This album will contain updated remakes of their greatest songs."/>
    <n v="20000"/>
    <n v="23727.55"/>
    <x v="0"/>
    <x v="10"/>
    <s v="SEK"/>
    <x v="892"/>
    <x v="892"/>
    <b v="1"/>
    <n v="61"/>
    <b v="1"/>
    <x v="10"/>
    <n v="1.1863774999999999"/>
    <n v="11894.275"/>
    <x v="0"/>
    <m/>
  </r>
  <r>
    <n v="66"/>
    <x v="892"/>
    <s v="A dark comedy set in the '60s about clinical depression and one night stands."/>
    <n v="2000"/>
    <n v="2372"/>
    <x v="0"/>
    <x v="0"/>
    <s v="USD"/>
    <x v="893"/>
    <x v="893"/>
    <b v="0"/>
    <n v="26"/>
    <b v="1"/>
    <x v="6"/>
    <n v="1.1859999999999999"/>
    <n v="1199"/>
    <x v="0"/>
    <m/>
  </r>
  <r>
    <n v="23"/>
    <x v="893"/>
    <s v="Lois and Berlin are the Lucy and Ricky of reality. You will go on  journey to reinvent beauty from the inside out. Be the star !"/>
    <n v="2000"/>
    <n v="2370"/>
    <x v="0"/>
    <x v="0"/>
    <s v="USD"/>
    <x v="894"/>
    <x v="894"/>
    <b v="0"/>
    <n v="23"/>
    <b v="1"/>
    <x v="16"/>
    <n v="1.1850000000000001"/>
    <n v="1196.5"/>
    <x v="0"/>
    <m/>
  </r>
  <r>
    <n v="751"/>
    <x v="894"/>
    <s v="A young cancer survivor embarks on a cross country railroad adventure while writing her memoir through letters."/>
    <n v="3000"/>
    <n v="3555"/>
    <x v="0"/>
    <x v="0"/>
    <s v="USD"/>
    <x v="895"/>
    <x v="895"/>
    <b v="0"/>
    <n v="62"/>
    <b v="1"/>
    <x v="15"/>
    <n v="1.1850000000000001"/>
    <n v="1808.5"/>
    <x v="0"/>
    <m/>
  </r>
  <r>
    <n v="2467"/>
    <x v="895"/>
    <s v="We've finished our first EP and we're taking it on the road in three weeks! Help us fund manufacturing?"/>
    <n v="1000"/>
    <n v="1185"/>
    <x v="0"/>
    <x v="0"/>
    <s v="USD"/>
    <x v="896"/>
    <x v="896"/>
    <b v="0"/>
    <n v="43"/>
    <b v="1"/>
    <x v="13"/>
    <n v="1.1850000000000001"/>
    <n v="614"/>
    <x v="0"/>
    <m/>
  </r>
  <r>
    <n v="3595"/>
    <x v="896"/>
    <s v="A new theatre company staging Will Eno's The Flu Season in Seattle"/>
    <n v="2600"/>
    <n v="3081"/>
    <x v="0"/>
    <x v="0"/>
    <s v="USD"/>
    <x v="897"/>
    <x v="897"/>
    <b v="0"/>
    <n v="62"/>
    <b v="1"/>
    <x v="4"/>
    <n v="1.1850000000000001"/>
    <n v="1571.5"/>
    <x v="0"/>
    <m/>
  </r>
  <r>
    <n v="1744"/>
    <x v="897"/>
    <s v="This book is the embodiment of my passion for water &amp; photography, which I hope will inspire you to pick up your camera and explore."/>
    <n v="5500"/>
    <n v="6515"/>
    <x v="0"/>
    <x v="1"/>
    <s v="GBP"/>
    <x v="898"/>
    <x v="898"/>
    <b v="0"/>
    <n v="70"/>
    <b v="1"/>
    <x v="9"/>
    <n v="1.1845454545454546"/>
    <n v="3292.5"/>
    <x v="0"/>
    <m/>
  </r>
  <r>
    <n v="2557"/>
    <x v="898"/>
    <s v="Raising money for our concert tour of Switzerland and Germany in June/July 2014"/>
    <n v="900"/>
    <n v="1066"/>
    <x v="0"/>
    <x v="1"/>
    <s v="GBP"/>
    <x v="899"/>
    <x v="899"/>
    <b v="0"/>
    <n v="36"/>
    <b v="1"/>
    <x v="18"/>
    <n v="1.1844444444444444"/>
    <n v="551"/>
    <x v="0"/>
    <m/>
  </r>
  <r>
    <n v="1678"/>
    <x v="899"/>
    <s v="Help me make an amazing music video so that I can take my music to the next level and get a manager!"/>
    <n v="1500"/>
    <n v="1776"/>
    <x v="0"/>
    <x v="0"/>
    <s v="USD"/>
    <x v="900"/>
    <x v="900"/>
    <b v="0"/>
    <n v="49"/>
    <b v="1"/>
    <x v="7"/>
    <n v="1.1839999999999999"/>
    <n v="912.5"/>
    <x v="0"/>
    <m/>
  </r>
  <r>
    <n v="3513"/>
    <x v="900"/>
    <s v="Brazos Valley TROUPE is taking an original work, Truth AND Consequences, to the Texas Nonprofit Theaters 2014 Youth Conference"/>
    <n v="2800"/>
    <n v="3315"/>
    <x v="0"/>
    <x v="0"/>
    <s v="USD"/>
    <x v="901"/>
    <x v="901"/>
    <b v="0"/>
    <n v="44"/>
    <b v="1"/>
    <x v="4"/>
    <n v="1.1839285714285714"/>
    <n v="1679.5"/>
    <x v="0"/>
    <m/>
  </r>
  <r>
    <n v="1609"/>
    <x v="901"/>
    <s v="Still the Sky's Limit is finishing their first full length album and going on a full US tour, and WE NEED YOUR HELP!"/>
    <n v="1500"/>
    <n v="1775"/>
    <x v="0"/>
    <x v="0"/>
    <s v="USD"/>
    <x v="902"/>
    <x v="902"/>
    <b v="0"/>
    <n v="4"/>
    <b v="1"/>
    <x v="2"/>
    <n v="1.1833333333333333"/>
    <n v="889.5"/>
    <x v="0"/>
    <m/>
  </r>
  <r>
    <n v="3294"/>
    <x v="902"/>
    <s v="A young theatre company promoting new talent and looking for help in funding our very first set for our black comedy &quot;old man's Gift&quot;"/>
    <n v="600"/>
    <n v="710"/>
    <x v="0"/>
    <x v="1"/>
    <s v="GBP"/>
    <x v="903"/>
    <x v="903"/>
    <b v="0"/>
    <n v="24"/>
    <b v="1"/>
    <x v="4"/>
    <n v="1.1833333333333333"/>
    <n v="367"/>
    <x v="0"/>
    <m/>
  </r>
  <r>
    <n v="3689"/>
    <x v="903"/>
    <s v="A humorous, touching play about the joys and challenges of a married couple's tender, yet intense relationship &quot;Love is never random&quot;"/>
    <n v="3000"/>
    <n v="3550"/>
    <x v="0"/>
    <x v="0"/>
    <s v="USD"/>
    <x v="904"/>
    <x v="904"/>
    <b v="0"/>
    <n v="62"/>
    <b v="1"/>
    <x v="4"/>
    <n v="1.1833333333333333"/>
    <n v="1806"/>
    <x v="0"/>
    <m/>
  </r>
  <r>
    <n v="536"/>
    <x v="904"/>
    <s v="A new one-man play by Giles Roberts, shining a different light on the very human cost of war *IDEASTAP UNDERBELLY AWARD WINNER 2015*"/>
    <n v="3300"/>
    <n v="3902.5"/>
    <x v="0"/>
    <x v="1"/>
    <s v="GBP"/>
    <x v="905"/>
    <x v="905"/>
    <b v="0"/>
    <n v="39"/>
    <b v="1"/>
    <x v="4"/>
    <n v="1.1825757575757576"/>
    <n v="1970.75"/>
    <x v="0"/>
    <m/>
  </r>
  <r>
    <n v="2732"/>
    <x v="905"/>
    <s v="BrightFingers' lighting keyboard, gloves and software give kids a multi-sensory way to learn to type â€” and the desire to practice."/>
    <n v="12000"/>
    <n v="14190"/>
    <x v="0"/>
    <x v="0"/>
    <s v="USD"/>
    <x v="906"/>
    <x v="906"/>
    <b v="0"/>
    <n v="146"/>
    <b v="1"/>
    <x v="0"/>
    <n v="1.1825000000000001"/>
    <n v="7168"/>
    <x v="0"/>
    <m/>
  </r>
  <r>
    <n v="854"/>
    <x v="906"/>
    <s v="Writing and Recording Sophomore record, and funding Tour to support Spring 2017 album release."/>
    <n v="27800"/>
    <n v="32865.300000000003"/>
    <x v="0"/>
    <x v="0"/>
    <s v="USD"/>
    <x v="907"/>
    <x v="907"/>
    <b v="0"/>
    <n v="499"/>
    <b v="1"/>
    <x v="17"/>
    <n v="1.1822050359712231"/>
    <n v="16682.150000000001"/>
    <x v="0"/>
    <m/>
  </r>
  <r>
    <n v="264"/>
    <x v="907"/>
    <s v="The U.S. women's movement changed the social and cultural dialog_x000a_in this country and Boston was one of the centers of this movement."/>
    <n v="5000"/>
    <n v="5910"/>
    <x v="0"/>
    <x v="0"/>
    <s v="USD"/>
    <x v="908"/>
    <x v="908"/>
    <b v="1"/>
    <n v="91"/>
    <b v="1"/>
    <x v="14"/>
    <n v="1.1819999999999999"/>
    <n v="3000.5"/>
    <x v="0"/>
    <m/>
  </r>
  <r>
    <n v="2720"/>
    <x v="908"/>
    <s v="An improv, sketch and experimental comedy and cocktail venue in downtown Grand Rapids, Michigan"/>
    <n v="25000"/>
    <n v="29531"/>
    <x v="0"/>
    <x v="0"/>
    <s v="USD"/>
    <x v="909"/>
    <x v="909"/>
    <b v="0"/>
    <n v="173"/>
    <b v="1"/>
    <x v="12"/>
    <n v="1.1812400000000001"/>
    <n v="14852"/>
    <x v="0"/>
    <m/>
  </r>
  <r>
    <n v="263"/>
    <x v="909"/>
    <s v="We need $75,000 to finish this film on families struggling in the worst_x000a_economy in 80 years, while facing huge cuts to social services."/>
    <n v="25000"/>
    <n v="29520.27"/>
    <x v="0"/>
    <x v="0"/>
    <s v="USD"/>
    <x v="910"/>
    <x v="910"/>
    <b v="1"/>
    <n v="963"/>
    <b v="1"/>
    <x v="14"/>
    <n v="1.1808107999999999"/>
    <n v="15241.635"/>
    <x v="0"/>
    <m/>
  </r>
  <r>
    <n v="1834"/>
    <x v="910"/>
    <s v="Help us fund our first tour and promote our new EP!"/>
    <n v="10000"/>
    <n v="11805"/>
    <x v="0"/>
    <x v="0"/>
    <s v="USD"/>
    <x v="911"/>
    <x v="911"/>
    <b v="0"/>
    <n v="90"/>
    <b v="1"/>
    <x v="2"/>
    <n v="1.1805000000000001"/>
    <n v="5947.5"/>
    <x v="0"/>
    <m/>
  </r>
  <r>
    <n v="1624"/>
    <x v="911"/>
    <s v="Joey De Noble is raising money to help record his latest music, and he wants YOU to be a part of it!"/>
    <n v="1000"/>
    <n v="1180"/>
    <x v="0"/>
    <x v="0"/>
    <s v="USD"/>
    <x v="912"/>
    <x v="912"/>
    <b v="0"/>
    <n v="25"/>
    <b v="1"/>
    <x v="2"/>
    <n v="1.18"/>
    <n v="602.5"/>
    <x v="0"/>
    <m/>
  </r>
  <r>
    <n v="1256"/>
    <x v="912"/>
    <s v="Dylan Carlson of earth,major solo project lp/cd/dvd/book &quot;Falling with a Thousand Stars and Other Wonders from the House of Albion&quot;"/>
    <n v="30000"/>
    <n v="35389.129999999997"/>
    <x v="0"/>
    <x v="0"/>
    <s v="USD"/>
    <x v="913"/>
    <x v="913"/>
    <b v="1"/>
    <n v="361"/>
    <b v="1"/>
    <x v="2"/>
    <n v="1.1796376666666666"/>
    <n v="17875.064999999999"/>
    <x v="0"/>
    <m/>
  </r>
  <r>
    <n v="1960"/>
    <x v="913"/>
    <s v="Trekkayak is an ultralight, durable and inflatable boat to be carried in your backpack to cross a lake or paddle down a river."/>
    <n v="70000"/>
    <n v="82532"/>
    <x v="0"/>
    <x v="10"/>
    <s v="SEK"/>
    <x v="914"/>
    <x v="914"/>
    <b v="1"/>
    <n v="33"/>
    <b v="1"/>
    <x v="0"/>
    <n v="1.1790285714285715"/>
    <n v="41282.5"/>
    <x v="0"/>
    <m/>
  </r>
  <r>
    <n v="1540"/>
    <x v="914"/>
    <s v="A series of large format film &amp; Polaroid images created to produce a hardcover book. All profits donated to Rain Forest Action Network."/>
    <n v="15000"/>
    <n v="17680"/>
    <x v="0"/>
    <x v="0"/>
    <s v="USD"/>
    <x v="915"/>
    <x v="915"/>
    <b v="1"/>
    <n v="98"/>
    <b v="1"/>
    <x v="9"/>
    <n v="1.1786666666666668"/>
    <n v="8889"/>
    <x v="0"/>
    <m/>
  </r>
  <r>
    <n v="2786"/>
    <x v="915"/>
    <s v="A heart-melting farce about sex, art and the lovelorn lay-abouts of London-town."/>
    <n v="2500"/>
    <n v="2946"/>
    <x v="0"/>
    <x v="1"/>
    <s v="GBP"/>
    <x v="916"/>
    <x v="916"/>
    <b v="0"/>
    <n v="74"/>
    <b v="1"/>
    <x v="4"/>
    <n v="1.1783999999999999"/>
    <n v="1510"/>
    <x v="0"/>
    <m/>
  </r>
  <r>
    <n v="3370"/>
    <x v="916"/>
    <s v="I'm Alright. A story of young women, told by young women, for the world."/>
    <n v="1500"/>
    <n v="1766"/>
    <x v="0"/>
    <x v="0"/>
    <s v="USD"/>
    <x v="917"/>
    <x v="917"/>
    <b v="0"/>
    <n v="26"/>
    <b v="1"/>
    <x v="4"/>
    <n v="1.1773333333333333"/>
    <n v="896"/>
    <x v="0"/>
    <m/>
  </r>
  <r>
    <n v="756"/>
    <x v="917"/>
    <s v="A mixed media (poetry, photo, prose and sound) text focusing on/inspired by rural life in former Communist republics. "/>
    <n v="700"/>
    <n v="824"/>
    <x v="0"/>
    <x v="0"/>
    <s v="USD"/>
    <x v="918"/>
    <x v="918"/>
    <b v="0"/>
    <n v="22"/>
    <b v="1"/>
    <x v="15"/>
    <n v="1.177142857142857"/>
    <n v="423"/>
    <x v="0"/>
    <m/>
  </r>
  <r>
    <n v="3147"/>
    <x v="918"/>
    <s v="A play that uses photography to tell the story of a friendship forged during the demolition of New York's Pennsylvania Station."/>
    <n v="20000"/>
    <n v="23505"/>
    <x v="0"/>
    <x v="0"/>
    <s v="USD"/>
    <x v="919"/>
    <x v="919"/>
    <b v="1"/>
    <n v="213"/>
    <b v="1"/>
    <x v="4"/>
    <n v="1.1752499999999999"/>
    <n v="11859"/>
    <x v="0"/>
    <m/>
  </r>
  <r>
    <n v="1680"/>
    <x v="919"/>
    <s v="Working Musician dilemma #164: how the taxman put Kick the Record 2.0 on hold"/>
    <n v="1000"/>
    <n v="1175"/>
    <x v="0"/>
    <x v="0"/>
    <s v="USD"/>
    <x v="920"/>
    <x v="920"/>
    <b v="0"/>
    <n v="25"/>
    <b v="1"/>
    <x v="7"/>
    <n v="1.175"/>
    <n v="600"/>
    <x v="0"/>
    <m/>
  </r>
  <r>
    <n v="3177"/>
    <x v="920"/>
    <s v="This one-man play made a splash on the west coast. Help shine a spotlight on this rock &amp; roll spectacle in NEW YORK CITY_x0008_!"/>
    <n v="2500"/>
    <n v="2935"/>
    <x v="0"/>
    <x v="0"/>
    <s v="USD"/>
    <x v="921"/>
    <x v="921"/>
    <b v="1"/>
    <n v="51"/>
    <b v="1"/>
    <x v="4"/>
    <n v="1.1739999999999999"/>
    <n v="1493"/>
    <x v="0"/>
    <m/>
  </r>
  <r>
    <n v="1028"/>
    <x v="921"/>
    <s v="This will be the first album I have made in 9 years. It will be going back to my roots from 2002, and I aim to blow your socks off!"/>
    <n v="10000"/>
    <n v="11727"/>
    <x v="0"/>
    <x v="1"/>
    <s v="GBP"/>
    <x v="922"/>
    <x v="922"/>
    <b v="1"/>
    <n v="255"/>
    <b v="1"/>
    <x v="10"/>
    <n v="1.1727000000000001"/>
    <n v="5991"/>
    <x v="0"/>
    <m/>
  </r>
  <r>
    <n v="835"/>
    <x v="922"/>
    <s v="Help composer and musician Samuel B. Lupowitz release his first solo piano rock effort featuring the hard-grooving Ego Band."/>
    <n v="2000"/>
    <n v="2345"/>
    <x v="0"/>
    <x v="0"/>
    <s v="USD"/>
    <x v="923"/>
    <x v="923"/>
    <b v="0"/>
    <n v="40"/>
    <b v="1"/>
    <x v="2"/>
    <n v="1.1725000000000001"/>
    <n v="1192.5"/>
    <x v="0"/>
    <m/>
  </r>
  <r>
    <n v="22"/>
    <x v="923"/>
    <s v="Meet Gary, and Troy: Two unlikely friends that investigate &quot;strange phenomenon&quot;."/>
    <n v="350"/>
    <n v="410"/>
    <x v="0"/>
    <x v="0"/>
    <s v="USD"/>
    <x v="924"/>
    <x v="924"/>
    <b v="0"/>
    <n v="8"/>
    <b v="1"/>
    <x v="16"/>
    <n v="1.1714285714285715"/>
    <n v="209"/>
    <x v="0"/>
    <m/>
  </r>
  <r>
    <n v="3012"/>
    <x v="924"/>
    <s v="Spring Theatre has recently found a new home in the heart of Winston Salem. We need your help for an up-lifting up-fit!"/>
    <n v="4000"/>
    <n v="4685"/>
    <x v="0"/>
    <x v="0"/>
    <s v="USD"/>
    <x v="925"/>
    <x v="925"/>
    <b v="0"/>
    <n v="55"/>
    <b v="1"/>
    <x v="12"/>
    <n v="1.1712499999999999"/>
    <n v="2370"/>
    <x v="0"/>
    <m/>
  </r>
  <r>
    <n v="2008"/>
    <x v="925"/>
    <s v="The smartCaster is an automatic roto-casting machine running off of open source electronics with plans that will be freely available."/>
    <n v="1570.79"/>
    <n v="1839"/>
    <x v="0"/>
    <x v="0"/>
    <s v="USD"/>
    <x v="926"/>
    <x v="926"/>
    <b v="1"/>
    <n v="41"/>
    <b v="1"/>
    <x v="0"/>
    <n v="1.1707484768810599"/>
    <n v="940"/>
    <x v="0"/>
    <m/>
  </r>
  <r>
    <n v="1480"/>
    <x v="926"/>
    <s v="The Stage at KDHX will be a beacon for artistic independence in the heart of the country, showcasing new artists and old favorites."/>
    <n v="50000"/>
    <n v="58520.2"/>
    <x v="0"/>
    <x v="0"/>
    <s v="USD"/>
    <x v="927"/>
    <x v="927"/>
    <b v="1"/>
    <n v="635"/>
    <b v="1"/>
    <x v="8"/>
    <n v="1.170404"/>
    <n v="29577.599999999999"/>
    <x v="0"/>
    <m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x v="928"/>
    <x v="928"/>
    <b v="1"/>
    <n v="31"/>
    <b v="1"/>
    <x v="2"/>
    <n v="1.17"/>
    <n v="1185.5"/>
    <x v="0"/>
    <m/>
  </r>
  <r>
    <n v="1627"/>
    <x v="928"/>
    <s v="River of Thorns is a recording duo based in southeast Michigan.  We're releasing a great sounding cd recorded in a tiny home studio!"/>
    <n v="2000"/>
    <n v="2340"/>
    <x v="0"/>
    <x v="0"/>
    <s v="USD"/>
    <x v="929"/>
    <x v="929"/>
    <b v="0"/>
    <n v="38"/>
    <b v="1"/>
    <x v="2"/>
    <n v="1.17"/>
    <n v="1189"/>
    <x v="0"/>
    <m/>
  </r>
  <r>
    <n v="1852"/>
    <x v="929"/>
    <s v="Athens, GA-based rock &amp; roll/soul band Radiolucent is kickstarting funds to mix, master, &amp; release their 2nd record, Electric City."/>
    <n v="15000"/>
    <n v="17545"/>
    <x v="0"/>
    <x v="0"/>
    <s v="USD"/>
    <x v="930"/>
    <x v="930"/>
    <b v="0"/>
    <n v="131"/>
    <b v="1"/>
    <x v="2"/>
    <n v="1.1696666666666666"/>
    <n v="8838"/>
    <x v="0"/>
    <m/>
  </r>
  <r>
    <n v="254"/>
    <x v="930"/>
    <s v="&quot;I Clown You&quot; is a documentary about Israeli medical clowns and clowning as an art of challenging the norm."/>
    <n v="24000"/>
    <n v="28067.34"/>
    <x v="0"/>
    <x v="0"/>
    <s v="USD"/>
    <x v="931"/>
    <x v="931"/>
    <b v="1"/>
    <n v="314"/>
    <b v="1"/>
    <x v="14"/>
    <n v="1.1694724999999999"/>
    <n v="14190.67"/>
    <x v="0"/>
    <m/>
  </r>
  <r>
    <n v="2824"/>
    <x v="931"/>
    <s v="I wrote a One Act play called The Rooftop for a Female Playwright's festival. Every little bit helps!"/>
    <n v="650"/>
    <n v="760"/>
    <x v="0"/>
    <x v="0"/>
    <s v="USD"/>
    <x v="932"/>
    <x v="932"/>
    <b v="0"/>
    <n v="15"/>
    <b v="1"/>
    <x v="4"/>
    <n v="1.1692307692307693"/>
    <n v="387.5"/>
    <x v="0"/>
    <m/>
  </r>
  <r>
    <n v="3527"/>
    <x v="932"/>
    <s v="A 'tasty' new drama ~&quot;Booker T Washington of Tuskegee, Alabama, dined with the President (Roosevelt) last evening.&quot;~ the White House."/>
    <n v="6000"/>
    <n v="7015"/>
    <x v="0"/>
    <x v="0"/>
    <s v="USD"/>
    <x v="933"/>
    <x v="933"/>
    <b v="0"/>
    <n v="86"/>
    <b v="1"/>
    <x v="4"/>
    <n v="1.1691666666666667"/>
    <n v="3550.5"/>
    <x v="0"/>
    <m/>
  </r>
  <r>
    <n v="3387"/>
    <x v="933"/>
    <s v="Pollyanna just completed an extremely successful run of this new educational play and wants to tour to more under-served communities."/>
    <n v="3000"/>
    <n v="3506"/>
    <x v="0"/>
    <x v="0"/>
    <s v="USD"/>
    <x v="934"/>
    <x v="934"/>
    <b v="0"/>
    <n v="35"/>
    <b v="1"/>
    <x v="4"/>
    <n v="1.1686666666666667"/>
    <n v="1770.5"/>
    <x v="0"/>
    <m/>
  </r>
  <r>
    <n v="3276"/>
    <x v="934"/>
    <s v="In 2016, KO Theatre presents a world premiere play in Toronto, ON about faith, home, and the secrets we keep from those we love."/>
    <n v="4500"/>
    <n v="5258"/>
    <x v="0"/>
    <x v="7"/>
    <s v="CAD"/>
    <x v="935"/>
    <x v="935"/>
    <b v="1"/>
    <n v="100"/>
    <b v="1"/>
    <x v="4"/>
    <n v="1.1684444444444444"/>
    <n v="2679"/>
    <x v="0"/>
    <m/>
  </r>
  <r>
    <n v="336"/>
    <x v="935"/>
    <s v="An epic documentary about the dramatic rise and fall of Empire Pictures, the most ambitious B-movie studio of the 1980â€™s."/>
    <n v="25000"/>
    <n v="29209.78"/>
    <x v="0"/>
    <x v="0"/>
    <s v="USD"/>
    <x v="936"/>
    <x v="936"/>
    <b v="1"/>
    <n v="493"/>
    <b v="1"/>
    <x v="14"/>
    <n v="1.1683911999999999"/>
    <n v="14851.39"/>
    <x v="0"/>
    <m/>
  </r>
  <r>
    <n v="3329"/>
    <x v="936"/>
    <s v="Jestia and Raedon is a brand new romantic comedy play going to the Edinburgh Fringe Festival this summer."/>
    <n v="1000"/>
    <n v="1168"/>
    <x v="0"/>
    <x v="1"/>
    <s v="GBP"/>
    <x v="937"/>
    <x v="937"/>
    <b v="0"/>
    <n v="26"/>
    <b v="1"/>
    <x v="4"/>
    <n v="1.1679999999999999"/>
    <n v="597"/>
    <x v="0"/>
    <m/>
  </r>
  <r>
    <n v="3767"/>
    <x v="937"/>
    <s v="A ragtag crew collaborating on a live performance for the first time, with music as their medium and NYC as their inspiration."/>
    <n v="2000"/>
    <n v="2335"/>
    <x v="0"/>
    <x v="0"/>
    <s v="USD"/>
    <x v="938"/>
    <x v="938"/>
    <b v="0"/>
    <n v="56"/>
    <b v="1"/>
    <x v="20"/>
    <n v="1.1675"/>
    <n v="1195.5"/>
    <x v="0"/>
    <m/>
  </r>
  <r>
    <n v="1268"/>
    <x v="938"/>
    <s v="Full Devil Jacket Is releasing their first record in over 12 yrs and we want you to be a part of it!"/>
    <n v="12000"/>
    <n v="14000"/>
    <x v="0"/>
    <x v="0"/>
    <s v="USD"/>
    <x v="939"/>
    <x v="939"/>
    <b v="1"/>
    <n v="182"/>
    <b v="1"/>
    <x v="2"/>
    <n v="1.1666666666666667"/>
    <n v="7091"/>
    <x v="0"/>
    <m/>
  </r>
  <r>
    <n v="3833"/>
    <x v="939"/>
    <s v="Get more kids to love Shakespeare by developing the fun &amp; effective Shakespeare is Boffo! course as an replicable program for teachers."/>
    <n v="1200"/>
    <n v="1400"/>
    <x v="0"/>
    <x v="7"/>
    <s v="CAD"/>
    <x v="940"/>
    <x v="940"/>
    <b v="0"/>
    <n v="20"/>
    <b v="1"/>
    <x v="4"/>
    <n v="1.1666666666666667"/>
    <n v="710"/>
    <x v="0"/>
    <m/>
  </r>
  <r>
    <n v="2799"/>
    <x v="940"/>
    <s v="August012 make their debut at Edinburgh Fringe with their play about the absurdity of wanting to bring children into a deranged world"/>
    <n v="5000"/>
    <n v="5831.74"/>
    <x v="0"/>
    <x v="1"/>
    <s v="GBP"/>
    <x v="941"/>
    <x v="941"/>
    <b v="0"/>
    <n v="130"/>
    <b v="1"/>
    <x v="4"/>
    <n v="1.1663479999999999"/>
    <n v="2980.87"/>
    <x v="0"/>
    <m/>
  </r>
  <r>
    <n v="839"/>
    <x v="941"/>
    <s v="The Waffle Stompers need your support to keep doing what we love--go on tour, make music and music videos."/>
    <n v="5000"/>
    <n v="5830.83"/>
    <x v="0"/>
    <x v="0"/>
    <s v="USD"/>
    <x v="942"/>
    <x v="942"/>
    <b v="0"/>
    <n v="96"/>
    <b v="1"/>
    <x v="2"/>
    <n v="1.166166"/>
    <n v="2963.415"/>
    <x v="0"/>
    <m/>
  </r>
  <r>
    <n v="352"/>
    <x v="942"/>
    <s v="An epic journey around the world, exploring the power of the human spirit and how art can be used to inspire a lifetime."/>
    <n v="10000"/>
    <n v="11656"/>
    <x v="0"/>
    <x v="0"/>
    <s v="USD"/>
    <x v="943"/>
    <x v="943"/>
    <b v="1"/>
    <n v="286"/>
    <b v="1"/>
    <x v="14"/>
    <n v="1.1656"/>
    <n v="5971"/>
    <x v="0"/>
    <m/>
  </r>
  <r>
    <n v="1936"/>
    <x v="943"/>
    <s v="Hey, we're Grandkids! We have enough songs to record an LP, and we need your help! We're going to make you proud, promise!"/>
    <n v="7500"/>
    <n v="8739.01"/>
    <x v="0"/>
    <x v="0"/>
    <s v="USD"/>
    <x v="944"/>
    <x v="944"/>
    <b v="0"/>
    <n v="145"/>
    <b v="1"/>
    <x v="13"/>
    <n v="1.1652013333333333"/>
    <n v="4442.0050000000001"/>
    <x v="0"/>
    <m/>
  </r>
  <r>
    <n v="2714"/>
    <x v="944"/>
    <s v="The Crane will be the new home for independent theater in Northeast Minneapolis"/>
    <n v="25000"/>
    <n v="29089"/>
    <x v="0"/>
    <x v="0"/>
    <s v="USD"/>
    <x v="945"/>
    <x v="945"/>
    <b v="1"/>
    <n v="305"/>
    <b v="1"/>
    <x v="12"/>
    <n v="1.1635599999999999"/>
    <n v="14697"/>
    <x v="0"/>
    <m/>
  </r>
  <r>
    <n v="1885"/>
    <x v="945"/>
    <s v="KATA's debut album 'The Rising' is ready for your ears, now all we need to do is press the vinyl. That's where you come in!"/>
    <n v="4575"/>
    <n v="5322"/>
    <x v="0"/>
    <x v="0"/>
    <s v="USD"/>
    <x v="946"/>
    <x v="946"/>
    <b v="0"/>
    <n v="105"/>
    <b v="1"/>
    <x v="13"/>
    <n v="1.1632786885245903"/>
    <n v="2713.5"/>
    <x v="0"/>
    <m/>
  </r>
  <r>
    <n v="3187"/>
    <x v="946"/>
    <s v="Award-winning OSR Performance Ensemble brings the creepy, unlikely, bittersweet, macabre &amp; beautiful world of Neil Gaiman to the stage."/>
    <n v="15000"/>
    <n v="17444"/>
    <x v="0"/>
    <x v="0"/>
    <s v="USD"/>
    <x v="947"/>
    <x v="947"/>
    <b v="1"/>
    <n v="244"/>
    <b v="1"/>
    <x v="4"/>
    <n v="1.1629333333333334"/>
    <n v="8844"/>
    <x v="0"/>
    <m/>
  </r>
  <r>
    <n v="3655"/>
    <x v="947"/>
    <s v="All aboard for the world premiere of a new steampunk-inspired train adventure play, written by Maggie Lee and directed by Amy Poisson!"/>
    <n v="5000"/>
    <n v="5813"/>
    <x v="0"/>
    <x v="0"/>
    <s v="USD"/>
    <x v="948"/>
    <x v="948"/>
    <b v="0"/>
    <n v="79"/>
    <b v="1"/>
    <x v="4"/>
    <n v="1.1626000000000001"/>
    <n v="2946"/>
    <x v="0"/>
    <m/>
  </r>
  <r>
    <n v="355"/>
    <x v="948"/>
    <s v="A documentary film about the late REZA ABDOH and his performance company DAR A LUZ."/>
    <n v="35000"/>
    <n v="40690"/>
    <x v="0"/>
    <x v="0"/>
    <s v="USD"/>
    <x v="949"/>
    <x v="949"/>
    <b v="1"/>
    <n v="165"/>
    <b v="1"/>
    <x v="14"/>
    <n v="1.1625714285714286"/>
    <n v="20427.5"/>
    <x v="0"/>
    <m/>
  </r>
  <r>
    <n v="67"/>
    <x v="949"/>
    <s v="The Ordination Mass of five Dominicans friars to the priesthood at the historic Saint Dominicâ€™s Church in Washington DC."/>
    <n v="2000"/>
    <n v="2325"/>
    <x v="0"/>
    <x v="0"/>
    <s v="USD"/>
    <x v="950"/>
    <x v="950"/>
    <b v="0"/>
    <n v="20"/>
    <b v="1"/>
    <x v="6"/>
    <n v="1.1625000000000001"/>
    <n v="1172.5"/>
    <x v="0"/>
    <m/>
  </r>
  <r>
    <n v="2463"/>
    <x v="950"/>
    <s v="Emma Ate The Lion's debut full length album"/>
    <n v="2000"/>
    <n v="2325"/>
    <x v="0"/>
    <x v="0"/>
    <s v="USD"/>
    <x v="951"/>
    <x v="951"/>
    <b v="0"/>
    <n v="75"/>
    <b v="1"/>
    <x v="13"/>
    <n v="1.1625000000000001"/>
    <n v="1200"/>
    <x v="0"/>
    <m/>
  </r>
  <r>
    <n v="52"/>
    <x v="951"/>
    <s v="Kode Orange is an original television series that follows the lives of two police officers who join a special unit in high-crime LA"/>
    <n v="10000"/>
    <n v="11621"/>
    <x v="0"/>
    <x v="0"/>
    <s v="USD"/>
    <x v="952"/>
    <x v="952"/>
    <b v="0"/>
    <n v="52"/>
    <b v="1"/>
    <x v="16"/>
    <n v="1.1620999999999999"/>
    <n v="5836.5"/>
    <x v="0"/>
    <m/>
  </r>
  <r>
    <n v="3299"/>
    <x v="952"/>
    <s v="A quick-witted original comedy that follows a group of eccentric friends as they attend an engagement party gone terribly wrong!"/>
    <n v="3000"/>
    <n v="3486"/>
    <x v="0"/>
    <x v="0"/>
    <s v="USD"/>
    <x v="953"/>
    <x v="953"/>
    <b v="0"/>
    <n v="63"/>
    <b v="1"/>
    <x v="4"/>
    <n v="1.1619999999999999"/>
    <n v="1774.5"/>
    <x v="0"/>
    <m/>
  </r>
  <r>
    <n v="3167"/>
    <x v="953"/>
    <s v="What is destiny? Explore it with us this August at FringeNYC."/>
    <n v="3000"/>
    <n v="3485"/>
    <x v="0"/>
    <x v="0"/>
    <s v="USD"/>
    <x v="954"/>
    <x v="954"/>
    <b v="1"/>
    <n v="55"/>
    <b v="1"/>
    <x v="4"/>
    <n v="1.1616666666666666"/>
    <n v="1770"/>
    <x v="0"/>
    <m/>
  </r>
  <r>
    <n v="1377"/>
    <x v="954"/>
    <s v="Stereo Jo is set to release a 5 song EP. Your donation will directly help w/ recording, design, production, &amp; duplication. Thank You :)"/>
    <n v="1300"/>
    <n v="1510"/>
    <x v="0"/>
    <x v="0"/>
    <s v="USD"/>
    <x v="955"/>
    <x v="955"/>
    <b v="0"/>
    <n v="31"/>
    <b v="1"/>
    <x v="2"/>
    <n v="1.1615384615384616"/>
    <n v="770.5"/>
    <x v="0"/>
    <m/>
  </r>
  <r>
    <n v="379"/>
    <x v="955"/>
    <s v="The U.S. Army has granted us permission to film a documentary at America's most sacred shrine: The Tomb of the Unknown Soldier."/>
    <n v="15000"/>
    <n v="17412"/>
    <x v="0"/>
    <x v="0"/>
    <s v="USD"/>
    <x v="956"/>
    <x v="956"/>
    <b v="0"/>
    <n v="149"/>
    <b v="1"/>
    <x v="14"/>
    <n v="1.1608000000000001"/>
    <n v="8780.5"/>
    <x v="0"/>
    <m/>
  </r>
  <r>
    <n v="3313"/>
    <x v="956"/>
    <s v="A modern reworking of Shakespeare's histories and tragedies in iambic pentameter to talk of death, love, and race."/>
    <n v="2000"/>
    <n v="2321"/>
    <x v="0"/>
    <x v="0"/>
    <s v="USD"/>
    <x v="957"/>
    <x v="957"/>
    <b v="0"/>
    <n v="29"/>
    <b v="1"/>
    <x v="4"/>
    <n v="1.1605000000000001"/>
    <n v="1175"/>
    <x v="0"/>
    <m/>
  </r>
  <r>
    <n v="3021"/>
    <x v="957"/>
    <s v="At the end of October 2016, 2nd Story will be moving from its current office space to a storefront space in Albany Park, Chicago, IL."/>
    <n v="4500"/>
    <n v="5221"/>
    <x v="0"/>
    <x v="0"/>
    <s v="USD"/>
    <x v="958"/>
    <x v="958"/>
    <b v="0"/>
    <n v="103"/>
    <b v="1"/>
    <x v="12"/>
    <n v="1.1602222222222223"/>
    <n v="2662"/>
    <x v="0"/>
    <m/>
  </r>
  <r>
    <n v="3217"/>
    <x v="958"/>
    <s v="Wake Up Call is a comedic play about a group of hotel employees working on Christmas Eve."/>
    <n v="4500"/>
    <n v="5221"/>
    <x v="0"/>
    <x v="0"/>
    <s v="USD"/>
    <x v="959"/>
    <x v="959"/>
    <b v="1"/>
    <n v="104"/>
    <b v="1"/>
    <x v="4"/>
    <n v="1.1602222222222223"/>
    <n v="2662.5"/>
    <x v="0"/>
    <m/>
  </r>
  <r>
    <n v="1757"/>
    <x v="959"/>
    <s v="I want to create a self published photo art book on the topic of the resurgence of femininity."/>
    <n v="5000"/>
    <n v="5800"/>
    <x v="0"/>
    <x v="0"/>
    <s v="USD"/>
    <x v="960"/>
    <x v="960"/>
    <b v="0"/>
    <n v="14"/>
    <b v="1"/>
    <x v="9"/>
    <n v="1.1599999999999999"/>
    <n v="2907"/>
    <x v="0"/>
    <m/>
  </r>
  <r>
    <n v="2536"/>
    <x v="960"/>
    <s v="I create my solo piano Vignettes by encrypting someone's name in the melody. Next up is the fourth Vignette, and I need a subject!"/>
    <n v="25"/>
    <n v="29"/>
    <x v="0"/>
    <x v="0"/>
    <s v="USD"/>
    <x v="961"/>
    <x v="961"/>
    <b v="0"/>
    <n v="4"/>
    <b v="1"/>
    <x v="18"/>
    <n v="1.1599999999999999"/>
    <n v="16.5"/>
    <x v="0"/>
    <m/>
  </r>
  <r>
    <n v="1938"/>
    <x v="961"/>
    <s v="A live worship album + short film: Telling the story of a worshipping community adapting and thriving in a post-Christian context."/>
    <n v="15000"/>
    <n v="17390"/>
    <x v="0"/>
    <x v="0"/>
    <s v="USD"/>
    <x v="962"/>
    <x v="962"/>
    <b v="0"/>
    <n v="114"/>
    <b v="1"/>
    <x v="13"/>
    <n v="1.1593333333333333"/>
    <n v="8752"/>
    <x v="0"/>
    <m/>
  </r>
  <r>
    <n v="3303"/>
    <x v="962"/>
    <s v="VisiÃ³n Latino Theatre Company was founded by three young latino professionals sharing the stories of everyday latinos."/>
    <n v="1800"/>
    <n v="2086"/>
    <x v="0"/>
    <x v="0"/>
    <s v="USD"/>
    <x v="963"/>
    <x v="963"/>
    <b v="0"/>
    <n v="35"/>
    <b v="1"/>
    <x v="4"/>
    <n v="1.1588888888888889"/>
    <n v="1060.5"/>
    <x v="0"/>
    <m/>
  </r>
  <r>
    <n v="1823"/>
    <x v="963"/>
    <s v="Just as we are getting prepared to tour we find out our van has serious damage and can't run. We unfortunately don't have enough."/>
    <n v="700"/>
    <n v="811"/>
    <x v="0"/>
    <x v="0"/>
    <s v="USD"/>
    <x v="964"/>
    <x v="964"/>
    <b v="0"/>
    <n v="33"/>
    <b v="1"/>
    <x v="2"/>
    <n v="1.1585714285714286"/>
    <n v="422"/>
    <x v="0"/>
    <m/>
  </r>
  <r>
    <n v="1359"/>
    <x v="964"/>
    <s v="Funding for a 2011 trip to Worldcon for research for &quot;UnConventional,&quot; a book on the history of the American fan convention."/>
    <n v="660"/>
    <n v="764"/>
    <x v="0"/>
    <x v="0"/>
    <s v="USD"/>
    <x v="965"/>
    <x v="965"/>
    <b v="0"/>
    <n v="19"/>
    <b v="1"/>
    <x v="15"/>
    <n v="1.1575757575757575"/>
    <n v="391.5"/>
    <x v="0"/>
    <m/>
  </r>
  <r>
    <n v="2161"/>
    <x v="965"/>
    <s v="We're trying to fund hard copies of our debut album!"/>
    <n v="400"/>
    <n v="463"/>
    <x v="0"/>
    <x v="0"/>
    <s v="USD"/>
    <x v="966"/>
    <x v="966"/>
    <b v="0"/>
    <n v="13"/>
    <b v="1"/>
    <x v="2"/>
    <n v="1.1575"/>
    <n v="238"/>
    <x v="0"/>
    <m/>
  </r>
  <r>
    <n v="2007"/>
    <x v="966"/>
    <s v="A biologist, an industrial designer, and an engineer team up and build a â€œHello, World!â€ kit to teach high schoolers how to invent with DNA."/>
    <n v="10000"/>
    <n v="11570.92"/>
    <x v="0"/>
    <x v="0"/>
    <s v="USD"/>
    <x v="967"/>
    <x v="967"/>
    <b v="1"/>
    <n v="137"/>
    <b v="1"/>
    <x v="0"/>
    <n v="1.157092"/>
    <n v="5853.96"/>
    <x v="0"/>
    <m/>
  </r>
  <r>
    <n v="528"/>
    <x v="967"/>
    <s v="A Festival Backed Production of a Full-Length Play."/>
    <n v="1150"/>
    <n v="1330"/>
    <x v="0"/>
    <x v="0"/>
    <s v="USD"/>
    <x v="968"/>
    <x v="968"/>
    <b v="0"/>
    <n v="30"/>
    <b v="1"/>
    <x v="4"/>
    <n v="1.1565217391304348"/>
    <n v="680"/>
    <x v="0"/>
    <m/>
  </r>
  <r>
    <n v="1922"/>
    <x v="968"/>
    <s v="Low Weather's debut album is halfway finished.  With your help and your help alone we can record the rest!"/>
    <n v="2000"/>
    <n v="2311"/>
    <x v="0"/>
    <x v="0"/>
    <s v="USD"/>
    <x v="969"/>
    <x v="969"/>
    <b v="0"/>
    <n v="64"/>
    <b v="1"/>
    <x v="13"/>
    <n v="1.1555"/>
    <n v="1187.5"/>
    <x v="0"/>
    <m/>
  </r>
  <r>
    <n v="2263"/>
    <x v="969"/>
    <s v="These are degenerated men who have, since birth, suffered the effect of mutation and turned into something wicked!"/>
    <n v="7500"/>
    <n v="8666"/>
    <x v="0"/>
    <x v="10"/>
    <s v="SEK"/>
    <x v="970"/>
    <x v="970"/>
    <b v="0"/>
    <n v="60"/>
    <b v="1"/>
    <x v="1"/>
    <n v="1.1554666666666666"/>
    <n v="4363"/>
    <x v="0"/>
    <m/>
  </r>
  <r>
    <n v="2088"/>
    <x v="970"/>
    <s v="Indie Folk musician, Chris Dorman is releasing his second full length album.  Let's release this record worldwide - grassroots style!"/>
    <n v="3000"/>
    <n v="3465.32"/>
    <x v="0"/>
    <x v="0"/>
    <s v="USD"/>
    <x v="971"/>
    <x v="971"/>
    <b v="0"/>
    <n v="75"/>
    <b v="1"/>
    <x v="13"/>
    <n v="1.1551066666666667"/>
    <n v="1770.16"/>
    <x v="0"/>
    <m/>
  </r>
  <r>
    <n v="2077"/>
    <x v="971"/>
    <s v="A Whole New Way to Get TV: Watch four live TV channels at once on your tablet, smartphone, or big screen TV!"/>
    <n v="50000"/>
    <n v="57754"/>
    <x v="0"/>
    <x v="0"/>
    <s v="USD"/>
    <x v="972"/>
    <x v="972"/>
    <b v="0"/>
    <n v="188"/>
    <b v="1"/>
    <x v="0"/>
    <n v="1.1550800000000001"/>
    <n v="28971"/>
    <x v="0"/>
    <m/>
  </r>
  <r>
    <n v="2796"/>
    <x v="972"/>
    <s v="Fishcakes is a piece of new writing for the Camden Fringe that explores a story of love, loss, and all the â€˜little things'."/>
    <n v="800"/>
    <n v="924"/>
    <x v="0"/>
    <x v="1"/>
    <s v="GBP"/>
    <x v="973"/>
    <x v="973"/>
    <b v="0"/>
    <n v="21"/>
    <b v="1"/>
    <x v="4"/>
    <n v="1.155"/>
    <n v="472.5"/>
    <x v="0"/>
    <m/>
  </r>
  <r>
    <n v="3584"/>
    <x v="973"/>
    <s v="Critically-acclaimed Old Trunk are back with their new play. _x000a_PRAMKICKER. _x000a__x000a_Written by Sadie Hasler &amp; directed by Sarah Mayhew."/>
    <n v="3000"/>
    <n v="3465"/>
    <x v="0"/>
    <x v="1"/>
    <s v="GBP"/>
    <x v="974"/>
    <x v="974"/>
    <b v="0"/>
    <n v="112"/>
    <b v="1"/>
    <x v="4"/>
    <n v="1.155"/>
    <n v="1788.5"/>
    <x v="0"/>
    <m/>
  </r>
  <r>
    <n v="2451"/>
    <x v="974"/>
    <s v="Meet the best tasting high protein, low sugar protein snack on the planet. Guaranteed to turn you into a stone cold fox."/>
    <n v="10000"/>
    <n v="11545"/>
    <x v="0"/>
    <x v="0"/>
    <s v="USD"/>
    <x v="975"/>
    <x v="975"/>
    <b v="0"/>
    <n v="186"/>
    <b v="1"/>
    <x v="11"/>
    <n v="1.1545000000000001"/>
    <n v="5865.5"/>
    <x v="0"/>
    <m/>
  </r>
  <r>
    <n v="75"/>
    <x v="975"/>
    <s v="A teenager named Charlie discovers something new about himself while coping with the loss of his father."/>
    <n v="3500"/>
    <n v="4040"/>
    <x v="0"/>
    <x v="0"/>
    <s v="USD"/>
    <x v="976"/>
    <x v="976"/>
    <b v="0"/>
    <n v="47"/>
    <b v="1"/>
    <x v="6"/>
    <n v="1.1542857142857144"/>
    <n v="2043.5"/>
    <x v="0"/>
    <m/>
  </r>
  <r>
    <n v="1676"/>
    <x v="976"/>
    <s v="Help fund Bridge 19's tour in support of their first duo record, to be released in May 2012."/>
    <n v="3000"/>
    <n v="3460"/>
    <x v="0"/>
    <x v="0"/>
    <s v="USD"/>
    <x v="977"/>
    <x v="977"/>
    <b v="0"/>
    <n v="42"/>
    <b v="1"/>
    <x v="7"/>
    <n v="1.1533333333333333"/>
    <n v="1751"/>
    <x v="0"/>
    <m/>
  </r>
  <r>
    <n v="3477"/>
    <x v="977"/>
    <s v="8 ten-minute plays, written, directed, rehearsed, and fully produced in only 24 hours! Are we crazy? You bet we are!"/>
    <n v="1800"/>
    <n v="2076"/>
    <x v="0"/>
    <x v="0"/>
    <s v="USD"/>
    <x v="978"/>
    <x v="978"/>
    <b v="0"/>
    <n v="39"/>
    <b v="1"/>
    <x v="4"/>
    <n v="1.1533333333333333"/>
    <n v="1057.5"/>
    <x v="0"/>
    <m/>
  </r>
  <r>
    <n v="3241"/>
    <x v="978"/>
    <s v="iDiOM mounts the West Coast Premiere of â€œThese Seven Sicknessesâ€ â€“ ALL SEVEN of Sophoclesâ€™ surviving plays in one epic production."/>
    <n v="8500"/>
    <n v="9801"/>
    <x v="0"/>
    <x v="0"/>
    <s v="USD"/>
    <x v="979"/>
    <x v="979"/>
    <b v="1"/>
    <n v="167"/>
    <b v="1"/>
    <x v="4"/>
    <n v="1.1530588235294117"/>
    <n v="4984"/>
    <x v="0"/>
    <m/>
  </r>
  <r>
    <n v="3665"/>
    <x v="979"/>
    <s v="A Fantastic creation about Napoleon, through his words and letters, sublimated by a musical score of rare beauty. Magnificent poetry!"/>
    <n v="620"/>
    <n v="714"/>
    <x v="0"/>
    <x v="3"/>
    <s v="EUR"/>
    <x v="980"/>
    <x v="980"/>
    <b v="0"/>
    <n v="14"/>
    <b v="1"/>
    <x v="4"/>
    <n v="1.1516129032258065"/>
    <n v="364"/>
    <x v="0"/>
    <m/>
  </r>
  <r>
    <n v="816"/>
    <x v="980"/>
    <s v="Friends and Family have an album for you. They need your help to release it to the world."/>
    <n v="7000"/>
    <n v="8058.55"/>
    <x v="0"/>
    <x v="0"/>
    <s v="USD"/>
    <x v="981"/>
    <x v="981"/>
    <b v="0"/>
    <n v="205"/>
    <b v="1"/>
    <x v="2"/>
    <n v="1.1512214285714286"/>
    <n v="4131.7749999999996"/>
    <x v="0"/>
    <m/>
  </r>
  <r>
    <n v="1467"/>
    <x v="981"/>
    <s v="We are a new Spanish language podcast telling uniquely Latin American stories."/>
    <n v="40000"/>
    <n v="46032"/>
    <x v="0"/>
    <x v="0"/>
    <s v="USD"/>
    <x v="982"/>
    <x v="982"/>
    <b v="1"/>
    <n v="600"/>
    <b v="1"/>
    <x v="8"/>
    <n v="1.1508"/>
    <n v="23316"/>
    <x v="0"/>
    <m/>
  </r>
  <r>
    <n v="89"/>
    <x v="982"/>
    <s v="A chronicle of four very different stories concerning racism to the power of love, all set in the beauty of the Southwest."/>
    <n v="6000"/>
    <n v="6904"/>
    <x v="0"/>
    <x v="0"/>
    <s v="USD"/>
    <x v="983"/>
    <x v="983"/>
    <b v="0"/>
    <n v="56"/>
    <b v="1"/>
    <x v="6"/>
    <n v="1.1506666666666667"/>
    <n v="3480"/>
    <x v="0"/>
    <m/>
  </r>
  <r>
    <n v="2090"/>
    <x v="983"/>
    <s v="Insect Surfers, Planet Earth's Longest-Running Modern Surf Band, come twanging back into 2013 with a new surfadelic musical release!"/>
    <n v="8000"/>
    <n v="9203.23"/>
    <x v="0"/>
    <x v="0"/>
    <s v="USD"/>
    <x v="984"/>
    <x v="984"/>
    <b v="0"/>
    <n v="160"/>
    <b v="1"/>
    <x v="13"/>
    <n v="1.1504037499999999"/>
    <n v="4681.6149999999998"/>
    <x v="0"/>
    <m/>
  </r>
  <r>
    <n v="1206"/>
    <x v="984"/>
    <s v="Limited edition zine by photographic artist Esthaem, signed and hand-numbered including a screen printed banderole. Edition of 100."/>
    <n v="900"/>
    <n v="1035"/>
    <x v="0"/>
    <x v="5"/>
    <s v="EUR"/>
    <x v="985"/>
    <x v="985"/>
    <b v="0"/>
    <n v="32"/>
    <b v="1"/>
    <x v="9"/>
    <n v="1.1499999999999999"/>
    <n v="533.5"/>
    <x v="0"/>
    <m/>
  </r>
  <r>
    <n v="2804"/>
    <x v="985"/>
    <s v="The real-life story of the mysterious 'Piano Man' who washed ashore with no memory; with no speech; but with an amazing ability..."/>
    <n v="1000"/>
    <n v="1150"/>
    <x v="0"/>
    <x v="1"/>
    <s v="GBP"/>
    <x v="986"/>
    <x v="986"/>
    <b v="0"/>
    <n v="23"/>
    <b v="1"/>
    <x v="4"/>
    <n v="1.1499999999999999"/>
    <n v="586.5"/>
    <x v="0"/>
    <m/>
  </r>
  <r>
    <n v="3172"/>
    <x v="986"/>
    <s v="Outcry Theatre needs your help to produce Carlos Murillo's play &quot;Dark Play&quot; for the 2012 Dallas fringe festival, Out of the Loop."/>
    <n v="2000"/>
    <n v="2300"/>
    <x v="0"/>
    <x v="0"/>
    <s v="USD"/>
    <x v="987"/>
    <x v="987"/>
    <b v="1"/>
    <n v="29"/>
    <b v="1"/>
    <x v="4"/>
    <n v="1.1499999999999999"/>
    <n v="1164.5"/>
    <x v="0"/>
    <m/>
  </r>
  <r>
    <n v="3784"/>
    <x v="987"/>
    <s v="This year, we will be producing the cult classic Little Shop of Horrors with your proceeds going towards venue and production costs."/>
    <n v="1000"/>
    <n v="1150"/>
    <x v="0"/>
    <x v="7"/>
    <s v="CAD"/>
    <x v="988"/>
    <x v="988"/>
    <b v="0"/>
    <n v="10"/>
    <b v="1"/>
    <x v="20"/>
    <n v="1.1499999999999999"/>
    <n v="580"/>
    <x v="0"/>
    <m/>
  </r>
  <r>
    <n v="2062"/>
    <x v="988"/>
    <s v="4K HEVC Android TV Media Player with optional DIY electronics, ideal for app development, home control, software developement, learning"/>
    <n v="100000"/>
    <n v="114977"/>
    <x v="0"/>
    <x v="15"/>
    <s v="DKK"/>
    <x v="989"/>
    <x v="989"/>
    <b v="0"/>
    <n v="203"/>
    <b v="1"/>
    <x v="0"/>
    <n v="1.14977"/>
    <n v="57590"/>
    <x v="0"/>
    <m/>
  </r>
  <r>
    <n v="1979"/>
    <x v="989"/>
    <s v="Truly wireless premium earbuds with a battery-boosting smartphone case for charging and storage"/>
    <n v="200000"/>
    <n v="229802.31"/>
    <x v="0"/>
    <x v="0"/>
    <s v="USD"/>
    <x v="990"/>
    <x v="990"/>
    <b v="1"/>
    <n v="813"/>
    <b v="1"/>
    <x v="0"/>
    <n v="1.14901155"/>
    <n v="115307.655"/>
    <x v="0"/>
    <m/>
  </r>
  <r>
    <n v="1022"/>
    <x v="990"/>
    <s v="Help get four new bootlegs onto vinyl in the second installment of my series!"/>
    <n v="2000"/>
    <n v="2298"/>
    <x v="0"/>
    <x v="0"/>
    <s v="USD"/>
    <x v="991"/>
    <x v="991"/>
    <b v="1"/>
    <n v="74"/>
    <b v="1"/>
    <x v="10"/>
    <n v="1.149"/>
    <n v="1186"/>
    <x v="0"/>
    <m/>
  </r>
  <r>
    <n v="798"/>
    <x v="991"/>
    <s v="We have some great new songs and want to record a special edition 4 song EP as our next Eric Stuart Band release"/>
    <n v="3500"/>
    <n v="4021"/>
    <x v="0"/>
    <x v="0"/>
    <s v="USD"/>
    <x v="992"/>
    <x v="992"/>
    <b v="0"/>
    <n v="87"/>
    <b v="1"/>
    <x v="2"/>
    <n v="1.1488571428571428"/>
    <n v="2054"/>
    <x v="0"/>
    <m/>
  </r>
  <r>
    <n v="3176"/>
    <x v="992"/>
    <s v="Romeo and Juliet at Moody's Pub is an adapted, 90-minute version of Shakespeare's classic tragedy, performed for free in a restaurant"/>
    <n v="1900"/>
    <n v="2182"/>
    <x v="0"/>
    <x v="0"/>
    <s v="USD"/>
    <x v="993"/>
    <x v="993"/>
    <b v="1"/>
    <n v="55"/>
    <b v="1"/>
    <x v="4"/>
    <n v="1.148421052631579"/>
    <n v="1118.5"/>
    <x v="0"/>
    <m/>
  </r>
  <r>
    <n v="350"/>
    <x v="993"/>
    <s v="NBA All-Star Kenny Anderson's mid-life crisis prompts him to examine his past, as he searches for relevancy in his future."/>
    <n v="25000"/>
    <n v="28690"/>
    <x v="0"/>
    <x v="0"/>
    <s v="USD"/>
    <x v="994"/>
    <x v="994"/>
    <b v="1"/>
    <n v="221"/>
    <b v="1"/>
    <x v="14"/>
    <n v="1.1476"/>
    <n v="14455.5"/>
    <x v="0"/>
    <m/>
  </r>
  <r>
    <n v="1270"/>
    <x v="994"/>
    <s v="We make awake metal using violins in place of guitars and want to record a full length album."/>
    <n v="10000"/>
    <n v="11472"/>
    <x v="0"/>
    <x v="0"/>
    <s v="USD"/>
    <x v="995"/>
    <x v="995"/>
    <b v="1"/>
    <n v="169"/>
    <b v="1"/>
    <x v="2"/>
    <n v="1.1472"/>
    <n v="5820.5"/>
    <x v="0"/>
    <m/>
  </r>
  <r>
    <n v="2832"/>
    <x v="995"/>
    <s v="Charting the big stuff in life from dance routines to coming out; exploring homophobia, family, friendship &amp; finding your own voice."/>
    <n v="2500"/>
    <n v="2867.99"/>
    <x v="0"/>
    <x v="1"/>
    <s v="GBP"/>
    <x v="996"/>
    <x v="996"/>
    <b v="0"/>
    <n v="95"/>
    <b v="1"/>
    <x v="4"/>
    <n v="1.1471959999999999"/>
    <n v="1481.4949999999999"/>
    <x v="0"/>
    <m/>
  </r>
  <r>
    <n v="1758"/>
    <x v="996"/>
    <s v="Yashica TLRs (Twin Lens Reflex) history cards are a cool way to present Yashica TLR collections in a fun way: by playing cards. Enjoy!"/>
    <n v="1000"/>
    <n v="1147"/>
    <x v="0"/>
    <x v="0"/>
    <s v="USD"/>
    <x v="997"/>
    <x v="997"/>
    <b v="0"/>
    <n v="27"/>
    <b v="1"/>
    <x v="9"/>
    <n v="1.147"/>
    <n v="587"/>
    <x v="0"/>
    <m/>
  </r>
  <r>
    <n v="96"/>
    <x v="997"/>
    <s v="Danny is a defenseman for his high school hockey team. This is a day in his life: school, hockey, girls and his next-door neighbor, Ken Daneyko."/>
    <n v="1500"/>
    <n v="1720"/>
    <x v="0"/>
    <x v="0"/>
    <s v="USD"/>
    <x v="998"/>
    <x v="998"/>
    <b v="0"/>
    <n v="34"/>
    <b v="1"/>
    <x v="6"/>
    <n v="1.1466666666666667"/>
    <n v="877"/>
    <x v="0"/>
    <m/>
  </r>
  <r>
    <n v="522"/>
    <x v="998"/>
    <s v="*** TO MAKE DONATIONS IN THE FUTURE                                   GO TO OUR WEBSITE: www.compassplayers.com ***"/>
    <n v="3000"/>
    <n v="3440"/>
    <x v="0"/>
    <x v="0"/>
    <s v="USD"/>
    <x v="999"/>
    <x v="999"/>
    <b v="0"/>
    <n v="31"/>
    <b v="1"/>
    <x v="4"/>
    <n v="1.1466666666666667"/>
    <n v="1735.5"/>
    <x v="0"/>
    <m/>
  </r>
  <r>
    <n v="2631"/>
    <x v="999"/>
    <s v="Starship Congress 2015 is a deep-space &amp; interstellar science summit staged by Icarus Interstellar."/>
    <n v="20000"/>
    <n v="22933.05"/>
    <x v="0"/>
    <x v="0"/>
    <s v="USD"/>
    <x v="1000"/>
    <x v="1000"/>
    <b v="0"/>
    <n v="286"/>
    <b v="1"/>
    <x v="5"/>
    <n v="1.1466525000000001"/>
    <n v="11609.525"/>
    <x v="0"/>
    <m/>
  </r>
  <r>
    <n v="2081"/>
    <x v="1000"/>
    <s v="Embarking on a Summer Tour to spread their message of cherishing your unforgettable memories through nostalgic rock music."/>
    <n v="3500"/>
    <n v="4010"/>
    <x v="0"/>
    <x v="0"/>
    <s v="USD"/>
    <x v="1001"/>
    <x v="1001"/>
    <b v="0"/>
    <n v="55"/>
    <b v="1"/>
    <x v="13"/>
    <n v="1.1457142857142857"/>
    <n v="2032.5"/>
    <x v="0"/>
    <m/>
  </r>
  <r>
    <n v="2616"/>
    <x v="1001"/>
    <s v="Production of variously-sized deployable models of NASA's James Webb Space Telescope to promote hands-on learning."/>
    <n v="25000"/>
    <n v="28633.5"/>
    <x v="0"/>
    <x v="0"/>
    <s v="USD"/>
    <x v="1002"/>
    <x v="1002"/>
    <b v="1"/>
    <n v="238"/>
    <b v="1"/>
    <x v="5"/>
    <n v="1.14534"/>
    <n v="14435.75"/>
    <x v="0"/>
    <m/>
  </r>
  <r>
    <n v="1894"/>
    <x v="1002"/>
    <s v="Im trying to raise $1000 for a 3 song EP in a studio!"/>
    <n v="1000"/>
    <n v="1145"/>
    <x v="0"/>
    <x v="0"/>
    <s v="USD"/>
    <x v="1003"/>
    <x v="1003"/>
    <b v="0"/>
    <n v="20"/>
    <b v="1"/>
    <x v="13"/>
    <n v="1.145"/>
    <n v="582.5"/>
    <x v="0"/>
    <m/>
  </r>
  <r>
    <n v="2783"/>
    <x v="1003"/>
    <s v="A new, LGBTQ focused adaptation of As You Like It that puts Celia and Rosalind's romantic relationship centre stage for the first time."/>
    <n v="1000"/>
    <n v="1145"/>
    <x v="0"/>
    <x v="1"/>
    <s v="GBP"/>
    <x v="1004"/>
    <x v="1004"/>
    <b v="0"/>
    <n v="61"/>
    <b v="1"/>
    <x v="4"/>
    <n v="1.145"/>
    <n v="603"/>
    <x v="0"/>
    <m/>
  </r>
  <r>
    <n v="3389"/>
    <x v="1004"/>
    <s v="Chimera Ensemble is launching 2 inaugural theater productions, and we need support to do high quality work!"/>
    <n v="10000"/>
    <n v="11450"/>
    <x v="0"/>
    <x v="0"/>
    <s v="USD"/>
    <x v="1005"/>
    <x v="1005"/>
    <b v="0"/>
    <n v="62"/>
    <b v="1"/>
    <x v="4"/>
    <n v="1.145"/>
    <n v="5756"/>
    <x v="0"/>
    <m/>
  </r>
  <r>
    <n v="3547"/>
    <x v="1005"/>
    <s v="Help to bring this heart warming story of Ray Didinger's relationship with his boyhood hero Tommy McDonald to life."/>
    <n v="35000"/>
    <n v="40043.25"/>
    <x v="0"/>
    <x v="0"/>
    <s v="USD"/>
    <x v="1006"/>
    <x v="1006"/>
    <b v="0"/>
    <n v="336"/>
    <b v="1"/>
    <x v="4"/>
    <n v="1.1440928571428572"/>
    <n v="20189.625"/>
    <x v="0"/>
    <m/>
  </r>
  <r>
    <n v="735"/>
    <x v="1006"/>
    <s v="TOP FUEL FOR LIFE â€¦ a true story of victory, unimaginable loss_x000a_and the epiphany that changed everything."/>
    <n v="47000"/>
    <n v="53771"/>
    <x v="0"/>
    <x v="0"/>
    <s v="USD"/>
    <x v="1007"/>
    <x v="1007"/>
    <b v="0"/>
    <n v="229"/>
    <b v="1"/>
    <x v="15"/>
    <n v="1.1440638297872341"/>
    <n v="27000"/>
    <x v="0"/>
    <m/>
  </r>
  <r>
    <n v="377"/>
    <x v="1007"/>
    <s v="Dangerous. Sexy. All-American Girl. You know the look. Now meet the women who are making retro style modern."/>
    <n v="12000"/>
    <n v="13728"/>
    <x v="0"/>
    <x v="0"/>
    <s v="USD"/>
    <x v="1008"/>
    <x v="1008"/>
    <b v="0"/>
    <n v="133"/>
    <b v="1"/>
    <x v="14"/>
    <n v="1.1439999999999999"/>
    <n v="6930.5"/>
    <x v="0"/>
    <m/>
  </r>
  <r>
    <n v="1924"/>
    <x v="1008"/>
    <s v="We are recording a cd of Songs- About life and love_x000a_from the perspective a conscious country girl_x000a_living in the city."/>
    <n v="3000"/>
    <n v="3432"/>
    <x v="0"/>
    <x v="0"/>
    <s v="USD"/>
    <x v="1009"/>
    <x v="1009"/>
    <b v="0"/>
    <n v="33"/>
    <b v="1"/>
    <x v="13"/>
    <n v="1.1439999999999999"/>
    <n v="1732.5"/>
    <x v="0"/>
    <m/>
  </r>
  <r>
    <n v="2212"/>
    <x v="1009"/>
    <s v="Help Dragon's Eye relaunch with 4 new releases by Yann Novak, Pinkcourtesyphone, Steve Roden &amp; Lawrence English + Stephen Vitiello"/>
    <n v="6000"/>
    <n v="6863"/>
    <x v="0"/>
    <x v="0"/>
    <s v="USD"/>
    <x v="1010"/>
    <x v="1010"/>
    <b v="0"/>
    <n v="123"/>
    <b v="1"/>
    <x v="10"/>
    <n v="1.1438333333333333"/>
    <n v="3493"/>
    <x v="0"/>
    <m/>
  </r>
  <r>
    <n v="3570"/>
    <x v="1010"/>
    <s v="Theatre Machine presents an all-new adaptation of Maxim Gorky's classic of Russian theatre, The Lower Depths."/>
    <n v="2000"/>
    <n v="2287"/>
    <x v="0"/>
    <x v="0"/>
    <s v="USD"/>
    <x v="1011"/>
    <x v="1011"/>
    <b v="0"/>
    <n v="26"/>
    <b v="1"/>
    <x v="4"/>
    <n v="1.1435"/>
    <n v="1156.5"/>
    <x v="0"/>
    <m/>
  </r>
  <r>
    <n v="3279"/>
    <x v="1011"/>
    <s v="LOOKING FOR GOOD PEOPLE to help fund our production of &quot;Good People&quot; with Kia Hellman &amp; Shayne Anderson, directed by Christine Dunford."/>
    <n v="5800"/>
    <n v="6628"/>
    <x v="0"/>
    <x v="0"/>
    <s v="USD"/>
    <x v="1012"/>
    <x v="1012"/>
    <b v="0"/>
    <n v="63"/>
    <b v="1"/>
    <x v="4"/>
    <n v="1.1427586206896552"/>
    <n v="3345.5"/>
    <x v="0"/>
    <m/>
  </r>
  <r>
    <n v="283"/>
    <x v="1012"/>
    <s v="What is the impact of survivorship on the human condition?"/>
    <n v="18000"/>
    <n v="20569.05"/>
    <x v="0"/>
    <x v="0"/>
    <s v="USD"/>
    <x v="1013"/>
    <x v="1013"/>
    <b v="1"/>
    <n v="202"/>
    <b v="1"/>
    <x v="14"/>
    <n v="1.142725"/>
    <n v="10385.525"/>
    <x v="0"/>
    <m/>
  </r>
  <r>
    <n v="1367"/>
    <x v="1013"/>
    <s v="House of Rabbits are recording our full-length, debut album! Support independent music, receive great rewards!"/>
    <n v="5000"/>
    <n v="5713"/>
    <x v="0"/>
    <x v="0"/>
    <s v="USD"/>
    <x v="1014"/>
    <x v="1014"/>
    <b v="0"/>
    <n v="90"/>
    <b v="1"/>
    <x v="2"/>
    <n v="1.1426000000000001"/>
    <n v="2901.5"/>
    <x v="0"/>
    <m/>
  </r>
  <r>
    <n v="3484"/>
    <x v="1014"/>
    <s v="MACBETH IN THE BASEMENT will premiere at the Capital Fringe Festival in July 2016. A teenage kingâ€™s rise and fall in a vicious game."/>
    <n v="2500"/>
    <n v="2856"/>
    <x v="0"/>
    <x v="0"/>
    <s v="USD"/>
    <x v="1015"/>
    <x v="1015"/>
    <b v="0"/>
    <n v="44"/>
    <b v="1"/>
    <x v="4"/>
    <n v="1.1424000000000001"/>
    <n v="1450"/>
    <x v="0"/>
    <m/>
  </r>
  <r>
    <n v="371"/>
    <x v="1015"/>
    <s v="3,000 Miles. 18 Wild Horses. 6 Months. 5 States. 4 men. A documentary about Conservation, Exploration, and Wild Mustangs."/>
    <n v="150000"/>
    <n v="171253"/>
    <x v="0"/>
    <x v="0"/>
    <s v="USD"/>
    <x v="1016"/>
    <x v="1016"/>
    <b v="0"/>
    <n v="1062"/>
    <b v="1"/>
    <x v="14"/>
    <n v="1.1416866666666667"/>
    <n v="86157.5"/>
    <x v="0"/>
    <m/>
  </r>
  <r>
    <n v="787"/>
    <x v="1016"/>
    <s v="We've made our goal with your help. Thanks so much! This is a great time to pre-purchase the album and get some extra perks."/>
    <n v="1200"/>
    <n v="1370"/>
    <x v="0"/>
    <x v="0"/>
    <s v="USD"/>
    <x v="1017"/>
    <x v="1017"/>
    <b v="0"/>
    <n v="17"/>
    <b v="1"/>
    <x v="2"/>
    <n v="1.1416666666666666"/>
    <n v="693.5"/>
    <x v="0"/>
    <m/>
  </r>
  <r>
    <n v="3179"/>
    <x v="1017"/>
    <s v="A Sci-fi play in several vignettes that will narrate an alternate history in the mid-20th century."/>
    <n v="4200"/>
    <n v="4794.82"/>
    <x v="0"/>
    <x v="0"/>
    <s v="USD"/>
    <x v="1018"/>
    <x v="1018"/>
    <b v="1"/>
    <n v="62"/>
    <b v="1"/>
    <x v="4"/>
    <n v="1.1416238095238094"/>
    <n v="2428.41"/>
    <x v="0"/>
    <m/>
  </r>
  <r>
    <n v="1615"/>
    <x v="1018"/>
    <s v="We are Reno Divorce!! Here is a taste of our upcoming release and we invite you to be a part of it."/>
    <n v="8000"/>
    <n v="9130"/>
    <x v="0"/>
    <x v="0"/>
    <s v="USD"/>
    <x v="1019"/>
    <x v="1019"/>
    <b v="0"/>
    <n v="136"/>
    <b v="1"/>
    <x v="2"/>
    <n v="1.1412500000000001"/>
    <n v="4633"/>
    <x v="0"/>
    <m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x v="1020"/>
    <x v="1020"/>
    <b v="0"/>
    <n v="89"/>
    <b v="1"/>
    <x v="9"/>
    <n v="1.1401428571428571"/>
    <n v="4035"/>
    <x v="0"/>
    <m/>
  </r>
  <r>
    <n v="526"/>
    <x v="1020"/>
    <s v="We have a brand new play. We urgently need your help to fund our production, which opens at Theatre503 on August 18th."/>
    <n v="1500"/>
    <n v="1710"/>
    <x v="0"/>
    <x v="1"/>
    <s v="GBP"/>
    <x v="1021"/>
    <x v="1021"/>
    <b v="0"/>
    <n v="23"/>
    <b v="1"/>
    <x v="4"/>
    <n v="1.1399999999999999"/>
    <n v="866.5"/>
    <x v="0"/>
    <m/>
  </r>
  <r>
    <n v="2623"/>
    <x v="1021"/>
    <s v="We have designed an antimatter thruster capable of reaching the nearest star.  A plan for antimatter fuel production is now needed."/>
    <n v="2000"/>
    <n v="2280"/>
    <x v="0"/>
    <x v="0"/>
    <s v="USD"/>
    <x v="1022"/>
    <x v="1022"/>
    <b v="0"/>
    <n v="62"/>
    <b v="1"/>
    <x v="5"/>
    <n v="1.1399999999999999"/>
    <n v="1171"/>
    <x v="0"/>
    <m/>
  </r>
  <r>
    <n v="3158"/>
    <x v="1022"/>
    <s v="A 40s crime-noir play using nursery rhyme characters."/>
    <n v="5000"/>
    <n v="5700"/>
    <x v="0"/>
    <x v="0"/>
    <s v="USD"/>
    <x v="1023"/>
    <x v="1023"/>
    <b v="1"/>
    <n v="69"/>
    <b v="1"/>
    <x v="4"/>
    <n v="1.1399999999999999"/>
    <n v="2884.5"/>
    <x v="0"/>
    <m/>
  </r>
  <r>
    <n v="3291"/>
    <x v="1023"/>
    <s v="We are raising funds for our second production. This will be the first NYC Equity production of THE DRESSER since 1982. www.TETCNY.org"/>
    <n v="500"/>
    <n v="570"/>
    <x v="0"/>
    <x v="0"/>
    <s v="USD"/>
    <x v="1024"/>
    <x v="1024"/>
    <b v="0"/>
    <n v="14"/>
    <b v="1"/>
    <x v="4"/>
    <n v="1.1399999999999999"/>
    <n v="292"/>
    <x v="0"/>
    <m/>
  </r>
  <r>
    <n v="3711"/>
    <x v="1024"/>
    <s v="Two teachers and twenty kids bring one of Shakespeare's plays to life!"/>
    <n v="500"/>
    <n v="570"/>
    <x v="0"/>
    <x v="0"/>
    <s v="USD"/>
    <x v="1025"/>
    <x v="1025"/>
    <b v="0"/>
    <n v="21"/>
    <b v="1"/>
    <x v="4"/>
    <n v="1.1399999999999999"/>
    <n v="295.5"/>
    <x v="0"/>
    <m/>
  </r>
  <r>
    <n v="2967"/>
    <x v="1025"/>
    <s v="Scissortail is a story of loss, grief, and recovery based on the events of the 1995 Oklahoma City Bombing."/>
    <n v="5000"/>
    <n v="5696"/>
    <x v="0"/>
    <x v="0"/>
    <s v="USD"/>
    <x v="1026"/>
    <x v="1026"/>
    <b v="0"/>
    <n v="71"/>
    <b v="1"/>
    <x v="4"/>
    <n v="1.1392"/>
    <n v="2883.5"/>
    <x v="0"/>
    <m/>
  </r>
  <r>
    <n v="3580"/>
    <x v="1026"/>
    <s v="Annabel Lost combines visual art and performance poetry to tell the story of two orphaned refugees, Quetzal and Rhime."/>
    <n v="900"/>
    <n v="1025"/>
    <x v="0"/>
    <x v="0"/>
    <s v="USD"/>
    <x v="938"/>
    <x v="1027"/>
    <b v="0"/>
    <n v="27"/>
    <b v="1"/>
    <x v="4"/>
    <n v="1.1388888888888888"/>
    <n v="526"/>
    <x v="0"/>
    <m/>
  </r>
  <r>
    <n v="1397"/>
    <x v="1027"/>
    <s v="HALLS OF THE MACHINE needs your support for the final production and release of their latest work titled, ALL TRIBAL DIGNITARIES."/>
    <n v="10000"/>
    <n v="11385"/>
    <x v="0"/>
    <x v="0"/>
    <s v="USD"/>
    <x v="1027"/>
    <x v="1028"/>
    <b v="0"/>
    <n v="158"/>
    <b v="1"/>
    <x v="2"/>
    <n v="1.1385000000000001"/>
    <n v="5771.5"/>
    <x v="0"/>
    <m/>
  </r>
  <r>
    <n v="2196"/>
    <x v="1028"/>
    <s v="Race your friends in style with this classic Grand Prix game."/>
    <n v="14000"/>
    <n v="15937"/>
    <x v="0"/>
    <x v="0"/>
    <s v="USD"/>
    <x v="1028"/>
    <x v="1029"/>
    <b v="0"/>
    <n v="234"/>
    <b v="1"/>
    <x v="1"/>
    <n v="1.1383571428571428"/>
    <n v="8085.5"/>
    <x v="0"/>
    <m/>
  </r>
  <r>
    <n v="316"/>
    <x v="1029"/>
    <s v="Award winning documentary The Secret Trial 5 needs your help for a Cross-Canada Tour!"/>
    <n v="15000"/>
    <n v="17066"/>
    <x v="0"/>
    <x v="7"/>
    <s v="CAD"/>
    <x v="1029"/>
    <x v="1030"/>
    <b v="1"/>
    <n v="158"/>
    <b v="1"/>
    <x v="14"/>
    <n v="1.1377333333333333"/>
    <n v="8612"/>
    <x v="0"/>
    <m/>
  </r>
  <r>
    <n v="244"/>
    <x v="1030"/>
    <s v="A transmedia-project to amass a library of footage shot the day Obama was elected, for (1) a feature documentary, (2) an interactive web history"/>
    <n v="3500"/>
    <n v="3981.5"/>
    <x v="0"/>
    <x v="0"/>
    <s v="USD"/>
    <x v="1030"/>
    <x v="1031"/>
    <b v="1"/>
    <n v="84"/>
    <b v="1"/>
    <x v="14"/>
    <n v="1.1375714285714287"/>
    <n v="2032.75"/>
    <x v="0"/>
    <m/>
  </r>
  <r>
    <n v="2483"/>
    <x v="1031"/>
    <s v="Send Intangible Animal on our first West Coast Tour!!! The fate of the world rests in your hands."/>
    <n v="1100"/>
    <n v="1251"/>
    <x v="0"/>
    <x v="0"/>
    <s v="USD"/>
    <x v="1031"/>
    <x v="1032"/>
    <b v="0"/>
    <n v="19"/>
    <b v="1"/>
    <x v="13"/>
    <n v="1.1372727272727272"/>
    <n v="635"/>
    <x v="0"/>
    <m/>
  </r>
  <r>
    <n v="1260"/>
    <x v="1032"/>
    <s v="Cub Country is mastering our final 10 song recording and pressing it to 12&quot; vinyl with beautiful full-color original artwork."/>
    <n v="3300"/>
    <n v="3751"/>
    <x v="0"/>
    <x v="0"/>
    <s v="USD"/>
    <x v="1032"/>
    <x v="1033"/>
    <b v="1"/>
    <n v="74"/>
    <b v="1"/>
    <x v="2"/>
    <n v="1.1366666666666667"/>
    <n v="1912.5"/>
    <x v="0"/>
    <m/>
  </r>
  <r>
    <n v="2469"/>
    <x v="1033"/>
    <s v="All the music for my EP of cello-fusion originals is complete. All I need now is your help to get it mastered &amp; pressed to CD &amp; vinyl!"/>
    <n v="1200"/>
    <n v="1364"/>
    <x v="0"/>
    <x v="0"/>
    <s v="USD"/>
    <x v="1033"/>
    <x v="1034"/>
    <b v="0"/>
    <n v="47"/>
    <b v="1"/>
    <x v="13"/>
    <n v="1.1366666666666667"/>
    <n v="705.5"/>
    <x v="0"/>
    <m/>
  </r>
  <r>
    <n v="116"/>
    <x v="1034"/>
    <s v="Villanelle is a feature film that blends elements of classic, hardboiled Film Noir, with classic Horror and tells a great story to boot"/>
    <n v="3500"/>
    <n v="3978"/>
    <x v="0"/>
    <x v="0"/>
    <s v="USD"/>
    <x v="1034"/>
    <x v="1035"/>
    <b v="0"/>
    <n v="57"/>
    <b v="1"/>
    <x v="6"/>
    <n v="1.1365714285714286"/>
    <n v="2017.5"/>
    <x v="0"/>
    <m/>
  </r>
  <r>
    <n v="3523"/>
    <x v="1035"/>
    <s v="An old play about our world. Set in 1970s England, Magnificence is a gut-wrenching story of radicalisation, idealism and pity."/>
    <n v="4000"/>
    <n v="4546"/>
    <x v="0"/>
    <x v="1"/>
    <s v="GBP"/>
    <x v="1035"/>
    <x v="1036"/>
    <b v="0"/>
    <n v="80"/>
    <b v="1"/>
    <x v="4"/>
    <n v="1.1365000000000001"/>
    <n v="2313"/>
    <x v="0"/>
    <m/>
  </r>
  <r>
    <n v="1392"/>
    <x v="1036"/>
    <s v="Telesomniac is a rock band from Provo, UT releasing their debut album Thirty-One Flashes in the Dark."/>
    <n v="2500"/>
    <n v="2841"/>
    <x v="0"/>
    <x v="0"/>
    <s v="USD"/>
    <x v="1036"/>
    <x v="1037"/>
    <b v="0"/>
    <n v="104"/>
    <b v="1"/>
    <x v="2"/>
    <n v="1.1364000000000001"/>
    <n v="1472.5"/>
    <x v="0"/>
    <m/>
  </r>
  <r>
    <n v="2966"/>
    <x v="1037"/>
    <s v="Bringing one of Neil LaBute's incredibly witty and viciously honest plays, about body image and the effect it has on us, to life!"/>
    <n v="10000"/>
    <n v="11363"/>
    <x v="0"/>
    <x v="0"/>
    <s v="USD"/>
    <x v="1037"/>
    <x v="1038"/>
    <b v="0"/>
    <n v="128"/>
    <b v="1"/>
    <x v="4"/>
    <n v="1.1363000000000001"/>
    <n v="5745.5"/>
    <x v="0"/>
    <m/>
  </r>
  <r>
    <n v="3673"/>
    <x v="1038"/>
    <s v="Zoe is a teenage girl growing up in a deeply disturbing society. If those paid to protect her aren't listening, then who is?"/>
    <n v="4000"/>
    <n v="4545"/>
    <x v="0"/>
    <x v="1"/>
    <s v="GBP"/>
    <x v="1038"/>
    <x v="1039"/>
    <b v="0"/>
    <n v="114"/>
    <b v="1"/>
    <x v="4"/>
    <n v="1.13625"/>
    <n v="2329.5"/>
    <x v="0"/>
    <m/>
  </r>
  <r>
    <n v="2054"/>
    <x v="1039"/>
    <s v="SITU is the smart food nutrition scale anyone can use. It weighs your food in calories and nutrients in addition to grams and ounces."/>
    <n v="35000"/>
    <n v="39757"/>
    <x v="0"/>
    <x v="1"/>
    <s v="GBP"/>
    <x v="1039"/>
    <x v="1040"/>
    <b v="0"/>
    <n v="621"/>
    <b v="1"/>
    <x v="0"/>
    <n v="1.1359142857142857"/>
    <n v="20189"/>
    <x v="0"/>
    <m/>
  </r>
  <r>
    <n v="2977"/>
    <x v="1040"/>
    <s v="In celebration of THE MEDEA PROJECT: THEATER FOR INCARCERATED WOMENâ€™S 25TH ANNIVERSARY Brava Theater  presents â€œBIRTHRIGHT?&quot;"/>
    <n v="3000"/>
    <n v="3407"/>
    <x v="0"/>
    <x v="0"/>
    <s v="USD"/>
    <x v="1040"/>
    <x v="1041"/>
    <b v="0"/>
    <n v="30"/>
    <b v="1"/>
    <x v="4"/>
    <n v="1.1356666666666666"/>
    <n v="1718.5"/>
    <x v="0"/>
    <m/>
  </r>
  <r>
    <n v="63"/>
    <x v="1041"/>
    <s v="The Attic is my first short film.  Please help me with post production and distribution so that I can let it out into the world"/>
    <n v="2000"/>
    <n v="2270.37"/>
    <x v="0"/>
    <x v="0"/>
    <s v="USD"/>
    <x v="1041"/>
    <x v="1042"/>
    <b v="0"/>
    <n v="64"/>
    <b v="1"/>
    <x v="6"/>
    <n v="1.1351849999999999"/>
    <n v="1167.1849999999999"/>
    <x v="0"/>
    <m/>
  </r>
  <r>
    <n v="242"/>
    <x v="1042"/>
    <s v="An unprecedented feature-length documentary film about Maine's tribal, oft-misunderstood ice fishing sub-culture."/>
    <n v="13000"/>
    <n v="14750"/>
    <x v="0"/>
    <x v="0"/>
    <s v="USD"/>
    <x v="1042"/>
    <x v="1043"/>
    <b v="1"/>
    <n v="202"/>
    <b v="1"/>
    <x v="14"/>
    <n v="1.1346153846153846"/>
    <n v="7476"/>
    <x v="0"/>
    <m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x v="1043"/>
    <x v="1044"/>
    <b v="0"/>
    <n v="68"/>
    <b v="1"/>
    <x v="4"/>
    <n v="1.1346000000000001"/>
    <n v="2870.5"/>
    <x v="0"/>
    <m/>
  </r>
  <r>
    <n v="3765"/>
    <x v="1044"/>
    <s v="An new musical from Laura Grill &amp; Misha Chowdhury about relationships, Relationships, and the moments that change everything."/>
    <n v="7000"/>
    <n v="7942"/>
    <x v="0"/>
    <x v="0"/>
    <s v="USD"/>
    <x v="1044"/>
    <x v="1045"/>
    <b v="0"/>
    <n v="107"/>
    <b v="1"/>
    <x v="20"/>
    <n v="1.1345714285714286"/>
    <n v="4024.5"/>
    <x v="0"/>
    <m/>
  </r>
  <r>
    <n v="3554"/>
    <x v="1045"/>
    <s v="MASKS is a dramedy dealing with what it means to be alive, the reliability of identity, and what it means to suffer."/>
    <n v="5000"/>
    <n v="5671.11"/>
    <x v="0"/>
    <x v="0"/>
    <s v="USD"/>
    <x v="1045"/>
    <x v="1046"/>
    <b v="0"/>
    <n v="53"/>
    <b v="1"/>
    <x v="4"/>
    <n v="1.1342219999999998"/>
    <n v="2862.0549999999998"/>
    <x v="0"/>
    <m/>
  </r>
  <r>
    <n v="3469"/>
    <x v="1046"/>
    <s v="Original plays written, performed, and produced by young and diverse theater artists - alumni from Hostos Lincoln Academy in the Bronx."/>
    <n v="2800"/>
    <n v="3175"/>
    <x v="0"/>
    <x v="0"/>
    <s v="USD"/>
    <x v="1046"/>
    <x v="1047"/>
    <b v="0"/>
    <n v="63"/>
    <b v="1"/>
    <x v="4"/>
    <n v="1.1339285714285714"/>
    <n v="1619"/>
    <x v="0"/>
    <m/>
  </r>
  <r>
    <n v="2083"/>
    <x v="1047"/>
    <s v="Autumn's Song is working on a debut album that brings accustic / singer-songwriter / piano rock to the central Florida music scene."/>
    <n v="750"/>
    <n v="850"/>
    <x v="0"/>
    <x v="0"/>
    <s v="USD"/>
    <x v="1047"/>
    <x v="1048"/>
    <b v="0"/>
    <n v="25"/>
    <b v="1"/>
    <x v="13"/>
    <n v="1.1333333333333333"/>
    <n v="437.5"/>
    <x v="0"/>
    <m/>
  </r>
  <r>
    <n v="2500"/>
    <x v="1048"/>
    <s v="ST's 4th LP has been tracked and mixed, but before he can set it free upon the world, it needs proper mastering and pressing!"/>
    <n v="600"/>
    <n v="680"/>
    <x v="0"/>
    <x v="0"/>
    <s v="USD"/>
    <x v="1048"/>
    <x v="1049"/>
    <b v="0"/>
    <n v="29"/>
    <b v="1"/>
    <x v="13"/>
    <n v="1.1333333333333333"/>
    <n v="354.5"/>
    <x v="0"/>
    <m/>
  </r>
  <r>
    <n v="3475"/>
    <x v="1049"/>
    <s v="Score is a musical play inspired by true stories of parents who have recovered from addiction and regained their children."/>
    <n v="300"/>
    <n v="340"/>
    <x v="0"/>
    <x v="1"/>
    <s v="GBP"/>
    <x v="1049"/>
    <x v="1050"/>
    <b v="0"/>
    <n v="17"/>
    <b v="1"/>
    <x v="4"/>
    <n v="1.1333333333333333"/>
    <n v="178.5"/>
    <x v="0"/>
    <m/>
  </r>
  <r>
    <n v="2812"/>
    <x v="1050"/>
    <s v="&quot;A short, nasty and razor sharp play in one of Toronto's hottest new &quot;off-off Broadway&quot; style venues."/>
    <n v="5000"/>
    <n v="5665"/>
    <x v="0"/>
    <x v="7"/>
    <s v="CAD"/>
    <x v="1050"/>
    <x v="1051"/>
    <b v="0"/>
    <n v="83"/>
    <b v="1"/>
    <x v="4"/>
    <n v="1.133"/>
    <n v="2874"/>
    <x v="0"/>
    <m/>
  </r>
  <r>
    <n v="2101"/>
    <x v="1051"/>
    <s v="Hey everyone, we are back with our first full length release, &quot;The Bite And The Boogie&quot; and we need your help to get it printed!"/>
    <n v="2000"/>
    <n v="2265"/>
    <x v="0"/>
    <x v="0"/>
    <s v="USD"/>
    <x v="1051"/>
    <x v="1052"/>
    <b v="0"/>
    <n v="44"/>
    <b v="1"/>
    <x v="13"/>
    <n v="1.1325000000000001"/>
    <n v="1154.5"/>
    <x v="0"/>
    <m/>
  </r>
  <r>
    <n v="3014"/>
    <x v="1052"/>
    <s v="Help build an immersion experience for kids to have fun with Santa and make their Christmas season shine just a little bit brighter."/>
    <n v="25000"/>
    <n v="28276"/>
    <x v="0"/>
    <x v="0"/>
    <s v="USD"/>
    <x v="1052"/>
    <x v="1053"/>
    <b v="0"/>
    <n v="557"/>
    <b v="1"/>
    <x v="12"/>
    <n v="1.13104"/>
    <n v="14416.5"/>
    <x v="0"/>
    <m/>
  </r>
  <r>
    <n v="118"/>
    <x v="1053"/>
    <s v="When a ruthless hit-man is 'denounced' from the mafia, his old enemies declare war."/>
    <n v="5000"/>
    <n v="5651.58"/>
    <x v="0"/>
    <x v="0"/>
    <s v="USD"/>
    <x v="1053"/>
    <x v="1054"/>
    <b v="0"/>
    <n v="39"/>
    <b v="1"/>
    <x v="6"/>
    <n v="1.1303159999999999"/>
    <n v="2845.29"/>
    <x v="0"/>
    <m/>
  </r>
  <r>
    <n v="2538"/>
    <x v="1054"/>
    <s v="I will record 2 of Tomaso Albinoni's concertos for 2 oboes playing both parts myself."/>
    <n v="18000"/>
    <n v="20343.169999999998"/>
    <x v="0"/>
    <x v="0"/>
    <s v="USD"/>
    <x v="1054"/>
    <x v="1055"/>
    <b v="0"/>
    <n v="185"/>
    <b v="1"/>
    <x v="18"/>
    <n v="1.130176111111111"/>
    <n v="10264.084999999999"/>
    <x v="0"/>
    <m/>
  </r>
  <r>
    <n v="332"/>
    <x v="1055"/>
    <s v="A groundbreaking new film by Kenny Ausubel &amp; Louie Schwartzberg, featuring John Cleese, based on the work of Richard Tarnas."/>
    <n v="100000"/>
    <n v="113015"/>
    <x v="0"/>
    <x v="0"/>
    <s v="USD"/>
    <x v="1055"/>
    <x v="1056"/>
    <b v="1"/>
    <n v="555"/>
    <b v="1"/>
    <x v="14"/>
    <n v="1.13015"/>
    <n v="56785"/>
    <x v="0"/>
    <m/>
  </r>
  <r>
    <n v="2015"/>
    <x v="1056"/>
    <s v="ExtraCore is a 1&quot; x 1&quot; 22 I/O pin Arduino Compatible. It's 1.7 grams and 16mhz of tiny Arduino style coolness."/>
    <n v="7200"/>
    <n v="8136.01"/>
    <x v="0"/>
    <x v="0"/>
    <s v="USD"/>
    <x v="1056"/>
    <x v="1057"/>
    <b v="1"/>
    <n v="162"/>
    <b v="1"/>
    <x v="0"/>
    <n v="1.1300013888888889"/>
    <n v="4149.0050000000001"/>
    <x v="0"/>
    <m/>
  </r>
  <r>
    <n v="1620"/>
    <x v="1057"/>
    <s v="Kickstarting my music career with 300 hard copy CDs of my first release."/>
    <n v="1000"/>
    <n v="1130"/>
    <x v="0"/>
    <x v="0"/>
    <s v="USD"/>
    <x v="1057"/>
    <x v="1058"/>
    <b v="0"/>
    <n v="17"/>
    <b v="1"/>
    <x v="2"/>
    <n v="1.1299999999999999"/>
    <n v="573.5"/>
    <x v="0"/>
    <m/>
  </r>
  <r>
    <n v="3619"/>
    <x v="1058"/>
    <s v="We are a fledgling theatre company based in Atlanta looking to fund our first show, Sincerity Forever by playwright Mac Wellman."/>
    <n v="1000"/>
    <n v="1130"/>
    <x v="0"/>
    <x v="0"/>
    <s v="USD"/>
    <x v="1058"/>
    <x v="1059"/>
    <b v="0"/>
    <n v="17"/>
    <b v="1"/>
    <x v="4"/>
    <n v="1.1299999999999999"/>
    <n v="573.5"/>
    <x v="0"/>
    <m/>
  </r>
  <r>
    <n v="3752"/>
    <x v="1059"/>
    <s v="Welcome to POP! Community Cabaret: the &quot;friendliest mad bunch ever&quot;!_x000a_We are a cabaret group run by our community for our community."/>
    <n v="500"/>
    <n v="565"/>
    <x v="0"/>
    <x v="1"/>
    <s v="GBP"/>
    <x v="1059"/>
    <x v="1060"/>
    <b v="0"/>
    <n v="15"/>
    <b v="1"/>
    <x v="20"/>
    <n v="1.1299999999999999"/>
    <n v="290"/>
    <x v="0"/>
    <m/>
  </r>
  <r>
    <n v="2526"/>
    <x v="1060"/>
    <s v="New music and arrangements, amazing sound, brass chamber music at the highest level!  Be a part of our community!"/>
    <n v="4000"/>
    <n v="4518"/>
    <x v="0"/>
    <x v="0"/>
    <s v="USD"/>
    <x v="1060"/>
    <x v="1061"/>
    <b v="0"/>
    <n v="33"/>
    <b v="1"/>
    <x v="18"/>
    <n v="1.1294999999999999"/>
    <n v="2275.5"/>
    <x v="0"/>
    <m/>
  </r>
  <r>
    <n v="1672"/>
    <x v="1061"/>
    <s v="Sweet, sweet harmonies from Portland Oregon's premiere high school women's a cappella group."/>
    <n v="1700"/>
    <n v="1920"/>
    <x v="0"/>
    <x v="0"/>
    <s v="USD"/>
    <x v="1061"/>
    <x v="1062"/>
    <b v="0"/>
    <n v="49"/>
    <b v="1"/>
    <x v="7"/>
    <n v="1.1294117647058823"/>
    <n v="984.5"/>
    <x v="0"/>
    <m/>
  </r>
  <r>
    <n v="74"/>
    <x v="1062"/>
    <s v="La nuit est devenue le lieu de la terreur. Alors qu'un couvre-feu est imposÃ©, une petite fille est enlevÃ©e par un rapace nocturne."/>
    <n v="500"/>
    <n v="564.66"/>
    <x v="0"/>
    <x v="3"/>
    <s v="EUR"/>
    <x v="1062"/>
    <x v="1063"/>
    <b v="0"/>
    <n v="29"/>
    <b v="1"/>
    <x v="6"/>
    <n v="1.1293199999999999"/>
    <n v="296.83"/>
    <x v="0"/>
    <m/>
  </r>
  <r>
    <n v="326"/>
    <x v="1063"/>
    <s v="An inspiring story of love and resilience after tragedy strikes humanitarian Maggie Doyne, mother to 49 Nepali children."/>
    <n v="150000"/>
    <n v="169394.6"/>
    <x v="0"/>
    <x v="0"/>
    <s v="USD"/>
    <x v="1063"/>
    <x v="1064"/>
    <b v="1"/>
    <n v="1151"/>
    <b v="1"/>
    <x v="14"/>
    <n v="1.1292973333333334"/>
    <n v="85272.8"/>
    <x v="0"/>
    <m/>
  </r>
  <r>
    <n v="3154"/>
    <x v="1064"/>
    <s v="Hilarious play about two parents obsessed with getting their kid into the best pre-school and are willing to do ANYTHING to get him in!"/>
    <n v="7000"/>
    <n v="7905"/>
    <x v="0"/>
    <x v="0"/>
    <s v="USD"/>
    <x v="1064"/>
    <x v="1065"/>
    <b v="1"/>
    <n v="123"/>
    <b v="1"/>
    <x v="4"/>
    <n v="1.1292857142857142"/>
    <n v="4014"/>
    <x v="0"/>
    <m/>
  </r>
  <r>
    <n v="249"/>
    <x v="1065"/>
    <s v="Bee The Change Campaign utilizes the documentary Vanishing of the Bees to raise awareness about bees and our environment, inspiring people into action"/>
    <n v="10000"/>
    <n v="11292"/>
    <x v="0"/>
    <x v="0"/>
    <s v="USD"/>
    <x v="1065"/>
    <x v="1066"/>
    <b v="1"/>
    <n v="235"/>
    <b v="1"/>
    <x v="14"/>
    <n v="1.1292"/>
    <n v="5763.5"/>
    <x v="0"/>
    <m/>
  </r>
  <r>
    <n v="2481"/>
    <x v="1066"/>
    <s v="To support the media blitz for their brand-new album, the band is offering a Kickstarter-only EP and other amazing premiums."/>
    <n v="4000"/>
    <n v="4516.4399999999996"/>
    <x v="0"/>
    <x v="0"/>
    <s v="USD"/>
    <x v="1066"/>
    <x v="1067"/>
    <b v="0"/>
    <n v="95"/>
    <b v="1"/>
    <x v="13"/>
    <n v="1.1291099999999998"/>
    <n v="2305.7199999999998"/>
    <x v="0"/>
    <m/>
  </r>
  <r>
    <n v="3478"/>
    <x v="1067"/>
    <s v="Bare Theatre takes on Shakespeare's most notorious &quot;problem play,&quot; which asks how far we are willing to go to do what is right."/>
    <n v="2000"/>
    <n v="2257"/>
    <x v="0"/>
    <x v="0"/>
    <s v="USD"/>
    <x v="1067"/>
    <x v="1068"/>
    <b v="0"/>
    <n v="57"/>
    <b v="1"/>
    <x v="4"/>
    <n v="1.1285000000000001"/>
    <n v="1157"/>
    <x v="0"/>
    <m/>
  </r>
  <r>
    <n v="3604"/>
    <x v="1068"/>
    <s v="â€œSuddenly Split &amp; Swiping Overâ€ is a sassy and heartfelt one-woman show about ending a longterm relationship and starting over."/>
    <n v="3000"/>
    <n v="3385"/>
    <x v="0"/>
    <x v="0"/>
    <s v="USD"/>
    <x v="1068"/>
    <x v="1069"/>
    <b v="0"/>
    <n v="69"/>
    <b v="1"/>
    <x v="4"/>
    <n v="1.1283333333333334"/>
    <n v="1727"/>
    <x v="0"/>
    <m/>
  </r>
  <r>
    <n v="3004"/>
    <x v="1069"/>
    <s v="The Agawam Cinemas is to be successfully reopened by new ownership and the twin theaters must be converted to digital projection."/>
    <n v="40000"/>
    <n v="45126"/>
    <x v="0"/>
    <x v="0"/>
    <s v="USD"/>
    <x v="1069"/>
    <x v="1070"/>
    <b v="0"/>
    <n v="277"/>
    <b v="1"/>
    <x v="12"/>
    <n v="1.12815"/>
    <n v="22701.5"/>
    <x v="0"/>
    <m/>
  </r>
  <r>
    <n v="1659"/>
    <x v="1070"/>
    <s v="The long awaited Christmas EP is in session! We need your help to get it professionally mixed, produced and manufactured."/>
    <n v="500"/>
    <n v="564"/>
    <x v="0"/>
    <x v="1"/>
    <s v="GBP"/>
    <x v="1070"/>
    <x v="1071"/>
    <b v="0"/>
    <n v="45"/>
    <b v="1"/>
    <x v="7"/>
    <n v="1.1279999999999999"/>
    <n v="304.5"/>
    <x v="0"/>
    <m/>
  </r>
  <r>
    <n v="2497"/>
    <x v="1071"/>
    <s v="Joe Rut captures his eccentrically funny and moving songs live with an 8-piece band + special guests.  Help him release it!!!"/>
    <n v="4000"/>
    <n v="4510.8599999999997"/>
    <x v="0"/>
    <x v="0"/>
    <s v="USD"/>
    <x v="1071"/>
    <x v="1072"/>
    <b v="0"/>
    <n v="56"/>
    <b v="1"/>
    <x v="13"/>
    <n v="1.127715"/>
    <n v="2283.4299999999998"/>
    <x v="0"/>
    <m/>
  </r>
  <r>
    <n v="3680"/>
    <x v="1072"/>
    <s v="In The Dudleys! family memories are brought to life as a malfunctioning 8-bit video game. Press Start."/>
    <n v="3000"/>
    <n v="3383"/>
    <x v="0"/>
    <x v="0"/>
    <s v="USD"/>
    <x v="1072"/>
    <x v="1073"/>
    <b v="0"/>
    <n v="34"/>
    <b v="1"/>
    <x v="4"/>
    <n v="1.1276666666666666"/>
    <n v="1708.5"/>
    <x v="0"/>
    <m/>
  </r>
  <r>
    <n v="3489"/>
    <x v="1073"/>
    <s v="A brilliant play by Will Eno. An exciting, young theatre company. A production that promises to wow. You wouldn't want to miss it."/>
    <n v="5000"/>
    <n v="5635"/>
    <x v="0"/>
    <x v="1"/>
    <s v="GBP"/>
    <x v="1073"/>
    <x v="1074"/>
    <b v="0"/>
    <n v="72"/>
    <b v="1"/>
    <x v="4"/>
    <n v="1.127"/>
    <n v="2853.5"/>
    <x v="0"/>
    <m/>
  </r>
  <r>
    <n v="2253"/>
    <x v="1074"/>
    <s v="ZoMbushed! - a solo/co-op action zombie survival card game where players must fight to survive by overcoming obstacles and monsters."/>
    <n v="8000"/>
    <n v="9015"/>
    <x v="0"/>
    <x v="0"/>
    <s v="USD"/>
    <x v="1074"/>
    <x v="1075"/>
    <b v="0"/>
    <n v="84"/>
    <b v="1"/>
    <x v="1"/>
    <n v="1.1268750000000001"/>
    <n v="4549.5"/>
    <x v="0"/>
    <m/>
  </r>
  <r>
    <n v="319"/>
    <x v="1075"/>
    <s v="A journey through the Bay Area food movement following farmers, cooks, activists, and educators who are fighting for food justice in their communities"/>
    <n v="5000"/>
    <n v="5634"/>
    <x v="0"/>
    <x v="0"/>
    <s v="USD"/>
    <x v="1075"/>
    <x v="1076"/>
    <b v="1"/>
    <n v="51"/>
    <b v="1"/>
    <x v="14"/>
    <n v="1.1268"/>
    <n v="2842.5"/>
    <x v="0"/>
    <m/>
  </r>
  <r>
    <n v="241"/>
    <x v="1076"/>
    <s v="&quot;LESLIE&quot; explores the unapologetic life of Leslie Cochran, the thong-clad homeless man turned cultural icon in the heart of Texas."/>
    <n v="36400"/>
    <n v="41000"/>
    <x v="0"/>
    <x v="0"/>
    <s v="USD"/>
    <x v="1076"/>
    <x v="1077"/>
    <b v="1"/>
    <n v="376"/>
    <b v="1"/>
    <x v="14"/>
    <n v="1.1263736263736264"/>
    <n v="20688"/>
    <x v="0"/>
    <m/>
  </r>
  <r>
    <n v="3034"/>
    <x v="1077"/>
    <s v="Pretty please with popcorn on top!Help!!_x000a__x000a_Our family owned &amp; operated Theatre in Fairfax VA is looking to get help upgrading our seats."/>
    <n v="100000"/>
    <n v="112536"/>
    <x v="0"/>
    <x v="0"/>
    <s v="USD"/>
    <x v="1077"/>
    <x v="1078"/>
    <b v="0"/>
    <n v="1260"/>
    <b v="1"/>
    <x v="12"/>
    <n v="1.1253599999999999"/>
    <n v="56898"/>
    <x v="0"/>
    <m/>
  </r>
  <r>
    <n v="3325"/>
    <x v="1078"/>
    <s v="Innovative Theatre Company Needs You To Reach Funding Requirements. We Are So Close We Can Smell It! Thank You In Advance."/>
    <n v="400"/>
    <n v="450"/>
    <x v="0"/>
    <x v="1"/>
    <s v="GBP"/>
    <x v="1078"/>
    <x v="1079"/>
    <b v="0"/>
    <n v="15"/>
    <b v="1"/>
    <x v="4"/>
    <n v="1.125"/>
    <n v="232.5"/>
    <x v="0"/>
    <m/>
  </r>
  <r>
    <n v="3836"/>
    <x v="1079"/>
    <s v="&quot;The surveyor said the foundation was shaky&quot;. A woman finds what it means to rebuild her marriage."/>
    <n v="800"/>
    <n v="900"/>
    <x v="0"/>
    <x v="0"/>
    <s v="USD"/>
    <x v="1079"/>
    <x v="1080"/>
    <b v="0"/>
    <n v="14"/>
    <b v="1"/>
    <x v="4"/>
    <n v="1.125"/>
    <n v="457"/>
    <x v="0"/>
    <m/>
  </r>
  <r>
    <n v="650"/>
    <x v="1080"/>
    <s v="This project is designed to obtain flash drive bracelets with a child's information on it for parents to wear in case of emergencies"/>
    <n v="1500"/>
    <n v="1686"/>
    <x v="0"/>
    <x v="0"/>
    <s v="USD"/>
    <x v="1080"/>
    <x v="1081"/>
    <b v="0"/>
    <n v="48"/>
    <b v="1"/>
    <x v="3"/>
    <n v="1.1240000000000001"/>
    <n v="867"/>
    <x v="0"/>
    <m/>
  </r>
  <r>
    <n v="1036"/>
    <x v="1081"/>
    <s v="Help this Soulful &amp; Cinematic Glitch-Pop Songwriter Bring her Music to the World!  (And your Ears:)"/>
    <n v="4500"/>
    <n v="5056.22"/>
    <x v="0"/>
    <x v="0"/>
    <s v="USD"/>
    <x v="1081"/>
    <x v="1082"/>
    <b v="0"/>
    <n v="211"/>
    <b v="1"/>
    <x v="10"/>
    <n v="1.1236044444444444"/>
    <n v="2633.61"/>
    <x v="0"/>
    <m/>
  </r>
  <r>
    <n v="3238"/>
    <x v="1082"/>
    <s v="A bit of role-play never hurt anyone, right? Two maids play a game of murder. Genet's THE MAIDS in a visceral production by ALL BARE."/>
    <n v="2800"/>
    <n v="3145"/>
    <x v="0"/>
    <x v="1"/>
    <s v="GBP"/>
    <x v="1082"/>
    <x v="1083"/>
    <b v="1"/>
    <n v="79"/>
    <b v="1"/>
    <x v="4"/>
    <n v="1.1232142857142857"/>
    <n v="1612"/>
    <x v="0"/>
    <m/>
  </r>
  <r>
    <n v="400"/>
    <x v="1083"/>
    <s v="A documentary film on a sustainable, grassroots effort to fight malnutrition in Indonesia.  And it's organic!"/>
    <n v="10000"/>
    <n v="11230.25"/>
    <x v="0"/>
    <x v="0"/>
    <s v="USD"/>
    <x v="1083"/>
    <x v="1084"/>
    <b v="0"/>
    <n v="62"/>
    <b v="1"/>
    <x v="14"/>
    <n v="1.1230249999999999"/>
    <n v="5646.125"/>
    <x v="0"/>
    <m/>
  </r>
  <r>
    <n v="2706"/>
    <x v="1084"/>
    <s v="A place where innovation, food, creativity and performance live year round in a historic building in Pioneer Square."/>
    <n v="35000"/>
    <n v="39304"/>
    <x v="0"/>
    <x v="0"/>
    <s v="USD"/>
    <x v="1084"/>
    <x v="1085"/>
    <b v="1"/>
    <n v="263"/>
    <b v="1"/>
    <x v="12"/>
    <n v="1.1229714285714285"/>
    <n v="19783.5"/>
    <x v="0"/>
    <m/>
  </r>
  <r>
    <n v="1474"/>
    <x v="1085"/>
    <s v="We ended the Seattle Geekly podcast back in mid 2011, We've been thinking of bringing it back but we need help monetarily."/>
    <n v="3000"/>
    <n v="3368"/>
    <x v="0"/>
    <x v="0"/>
    <s v="USD"/>
    <x v="1085"/>
    <x v="1086"/>
    <b v="1"/>
    <n v="76"/>
    <b v="1"/>
    <x v="8"/>
    <n v="1.1226666666666667"/>
    <n v="1722"/>
    <x v="0"/>
    <m/>
  </r>
  <r>
    <n v="2162"/>
    <x v="1086"/>
    <s v="Then &amp; Now is the 1st Solo album from me Ian Stewart. To learn more about me, my music, and my life visit www.ianstewartlive.com"/>
    <n v="4500"/>
    <n v="5052"/>
    <x v="0"/>
    <x v="0"/>
    <s v="USD"/>
    <x v="1086"/>
    <x v="1087"/>
    <b v="0"/>
    <n v="58"/>
    <b v="1"/>
    <x v="2"/>
    <n v="1.1226666666666667"/>
    <n v="2555"/>
    <x v="0"/>
    <m/>
  </r>
  <r>
    <n v="3170"/>
    <x v="1087"/>
    <s v="An emotionally-charged journey through the history of black women in America told in reverse."/>
    <n v="2000"/>
    <n v="2245"/>
    <x v="0"/>
    <x v="0"/>
    <s v="USD"/>
    <x v="1087"/>
    <x v="1088"/>
    <b v="1"/>
    <n v="71"/>
    <b v="1"/>
    <x v="4"/>
    <n v="1.1225000000000001"/>
    <n v="1158"/>
    <x v="0"/>
    <m/>
  </r>
  <r>
    <n v="3263"/>
    <x v="1088"/>
    <s v="Shakespeare's bloodiest tragedy, performed and produced exclusively by women."/>
    <n v="2500"/>
    <n v="2804.16"/>
    <x v="0"/>
    <x v="0"/>
    <s v="USD"/>
    <x v="1088"/>
    <x v="1089"/>
    <b v="1"/>
    <n v="68"/>
    <b v="1"/>
    <x v="4"/>
    <n v="1.121664"/>
    <n v="1436.08"/>
    <x v="0"/>
    <m/>
  </r>
  <r>
    <n v="1223"/>
    <x v="1089"/>
    <s v="A photography book focusing on the people rather than the nature at Yosemite National Park."/>
    <n v="19800"/>
    <n v="22197"/>
    <x v="0"/>
    <x v="0"/>
    <s v="USD"/>
    <x v="1089"/>
    <x v="1090"/>
    <b v="0"/>
    <n v="191"/>
    <b v="1"/>
    <x v="9"/>
    <n v="1.1210606060606061"/>
    <n v="11194"/>
    <x v="0"/>
    <m/>
  </r>
  <r>
    <n v="384"/>
    <x v="1090"/>
    <s v="This documentary is about Last Chance Corral in Athens, Ohio and their heroic work saving nurse mare foals from imminent death."/>
    <n v="20000"/>
    <n v="22421"/>
    <x v="0"/>
    <x v="0"/>
    <s v="USD"/>
    <x v="1090"/>
    <x v="1091"/>
    <b v="0"/>
    <n v="383"/>
    <b v="1"/>
    <x v="14"/>
    <n v="1.1210500000000001"/>
    <n v="11402"/>
    <x v="0"/>
    <m/>
  </r>
  <r>
    <n v="3285"/>
    <x v="1091"/>
    <s v="A new play by Matthew Gasda"/>
    <n v="4999"/>
    <n v="5604"/>
    <x v="0"/>
    <x v="0"/>
    <s v="USD"/>
    <x v="1091"/>
    <x v="1092"/>
    <b v="0"/>
    <n v="81"/>
    <b v="1"/>
    <x v="4"/>
    <n v="1.1210242048409682"/>
    <n v="2842.5"/>
    <x v="0"/>
    <m/>
  </r>
  <r>
    <n v="2806"/>
    <x v="1092"/>
    <s v="A one woman show about the challenges of being a feminist in a digital age. Touring 6 UK cities. Now with Stretch Goals!"/>
    <n v="3000"/>
    <n v="3363"/>
    <x v="0"/>
    <x v="1"/>
    <s v="GBP"/>
    <x v="1092"/>
    <x v="1093"/>
    <b v="0"/>
    <n v="76"/>
    <b v="1"/>
    <x v="4"/>
    <n v="1.121"/>
    <n v="1719.5"/>
    <x v="0"/>
    <m/>
  </r>
  <r>
    <n v="2626"/>
    <x v="1093"/>
    <s v="Support the accreditation of our online STEM Mentoring Program with the International Mentoring Association"/>
    <n v="2500"/>
    <n v="2800"/>
    <x v="0"/>
    <x v="0"/>
    <s v="USD"/>
    <x v="1093"/>
    <x v="1094"/>
    <b v="0"/>
    <n v="50"/>
    <b v="1"/>
    <x v="5"/>
    <n v="1.1200000000000001"/>
    <n v="1425"/>
    <x v="0"/>
    <m/>
  </r>
  <r>
    <n v="3397"/>
    <x v="1094"/>
    <s v="Help a group of recovering alcoholics bring Samuel Beckett's classic to a seaside town!"/>
    <n v="250"/>
    <n v="280"/>
    <x v="0"/>
    <x v="1"/>
    <s v="GBP"/>
    <x v="1094"/>
    <x v="1095"/>
    <b v="0"/>
    <n v="24"/>
    <b v="1"/>
    <x v="4"/>
    <n v="1.1200000000000001"/>
    <n v="152"/>
    <x v="0"/>
    <m/>
  </r>
  <r>
    <n v="3435"/>
    <x v="1095"/>
    <s v="People Of Interest is providing free tickets to &quot;Campo Maldito&quot; for Tenderloin residents who could not otherwise afford to see it."/>
    <n v="1000"/>
    <n v="1120"/>
    <x v="0"/>
    <x v="0"/>
    <s v="USD"/>
    <x v="1095"/>
    <x v="1096"/>
    <b v="0"/>
    <n v="19"/>
    <b v="1"/>
    <x v="4"/>
    <n v="1.1200000000000001"/>
    <n v="569.5"/>
    <x v="0"/>
    <m/>
  </r>
  <r>
    <n v="1309"/>
    <x v="1096"/>
    <s v="Wicked fun and built for excitement, CORE is the safest and most versatile speaker you've ever worn."/>
    <n v="11500"/>
    <n v="12879"/>
    <x v="1"/>
    <x v="0"/>
    <s v="USD"/>
    <x v="1096"/>
    <x v="1097"/>
    <b v="0"/>
    <n v="35"/>
    <b v="0"/>
    <x v="3"/>
    <n v="1.1199130434782609"/>
    <n v="6457"/>
    <x v="0"/>
    <m/>
  </r>
  <r>
    <n v="3681"/>
    <x v="1097"/>
    <s v="HBOâ€™s Going Clear meets Netflixâ€™s Unbreakable Kimmy Schmidt in this one-woman comedy that takes you into and out of a destructive cult."/>
    <n v="1000"/>
    <n v="1119"/>
    <x v="0"/>
    <x v="0"/>
    <s v="USD"/>
    <x v="1097"/>
    <x v="1098"/>
    <b v="0"/>
    <n v="18"/>
    <b v="1"/>
    <x v="4"/>
    <n v="1.119"/>
    <n v="568.5"/>
    <x v="0"/>
    <m/>
  </r>
  <r>
    <n v="394"/>
    <x v="1098"/>
    <s v="A sweeping portrait of daily life in Taranto in an effort to raise awareness and preserve its cultural and architectural heritage."/>
    <n v="4700"/>
    <n v="5259"/>
    <x v="0"/>
    <x v="8"/>
    <s v="EUR"/>
    <x v="1098"/>
    <x v="1099"/>
    <b v="0"/>
    <n v="50"/>
    <b v="1"/>
    <x v="14"/>
    <n v="1.118936170212766"/>
    <n v="2654.5"/>
    <x v="0"/>
    <m/>
  </r>
  <r>
    <n v="1395"/>
    <x v="1099"/>
    <s v="Help Quiet Oaks record their debut album!!!"/>
    <n v="3500"/>
    <n v="3916"/>
    <x v="0"/>
    <x v="0"/>
    <s v="USD"/>
    <x v="1099"/>
    <x v="1100"/>
    <b v="0"/>
    <n v="82"/>
    <b v="1"/>
    <x v="2"/>
    <n v="1.1188571428571428"/>
    <n v="1999"/>
    <x v="0"/>
    <m/>
  </r>
  <r>
    <n v="312"/>
    <x v="1100"/>
    <s v="The Kickstarter-funded SparkTruck has completed its 15,323 mile roadtrip. Now itâ€™s time to share the story through a short documentary."/>
    <n v="8000"/>
    <n v="8950"/>
    <x v="0"/>
    <x v="0"/>
    <s v="USD"/>
    <x v="1100"/>
    <x v="1101"/>
    <b v="1"/>
    <n v="146"/>
    <b v="1"/>
    <x v="14"/>
    <n v="1.1187499999999999"/>
    <n v="4548"/>
    <x v="0"/>
    <m/>
  </r>
  <r>
    <n v="1511"/>
    <x v="1101"/>
    <s v="A book that presents an account of my daughterâ€™s adoption through an examination of 19th-century &quot;hidden mother&quot; photographs"/>
    <n v="14000"/>
    <n v="15651"/>
    <x v="0"/>
    <x v="0"/>
    <s v="USD"/>
    <x v="1101"/>
    <x v="1102"/>
    <b v="1"/>
    <n v="206"/>
    <b v="1"/>
    <x v="9"/>
    <n v="1.1179285714285714"/>
    <n v="7928.5"/>
    <x v="0"/>
    <m/>
  </r>
  <r>
    <n v="795"/>
    <x v="1102"/>
    <s v="After the success of the critically-acclaimed &quot;Confederate Buddha,&quot; Jimbo &amp; Tri-State need your help to raise the WHITE BUFFALO."/>
    <n v="14000"/>
    <n v="15650"/>
    <x v="0"/>
    <x v="0"/>
    <s v="USD"/>
    <x v="1102"/>
    <x v="1103"/>
    <b v="0"/>
    <n v="184"/>
    <b v="1"/>
    <x v="2"/>
    <n v="1.1178571428571429"/>
    <n v="7917"/>
    <x v="0"/>
    <m/>
  </r>
  <r>
    <n v="378"/>
    <x v="1103"/>
    <s v="Ugandan Filmmaker and Activist Kamoga Hassan's new documentary follows Ugandan LGBT asylum seekers asking the question &quot;Where is home?&quot;"/>
    <n v="3000"/>
    <n v="3353"/>
    <x v="0"/>
    <x v="7"/>
    <s v="CAD"/>
    <x v="1103"/>
    <x v="1104"/>
    <b v="0"/>
    <n v="83"/>
    <b v="1"/>
    <x v="14"/>
    <n v="1.1176666666666666"/>
    <n v="1718"/>
    <x v="0"/>
    <m/>
  </r>
  <r>
    <n v="1029"/>
    <x v="1104"/>
    <s v="We want to recreate last years massive Valborgparty in Lund but this time even bigger!"/>
    <n v="10000"/>
    <n v="11176"/>
    <x v="0"/>
    <x v="10"/>
    <s v="SEK"/>
    <x v="1104"/>
    <x v="1105"/>
    <b v="0"/>
    <n v="141"/>
    <b v="1"/>
    <x v="10"/>
    <n v="1.1175999999999999"/>
    <n v="5658.5"/>
    <x v="0"/>
    <m/>
  </r>
  <r>
    <n v="27"/>
    <x v="1105"/>
    <s v="B-Rabbit is a hilarious depiction of immigrating to New Zealand and the life you desperately tried to leave behind."/>
    <n v="20000"/>
    <n v="22345"/>
    <x v="0"/>
    <x v="11"/>
    <s v="NZD"/>
    <x v="1105"/>
    <x v="1106"/>
    <b v="0"/>
    <n v="150"/>
    <b v="1"/>
    <x v="16"/>
    <n v="1.1172500000000001"/>
    <n v="11247.5"/>
    <x v="0"/>
    <m/>
  </r>
  <r>
    <n v="2546"/>
    <x v="1106"/>
    <s v="We want to release an album of choral music by acclaimed Finnish composer Jaakko MÃ¤ntyjÃ¤rvi in 2014"/>
    <n v="3500"/>
    <n v="3910"/>
    <x v="0"/>
    <x v="0"/>
    <s v="USD"/>
    <x v="1106"/>
    <x v="1107"/>
    <b v="0"/>
    <n v="65"/>
    <b v="1"/>
    <x v="18"/>
    <n v="1.1171428571428572"/>
    <n v="1987.5"/>
    <x v="0"/>
    <m/>
  </r>
  <r>
    <n v="3383"/>
    <x v="1107"/>
    <s v="Art imitates life: This prophetic 1960 satire follows presidential candidates who stop at nothing to capture their party's nomination."/>
    <n v="1750"/>
    <n v="1955"/>
    <x v="0"/>
    <x v="0"/>
    <s v="USD"/>
    <x v="1107"/>
    <x v="1108"/>
    <b v="0"/>
    <n v="30"/>
    <b v="1"/>
    <x v="4"/>
    <n v="1.1171428571428572"/>
    <n v="992.5"/>
    <x v="0"/>
    <m/>
  </r>
  <r>
    <n v="752"/>
    <x v="1108"/>
    <s v="A raw, honest encounter of my colourful journey trying to escape accepting I had Epilepsy &amp; how I found my super powers along the way"/>
    <n v="5000"/>
    <n v="5585"/>
    <x v="0"/>
    <x v="6"/>
    <s v="AUD"/>
    <x v="1108"/>
    <x v="1109"/>
    <b v="0"/>
    <n v="105"/>
    <b v="1"/>
    <x v="15"/>
    <n v="1.117"/>
    <n v="2845"/>
    <x v="0"/>
    <m/>
  </r>
  <r>
    <n v="1358"/>
    <x v="1109"/>
    <s v="I am working on a book about what people do when they visit Masada, an ancient fortress in the Judean desert."/>
    <n v="3000"/>
    <n v="3350"/>
    <x v="0"/>
    <x v="0"/>
    <s v="USD"/>
    <x v="1109"/>
    <x v="1110"/>
    <b v="0"/>
    <n v="49"/>
    <b v="1"/>
    <x v="15"/>
    <n v="1.1166666666666667"/>
    <n v="1699.5"/>
    <x v="0"/>
    <m/>
  </r>
  <r>
    <n v="1677"/>
    <x v="1110"/>
    <s v="It's time to record my new album. Studio, musicians and arranger are ready, are you coming on this journey with me?"/>
    <n v="6000"/>
    <n v="6700"/>
    <x v="0"/>
    <x v="8"/>
    <s v="EUR"/>
    <x v="1110"/>
    <x v="1111"/>
    <b v="0"/>
    <n v="42"/>
    <b v="1"/>
    <x v="7"/>
    <n v="1.1166666666666667"/>
    <n v="3371"/>
    <x v="0"/>
    <m/>
  </r>
  <r>
    <n v="1379"/>
    <x v="1111"/>
    <s v="---------The long-awaited debut full-length from Justin Ruddy--------"/>
    <n v="10000"/>
    <n v="11160"/>
    <x v="0"/>
    <x v="0"/>
    <s v="USD"/>
    <x v="1111"/>
    <x v="1112"/>
    <b v="0"/>
    <n v="151"/>
    <b v="1"/>
    <x v="2"/>
    <n v="1.1160000000000001"/>
    <n v="5655.5"/>
    <x v="0"/>
    <m/>
  </r>
  <r>
    <n v="347"/>
    <x v="1112"/>
    <s v="&quot;Getting Naked&quot; tells the story of current-day burlesque in New York City through the on and off-stage lives of several performers."/>
    <n v="40000"/>
    <n v="44636.2"/>
    <x v="0"/>
    <x v="0"/>
    <s v="USD"/>
    <x v="1112"/>
    <x v="1113"/>
    <b v="1"/>
    <n v="379"/>
    <b v="1"/>
    <x v="14"/>
    <n v="1.1159049999999999"/>
    <n v="22507.599999999999"/>
    <x v="0"/>
    <m/>
  </r>
  <r>
    <n v="801"/>
    <x v="1113"/>
    <s v="ALL WE WANT TO DO IS DRIVE AROUND AMERICA AND PLAY A BUNCH OF SHOWS, BUT WE DON'T HAVE ANY MONEY..."/>
    <n v="2000"/>
    <n v="2230.4299999999998"/>
    <x v="0"/>
    <x v="0"/>
    <s v="USD"/>
    <x v="1113"/>
    <x v="1114"/>
    <b v="0"/>
    <n v="51"/>
    <b v="1"/>
    <x v="2"/>
    <n v="1.1152149999999998"/>
    <n v="1140.7149999999999"/>
    <x v="0"/>
    <m/>
  </r>
  <r>
    <n v="2839"/>
    <x v="1114"/>
    <s v="Help us tour our brand new show &quot;Stripe and Spot (Learn to) Get Along&quot; to neighborhoods throughout the Twin Cities metro area!"/>
    <n v="3500"/>
    <n v="3900"/>
    <x v="0"/>
    <x v="0"/>
    <s v="USD"/>
    <x v="1114"/>
    <x v="1115"/>
    <b v="0"/>
    <n v="31"/>
    <b v="1"/>
    <x v="4"/>
    <n v="1.1142857142857143"/>
    <n v="1965.5"/>
    <x v="0"/>
    <m/>
  </r>
  <r>
    <n v="2210"/>
    <x v="1115"/>
    <s v="Influenced by Little Dragon, J. Dilla, Erykah Badu &amp; Beach House, this genre-defying record fuses hip-hop, soul, pop and electronica."/>
    <n v="4000"/>
    <n v="4457"/>
    <x v="0"/>
    <x v="0"/>
    <s v="USD"/>
    <x v="1115"/>
    <x v="1116"/>
    <b v="0"/>
    <n v="72"/>
    <b v="1"/>
    <x v="10"/>
    <n v="1.11425"/>
    <n v="2264.5"/>
    <x v="0"/>
    <m/>
  </r>
  <r>
    <n v="1221"/>
    <x v="1116"/>
    <s v="Photography book exploring the community of Oldham Athletic Football Club, their relation to the town and the theatre of football."/>
    <n v="2200"/>
    <n v="2451.0100000000002"/>
    <x v="0"/>
    <x v="1"/>
    <s v="GBP"/>
    <x v="1116"/>
    <x v="1117"/>
    <b v="0"/>
    <n v="103"/>
    <b v="1"/>
    <x v="9"/>
    <n v="1.1140954545454547"/>
    <n v="1277.0050000000001"/>
    <x v="0"/>
    <m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x v="1117"/>
    <x v="1118"/>
    <b v="1"/>
    <n v="111"/>
    <b v="1"/>
    <x v="14"/>
    <n v="1.1140000000000001"/>
    <n v="2840.5"/>
    <x v="0"/>
    <m/>
  </r>
  <r>
    <n v="1506"/>
    <x v="1118"/>
    <s v="A photographic book consisting of 36 colour photographs that explore Holden Lane High School in its final state."/>
    <n v="1500"/>
    <n v="1671"/>
    <x v="0"/>
    <x v="1"/>
    <s v="GBP"/>
    <x v="1118"/>
    <x v="1119"/>
    <b v="1"/>
    <n v="43"/>
    <b v="1"/>
    <x v="9"/>
    <n v="1.1140000000000001"/>
    <n v="857"/>
    <x v="0"/>
    <m/>
  </r>
  <r>
    <n v="307"/>
    <x v="1119"/>
    <s v="Why is grammar important?"/>
    <n v="22000"/>
    <n v="24490"/>
    <x v="0"/>
    <x v="0"/>
    <s v="USD"/>
    <x v="1119"/>
    <x v="1120"/>
    <b v="1"/>
    <n v="576"/>
    <b v="1"/>
    <x v="14"/>
    <n v="1.1131818181818183"/>
    <n v="12533"/>
    <x v="0"/>
    <m/>
  </r>
  <r>
    <n v="1477"/>
    <x v="1120"/>
    <s v="WMSE, a community-funded radio station in Milwaukee, WI needs to replace its in-house digital studio to keep live music on the air."/>
    <n v="30000"/>
    <n v="33393"/>
    <x v="0"/>
    <x v="0"/>
    <s v="USD"/>
    <x v="1120"/>
    <x v="1121"/>
    <b v="1"/>
    <n v="369"/>
    <b v="1"/>
    <x v="8"/>
    <n v="1.1131"/>
    <n v="16881"/>
    <x v="0"/>
    <m/>
  </r>
  <r>
    <n v="2559"/>
    <x v="1121"/>
    <s v="A concert of new music by four composers who have lived in India and been inspired by its music, with the Momenta String Quartet"/>
    <n v="800"/>
    <n v="890"/>
    <x v="0"/>
    <x v="0"/>
    <s v="USD"/>
    <x v="1121"/>
    <x v="1122"/>
    <b v="0"/>
    <n v="25"/>
    <b v="1"/>
    <x v="18"/>
    <n v="1.1125"/>
    <n v="457.5"/>
    <x v="0"/>
    <m/>
  </r>
  <r>
    <n v="3246"/>
    <x v="1122"/>
    <s v="The Gray Man isnâ€™t real. Heâ€™s a ghost story, a boogeyman, a tale mothers make up to keep their children safe."/>
    <n v="10000"/>
    <n v="11122"/>
    <x v="0"/>
    <x v="0"/>
    <s v="USD"/>
    <x v="1122"/>
    <x v="1123"/>
    <b v="1"/>
    <n v="193"/>
    <b v="1"/>
    <x v="4"/>
    <n v="1.1122000000000001"/>
    <n v="5657.5"/>
    <x v="0"/>
    <m/>
  </r>
  <r>
    <n v="3722"/>
    <x v="1123"/>
    <s v="Un psychiatre reÃ§oit une patiente souffrant d'amnÃ©sie, de mythomanie et de nymphomanie. S'en suit une cascade d'Ã©vÃ©nements drolatiques."/>
    <n v="1500"/>
    <n v="1668"/>
    <x v="0"/>
    <x v="7"/>
    <s v="CAD"/>
    <x v="1123"/>
    <x v="1124"/>
    <b v="0"/>
    <n v="35"/>
    <b v="1"/>
    <x v="4"/>
    <n v="1.1120000000000001"/>
    <n v="851.5"/>
    <x v="0"/>
    <m/>
  </r>
  <r>
    <n v="1887"/>
    <x v="1124"/>
    <s v="Our dream of recording our second single in London and making it big in the UK is closer than ever! Do you want to be a part of it?"/>
    <n v="3000"/>
    <n v="3335"/>
    <x v="0"/>
    <x v="8"/>
    <s v="EUR"/>
    <x v="1124"/>
    <x v="1125"/>
    <b v="0"/>
    <n v="8"/>
    <b v="1"/>
    <x v="13"/>
    <n v="1.1116666666666666"/>
    <n v="1671.5"/>
    <x v="0"/>
    <m/>
  </r>
  <r>
    <n v="3163"/>
    <x v="1125"/>
    <s v="We are a group of actors reviving a play called &quot;Sonny Under the Assumption&quot; to bring to Toronto, Canada this summer..."/>
    <n v="13000"/>
    <n v="14450"/>
    <x v="0"/>
    <x v="0"/>
    <s v="USD"/>
    <x v="1125"/>
    <x v="1126"/>
    <b v="1"/>
    <n v="72"/>
    <b v="1"/>
    <x v="4"/>
    <n v="1.1115384615384616"/>
    <n v="7261"/>
    <x v="0"/>
    <m/>
  </r>
  <r>
    <n v="265"/>
    <x v="1126"/>
    <s v="A documentary: a summer garden and communities of local food exchange. The integration of old and new, beauty and function, growth and sustainability."/>
    <n v="5000"/>
    <n v="5555"/>
    <x v="0"/>
    <x v="0"/>
    <s v="USD"/>
    <x v="1126"/>
    <x v="1127"/>
    <b v="1"/>
    <n v="58"/>
    <b v="1"/>
    <x v="14"/>
    <n v="1.111"/>
    <n v="2806.5"/>
    <x v="0"/>
    <m/>
  </r>
  <r>
    <n v="2464"/>
    <x v="1127"/>
    <s v="The Enemy Feathers are passing the proverbial hat to see if we can raise enough money to complete Our NEW EP"/>
    <n v="2000"/>
    <n v="2222"/>
    <x v="0"/>
    <x v="7"/>
    <s v="CAD"/>
    <x v="1127"/>
    <x v="1128"/>
    <b v="0"/>
    <n v="43"/>
    <b v="1"/>
    <x v="13"/>
    <n v="1.111"/>
    <n v="1132.5"/>
    <x v="0"/>
    <m/>
  </r>
  <r>
    <n v="746"/>
    <x v="1128"/>
    <s v="This is a book of letters. Letters to our body parts."/>
    <n v="2987"/>
    <n v="3318"/>
    <x v="0"/>
    <x v="0"/>
    <s v="USD"/>
    <x v="1128"/>
    <x v="1129"/>
    <b v="0"/>
    <n v="97"/>
    <b v="1"/>
    <x v="15"/>
    <n v="1.1108135252761968"/>
    <n v="1707.5"/>
    <x v="0"/>
    <m/>
  </r>
  <r>
    <n v="361"/>
    <x v="1129"/>
    <s v="An indie documentary seeking production funds to capture The Matches reunion tour &amp; interviews with music industry professionals."/>
    <n v="35000"/>
    <n v="38876.949999999997"/>
    <x v="0"/>
    <x v="0"/>
    <s v="USD"/>
    <x v="1129"/>
    <x v="1130"/>
    <b v="0"/>
    <n v="354"/>
    <b v="1"/>
    <x v="14"/>
    <n v="1.1107699999999998"/>
    <n v="19615.474999999999"/>
    <x v="0"/>
    <m/>
  </r>
  <r>
    <n v="3398"/>
    <x v="1130"/>
    <s v="We're mounting a theatrical adaptation of Lord of the Flies completely student directed, produced, designed, managed and performed."/>
    <n v="4000"/>
    <n v="4443"/>
    <x v="0"/>
    <x v="0"/>
    <s v="USD"/>
    <x v="1130"/>
    <x v="1131"/>
    <b v="0"/>
    <n v="65"/>
    <b v="1"/>
    <x v="4"/>
    <n v="1.1107499999999999"/>
    <n v="2254"/>
    <x v="0"/>
    <m/>
  </r>
  <r>
    <n v="3568"/>
    <x v="1131"/>
    <s v="GK. Jr (for student actors 12 and under) will bring George Macdonald's story to life. 10+ speaking parts &amp; many non-speaking parts!"/>
    <n v="1000"/>
    <n v="1110"/>
    <x v="0"/>
    <x v="0"/>
    <s v="USD"/>
    <x v="1131"/>
    <x v="1132"/>
    <b v="0"/>
    <n v="19"/>
    <b v="1"/>
    <x v="4"/>
    <n v="1.1100000000000001"/>
    <n v="564.5"/>
    <x v="0"/>
    <m/>
  </r>
  <r>
    <n v="3661"/>
    <x v="1132"/>
    <s v="AENY-Spanish Artists in NY brings Juan Diego Botto's &quot;brilliant script&quot; (El PaÃ­s) for &quot;An Invisible Piece of this World&quot; to the stage."/>
    <n v="3000"/>
    <n v="3330"/>
    <x v="0"/>
    <x v="0"/>
    <s v="USD"/>
    <x v="1132"/>
    <x v="1133"/>
    <b v="0"/>
    <n v="36"/>
    <b v="1"/>
    <x v="4"/>
    <n v="1.1100000000000001"/>
    <n v="1683"/>
    <x v="0"/>
    <m/>
  </r>
  <r>
    <n v="3786"/>
    <x v="1133"/>
    <s v="The brainchild of Coleman Peterson and Janice Gilbert.  The funding will be used to professionally record the songs."/>
    <n v="6000"/>
    <n v="6658"/>
    <x v="0"/>
    <x v="0"/>
    <s v="USD"/>
    <x v="1133"/>
    <x v="1134"/>
    <b v="0"/>
    <n v="71"/>
    <b v="1"/>
    <x v="20"/>
    <n v="1.1096666666666666"/>
    <n v="3364.5"/>
    <x v="0"/>
    <m/>
  </r>
  <r>
    <n v="69"/>
    <x v="1134"/>
    <s v="A breakthrough cinematic experience about more than just the carsâ€¦the people, lifestyle, enthusiasm, party, and the Leavenworth Drive."/>
    <n v="10000"/>
    <n v="11094.23"/>
    <x v="0"/>
    <x v="0"/>
    <s v="USD"/>
    <x v="1134"/>
    <x v="1135"/>
    <b v="0"/>
    <n v="178"/>
    <b v="1"/>
    <x v="6"/>
    <n v="1.109423"/>
    <n v="5636.1149999999998"/>
    <x v="0"/>
    <m/>
  </r>
  <r>
    <n v="1280"/>
    <x v="1135"/>
    <s v="Nothing More is recording their forthcoming record and needs to join forces with you to make this album HUGE! "/>
    <n v="15000"/>
    <n v="16636.78"/>
    <x v="0"/>
    <x v="0"/>
    <s v="USD"/>
    <x v="1135"/>
    <x v="1136"/>
    <b v="1"/>
    <n v="130"/>
    <b v="1"/>
    <x v="2"/>
    <n v="1.1091186666666666"/>
    <n v="8383.39"/>
    <x v="0"/>
    <m/>
  </r>
  <r>
    <n v="3683"/>
    <x v="1136"/>
    <s v="A Krumpus Story is a dark holiday comedy for anyone who wants a little more spice in their holiday fare."/>
    <n v="3500"/>
    <n v="3880"/>
    <x v="0"/>
    <x v="0"/>
    <s v="USD"/>
    <x v="1136"/>
    <x v="1137"/>
    <b v="0"/>
    <n v="66"/>
    <b v="1"/>
    <x v="4"/>
    <n v="1.1085714285714285"/>
    <n v="1973"/>
    <x v="0"/>
    <m/>
  </r>
  <r>
    <n v="1741"/>
    <x v="1137"/>
    <s v="A photo journal documenting my experiences and travels across New Zealand"/>
    <n v="1200"/>
    <n v="1330"/>
    <x v="0"/>
    <x v="1"/>
    <s v="GBP"/>
    <x v="1137"/>
    <x v="1138"/>
    <b v="0"/>
    <n v="52"/>
    <b v="1"/>
    <x v="9"/>
    <n v="1.1083333333333334"/>
    <n v="691"/>
    <x v="0"/>
    <m/>
  </r>
  <r>
    <n v="1645"/>
    <x v="1138"/>
    <s v="&quot;All I Have is filled with soaring pianos and bright guitars; heartfelt songs coupled with intuitive melodic compositions&quot;"/>
    <n v="5000"/>
    <n v="5540"/>
    <x v="0"/>
    <x v="0"/>
    <s v="USD"/>
    <x v="1138"/>
    <x v="1139"/>
    <b v="0"/>
    <n v="10"/>
    <b v="1"/>
    <x v="7"/>
    <n v="1.1080000000000001"/>
    <n v="2775"/>
    <x v="0"/>
    <m/>
  </r>
  <r>
    <n v="1279"/>
    <x v="1139"/>
    <s v="The Traveling Suitcase is a 3-piece rock outfit from Oshkosh, WI. We have released 2 albums since 2010 and we are ready to record!"/>
    <n v="12516"/>
    <n v="13864.17"/>
    <x v="0"/>
    <x v="0"/>
    <s v="USD"/>
    <x v="1139"/>
    <x v="1140"/>
    <b v="1"/>
    <n v="189"/>
    <b v="1"/>
    <x v="2"/>
    <n v="1.1077157238734421"/>
    <n v="7026.585"/>
    <x v="0"/>
    <m/>
  </r>
  <r>
    <n v="1508"/>
    <x v="1140"/>
    <s v="Destino tells the story of Central American migrants on the arduous trek across Mexico in pursuit of the American Dream."/>
    <n v="18500"/>
    <n v="20491"/>
    <x v="0"/>
    <x v="0"/>
    <s v="USD"/>
    <x v="1140"/>
    <x v="1141"/>
    <b v="1"/>
    <n v="211"/>
    <b v="1"/>
    <x v="9"/>
    <n v="1.1076216216216217"/>
    <n v="10351"/>
    <x v="0"/>
    <m/>
  </r>
  <r>
    <n v="3657"/>
    <x v="1141"/>
    <s v="Vi mindes 400-Ã¥ret for Shakespeares dÃ¸d ved at producere en forestilling, som indeholder alt det, som vi kender Shakespeare for."/>
    <n v="2000"/>
    <n v="2215"/>
    <x v="0"/>
    <x v="15"/>
    <s v="DKK"/>
    <x v="1141"/>
    <x v="1142"/>
    <b v="0"/>
    <n v="20"/>
    <b v="1"/>
    <x v="4"/>
    <n v="1.1074999999999999"/>
    <n v="1117.5"/>
    <x v="0"/>
    <m/>
  </r>
  <r>
    <n v="2082"/>
    <x v="1142"/>
    <s v="Local bay area band looking to share our vision with people, looking to create something we are proud of, no more bedroom recordings!"/>
    <n v="1500"/>
    <n v="1661"/>
    <x v="0"/>
    <x v="0"/>
    <s v="USD"/>
    <x v="1142"/>
    <x v="1143"/>
    <b v="0"/>
    <n v="38"/>
    <b v="1"/>
    <x v="13"/>
    <n v="1.1073333333333333"/>
    <n v="849.5"/>
    <x v="0"/>
    <m/>
  </r>
  <r>
    <n v="3251"/>
    <x v="1143"/>
    <s v="Self-Titled: A Live (Theatrical) Mixtape. An evening of short plays and music inspired by the works of Jimi, Aretha, Sting and Rufus!"/>
    <n v="1500"/>
    <n v="1661"/>
    <x v="0"/>
    <x v="0"/>
    <s v="USD"/>
    <x v="1143"/>
    <x v="1144"/>
    <b v="1"/>
    <n v="20"/>
    <b v="1"/>
    <x v="4"/>
    <n v="1.1073333333333333"/>
    <n v="840.5"/>
    <x v="0"/>
    <m/>
  </r>
  <r>
    <n v="2072"/>
    <x v="1144"/>
    <s v="The Most Portable Windows 10 PC Less than 0.3 lb with Updated Resources-Cherry Trail CPU, 4G RAM, ~128G Storage, wifi ac, USB 3.0, HDMI"/>
    <n v="71500"/>
    <n v="79173"/>
    <x v="0"/>
    <x v="0"/>
    <s v="USD"/>
    <x v="1144"/>
    <x v="1145"/>
    <b v="0"/>
    <n v="350"/>
    <b v="1"/>
    <x v="0"/>
    <n v="1.1073146853146854"/>
    <n v="39761.5"/>
    <x v="0"/>
    <m/>
  </r>
  <r>
    <n v="742"/>
    <x v="1145"/>
    <s v="Thats right &quot;My Life As Julia Robertsâ€¦Snapshots Of A Life&quot; is going on the road! The first book tour! With Author Liane Langford!"/>
    <n v="1400"/>
    <n v="1550"/>
    <x v="0"/>
    <x v="0"/>
    <s v="USD"/>
    <x v="1145"/>
    <x v="1146"/>
    <b v="0"/>
    <n v="23"/>
    <b v="1"/>
    <x v="15"/>
    <n v="1.1071428571428572"/>
    <n v="786.5"/>
    <x v="0"/>
    <m/>
  </r>
  <r>
    <n v="1281"/>
    <x v="1146"/>
    <s v="Cure for the Common pulls the trigger on their 2nd full-length LP, &quot;Laser Beretta,&quot; printed on high-quality 15 gram polycarbonate CDs"/>
    <n v="7000"/>
    <n v="7750"/>
    <x v="0"/>
    <x v="0"/>
    <s v="USD"/>
    <x v="1146"/>
    <x v="1147"/>
    <b v="1"/>
    <n v="74"/>
    <b v="1"/>
    <x v="2"/>
    <n v="1.1071428571428572"/>
    <n v="3912"/>
    <x v="0"/>
    <m/>
  </r>
  <r>
    <n v="2462"/>
    <x v="1147"/>
    <s v="CHURCHES, an indie rock band from Oakland, CA, is recording a new single about marriage equality and pressing it to 7&quot; vinyl."/>
    <n v="3000"/>
    <n v="3321.25"/>
    <x v="0"/>
    <x v="0"/>
    <s v="USD"/>
    <x v="1147"/>
    <x v="1148"/>
    <b v="0"/>
    <n v="115"/>
    <b v="1"/>
    <x v="13"/>
    <n v="1.1070833333333334"/>
    <n v="1718.125"/>
    <x v="0"/>
    <m/>
  </r>
  <r>
    <n v="1368"/>
    <x v="1148"/>
    <s v="We are in the final stages of the creation of our 4th record, The Separation Effect. our most passionate record to date."/>
    <n v="5000"/>
    <n v="5535"/>
    <x v="0"/>
    <x v="0"/>
    <s v="USD"/>
    <x v="1148"/>
    <x v="1149"/>
    <b v="0"/>
    <n v="87"/>
    <b v="1"/>
    <x v="2"/>
    <n v="1.107"/>
    <n v="2811"/>
    <x v="0"/>
    <m/>
  </r>
  <r>
    <n v="1939"/>
    <x v="1149"/>
    <s v="Partner with the ministry of I Am Clay by helping them fund their new album! This enables them to release it for FREE as a gift to all!"/>
    <n v="10000"/>
    <n v="11070"/>
    <x v="0"/>
    <x v="0"/>
    <s v="USD"/>
    <x v="1149"/>
    <x v="1150"/>
    <b v="0"/>
    <n v="96"/>
    <b v="1"/>
    <x v="13"/>
    <n v="1.107"/>
    <n v="5583"/>
    <x v="0"/>
    <m/>
  </r>
  <r>
    <n v="2533"/>
    <x v="1150"/>
    <s v="HOLOGRAPHIC is raising money for our 2013 live, four-concert new music project and to commission composer Jonathan Sokol!"/>
    <n v="7500"/>
    <n v="8300"/>
    <x v="0"/>
    <x v="0"/>
    <s v="USD"/>
    <x v="1150"/>
    <x v="1151"/>
    <b v="0"/>
    <n v="136"/>
    <b v="1"/>
    <x v="18"/>
    <n v="1.1066666666666667"/>
    <n v="4218"/>
    <x v="0"/>
    <m/>
  </r>
  <r>
    <n v="2667"/>
    <x v="1151"/>
    <s v="Websmith Studio is a makerspace where the people most impacted by broken systems are empowered to think, build, and own the solution."/>
    <n v="1500"/>
    <n v="1660"/>
    <x v="0"/>
    <x v="0"/>
    <s v="USD"/>
    <x v="1151"/>
    <x v="1152"/>
    <b v="0"/>
    <n v="18"/>
    <b v="1"/>
    <x v="19"/>
    <n v="1.1066666666666667"/>
    <n v="839"/>
    <x v="0"/>
    <m/>
  </r>
  <r>
    <n v="2831"/>
    <x v="1152"/>
    <s v="We each wrote a play and would like to produce them for you for nothing more than art's sake!"/>
    <n v="3000"/>
    <n v="3320"/>
    <x v="0"/>
    <x v="0"/>
    <s v="USD"/>
    <x v="1152"/>
    <x v="1153"/>
    <b v="0"/>
    <n v="52"/>
    <b v="1"/>
    <x v="4"/>
    <n v="1.1066666666666667"/>
    <n v="1686"/>
    <x v="0"/>
    <m/>
  </r>
  <r>
    <n v="2337"/>
    <x v="1153"/>
    <s v="We make small batch, locally sourced bitters and shrubs for cocktails and cooking."/>
    <n v="12000"/>
    <n v="13279"/>
    <x v="0"/>
    <x v="0"/>
    <s v="USD"/>
    <x v="1153"/>
    <x v="1154"/>
    <b v="1"/>
    <n v="179"/>
    <b v="1"/>
    <x v="11"/>
    <n v="1.1065833333333333"/>
    <n v="6729"/>
    <x v="0"/>
    <m/>
  </r>
  <r>
    <n v="3593"/>
    <x v="1154"/>
    <s v="A staged reading for &quot;Lucy &amp; Vincente&quot; in NYC. A new play about Lucille Ball &amp; Vincente Minnelli in Hollywood, 1953."/>
    <n v="3000"/>
    <n v="3319"/>
    <x v="0"/>
    <x v="0"/>
    <s v="USD"/>
    <x v="1154"/>
    <x v="1155"/>
    <b v="0"/>
    <n v="43"/>
    <b v="1"/>
    <x v="4"/>
    <n v="1.1063333333333334"/>
    <n v="1681"/>
    <x v="0"/>
    <m/>
  </r>
  <r>
    <n v="93"/>
    <x v="1155"/>
    <s v="Someday Everyday is a short drama that navigates through the past and present of a young man's life, through his struggles and triumphs"/>
    <n v="1000"/>
    <n v="1106"/>
    <x v="0"/>
    <x v="0"/>
    <s v="USD"/>
    <x v="1155"/>
    <x v="1156"/>
    <b v="0"/>
    <n v="15"/>
    <b v="1"/>
    <x v="6"/>
    <n v="1.1060000000000001"/>
    <n v="560.5"/>
    <x v="0"/>
    <m/>
  </r>
  <r>
    <n v="2793"/>
    <x v="1156"/>
    <s v="THE GOODS are Premiering the NEW Australian play DROPPED by Katy Warner @ OLD FITZ THEATRE Dec 8-20 _x000a_Its Godot with Gals n Grenades"/>
    <n v="10000"/>
    <n v="11056.75"/>
    <x v="0"/>
    <x v="6"/>
    <s v="AUD"/>
    <x v="1156"/>
    <x v="1157"/>
    <b v="0"/>
    <n v="73"/>
    <b v="1"/>
    <x v="4"/>
    <n v="1.105675"/>
    <n v="5564.875"/>
    <x v="0"/>
    <m/>
  </r>
  <r>
    <n v="1754"/>
    <x v="1157"/>
    <s v="A photography publication that looks behind the myths, clichÃ©s and fairytales that surround Ottawa, the capital of Canada."/>
    <n v="8500"/>
    <n v="9395"/>
    <x v="0"/>
    <x v="7"/>
    <s v="CAD"/>
    <x v="1157"/>
    <x v="1158"/>
    <b v="0"/>
    <n v="90"/>
    <b v="1"/>
    <x v="9"/>
    <n v="1.1052941176470588"/>
    <n v="4742.5"/>
    <x v="0"/>
    <m/>
  </r>
  <r>
    <n v="3698"/>
    <x v="1158"/>
    <s v="Two great political plays, separated in authorship by four hundred years but united in their urgency."/>
    <n v="5000"/>
    <n v="5526"/>
    <x v="0"/>
    <x v="0"/>
    <s v="USD"/>
    <x v="1158"/>
    <x v="1159"/>
    <b v="0"/>
    <n v="136"/>
    <b v="1"/>
    <x v="4"/>
    <n v="1.1052"/>
    <n v="2831"/>
    <x v="0"/>
    <m/>
  </r>
  <r>
    <n v="3041"/>
    <x v="1159"/>
    <s v="Privet! Hello! Bon Jour! We are the Arlekin Players Theatre and we need a home."/>
    <n v="8300"/>
    <n v="9170"/>
    <x v="0"/>
    <x v="0"/>
    <s v="USD"/>
    <x v="1159"/>
    <x v="1160"/>
    <b v="0"/>
    <n v="95"/>
    <b v="1"/>
    <x v="12"/>
    <n v="1.1048192771084338"/>
    <n v="4632.5"/>
    <x v="0"/>
    <m/>
  </r>
  <r>
    <n v="393"/>
    <x v="1160"/>
    <s v="This is a story thatâ€™s never been told, about tackling climate change one penguin at a timeâ€¦"/>
    <n v="50000"/>
    <n v="55223"/>
    <x v="0"/>
    <x v="0"/>
    <s v="USD"/>
    <x v="1160"/>
    <x v="1161"/>
    <b v="0"/>
    <n v="351"/>
    <b v="1"/>
    <x v="14"/>
    <n v="1.10446"/>
    <n v="27787"/>
    <x v="0"/>
    <m/>
  </r>
  <r>
    <n v="1527"/>
    <x v="1161"/>
    <s v="Eight creatives visited Japan. This is a unique photo-book of their separate but collected experiences."/>
    <n v="3500"/>
    <n v="3865.55"/>
    <x v="0"/>
    <x v="0"/>
    <s v="USD"/>
    <x v="1161"/>
    <x v="1162"/>
    <b v="1"/>
    <n v="70"/>
    <b v="1"/>
    <x v="9"/>
    <n v="1.1044428571428573"/>
    <n v="1967.7750000000001"/>
    <x v="0"/>
    <m/>
  </r>
  <r>
    <n v="1385"/>
    <x v="1162"/>
    <s v="Musicians, singers &amp; songwriters from all over the world collaborate via YouTube in order to create an amazing album!"/>
    <n v="8000"/>
    <n v="8832.49"/>
    <x v="0"/>
    <x v="2"/>
    <s v="EUR"/>
    <x v="1162"/>
    <x v="1163"/>
    <b v="0"/>
    <n v="134"/>
    <b v="1"/>
    <x v="2"/>
    <n v="1.10406125"/>
    <n v="4483.2449999999999"/>
    <x v="0"/>
    <m/>
  </r>
  <r>
    <n v="2987"/>
    <x v="1163"/>
    <s v="Help Curious Comedy evolve into an independent comedy theater with a complete professional digital production studio built right in."/>
    <n v="25000"/>
    <n v="27600.2"/>
    <x v="0"/>
    <x v="0"/>
    <s v="USD"/>
    <x v="1163"/>
    <x v="1164"/>
    <b v="0"/>
    <n v="265"/>
    <b v="1"/>
    <x v="12"/>
    <n v="1.1040080000000001"/>
    <n v="13932.6"/>
    <x v="0"/>
    <m/>
  </r>
  <r>
    <n v="277"/>
    <x v="1164"/>
    <s v="A documentary about the survival of letterpress and the remarkable printers who preserve the history and knowledge of the craft."/>
    <n v="65000"/>
    <n v="71748"/>
    <x v="0"/>
    <x v="0"/>
    <s v="USD"/>
    <x v="1164"/>
    <x v="1165"/>
    <b v="1"/>
    <n v="951"/>
    <b v="1"/>
    <x v="14"/>
    <n v="1.1038153846153846"/>
    <n v="36349.5"/>
    <x v="0"/>
    <m/>
  </r>
  <r>
    <n v="2628"/>
    <x v="1165"/>
    <s v="A high school freshman is sending pie into space and you can be a part of it.  GO SCIENCE!!!"/>
    <n v="839"/>
    <n v="926"/>
    <x v="0"/>
    <x v="0"/>
    <s v="USD"/>
    <x v="1165"/>
    <x v="1166"/>
    <b v="0"/>
    <n v="21"/>
    <b v="1"/>
    <x v="5"/>
    <n v="1.1036948748510131"/>
    <n v="473.5"/>
    <x v="0"/>
    <m/>
  </r>
  <r>
    <n v="1925"/>
    <x v="1166"/>
    <s v="The Freakniks are making their psychedelic freak-folk debut studio album and they need your help."/>
    <n v="1500"/>
    <n v="1655"/>
    <x v="0"/>
    <x v="0"/>
    <s v="USD"/>
    <x v="1166"/>
    <x v="1167"/>
    <b v="0"/>
    <n v="52"/>
    <b v="1"/>
    <x v="13"/>
    <n v="1.1033333333333333"/>
    <n v="853.5"/>
    <x v="0"/>
    <m/>
  </r>
  <r>
    <n v="3759"/>
    <x v="1167"/>
    <s v="A production company specializing in small-scale musicals"/>
    <n v="4000"/>
    <n v="4409.7700000000004"/>
    <x v="0"/>
    <x v="0"/>
    <s v="USD"/>
    <x v="1167"/>
    <x v="1168"/>
    <b v="0"/>
    <n v="88"/>
    <b v="1"/>
    <x v="20"/>
    <n v="1.1024425000000002"/>
    <n v="2248.8850000000002"/>
    <x v="0"/>
    <m/>
  </r>
  <r>
    <n v="1391"/>
    <x v="1168"/>
    <s v="With the money donated through this project we intend on investing in sound equipment for live shows"/>
    <n v="500"/>
    <n v="551"/>
    <x v="0"/>
    <x v="0"/>
    <s v="USD"/>
    <x v="1168"/>
    <x v="1169"/>
    <b v="0"/>
    <n v="13"/>
    <b v="1"/>
    <x v="2"/>
    <n v="1.1020000000000001"/>
    <n v="282"/>
    <x v="0"/>
    <m/>
  </r>
  <r>
    <n v="1646"/>
    <x v="1169"/>
    <s v="Album 3 funds.We have 13 amazing songs ready to go . a fantastic engineer to mix them, James Aparicio(Depeche Mode/Liars.We need you xx"/>
    <n v="2000"/>
    <n v="2204"/>
    <x v="0"/>
    <x v="1"/>
    <s v="GBP"/>
    <x v="1169"/>
    <x v="1170"/>
    <b v="0"/>
    <n v="83"/>
    <b v="1"/>
    <x v="7"/>
    <n v="1.1020000000000001"/>
    <n v="1143.5"/>
    <x v="0"/>
    <m/>
  </r>
  <r>
    <n v="3337"/>
    <x v="1170"/>
    <s v="StoneCrabs is thrilled to bring to the UK the first English production of Philipp LÃ¶hleâ€™s play Das Ding (The Thing)."/>
    <n v="2500"/>
    <n v="2755"/>
    <x v="0"/>
    <x v="1"/>
    <s v="GBP"/>
    <x v="1170"/>
    <x v="1171"/>
    <b v="0"/>
    <n v="34"/>
    <b v="1"/>
    <x v="4"/>
    <n v="1.1020000000000001"/>
    <n v="1394.5"/>
    <x v="0"/>
    <m/>
  </r>
  <r>
    <n v="3772"/>
    <x v="1171"/>
    <s v="A dark comedy about two girls, one knee, and the 1994 Olympics. Help us make sure &quot;Tonya and Nancy&quot; rocks!"/>
    <n v="5000"/>
    <n v="5510"/>
    <x v="0"/>
    <x v="0"/>
    <s v="USD"/>
    <x v="1171"/>
    <x v="1172"/>
    <b v="0"/>
    <n v="33"/>
    <b v="1"/>
    <x v="20"/>
    <n v="1.1020000000000001"/>
    <n v="2771.5"/>
    <x v="0"/>
    <m/>
  </r>
  <r>
    <n v="2458"/>
    <x v="1172"/>
    <s v="Three ladies starting a small bakery/toast bar concept @SmorgasburgLA.  House made pastries and bread using local and fun ingredients."/>
    <n v="5000"/>
    <n v="5509"/>
    <x v="0"/>
    <x v="0"/>
    <s v="USD"/>
    <x v="1172"/>
    <x v="1173"/>
    <b v="0"/>
    <n v="80"/>
    <b v="1"/>
    <x v="11"/>
    <n v="1.1017999999999999"/>
    <n v="2794.5"/>
    <x v="0"/>
    <m/>
  </r>
  <r>
    <n v="364"/>
    <x v="1173"/>
    <s v="This family-focused documentary explores the ways parents connect with the wild inside themselves and their kids. Ow-ow-oWoo!"/>
    <n v="7000"/>
    <n v="7711.3"/>
    <x v="0"/>
    <x v="0"/>
    <s v="USD"/>
    <x v="1173"/>
    <x v="1174"/>
    <b v="0"/>
    <n v="113"/>
    <b v="1"/>
    <x v="14"/>
    <n v="1.1016142857142857"/>
    <n v="3912.15"/>
    <x v="0"/>
    <m/>
  </r>
  <r>
    <n v="369"/>
    <x v="1174"/>
    <s v="A documentary of one woman's attempt at solo hiking 2,000 miles, in an effort to understand herself and societal expectations."/>
    <n v="6500"/>
    <n v="7160.12"/>
    <x v="0"/>
    <x v="0"/>
    <s v="USD"/>
    <x v="1174"/>
    <x v="1175"/>
    <b v="0"/>
    <n v="167"/>
    <b v="1"/>
    <x v="14"/>
    <n v="1.1015569230769231"/>
    <n v="3663.56"/>
    <x v="0"/>
    <m/>
  </r>
  <r>
    <n v="338"/>
    <x v="1175"/>
    <s v="&quot;Queer Genius&quot; explores the lives of four visionary queer artists: Eileen Myles, Barbara Hammer, Jibz Cameron and Shannon Funchess"/>
    <n v="15000"/>
    <n v="16520.04"/>
    <x v="0"/>
    <x v="0"/>
    <s v="USD"/>
    <x v="1175"/>
    <x v="1176"/>
    <b v="1"/>
    <n v="236"/>
    <b v="1"/>
    <x v="14"/>
    <n v="1.1013360000000001"/>
    <n v="8378.02"/>
    <x v="0"/>
    <m/>
  </r>
  <r>
    <n v="3598"/>
    <x v="1176"/>
    <s v="River City Theatre Company needs your support as we embark on our thirteenth production, CINDERELLA!"/>
    <n v="1000"/>
    <n v="1101"/>
    <x v="0"/>
    <x v="0"/>
    <s v="USD"/>
    <x v="1176"/>
    <x v="1177"/>
    <b v="0"/>
    <n v="27"/>
    <b v="1"/>
    <x v="4"/>
    <n v="1.101"/>
    <n v="564"/>
    <x v="0"/>
    <m/>
  </r>
  <r>
    <n v="3679"/>
    <x v="1177"/>
    <s v="Bert V. Royal makes a strong statement about drug use, suicide, teen violence, rebellion and sexual identity in this powerful play."/>
    <n v="2000"/>
    <n v="2202"/>
    <x v="0"/>
    <x v="0"/>
    <s v="USD"/>
    <x v="1177"/>
    <x v="1178"/>
    <b v="0"/>
    <n v="30"/>
    <b v="1"/>
    <x v="4"/>
    <n v="1.101"/>
    <n v="1116"/>
    <x v="0"/>
    <m/>
  </r>
  <r>
    <n v="2606"/>
    <x v="1178"/>
    <s v="PongSat 2 !!!!!_x000a__x000a_On September 27, 2014 we are going to send 2000 student projects to the edge of space."/>
    <n v="11000"/>
    <n v="12106"/>
    <x v="0"/>
    <x v="0"/>
    <s v="USD"/>
    <x v="1178"/>
    <x v="1179"/>
    <b v="1"/>
    <n v="385"/>
    <b v="1"/>
    <x v="5"/>
    <n v="1.1005454545454545"/>
    <n v="6245.5"/>
    <x v="0"/>
    <m/>
  </r>
  <r>
    <n v="3518"/>
    <x v="1179"/>
    <s v="One play.  Two theaters.  See the story from both sides and then decide for yourself - who are the BEASTS OF BAVERLY GROVE?"/>
    <n v="1500"/>
    <n v="1650.69"/>
    <x v="0"/>
    <x v="0"/>
    <s v="USD"/>
    <x v="1179"/>
    <x v="1180"/>
    <b v="0"/>
    <n v="33"/>
    <b v="1"/>
    <x v="4"/>
    <n v="1.10046"/>
    <n v="841.84500000000003"/>
    <x v="0"/>
    <m/>
  </r>
  <r>
    <n v="38"/>
    <x v="1180"/>
    <s v="A television show about three brothers from Chicago on a mission to discover and highlight the best breweries in America."/>
    <n v="2500"/>
    <n v="2751"/>
    <x v="0"/>
    <x v="0"/>
    <s v="USD"/>
    <x v="1180"/>
    <x v="1181"/>
    <b v="0"/>
    <n v="66"/>
    <b v="1"/>
    <x v="16"/>
    <n v="1.1004"/>
    <n v="1408.5"/>
    <x v="0"/>
    <m/>
  </r>
  <r>
    <n v="3822"/>
    <x v="1181"/>
    <s v="19 TheaterstÃ¼cke des Schnuppe Figurentheaters bei einem GroÃŸbrand zerstÃ¶rt - bitte unterstÃ¼tzt uns, den Wiederaufbau zu finanzieren"/>
    <n v="5000"/>
    <n v="5501"/>
    <x v="0"/>
    <x v="2"/>
    <s v="EUR"/>
    <x v="1181"/>
    <x v="1182"/>
    <b v="0"/>
    <n v="76"/>
    <b v="1"/>
    <x v="4"/>
    <n v="1.1002000000000001"/>
    <n v="2788.5"/>
    <x v="0"/>
    <m/>
  </r>
  <r>
    <n v="3043"/>
    <x v="1182"/>
    <s v="Introducing The Post at 750! Join us in the creation of Vancouver's most exciting new cultural space in the heart of downtown."/>
    <n v="15000"/>
    <n v="16501"/>
    <x v="0"/>
    <x v="7"/>
    <s v="CAD"/>
    <x v="1182"/>
    <x v="1183"/>
    <b v="0"/>
    <n v="128"/>
    <b v="1"/>
    <x v="12"/>
    <n v="1.1000666666666667"/>
    <n v="8314.5"/>
    <x v="0"/>
    <m/>
  </r>
  <r>
    <n v="1292"/>
    <x v="1183"/>
    <s v="Empty Deck presents the most exciting unknown contemporary Scandinavian plays in co-production with The Other Room Theatre, Cardiff."/>
    <n v="1700"/>
    <n v="1870"/>
    <x v="0"/>
    <x v="1"/>
    <s v="GBP"/>
    <x v="1183"/>
    <x v="1184"/>
    <b v="0"/>
    <n v="52"/>
    <b v="1"/>
    <x v="4"/>
    <n v="1.1000000000000001"/>
    <n v="961"/>
    <x v="0"/>
    <m/>
  </r>
  <r>
    <n v="1612"/>
    <x v="1184"/>
    <s v="Help us achieve our goal to get our van repaired, gassed up, and road-ready for our winter tour!"/>
    <n v="500"/>
    <n v="550"/>
    <x v="0"/>
    <x v="0"/>
    <s v="USD"/>
    <x v="1184"/>
    <x v="1185"/>
    <b v="0"/>
    <n v="11"/>
    <b v="1"/>
    <x v="2"/>
    <n v="1.1000000000000001"/>
    <n v="280.5"/>
    <x v="0"/>
    <m/>
  </r>
  <r>
    <n v="2537"/>
    <x v="1185"/>
    <s v="When an innocent girl is seen bathing by local church elders, she becomes the target of travelling, revivalist preacher Olin Blitch."/>
    <n v="1000"/>
    <n v="1100"/>
    <x v="0"/>
    <x v="0"/>
    <s v="USD"/>
    <x v="1185"/>
    <x v="1186"/>
    <b v="0"/>
    <n v="11"/>
    <b v="1"/>
    <x v="18"/>
    <n v="1.1000000000000001"/>
    <n v="555.5"/>
    <x v="0"/>
    <m/>
  </r>
  <r>
    <n v="2805"/>
    <x v="1186"/>
    <s v="1 game, 7 levels, 45 attempts; Lorraine, Esbe &amp; David; 1 Grandmaester._x000a_Help us take our metatheatrical nutshell volcano to the Fringe!"/>
    <n v="400"/>
    <n v="440"/>
    <x v="0"/>
    <x v="1"/>
    <s v="GBP"/>
    <x v="1186"/>
    <x v="1187"/>
    <b v="0"/>
    <n v="18"/>
    <b v="1"/>
    <x v="4"/>
    <n v="1.1000000000000001"/>
    <n v="229"/>
    <x v="0"/>
    <m/>
  </r>
  <r>
    <n v="3315"/>
    <x v="1187"/>
    <s v="Help Prospero take its Dark Retelling of the &quot;Red&quot; story to Edinburgh! The Forest breathes and waits...will you join us?"/>
    <n v="4000"/>
    <n v="4400"/>
    <x v="0"/>
    <x v="1"/>
    <s v="GBP"/>
    <x v="1187"/>
    <x v="1188"/>
    <b v="0"/>
    <n v="89"/>
    <b v="1"/>
    <x v="4"/>
    <n v="1.1000000000000001"/>
    <n v="2244.5"/>
    <x v="0"/>
    <m/>
  </r>
  <r>
    <n v="3346"/>
    <x v="1188"/>
    <s v="Tempest opens Feb. 25. Please support Shakespeare, the arts and community youth theater! Be a part of something special!"/>
    <n v="1500"/>
    <n v="1650"/>
    <x v="0"/>
    <x v="0"/>
    <s v="USD"/>
    <x v="1188"/>
    <x v="1189"/>
    <b v="0"/>
    <n v="18"/>
    <b v="1"/>
    <x v="4"/>
    <n v="1.1000000000000001"/>
    <n v="834"/>
    <x v="0"/>
    <m/>
  </r>
  <r>
    <n v="3514"/>
    <x v="1189"/>
    <s v="My play &quot;In the Hour Before the Bars Open&quot; has won an award from KCACTF, but I need to present the play in Georgia to receive it!"/>
    <n v="500"/>
    <n v="550"/>
    <x v="0"/>
    <x v="0"/>
    <s v="USD"/>
    <x v="1189"/>
    <x v="1190"/>
    <b v="0"/>
    <n v="10"/>
    <b v="1"/>
    <x v="4"/>
    <n v="1.1000000000000001"/>
    <n v="280"/>
    <x v="0"/>
    <m/>
  </r>
  <r>
    <n v="1025"/>
    <x v="1190"/>
    <s v="Jake Kaufman and Jessie Seely present THE WORLD'S FIRST VIRTUAL REALITY ROCK OPERA."/>
    <n v="70000"/>
    <n v="76949.820000000007"/>
    <x v="0"/>
    <x v="0"/>
    <s v="USD"/>
    <x v="1190"/>
    <x v="1191"/>
    <b v="1"/>
    <n v="1071"/>
    <b v="1"/>
    <x v="10"/>
    <n v="1.099283142857143"/>
    <n v="39010.410000000003"/>
    <x v="0"/>
    <m/>
  </r>
  <r>
    <n v="3230"/>
    <x v="1191"/>
    <s v="Recently under fire for its cheeky and contextual revisiting of an ancient comedy, this show has lost funding and needs your support!"/>
    <n v="2600"/>
    <n v="2857"/>
    <x v="0"/>
    <x v="0"/>
    <s v="USD"/>
    <x v="1191"/>
    <x v="1192"/>
    <b v="1"/>
    <n v="37"/>
    <b v="1"/>
    <x v="4"/>
    <n v="1.0988461538461538"/>
    <n v="1447"/>
    <x v="0"/>
    <m/>
  </r>
  <r>
    <n v="3311"/>
    <x v="1192"/>
    <s v="Sherlock Holmes's &quot;Case of the Blue Carbuncle&quot; &amp; &quot;Case of the Dying Detective&quot; staged as One Act Plays this December."/>
    <n v="2500"/>
    <n v="2746"/>
    <x v="0"/>
    <x v="0"/>
    <s v="USD"/>
    <x v="1192"/>
    <x v="1193"/>
    <b v="0"/>
    <n v="45"/>
    <b v="1"/>
    <x v="4"/>
    <n v="1.0984"/>
    <n v="1395.5"/>
    <x v="0"/>
    <m/>
  </r>
  <r>
    <n v="5"/>
    <x v="1193"/>
    <s v="The BBQ Daddy will be Filming the 1st episode of the Next Hit series to come to Network Television &quot;Bailout My Cookout&quot;"/>
    <n v="3999"/>
    <n v="4390"/>
    <x v="0"/>
    <x v="0"/>
    <s v="USD"/>
    <x v="1193"/>
    <x v="1194"/>
    <b v="0"/>
    <n v="47"/>
    <b v="1"/>
    <x v="16"/>
    <n v="1.0977744436109027"/>
    <n v="2218.5"/>
    <x v="0"/>
    <m/>
  </r>
  <r>
    <n v="3402"/>
    <x v="1194"/>
    <s v="Itâ€™s a celebration of our heritage. Well, not all of ours. If you live in Liberty Falls, itâ€™s yours. If you donâ€™t, then it's not."/>
    <n v="15000"/>
    <n v="16465"/>
    <x v="0"/>
    <x v="0"/>
    <s v="USD"/>
    <x v="1194"/>
    <x v="1195"/>
    <b v="0"/>
    <n v="165"/>
    <b v="1"/>
    <x v="4"/>
    <n v="1.0976666666666666"/>
    <n v="8315"/>
    <x v="0"/>
    <m/>
  </r>
  <r>
    <n v="3448"/>
    <x v="1195"/>
    <s v="The Mount-- a new play based off the life of Edith Wharton-- is having its premiere reading AT the real Mount in Lenox, MA!"/>
    <n v="2100"/>
    <n v="2305"/>
    <x v="0"/>
    <x v="0"/>
    <s v="USD"/>
    <x v="1195"/>
    <x v="1196"/>
    <b v="0"/>
    <n v="45"/>
    <b v="1"/>
    <x v="4"/>
    <n v="1.0976190476190477"/>
    <n v="1175"/>
    <x v="0"/>
    <m/>
  </r>
  <r>
    <n v="3621"/>
    <x v="1196"/>
    <s v="Bare Theatre and Sonorous Road collaborate on the NC debut of  Allan Maule's gamer fantasy play that was extended in New York."/>
    <n v="3000"/>
    <n v="3292"/>
    <x v="0"/>
    <x v="0"/>
    <s v="USD"/>
    <x v="1196"/>
    <x v="1197"/>
    <b v="0"/>
    <n v="70"/>
    <b v="1"/>
    <x v="4"/>
    <n v="1.0973333333333333"/>
    <n v="1681"/>
    <x v="0"/>
    <m/>
  </r>
  <r>
    <n v="1398"/>
    <x v="1197"/>
    <s v="'StonyCold', a Kansas-based 80's Rock Band, is recording their first all-cover tunes CD, 'Back To the 80's With StonyCold!'"/>
    <n v="4400"/>
    <n v="4826"/>
    <x v="0"/>
    <x v="0"/>
    <s v="USD"/>
    <x v="1197"/>
    <x v="1198"/>
    <b v="0"/>
    <n v="65"/>
    <b v="1"/>
    <x v="2"/>
    <n v="1.0968181818181819"/>
    <n v="2445.5"/>
    <x v="0"/>
    <m/>
  </r>
  <r>
    <n v="3029"/>
    <x v="1198"/>
    <s v="We're building a new theatre venue in Austin! Austin is growing, but we are losing space for artists- help us keep local theatre alive!"/>
    <n v="30000"/>
    <n v="32903"/>
    <x v="0"/>
    <x v="0"/>
    <s v="USD"/>
    <x v="1198"/>
    <x v="1199"/>
    <b v="0"/>
    <n v="348"/>
    <b v="1"/>
    <x v="12"/>
    <n v="1.0967666666666667"/>
    <n v="16625.5"/>
    <x v="0"/>
    <m/>
  </r>
  <r>
    <n v="2186"/>
    <x v="1199"/>
    <s v="The real-time digital social deduction game where there's no moderator, no sleeping, and no dying."/>
    <n v="20000"/>
    <n v="21935"/>
    <x v="0"/>
    <x v="0"/>
    <s v="USD"/>
    <x v="1199"/>
    <x v="1200"/>
    <b v="0"/>
    <n v="392"/>
    <b v="1"/>
    <x v="1"/>
    <n v="1.0967499999999999"/>
    <n v="11163.5"/>
    <x v="0"/>
    <m/>
  </r>
  <r>
    <n v="3781"/>
    <x v="1200"/>
    <s v="Support Keith in his journey from unemployment to Off-Broadway in the triumphant return of I GOT FIRED: A SORT-OF-TRUE REVENGE MUSICAL."/>
    <n v="4500"/>
    <n v="4935"/>
    <x v="0"/>
    <x v="0"/>
    <s v="USD"/>
    <x v="1200"/>
    <x v="1201"/>
    <b v="0"/>
    <n v="52"/>
    <b v="1"/>
    <x v="20"/>
    <n v="1.0966666666666667"/>
    <n v="2493.5"/>
    <x v="0"/>
    <m/>
  </r>
  <r>
    <n v="3432"/>
    <x v="1201"/>
    <s v="Bare Theatre stages A.R. Gurney's Pulitzer Finalist script about a relationship spanning a lifetime and long distance."/>
    <n v="2000"/>
    <n v="2193"/>
    <x v="0"/>
    <x v="0"/>
    <s v="USD"/>
    <x v="1201"/>
    <x v="1202"/>
    <b v="0"/>
    <n v="42"/>
    <b v="1"/>
    <x v="4"/>
    <n v="1.0965"/>
    <n v="1117.5"/>
    <x v="0"/>
    <m/>
  </r>
  <r>
    <n v="53"/>
    <x v="1202"/>
    <s v="Delicious TV's Vegan Mashup launching season two on public television"/>
    <n v="3000"/>
    <n v="3289"/>
    <x v="0"/>
    <x v="0"/>
    <s v="USD"/>
    <x v="1202"/>
    <x v="1203"/>
    <b v="0"/>
    <n v="117"/>
    <b v="1"/>
    <x v="16"/>
    <n v="1.0963333333333334"/>
    <n v="1703"/>
    <x v="0"/>
    <m/>
  </r>
  <r>
    <n v="2961"/>
    <x v="1203"/>
    <s v="Teens in Take Note Troupe put on Shakespeare in the Park annually. Keep relevant, family-friendly Shakespeare in the community!"/>
    <n v="5000"/>
    <n v="5481"/>
    <x v="0"/>
    <x v="0"/>
    <s v="USD"/>
    <x v="1203"/>
    <x v="1204"/>
    <b v="0"/>
    <n v="108"/>
    <b v="1"/>
    <x v="4"/>
    <n v="1.0962000000000001"/>
    <n v="2794.5"/>
    <x v="0"/>
    <m/>
  </r>
  <r>
    <n v="3175"/>
    <x v="1204"/>
    <s v="One Year Lease Theater Company's world premiere theater production of THE KILLING ROOM, by playwright Daniel Keene, March 2011 in NYC."/>
    <n v="5000"/>
    <n v="5478"/>
    <x v="0"/>
    <x v="0"/>
    <s v="USD"/>
    <x v="1204"/>
    <x v="1205"/>
    <b v="1"/>
    <n v="60"/>
    <b v="1"/>
    <x v="4"/>
    <n v="1.0955999999999999"/>
    <n v="2769"/>
    <x v="0"/>
    <m/>
  </r>
  <r>
    <n v="2203"/>
    <x v="1205"/>
    <s v="The Invisible City is a project built &amp; powered by my fans. A full video and audio experience that I hope to merge into a live show."/>
    <n v="2000"/>
    <n v="2191"/>
    <x v="0"/>
    <x v="7"/>
    <s v="CAD"/>
    <x v="1205"/>
    <x v="1206"/>
    <b v="0"/>
    <n v="50"/>
    <b v="1"/>
    <x v="10"/>
    <n v="1.0954999999999999"/>
    <n v="1120.5"/>
    <x v="0"/>
    <m/>
  </r>
  <r>
    <n v="3812"/>
    <x v="1206"/>
    <s v="We are raising funds for our local theatre group &quot;The Stage Door&quot;. Funding required for lighting, stage equipment and productions."/>
    <n v="2000"/>
    <n v="2191"/>
    <x v="0"/>
    <x v="7"/>
    <s v="CAD"/>
    <x v="790"/>
    <x v="1207"/>
    <b v="0"/>
    <n v="11"/>
    <b v="1"/>
    <x v="4"/>
    <n v="1.0954999999999999"/>
    <n v="1101"/>
    <x v="0"/>
    <m/>
  </r>
  <r>
    <n v="3670"/>
    <x v="1207"/>
    <s v="Debauchery, laughter, violence and politics. Why wouldn't you want help Drama Soc's production of 'Posh' be the best it can be?"/>
    <n v="220"/>
    <n v="241"/>
    <x v="0"/>
    <x v="1"/>
    <s v="GBP"/>
    <x v="1206"/>
    <x v="1208"/>
    <b v="0"/>
    <n v="12"/>
    <b v="1"/>
    <x v="4"/>
    <n v="1.0954545454545455"/>
    <n v="126.5"/>
    <x v="0"/>
    <m/>
  </r>
  <r>
    <n v="1297"/>
    <x v="1208"/>
    <s v="We will bring you the world of Tennessee Williams right to the front door of your home, school, church, theatre and community."/>
    <n v="20000"/>
    <n v="21905"/>
    <x v="0"/>
    <x v="0"/>
    <s v="USD"/>
    <x v="1207"/>
    <x v="1209"/>
    <b v="0"/>
    <n v="238"/>
    <b v="1"/>
    <x v="4"/>
    <n v="1.0952500000000001"/>
    <n v="11071.5"/>
    <x v="0"/>
    <m/>
  </r>
  <r>
    <n v="3223"/>
    <x v="1209"/>
    <s v="Bringing David Lindsay-Abaire's award-winning story of our times to the East Bay."/>
    <n v="3100"/>
    <n v="3395"/>
    <x v="0"/>
    <x v="0"/>
    <s v="USD"/>
    <x v="1208"/>
    <x v="1210"/>
    <b v="1"/>
    <n v="74"/>
    <b v="1"/>
    <x v="4"/>
    <n v="1.0951612903225807"/>
    <n v="1734.5"/>
    <x v="0"/>
    <m/>
  </r>
  <r>
    <n v="1644"/>
    <x v="1210"/>
    <s v="Be a part of helping Singer/Songwriter Kevin Wood bring his 3rd Album &quot;Out Among The Wolves&quot; from the studio to you!"/>
    <n v="10000"/>
    <n v="10950"/>
    <x v="0"/>
    <x v="0"/>
    <s v="USD"/>
    <x v="1209"/>
    <x v="1211"/>
    <b v="0"/>
    <n v="128"/>
    <b v="1"/>
    <x v="7"/>
    <n v="1.095"/>
    <n v="5539"/>
    <x v="0"/>
    <m/>
  </r>
  <r>
    <n v="2521"/>
    <x v="1211"/>
    <s v="Filmharmonic Brass plays John Williams! Featuring new arrangements of classic movie themes from &quot;Star Wars&quot;, &quot;Indiana Jones&quot; &amp; more!"/>
    <n v="12500"/>
    <n v="13685.99"/>
    <x v="0"/>
    <x v="0"/>
    <s v="USD"/>
    <x v="1210"/>
    <x v="1212"/>
    <b v="0"/>
    <n v="132"/>
    <b v="1"/>
    <x v="18"/>
    <n v="1.0948792000000001"/>
    <n v="6908.9949999999999"/>
    <x v="0"/>
    <m/>
  </r>
  <r>
    <n v="3586"/>
    <x v="1212"/>
    <s v="See Theatre In A New Light"/>
    <n v="7500"/>
    <n v="8207"/>
    <x v="0"/>
    <x v="0"/>
    <s v="USD"/>
    <x v="1211"/>
    <x v="1213"/>
    <b v="0"/>
    <n v="54"/>
    <b v="1"/>
    <x v="4"/>
    <n v="1.0942666666666667"/>
    <n v="4130.5"/>
    <x v="0"/>
    <m/>
  </r>
  <r>
    <n v="789"/>
    <x v="1213"/>
    <s v="Reluctant Hero is getting ready to record their next EP titled All As One! Studio dates are set for January 18th-22nd! Let's work!"/>
    <n v="1700"/>
    <n v="1860"/>
    <x v="0"/>
    <x v="0"/>
    <s v="USD"/>
    <x v="1212"/>
    <x v="1214"/>
    <b v="0"/>
    <n v="14"/>
    <b v="1"/>
    <x v="2"/>
    <n v="1.0941176470588236"/>
    <n v="937"/>
    <x v="0"/>
    <m/>
  </r>
  <r>
    <n v="723"/>
    <x v="1214"/>
    <s v="The Definitive (and Slightly Ridiculous) Guide to Enjoying the 2015 Pro Football Season"/>
    <n v="5000"/>
    <n v="5469"/>
    <x v="0"/>
    <x v="0"/>
    <s v="USD"/>
    <x v="1213"/>
    <x v="1215"/>
    <b v="0"/>
    <n v="100"/>
    <b v="1"/>
    <x v="15"/>
    <n v="1.0938000000000001"/>
    <n v="2784.5"/>
    <x v="0"/>
    <m/>
  </r>
  <r>
    <n v="3664"/>
    <x v="1215"/>
    <s v="An Original Short Play: two young women search for answers about sexuality, the history they are taught, and their animal instincts."/>
    <n v="800"/>
    <n v="875"/>
    <x v="0"/>
    <x v="0"/>
    <s v="USD"/>
    <x v="1214"/>
    <x v="1216"/>
    <b v="0"/>
    <n v="19"/>
    <b v="1"/>
    <x v="4"/>
    <n v="1.09375"/>
    <n v="447"/>
    <x v="0"/>
    <m/>
  </r>
  <r>
    <n v="1900"/>
    <x v="1216"/>
    <s v="Angieâ€™s Curse, an Indie Goth/Dark Rock band &amp; local favorite from Ventura, are ready to record a professional CD of all original songs."/>
    <n v="2500"/>
    <n v="2734.11"/>
    <x v="0"/>
    <x v="0"/>
    <s v="USD"/>
    <x v="1215"/>
    <x v="1217"/>
    <b v="0"/>
    <n v="54"/>
    <b v="1"/>
    <x v="13"/>
    <n v="1.0936440000000001"/>
    <n v="1394.0550000000001"/>
    <x v="0"/>
    <m/>
  </r>
  <r>
    <n v="2303"/>
    <x v="1217"/>
    <s v="Abby Travis (EODM, Bangles, Masters of Reality, KMFDM) wants to release her new album as a vinyl picture disc and limited edition CD."/>
    <n v="6450"/>
    <n v="7053.61"/>
    <x v="0"/>
    <x v="0"/>
    <s v="USD"/>
    <x v="1216"/>
    <x v="1218"/>
    <b v="1"/>
    <n v="103"/>
    <b v="1"/>
    <x v="13"/>
    <n v="1.0935829457364341"/>
    <n v="3578.3049999999998"/>
    <x v="0"/>
    <m/>
  </r>
  <r>
    <n v="3044"/>
    <x v="1218"/>
    <s v="Minnsky's - a theater in the Minneapolis NE Arts District that will harken back to a time of Vaudeville and Circus Entertainment!"/>
    <n v="12000"/>
    <n v="13121"/>
    <x v="0"/>
    <x v="0"/>
    <s v="USD"/>
    <x v="1217"/>
    <x v="1219"/>
    <b v="0"/>
    <n v="156"/>
    <b v="1"/>
    <x v="12"/>
    <n v="1.0934166666666667"/>
    <n v="6638.5"/>
    <x v="0"/>
    <m/>
  </r>
  <r>
    <n v="3260"/>
    <x v="1219"/>
    <s v="We're looking to raise money to continue bringing Brooklyn the vanishing art form of marionette puppetry."/>
    <n v="5000"/>
    <n v="5462"/>
    <x v="0"/>
    <x v="0"/>
    <s v="USD"/>
    <x v="1218"/>
    <x v="1220"/>
    <b v="1"/>
    <n v="73"/>
    <b v="1"/>
    <x v="4"/>
    <n v="1.0924"/>
    <n v="2767.5"/>
    <x v="0"/>
    <m/>
  </r>
  <r>
    <n v="2980"/>
    <x v="1220"/>
    <s v="1 director, 4 actors, and a whole lotta determination. Help us bring this brilliant story to the heart of NYC!"/>
    <n v="3000"/>
    <n v="3275"/>
    <x v="0"/>
    <x v="0"/>
    <s v="USD"/>
    <x v="1219"/>
    <x v="1221"/>
    <b v="0"/>
    <n v="24"/>
    <b v="1"/>
    <x v="4"/>
    <n v="1.0916666666666666"/>
    <n v="1649.5"/>
    <x v="0"/>
    <m/>
  </r>
  <r>
    <n v="3688"/>
    <x v="1221"/>
    <s v="The Tulip Tree is a project I have been passionate about for 5 years. It is an unforgettable story that has never been told."/>
    <n v="3000"/>
    <n v="3275"/>
    <x v="0"/>
    <x v="1"/>
    <s v="GBP"/>
    <x v="1220"/>
    <x v="1222"/>
    <b v="0"/>
    <n v="39"/>
    <b v="1"/>
    <x v="4"/>
    <n v="1.0916666666666666"/>
    <n v="1657"/>
    <x v="0"/>
    <m/>
  </r>
  <r>
    <n v="3702"/>
    <x v="1222"/>
    <s v="Shakespeare's &quot;Julius Caesar&quot; inspires the unforgettable story of the &quot;African Che Guevara&quot; Thomas Sankara, President of Burkina Faso."/>
    <n v="3000"/>
    <n v="3275"/>
    <x v="0"/>
    <x v="1"/>
    <s v="GBP"/>
    <x v="1221"/>
    <x v="1223"/>
    <b v="0"/>
    <n v="21"/>
    <b v="1"/>
    <x v="4"/>
    <n v="1.0916666666666666"/>
    <n v="1648"/>
    <x v="0"/>
    <m/>
  </r>
  <r>
    <n v="1402"/>
    <x v="1223"/>
    <s v="Help us fund our latest project - a 5 track EP: fast-paced, hard-hitting, female-fronted rock with catchy choruses and lyrics to match!"/>
    <n v="2500"/>
    <n v="2729"/>
    <x v="0"/>
    <x v="1"/>
    <s v="GBP"/>
    <x v="1222"/>
    <x v="1224"/>
    <b v="0"/>
    <n v="113"/>
    <b v="1"/>
    <x v="2"/>
    <n v="1.0915999999999999"/>
    <n v="1421"/>
    <x v="0"/>
    <m/>
  </r>
  <r>
    <n v="286"/>
    <x v="1224"/>
    <s v="A documentary film on the life of legendary photographer George Tice by Peter Bosco, Bruce Wodder and Douglas Underdahl."/>
    <n v="15000"/>
    <n v="16373"/>
    <x v="0"/>
    <x v="0"/>
    <s v="USD"/>
    <x v="1223"/>
    <x v="1225"/>
    <b v="1"/>
    <n v="135"/>
    <b v="1"/>
    <x v="14"/>
    <n v="1.0915333333333332"/>
    <n v="8254"/>
    <x v="0"/>
    <m/>
  </r>
  <r>
    <n v="21"/>
    <x v="1225"/>
    <s v="â€œLIFE of an INGREDIENT,&quot; a series that tells the story of the greatest chef &amp; farm collaborators in todayâ€™s marketplace."/>
    <n v="18500"/>
    <n v="20190"/>
    <x v="0"/>
    <x v="0"/>
    <s v="USD"/>
    <x v="1224"/>
    <x v="1226"/>
    <b v="0"/>
    <n v="101"/>
    <b v="1"/>
    <x v="16"/>
    <n v="1.0913513513513513"/>
    <n v="10145.5"/>
    <x v="0"/>
    <m/>
  </r>
  <r>
    <n v="1684"/>
    <x v="1226"/>
    <s v="New Music from Marty Mikles!  A new EP all about God's Goodness &amp; Mercy."/>
    <n v="8000"/>
    <n v="8730"/>
    <x v="2"/>
    <x v="0"/>
    <s v="USD"/>
    <x v="1225"/>
    <x v="1227"/>
    <b v="0"/>
    <n v="101"/>
    <b v="0"/>
    <x v="21"/>
    <n v="1.0912500000000001"/>
    <n v="4415.5"/>
    <x v="0"/>
    <m/>
  </r>
  <r>
    <n v="1390"/>
    <x v="1227"/>
    <s v="Breakout Artist Management will be working with us on a brand new music video and we need your help!"/>
    <n v="2800"/>
    <n v="3055"/>
    <x v="0"/>
    <x v="0"/>
    <s v="USD"/>
    <x v="1226"/>
    <x v="1228"/>
    <b v="0"/>
    <n v="19"/>
    <b v="1"/>
    <x v="2"/>
    <n v="1.0910714285714285"/>
    <n v="1537"/>
    <x v="0"/>
    <m/>
  </r>
  <r>
    <n v="1362"/>
    <x v="1228"/>
    <s v="The never-before-told story of Karl Barth's (first and only) journey to the United States in 1962."/>
    <n v="1000"/>
    <n v="1091"/>
    <x v="0"/>
    <x v="0"/>
    <s v="USD"/>
    <x v="1227"/>
    <x v="1229"/>
    <b v="0"/>
    <n v="25"/>
    <b v="1"/>
    <x v="15"/>
    <n v="1.091"/>
    <n v="558"/>
    <x v="0"/>
    <m/>
  </r>
  <r>
    <n v="3422"/>
    <x v="1229"/>
    <s v="Developing and presenting Rotimi Babatunde's stage adaptation of The Secret Lives of Baba Segi's Wives directed by Femi Elufowoju, jr"/>
    <n v="3000"/>
    <n v="3273"/>
    <x v="0"/>
    <x v="1"/>
    <s v="GBP"/>
    <x v="113"/>
    <x v="1230"/>
    <b v="0"/>
    <n v="46"/>
    <b v="1"/>
    <x v="4"/>
    <n v="1.091"/>
    <n v="1659.5"/>
    <x v="0"/>
    <m/>
  </r>
  <r>
    <n v="1191"/>
    <x v="1230"/>
    <s v="A photo journal capturing 30 days of sweetness in Kyoto, Tokyo, and more. Join me to see the cutest &amp; prettiest images of Japan :)"/>
    <n v="2700"/>
    <n v="2945"/>
    <x v="0"/>
    <x v="0"/>
    <s v="USD"/>
    <x v="1228"/>
    <x v="1231"/>
    <b v="0"/>
    <n v="33"/>
    <b v="1"/>
    <x v="9"/>
    <n v="1.0907407407407408"/>
    <n v="1489"/>
    <x v="0"/>
    <m/>
  </r>
  <r>
    <n v="3834"/>
    <x v="1231"/>
    <s v="About the impact of addiction on relationships; my play hopes to inspire &amp; support those affected to connect with their own creativity"/>
    <n v="3000"/>
    <n v="3271"/>
    <x v="0"/>
    <x v="1"/>
    <s v="GBP"/>
    <x v="1229"/>
    <x v="1232"/>
    <b v="0"/>
    <n v="57"/>
    <b v="1"/>
    <x v="4"/>
    <n v="1.0903333333333334"/>
    <n v="1664"/>
    <x v="0"/>
    <m/>
  </r>
  <r>
    <n v="2965"/>
    <x v="1232"/>
    <s v="Marina's mother has disappeared at sea.  Everyone believes she has drowned.  But Marina believes her mother has become a mermaid."/>
    <n v="1500"/>
    <n v="1635"/>
    <x v="0"/>
    <x v="0"/>
    <s v="USD"/>
    <x v="1230"/>
    <x v="1233"/>
    <b v="0"/>
    <n v="39"/>
    <b v="1"/>
    <x v="4"/>
    <n v="1.0900000000000001"/>
    <n v="837"/>
    <x v="0"/>
    <m/>
  </r>
  <r>
    <n v="3181"/>
    <x v="1233"/>
    <s v="ENDURING SONG by award-winning Bear Trap Theatre, is a sweeping historical epic about love, loss and family set in the First Crusade."/>
    <n v="500"/>
    <n v="545"/>
    <x v="0"/>
    <x v="1"/>
    <s v="GBP"/>
    <x v="1025"/>
    <x v="1234"/>
    <b v="1"/>
    <n v="15"/>
    <b v="1"/>
    <x v="4"/>
    <n v="1.0900000000000001"/>
    <n v="280"/>
    <x v="0"/>
    <m/>
  </r>
  <r>
    <n v="3183"/>
    <x v="1234"/>
    <s v="Anton Chekhov's The Seagull. An outdoor Amphitheater in Manhattan. Trees. A River. Daybreak."/>
    <n v="2500"/>
    <n v="2725"/>
    <x v="0"/>
    <x v="0"/>
    <s v="USD"/>
    <x v="1231"/>
    <x v="1235"/>
    <b v="1"/>
    <n v="68"/>
    <b v="1"/>
    <x v="4"/>
    <n v="1.0900000000000001"/>
    <n v="1396.5"/>
    <x v="0"/>
    <m/>
  </r>
  <r>
    <n v="298"/>
    <x v="1235"/>
    <s v="The truth is, we all lie - and by &quot;we,&quot; we mean everyone!"/>
    <n v="126000"/>
    <n v="137254.84"/>
    <x v="0"/>
    <x v="0"/>
    <s v="USD"/>
    <x v="1232"/>
    <x v="1236"/>
    <b v="1"/>
    <n v="2436"/>
    <b v="1"/>
    <x v="14"/>
    <n v="1.089324126984127"/>
    <n v="69845.42"/>
    <x v="0"/>
    <m/>
  </r>
  <r>
    <n v="1840"/>
    <x v="1236"/>
    <s v="St. Paul five-piece band City of the Weak hits the road May 9th, heading for Ft. Lauderdale to attend the Driven Music Conference!"/>
    <n v="900"/>
    <n v="980"/>
    <x v="0"/>
    <x v="0"/>
    <s v="USD"/>
    <x v="1233"/>
    <x v="1237"/>
    <b v="0"/>
    <n v="13"/>
    <b v="1"/>
    <x v="2"/>
    <n v="1.0888888888888888"/>
    <n v="496.5"/>
    <x v="0"/>
    <m/>
  </r>
  <r>
    <n v="2558"/>
    <x v="1237"/>
    <s v="The Hopkins Sinfonia is looking for your support to run our 2015 Season made up of five concerts."/>
    <n v="1250"/>
    <n v="1361"/>
    <x v="0"/>
    <x v="6"/>
    <s v="AUD"/>
    <x v="1234"/>
    <x v="1238"/>
    <b v="0"/>
    <n v="18"/>
    <b v="1"/>
    <x v="18"/>
    <n v="1.0888"/>
    <n v="689.5"/>
    <x v="0"/>
    <m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x v="1235"/>
    <x v="1239"/>
    <b v="0"/>
    <n v="69"/>
    <b v="1"/>
    <x v="12"/>
    <n v="1.0883333333333334"/>
    <n v="3299.5"/>
    <x v="0"/>
    <m/>
  </r>
  <r>
    <n v="3171"/>
    <x v="1239"/>
    <s v="The theatrical adaptation of the epic film â€˜THE FALLâ€™ for the stage, combining theatre, live music, animation and expansive projection."/>
    <n v="7000"/>
    <n v="7617"/>
    <x v="0"/>
    <x v="1"/>
    <s v="GBP"/>
    <x v="1236"/>
    <x v="1240"/>
    <b v="1"/>
    <n v="117"/>
    <b v="1"/>
    <x v="4"/>
    <n v="1.0881428571428571"/>
    <n v="3867"/>
    <x v="0"/>
    <m/>
  </r>
  <r>
    <n v="24"/>
    <x v="1240"/>
    <s v="STL Up Late is a weekly late night comedy talk show for St. Louis television."/>
    <n v="35000"/>
    <n v="38082.69"/>
    <x v="0"/>
    <x v="0"/>
    <s v="USD"/>
    <x v="1237"/>
    <x v="1241"/>
    <b v="0"/>
    <n v="574"/>
    <b v="1"/>
    <x v="16"/>
    <n v="1.0880768571428572"/>
    <n v="19328.345000000001"/>
    <x v="0"/>
    <m/>
  </r>
  <r>
    <n v="3567"/>
    <x v="1241"/>
    <s v="First stage adaptation of Sarah Moore Fitzgerald's beautiful novel about Alzheimer's and time travel with a live folk score."/>
    <n v="1000"/>
    <n v="1088"/>
    <x v="0"/>
    <x v="1"/>
    <s v="GBP"/>
    <x v="1238"/>
    <x v="1242"/>
    <b v="0"/>
    <n v="41"/>
    <b v="1"/>
    <x v="4"/>
    <n v="1.0880000000000001"/>
    <n v="564.5"/>
    <x v="0"/>
    <m/>
  </r>
  <r>
    <n v="3035"/>
    <x v="1242"/>
    <s v="Help create a permanent home for live comedy shows and classes in Downtown RVA."/>
    <n v="25000"/>
    <n v="27196.71"/>
    <x v="0"/>
    <x v="0"/>
    <s v="USD"/>
    <x v="1239"/>
    <x v="1243"/>
    <b v="0"/>
    <n v="307"/>
    <b v="1"/>
    <x v="12"/>
    <n v="1.0878684000000001"/>
    <n v="13751.855"/>
    <x v="0"/>
    <m/>
  </r>
  <r>
    <n v="819"/>
    <x v="1243"/>
    <s v="We are touring the Southeast in support of our new EP"/>
    <n v="400"/>
    <n v="435"/>
    <x v="0"/>
    <x v="0"/>
    <s v="USD"/>
    <x v="1240"/>
    <x v="1244"/>
    <b v="0"/>
    <n v="14"/>
    <b v="1"/>
    <x v="2"/>
    <n v="1.0874999999999999"/>
    <n v="224.5"/>
    <x v="0"/>
    <m/>
  </r>
  <r>
    <n v="1742"/>
    <x v="1244"/>
    <s v="Clark &amp; Addison: A Wrigley Field Photography Book that would be the perfect addition to your sports collection, office or coffee table!"/>
    <n v="2000"/>
    <n v="2175"/>
    <x v="0"/>
    <x v="0"/>
    <s v="USD"/>
    <x v="1241"/>
    <x v="1245"/>
    <b v="0"/>
    <n v="34"/>
    <b v="1"/>
    <x v="9"/>
    <n v="1.0874999999999999"/>
    <n v="1104.5"/>
    <x v="0"/>
    <m/>
  </r>
  <r>
    <n v="1858"/>
    <x v="1245"/>
    <s v="I write songs to teach with at two Chicago schools.  The enthusiastic response from my students &amp; colleagues inspired me to do do this!"/>
    <n v="5555.55"/>
    <n v="6041.55"/>
    <x v="0"/>
    <x v="0"/>
    <s v="USD"/>
    <x v="1242"/>
    <x v="1246"/>
    <b v="0"/>
    <n v="149"/>
    <b v="1"/>
    <x v="2"/>
    <n v="1.0874800874800874"/>
    <n v="3095.2750000000001"/>
    <x v="0"/>
    <m/>
  </r>
  <r>
    <n v="3039"/>
    <x v="1246"/>
    <s v="After 22 yrs downstairs we are &quot;getting out of  our parents basement&quot; and building a new 50 seat theater in a new location."/>
    <n v="20000"/>
    <n v="21742.78"/>
    <x v="0"/>
    <x v="0"/>
    <s v="USD"/>
    <x v="1243"/>
    <x v="1247"/>
    <b v="0"/>
    <n v="236"/>
    <b v="1"/>
    <x v="12"/>
    <n v="1.0871389999999999"/>
    <n v="10989.39"/>
    <x v="0"/>
    <m/>
  </r>
  <r>
    <n v="3497"/>
    <x v="1247"/>
    <s v="We've been invited to the San Diego International Fringe Festival. Can you help us get there? Special performances in SLC and OREM."/>
    <n v="1551"/>
    <n v="1686"/>
    <x v="0"/>
    <x v="0"/>
    <s v="USD"/>
    <x v="1244"/>
    <x v="1248"/>
    <b v="0"/>
    <n v="49"/>
    <b v="1"/>
    <x v="4"/>
    <n v="1.0870406189555126"/>
    <n v="867.5"/>
    <x v="0"/>
    <m/>
  </r>
  <r>
    <n v="524"/>
    <x v="1248"/>
    <s v="Angel on the Corner need YOUR help to raise Â£3,500 to take Zero Down by Sarah Hehir to the Edinburgh Fringe Festival this August!"/>
    <n v="3500"/>
    <n v="3803.55"/>
    <x v="0"/>
    <x v="1"/>
    <s v="GBP"/>
    <x v="1245"/>
    <x v="1249"/>
    <b v="0"/>
    <n v="130"/>
    <b v="1"/>
    <x v="4"/>
    <n v="1.0867285714285715"/>
    <n v="1966.7750000000001"/>
    <x v="0"/>
    <m/>
  </r>
  <r>
    <n v="2320"/>
    <x v="1249"/>
    <s v="We've been hard at work crafting our next batch of songs, and we need your help to record it!  Have a look at our quick witchy video!"/>
    <n v="5000"/>
    <n v="5433"/>
    <x v="0"/>
    <x v="0"/>
    <s v="USD"/>
    <x v="1246"/>
    <x v="1250"/>
    <b v="1"/>
    <n v="89"/>
    <b v="1"/>
    <x v="13"/>
    <n v="1.0866"/>
    <n v="2761"/>
    <x v="0"/>
    <m/>
  </r>
  <r>
    <n v="1516"/>
    <x v="1250"/>
    <s v="'Everything flows' - Heraclitus   // A visual poem on lifeâ€™s transitory nature, told through the lens of a contemporary nomad."/>
    <n v="17000"/>
    <n v="18472"/>
    <x v="0"/>
    <x v="0"/>
    <s v="USD"/>
    <x v="1247"/>
    <x v="1251"/>
    <b v="1"/>
    <n v="116"/>
    <b v="1"/>
    <x v="9"/>
    <n v="1.0865882352941176"/>
    <n v="9294"/>
    <x v="0"/>
    <m/>
  </r>
  <r>
    <n v="1269"/>
    <x v="1251"/>
    <s v="Schooltree's new art rock opera is a symphonic odyssey through a dystopian dreamworld. Help fund the double album and illustrated book!"/>
    <n v="18800"/>
    <n v="20426"/>
    <x v="0"/>
    <x v="0"/>
    <s v="USD"/>
    <x v="1248"/>
    <x v="1252"/>
    <b v="1"/>
    <n v="206"/>
    <b v="1"/>
    <x v="2"/>
    <n v="1.0864893617021276"/>
    <n v="10316"/>
    <x v="0"/>
    <m/>
  </r>
  <r>
    <n v="353"/>
    <x v="1252"/>
    <s v="A suicide attempt survivor is on a mission to find fellow survivors and document their stories of unguarded courage, insight and humor."/>
    <n v="58425"/>
    <n v="63460.18"/>
    <x v="0"/>
    <x v="0"/>
    <s v="USD"/>
    <x v="1249"/>
    <x v="1253"/>
    <b v="1"/>
    <n v="613"/>
    <b v="1"/>
    <x v="14"/>
    <n v="1.0861819426615318"/>
    <n v="32036.59"/>
    <x v="0"/>
    <m/>
  </r>
  <r>
    <n v="3128"/>
    <x v="1253"/>
    <s v="Bring Morag Fullarton's fun-loving spoof and homage of the classic and timeless film, 'Casablanca', to the stage in New York City."/>
    <n v="15000"/>
    <n v="16291"/>
    <x v="2"/>
    <x v="0"/>
    <s v="USD"/>
    <x v="1250"/>
    <x v="1254"/>
    <b v="0"/>
    <n v="117"/>
    <b v="0"/>
    <x v="4"/>
    <n v="1.0860666666666667"/>
    <n v="8204"/>
    <x v="0"/>
    <m/>
  </r>
  <r>
    <n v="2444"/>
    <x v="1254"/>
    <s v="Chocolate Truffles &amp; Sweet Treats handcrafted the European traditional way.  One bite and you will always want to eat dessert first!"/>
    <n v="3000"/>
    <n v="3258"/>
    <x v="0"/>
    <x v="0"/>
    <s v="USD"/>
    <x v="1251"/>
    <x v="1255"/>
    <b v="0"/>
    <n v="61"/>
    <b v="1"/>
    <x v="11"/>
    <n v="1.0860000000000001"/>
    <n v="1659.5"/>
    <x v="0"/>
    <m/>
  </r>
  <r>
    <n v="3277"/>
    <x v="1255"/>
    <s v="One of the most popular American plays of the last decade comes to London for its international premiere. Festive and bittersweet."/>
    <n v="5000"/>
    <n v="5430"/>
    <x v="0"/>
    <x v="1"/>
    <s v="GBP"/>
    <x v="1252"/>
    <x v="1256"/>
    <b v="1"/>
    <n v="100"/>
    <b v="1"/>
    <x v="4"/>
    <n v="1.0860000000000001"/>
    <n v="2765"/>
    <x v="0"/>
    <m/>
  </r>
  <r>
    <n v="1290"/>
    <x v="1256"/>
    <s v="Sometimes your Heart has to STOP for your Life to START."/>
    <n v="3500"/>
    <n v="3800"/>
    <x v="0"/>
    <x v="0"/>
    <s v="USD"/>
    <x v="1253"/>
    <x v="1257"/>
    <b v="0"/>
    <n v="86"/>
    <b v="1"/>
    <x v="4"/>
    <n v="1.0857142857142856"/>
    <n v="1943"/>
    <x v="0"/>
    <m/>
  </r>
  <r>
    <n v="3430"/>
    <x v="1257"/>
    <s v="We need support for our play so we can promote awareness of kidney diseases and the effect it has on sufferers and their families."/>
    <n v="2000"/>
    <n v="2170.9899999999998"/>
    <x v="0"/>
    <x v="1"/>
    <s v="GBP"/>
    <x v="1254"/>
    <x v="1258"/>
    <b v="0"/>
    <n v="72"/>
    <b v="1"/>
    <x v="4"/>
    <n v="1.0854949999999999"/>
    <n v="1121.4949999999999"/>
    <x v="0"/>
    <m/>
  </r>
  <r>
    <n v="1462"/>
    <x v="1258"/>
    <s v="A new radio show focused on short fiction produced by Louisville Public Media"/>
    <n v="4000"/>
    <n v="4340.7"/>
    <x v="0"/>
    <x v="0"/>
    <s v="USD"/>
    <x v="1255"/>
    <x v="1259"/>
    <b v="1"/>
    <n v="150"/>
    <b v="1"/>
    <x v="8"/>
    <n v="1.085175"/>
    <n v="2245.35"/>
    <x v="0"/>
    <m/>
  </r>
  <r>
    <n v="3757"/>
    <x v="1259"/>
    <s v="New Anti-Bullying Musical's cast of 30 kids is ready to &quot;speak up and reach out&quot; to the world by recording a show CD!"/>
    <n v="3500"/>
    <n v="3798"/>
    <x v="0"/>
    <x v="0"/>
    <s v="USD"/>
    <x v="1256"/>
    <x v="1260"/>
    <b v="0"/>
    <n v="50"/>
    <b v="1"/>
    <x v="20"/>
    <n v="1.0851428571428572"/>
    <n v="1924"/>
    <x v="0"/>
    <m/>
  </r>
  <r>
    <n v="3002"/>
    <x v="1260"/>
    <s v="Make the workshop/ small stage space at Jimmy's No 43 even better than before!"/>
    <n v="7000"/>
    <n v="7595.43"/>
    <x v="0"/>
    <x v="0"/>
    <s v="USD"/>
    <x v="1257"/>
    <x v="1261"/>
    <b v="0"/>
    <n v="104"/>
    <b v="1"/>
    <x v="12"/>
    <n v="1.0850614285714286"/>
    <n v="3849.7150000000001"/>
    <x v="0"/>
    <m/>
  </r>
  <r>
    <n v="3410"/>
    <x v="1261"/>
    <s v="Join us in a campaign benefitting the southland company and its interdisciplinary artistic efforts in Los Angeles."/>
    <n v="3000"/>
    <n v="3255"/>
    <x v="0"/>
    <x v="0"/>
    <s v="USD"/>
    <x v="1258"/>
    <x v="1262"/>
    <b v="0"/>
    <n v="40"/>
    <b v="1"/>
    <x v="4"/>
    <n v="1.085"/>
    <n v="1647.5"/>
    <x v="0"/>
    <m/>
  </r>
  <r>
    <n v="3583"/>
    <x v="1262"/>
    <s v="Bumbling architect Romeo and handsome contractor Mario meet their match while building a balcony for Verona, NJ siren, Juliet."/>
    <n v="3000"/>
    <n v="3255"/>
    <x v="0"/>
    <x v="0"/>
    <s v="USD"/>
    <x v="1259"/>
    <x v="1263"/>
    <b v="0"/>
    <n v="24"/>
    <b v="1"/>
    <x v="4"/>
    <n v="1.085"/>
    <n v="1639.5"/>
    <x v="0"/>
    <m/>
  </r>
  <r>
    <n v="1032"/>
    <x v="1263"/>
    <s v="Ideal for living rooms and open spaces."/>
    <n v="5400"/>
    <n v="5858.84"/>
    <x v="0"/>
    <x v="0"/>
    <s v="USD"/>
    <x v="1260"/>
    <x v="1264"/>
    <b v="0"/>
    <n v="96"/>
    <b v="1"/>
    <x v="10"/>
    <n v="1.0849703703703704"/>
    <n v="2977.42"/>
    <x v="0"/>
    <m/>
  </r>
  <r>
    <n v="2226"/>
    <x v="1264"/>
    <s v="Missed the Kickstarter? Contact your local gaming store before going online. Or click on the order button. Thanks for the support!"/>
    <n v="18000"/>
    <n v="19523.310000000001"/>
    <x v="0"/>
    <x v="0"/>
    <s v="USD"/>
    <x v="1261"/>
    <x v="1265"/>
    <b v="0"/>
    <n v="321"/>
    <b v="1"/>
    <x v="1"/>
    <n v="1.0846283333333333"/>
    <n v="9922.1550000000007"/>
    <x v="0"/>
    <m/>
  </r>
  <r>
    <n v="3560"/>
    <x v="1265"/>
    <s v="The world premiere of an endearing play about love, friendship, men's styling putty, Dungeons &amp; Dragons &amp; our capacity for forbearance."/>
    <n v="3200"/>
    <n v="3470"/>
    <x v="0"/>
    <x v="7"/>
    <s v="CAD"/>
    <x v="1262"/>
    <x v="1266"/>
    <b v="0"/>
    <n v="74"/>
    <b v="1"/>
    <x v="4"/>
    <n v="1.0843750000000001"/>
    <n v="1772"/>
    <x v="0"/>
    <m/>
  </r>
  <r>
    <n v="1469"/>
    <x v="1266"/>
    <s v="Get the inside edge on the stories that connect Americans to the world -- in your ear every week."/>
    <n v="44250"/>
    <n v="47978"/>
    <x v="0"/>
    <x v="0"/>
    <s v="USD"/>
    <x v="1263"/>
    <x v="1267"/>
    <b v="1"/>
    <n v="321"/>
    <b v="1"/>
    <x v="8"/>
    <n v="1.0842485875706214"/>
    <n v="24149.5"/>
    <x v="0"/>
    <m/>
  </r>
  <r>
    <n v="72"/>
    <x v="1267"/>
    <s v="A young man forced to live back home after an automobile accident leaves him to rediscover what it means to be a part of his family."/>
    <n v="2200"/>
    <n v="2385"/>
    <x v="0"/>
    <x v="0"/>
    <s v="USD"/>
    <x v="1264"/>
    <x v="1268"/>
    <b v="0"/>
    <n v="41"/>
    <b v="1"/>
    <x v="6"/>
    <n v="1.084090909090909"/>
    <n v="1213"/>
    <x v="0"/>
    <m/>
  </r>
  <r>
    <n v="1935"/>
    <x v="1268"/>
    <s v="AM/PM is a 20 song dual-disk album that we're trying to record with your help! AM is a pop album and PM is an ambient/intense album!"/>
    <n v="2500"/>
    <n v="2710"/>
    <x v="0"/>
    <x v="0"/>
    <s v="USD"/>
    <x v="1265"/>
    <x v="1269"/>
    <b v="0"/>
    <n v="50"/>
    <b v="1"/>
    <x v="13"/>
    <n v="1.0840000000000001"/>
    <n v="1380"/>
    <x v="0"/>
    <m/>
  </r>
  <r>
    <n v="275"/>
    <x v="1269"/>
    <s v="A journey through the origins and influence of funk music from James Brown to D'Angelo we are FINDING THE FUNK!"/>
    <n v="20000"/>
    <n v="21679"/>
    <x v="0"/>
    <x v="0"/>
    <s v="USD"/>
    <x v="1266"/>
    <x v="1270"/>
    <b v="1"/>
    <n v="332"/>
    <b v="1"/>
    <x v="14"/>
    <n v="1.08395"/>
    <n v="11005.5"/>
    <x v="0"/>
    <m/>
  </r>
  <r>
    <n v="1286"/>
    <x v="1270"/>
    <s v="A touring production of FRED's modern adaptation of the classic Victorian comic novel, reaching out to new audiences."/>
    <n v="1500"/>
    <n v="1625"/>
    <x v="0"/>
    <x v="1"/>
    <s v="GBP"/>
    <x v="1267"/>
    <x v="1271"/>
    <b v="0"/>
    <n v="20"/>
    <b v="1"/>
    <x v="4"/>
    <n v="1.0833333333333333"/>
    <n v="822.5"/>
    <x v="0"/>
    <m/>
  </r>
  <r>
    <n v="2084"/>
    <x v="1271"/>
    <s v="Los Angeles based Ballerina Black are on their way to tour the UK in May. Join our club &amp; help make it happen."/>
    <n v="3000"/>
    <n v="3250"/>
    <x v="0"/>
    <x v="0"/>
    <s v="USD"/>
    <x v="1268"/>
    <x v="1272"/>
    <b v="0"/>
    <n v="46"/>
    <b v="1"/>
    <x v="13"/>
    <n v="1.0833333333333333"/>
    <n v="1648"/>
    <x v="0"/>
    <m/>
  </r>
  <r>
    <n v="2833"/>
    <x v="1272"/>
    <s v="A new play about exploring outer space"/>
    <n v="2700"/>
    <n v="2923"/>
    <x v="0"/>
    <x v="0"/>
    <s v="USD"/>
    <x v="1269"/>
    <x v="1273"/>
    <b v="0"/>
    <n v="35"/>
    <b v="1"/>
    <x v="4"/>
    <n v="1.0825925925925926"/>
    <n v="1479"/>
    <x v="0"/>
    <m/>
  </r>
  <r>
    <n v="3709"/>
    <x v="1273"/>
    <s v="The filthily talented Ruby and Darling, take you on a raunch-tastic musical discovery of life with a vagina. #sayno"/>
    <n v="1000"/>
    <n v="1082.5"/>
    <x v="0"/>
    <x v="1"/>
    <s v="GBP"/>
    <x v="1270"/>
    <x v="1274"/>
    <b v="0"/>
    <n v="35"/>
    <b v="1"/>
    <x v="4"/>
    <n v="1.0825"/>
    <n v="558.75"/>
    <x v="0"/>
    <m/>
  </r>
  <r>
    <n v="1601"/>
    <x v="1274"/>
    <s v="We're so close to releasing our long-awaited debut album! A little help will go a long way... let's do this!"/>
    <n v="2500"/>
    <n v="2706.23"/>
    <x v="0"/>
    <x v="0"/>
    <s v="USD"/>
    <x v="1271"/>
    <x v="1275"/>
    <b v="0"/>
    <n v="56"/>
    <b v="1"/>
    <x v="2"/>
    <n v="1.082492"/>
    <n v="1381.115"/>
    <x v="0"/>
    <m/>
  </r>
  <r>
    <n v="2293"/>
    <x v="1275"/>
    <s v="Donate here to be a part of the upcoming album. Every little bit helps!"/>
    <n v="850"/>
    <n v="920"/>
    <x v="0"/>
    <x v="0"/>
    <s v="USD"/>
    <x v="1272"/>
    <x v="1276"/>
    <b v="0"/>
    <n v="27"/>
    <b v="1"/>
    <x v="2"/>
    <n v="1.0823529411764705"/>
    <n v="473.5"/>
    <x v="0"/>
    <m/>
  </r>
  <r>
    <n v="2044"/>
    <x v="1276"/>
    <s v="The PiSoC is an open source development platform which gives each person a unique opportunity to create, regardless of skill level."/>
    <n v="15000"/>
    <n v="16232"/>
    <x v="0"/>
    <x v="0"/>
    <s v="USD"/>
    <x v="1273"/>
    <x v="1277"/>
    <b v="0"/>
    <n v="180"/>
    <b v="1"/>
    <x v="0"/>
    <n v="1.0821333333333334"/>
    <n v="8206"/>
    <x v="0"/>
    <m/>
  </r>
  <r>
    <n v="2810"/>
    <x v="1277"/>
    <s v="We're remounting the musical that brought down the Bush Administration: A Brief History of the Earth And Everything In It!"/>
    <n v="2500"/>
    <n v="2705"/>
    <x v="0"/>
    <x v="0"/>
    <s v="USD"/>
    <x v="1274"/>
    <x v="1278"/>
    <b v="0"/>
    <n v="57"/>
    <b v="1"/>
    <x v="4"/>
    <n v="1.0820000000000001"/>
    <n v="1381"/>
    <x v="0"/>
    <m/>
  </r>
  <r>
    <n v="3446"/>
    <x v="1278"/>
    <s v="Pope Head: The Secret Life of Francis Bacon â€“ A solo show celebrating the artist. Touring a land Down Under 12 Feb - 14 March '15."/>
    <n v="1000"/>
    <n v="1082"/>
    <x v="0"/>
    <x v="1"/>
    <s v="GBP"/>
    <x v="1275"/>
    <x v="1279"/>
    <b v="0"/>
    <n v="25"/>
    <b v="1"/>
    <x v="4"/>
    <n v="1.0820000000000001"/>
    <n v="553.5"/>
    <x v="0"/>
    <m/>
  </r>
  <r>
    <n v="3773"/>
    <x v="1279"/>
    <s v="A dramatic hip-hopera, inspired from monologues written by the performers."/>
    <n v="5000"/>
    <n v="5410"/>
    <x v="0"/>
    <x v="0"/>
    <s v="USD"/>
    <x v="1276"/>
    <x v="1280"/>
    <b v="0"/>
    <n v="57"/>
    <b v="1"/>
    <x v="20"/>
    <n v="1.0820000000000001"/>
    <n v="2733.5"/>
    <x v="0"/>
    <m/>
  </r>
  <r>
    <n v="3426"/>
    <x v="1280"/>
    <s v="Part ghost story, part cautionary tale, Holocene is a play about the end of our world, and the beginning of another."/>
    <n v="3750"/>
    <n v="4055"/>
    <x v="0"/>
    <x v="0"/>
    <s v="USD"/>
    <x v="1277"/>
    <x v="1281"/>
    <b v="0"/>
    <n v="87"/>
    <b v="1"/>
    <x v="4"/>
    <n v="1.0813333333333333"/>
    <n v="2071"/>
    <x v="0"/>
    <m/>
  </r>
  <r>
    <n v="2221"/>
    <x v="1281"/>
    <s v="Welcome to the Dice Bazaar! Roll dice to buy &amp; trade products at the bazaar, block opponents, tame cobras, and score points!"/>
    <n v="7500"/>
    <n v="8109"/>
    <x v="0"/>
    <x v="0"/>
    <s v="USD"/>
    <x v="1278"/>
    <x v="1282"/>
    <b v="0"/>
    <n v="218"/>
    <b v="1"/>
    <x v="1"/>
    <n v="1.0811999999999999"/>
    <n v="4163.5"/>
    <x v="0"/>
    <m/>
  </r>
  <r>
    <n v="339"/>
    <x v="1282"/>
    <s v="A documentary film following the world's greatest palindromists leading up to the 2017 World Palindrome Championship."/>
    <n v="6000"/>
    <n v="6485"/>
    <x v="0"/>
    <x v="0"/>
    <s v="USD"/>
    <x v="1279"/>
    <x v="1283"/>
    <b v="1"/>
    <n v="89"/>
    <b v="1"/>
    <x v="14"/>
    <n v="1.0808333333333333"/>
    <n v="3287"/>
    <x v="0"/>
    <m/>
  </r>
  <r>
    <n v="395"/>
    <x v="1283"/>
    <s v="When the war ends, a woman's fight begins. Bringing to life the most untapped resources in peace making between faiths."/>
    <n v="10000"/>
    <n v="10804.45"/>
    <x v="0"/>
    <x v="0"/>
    <s v="USD"/>
    <x v="1280"/>
    <x v="1284"/>
    <b v="0"/>
    <n v="184"/>
    <b v="1"/>
    <x v="14"/>
    <n v="1.0804450000000001"/>
    <n v="5494.2250000000004"/>
    <x v="0"/>
    <m/>
  </r>
  <r>
    <n v="3133"/>
    <x v="1284"/>
    <s v="TwentySomething is taking Hell Has No Fury to Edinburgh! _x000a_We're looking for your support to get us there."/>
    <n v="500"/>
    <n v="540"/>
    <x v="2"/>
    <x v="1"/>
    <s v="GBP"/>
    <x v="1281"/>
    <x v="1285"/>
    <b v="0"/>
    <n v="16"/>
    <b v="0"/>
    <x v="4"/>
    <n v="1.08"/>
    <n v="278"/>
    <x v="0"/>
    <m/>
  </r>
  <r>
    <n v="1663"/>
    <x v="1285"/>
    <s v="music is as important to the eyes as it is to the ears. help bring ghost to life in front of your eyes."/>
    <n v="1000"/>
    <n v="1080"/>
    <x v="0"/>
    <x v="0"/>
    <s v="USD"/>
    <x v="1282"/>
    <x v="1286"/>
    <b v="0"/>
    <n v="32"/>
    <b v="1"/>
    <x v="7"/>
    <n v="1.08"/>
    <n v="556"/>
    <x v="0"/>
    <m/>
  </r>
  <r>
    <n v="1753"/>
    <x v="1286"/>
    <s v="A friend or fiend? To me he is both, this is his story - in his words, out of his mind, in my photos and straight in to your hearts!"/>
    <n v="15000"/>
    <n v="16200"/>
    <x v="0"/>
    <x v="15"/>
    <s v="DKK"/>
    <x v="1283"/>
    <x v="1287"/>
    <b v="0"/>
    <n v="35"/>
    <b v="1"/>
    <x v="9"/>
    <n v="1.08"/>
    <n v="8117.5"/>
    <x v="0"/>
    <m/>
  </r>
  <r>
    <n v="2449"/>
    <x v="1287"/>
    <s v="Wholesome, gluten-free, crunchy granola hand-baked in Jackson, WY. Rich in protein, omega 3's, and fiber. Help me get it to you!"/>
    <n v="10000"/>
    <n v="10800"/>
    <x v="0"/>
    <x v="0"/>
    <s v="USD"/>
    <x v="1284"/>
    <x v="1288"/>
    <b v="0"/>
    <n v="120"/>
    <b v="1"/>
    <x v="11"/>
    <n v="1.08"/>
    <n v="5460"/>
    <x v="0"/>
    <m/>
  </r>
  <r>
    <n v="2934"/>
    <x v="1288"/>
    <s v="Powerful community theatre production of Jason Robert Brown's &quot;Songs for a New World&quot; in London, Ontario."/>
    <n v="2500"/>
    <n v="2700"/>
    <x v="0"/>
    <x v="7"/>
    <s v="CAD"/>
    <x v="1285"/>
    <x v="1289"/>
    <b v="0"/>
    <n v="37"/>
    <b v="1"/>
    <x v="20"/>
    <n v="1.08"/>
    <n v="1368.5"/>
    <x v="0"/>
    <m/>
  </r>
  <r>
    <n v="3319"/>
    <x v="1289"/>
    <s v="Down the Rabbit Hole is an exciting new play by Not Just Theatre Productions. To be performed at Matthew's Yard Theatre in Feb 2015"/>
    <n v="500"/>
    <n v="540"/>
    <x v="0"/>
    <x v="1"/>
    <s v="GBP"/>
    <x v="1286"/>
    <x v="1290"/>
    <b v="0"/>
    <n v="16"/>
    <b v="1"/>
    <x v="4"/>
    <n v="1.08"/>
    <n v="278"/>
    <x v="0"/>
    <m/>
  </r>
  <r>
    <n v="3697"/>
    <x v="1290"/>
    <s v="With your support this one-man show will tour various theatres in the UK - it's a story of hero worship and love beyond the grave."/>
    <n v="2000"/>
    <n v="2160"/>
    <x v="0"/>
    <x v="1"/>
    <s v="GBP"/>
    <x v="1287"/>
    <x v="1291"/>
    <b v="0"/>
    <n v="30"/>
    <b v="1"/>
    <x v="4"/>
    <n v="1.08"/>
    <n v="1095"/>
    <x v="0"/>
    <m/>
  </r>
  <r>
    <n v="3824"/>
    <x v="1291"/>
    <s v="the hardy presents a collaboration between Robbie Curran and Abram Rooney. Kemble House, 9th-14th August, every night at 8pm."/>
    <n v="250"/>
    <n v="270"/>
    <x v="0"/>
    <x v="1"/>
    <s v="GBP"/>
    <x v="1288"/>
    <x v="1292"/>
    <b v="0"/>
    <n v="7"/>
    <b v="1"/>
    <x v="4"/>
    <n v="1.08"/>
    <n v="138.5"/>
    <x v="0"/>
    <m/>
  </r>
  <r>
    <n v="48"/>
    <x v="1292"/>
    <s v="With future neo-London as a backdrop to this new independent TV pilot, we investigate the bad and the corrupt that rule London."/>
    <n v="2000"/>
    <n v="2159"/>
    <x v="0"/>
    <x v="1"/>
    <s v="GBP"/>
    <x v="1289"/>
    <x v="1293"/>
    <b v="0"/>
    <n v="38"/>
    <b v="1"/>
    <x v="16"/>
    <n v="1.0794999999999999"/>
    <n v="1098.5"/>
    <x v="0"/>
    <m/>
  </r>
  <r>
    <n v="2061"/>
    <x v="1293"/>
    <s v="Bibo Barmaid is a smart cocktail self-serve machine that creates expertly crafted mixed drinks at home with the touch of a button."/>
    <n v="5000"/>
    <n v="5396"/>
    <x v="0"/>
    <x v="0"/>
    <s v="USD"/>
    <x v="1290"/>
    <x v="1294"/>
    <b v="0"/>
    <n v="35"/>
    <b v="1"/>
    <x v="0"/>
    <n v="1.0791999999999999"/>
    <n v="2715.5"/>
    <x v="0"/>
    <m/>
  </r>
  <r>
    <n v="322"/>
    <x v="1294"/>
    <s v="A documentary film about the largest elephants on earth and what is being done to ensure their survival."/>
    <n v="25000"/>
    <n v="26978"/>
    <x v="0"/>
    <x v="0"/>
    <s v="USD"/>
    <x v="1291"/>
    <x v="1295"/>
    <b v="1"/>
    <n v="186"/>
    <b v="1"/>
    <x v="14"/>
    <n v="1.0791200000000001"/>
    <n v="13582"/>
    <x v="0"/>
    <m/>
  </r>
  <r>
    <n v="1503"/>
    <x v="1295"/>
    <s v="A self-published photobook starring the Puffin and the Gannet and the islands they live on; Skokholm Island (Wales) and Helgoland."/>
    <n v="3750"/>
    <n v="4045.93"/>
    <x v="0"/>
    <x v="16"/>
    <s v="EUR"/>
    <x v="1292"/>
    <x v="1296"/>
    <b v="1"/>
    <n v="71"/>
    <b v="1"/>
    <x v="9"/>
    <n v="1.0789146666666667"/>
    <n v="2058.4650000000001"/>
    <x v="0"/>
    <m/>
  </r>
  <r>
    <n v="2441"/>
    <x v="1296"/>
    <s v="YOU can help Alchemy Pops POP up on a street near you!"/>
    <n v="7500"/>
    <n v="8091"/>
    <x v="0"/>
    <x v="0"/>
    <s v="USD"/>
    <x v="1293"/>
    <x v="1297"/>
    <b v="0"/>
    <n v="109"/>
    <b v="1"/>
    <x v="11"/>
    <n v="1.0788"/>
    <n v="4100"/>
    <x v="0"/>
    <m/>
  </r>
  <r>
    <n v="1466"/>
    <x v="1297"/>
    <s v="WAYO needs your financial support to operate in 2016. Help keep the creativity and ideas of the Rochester community on the radio!"/>
    <n v="16000"/>
    <n v="17260.37"/>
    <x v="0"/>
    <x v="0"/>
    <s v="USD"/>
    <x v="1294"/>
    <x v="1298"/>
    <b v="1"/>
    <n v="248"/>
    <b v="1"/>
    <x v="8"/>
    <n v="1.0787731249999999"/>
    <n v="8754.1849999999995"/>
    <x v="0"/>
    <m/>
  </r>
  <r>
    <n v="2312"/>
    <x v="1298"/>
    <s v="Help Brooklyn psychedelic synth rockers DINOWALRUS release their 3rd Record, COMPLEXION, on vinyl!"/>
    <n v="3000"/>
    <n v="3236"/>
    <x v="0"/>
    <x v="0"/>
    <s v="USD"/>
    <x v="1295"/>
    <x v="1299"/>
    <b v="1"/>
    <n v="79"/>
    <b v="1"/>
    <x v="13"/>
    <n v="1.0786666666666667"/>
    <n v="1657.5"/>
    <x v="0"/>
    <m/>
  </r>
  <r>
    <n v="3229"/>
    <x v="1299"/>
    <s v="After electrifying audiences in Seattle and Tashkent, The Seagull Project embarks on a brand new journey."/>
    <n v="20000"/>
    <n v="21573"/>
    <x v="0"/>
    <x v="0"/>
    <s v="USD"/>
    <x v="1296"/>
    <x v="1300"/>
    <b v="1"/>
    <n v="202"/>
    <b v="1"/>
    <x v="4"/>
    <n v="1.0786500000000001"/>
    <n v="10887.5"/>
    <x v="0"/>
    <m/>
  </r>
  <r>
    <n v="830"/>
    <x v="1300"/>
    <s v="We're making a high energy, fist pumpin', pelvis-thrusting new Rock n Roll album and we'd love for you to be a part of it."/>
    <n v="1800"/>
    <n v="1941"/>
    <x v="0"/>
    <x v="0"/>
    <s v="USD"/>
    <x v="1297"/>
    <x v="1301"/>
    <b v="0"/>
    <n v="32"/>
    <b v="1"/>
    <x v="2"/>
    <n v="1.0783333333333334"/>
    <n v="986.5"/>
    <x v="0"/>
    <m/>
  </r>
  <r>
    <n v="3447"/>
    <x v="1301"/>
    <s v="&quot;He was a poet, a vagrant, a philosopher, a lady's man and a hard drinker&quot;"/>
    <n v="1000"/>
    <n v="1078"/>
    <x v="0"/>
    <x v="0"/>
    <s v="USD"/>
    <x v="1298"/>
    <x v="1302"/>
    <b v="0"/>
    <n v="14"/>
    <b v="1"/>
    <x v="4"/>
    <n v="1.0780000000000001"/>
    <n v="546"/>
    <x v="0"/>
    <m/>
  </r>
  <r>
    <n v="530"/>
    <x v="1302"/>
    <s v="Corners Grove is a coming-of-age play about leaving home, gender identity and the death of Whitney Houston; will benefit Win NYC."/>
    <n v="3405"/>
    <n v="3670"/>
    <x v="0"/>
    <x v="0"/>
    <s v="USD"/>
    <x v="1299"/>
    <x v="1303"/>
    <b v="0"/>
    <n v="29"/>
    <b v="1"/>
    <x v="4"/>
    <n v="1.0778267254038179"/>
    <n v="1849.5"/>
    <x v="0"/>
    <m/>
  </r>
  <r>
    <n v="1189"/>
    <x v="1303"/>
    <s v="A couple of experienced road trippers setting out for the big one. Six months traveling in a converted bus with a book at the end."/>
    <n v="9000"/>
    <n v="9700"/>
    <x v="0"/>
    <x v="0"/>
    <s v="USD"/>
    <x v="1300"/>
    <x v="1304"/>
    <b v="0"/>
    <n v="86"/>
    <b v="1"/>
    <x v="9"/>
    <n v="1.0777777777777777"/>
    <n v="4893"/>
    <x v="0"/>
    <m/>
  </r>
  <r>
    <n v="2836"/>
    <x v="1304"/>
    <s v="We're fundraising $450 by Feb.17, 2017 to purchase the rights for the show &amp; any extra proceeds will be used toward props and costume."/>
    <n v="450"/>
    <n v="485"/>
    <x v="0"/>
    <x v="0"/>
    <s v="USD"/>
    <x v="1301"/>
    <x v="1305"/>
    <b v="0"/>
    <n v="11"/>
    <b v="1"/>
    <x v="4"/>
    <n v="1.0777777777777777"/>
    <n v="248"/>
    <x v="0"/>
    <m/>
  </r>
  <r>
    <n v="273"/>
    <x v="1305"/>
    <s v="Man vs. Food meets Extreme Home Makeover! A celebration of the food, music, and rebuilding of New Orleans, and a history-making quest."/>
    <n v="5000"/>
    <n v="5388.79"/>
    <x v="0"/>
    <x v="0"/>
    <s v="USD"/>
    <x v="1302"/>
    <x v="1306"/>
    <b v="1"/>
    <n v="118"/>
    <b v="1"/>
    <x v="14"/>
    <n v="1.077758"/>
    <n v="2753.395"/>
    <x v="0"/>
    <m/>
  </r>
  <r>
    <n v="2826"/>
    <x v="1306"/>
    <s v="Mickey &amp; Worm is a Noir stage experience, written by Santa Paula playwright John McKinley and back again on tour by popular demand!"/>
    <n v="2000"/>
    <n v="2155"/>
    <x v="0"/>
    <x v="0"/>
    <s v="USD"/>
    <x v="1303"/>
    <x v="1307"/>
    <b v="0"/>
    <n v="19"/>
    <b v="1"/>
    <x v="4"/>
    <n v="1.0774999999999999"/>
    <n v="1087"/>
    <x v="0"/>
    <m/>
  </r>
  <r>
    <n v="3006"/>
    <x v="1307"/>
    <s v="We're an affordable theatre and rental space that can be molded into anything by anyone."/>
    <n v="8000"/>
    <n v="8620"/>
    <x v="0"/>
    <x v="7"/>
    <s v="CAD"/>
    <x v="1304"/>
    <x v="1308"/>
    <b v="0"/>
    <n v="97"/>
    <b v="1"/>
    <x v="12"/>
    <n v="1.0774999999999999"/>
    <n v="4358.5"/>
    <x v="0"/>
    <m/>
  </r>
  <r>
    <n v="2814"/>
    <x v="1308"/>
    <s v="Stitching is a play exploring how a couple cope with the loss of their child. It will run for a month at The Drayton Arms Theatre."/>
    <n v="1500"/>
    <n v="1616"/>
    <x v="0"/>
    <x v="1"/>
    <s v="GBP"/>
    <x v="1305"/>
    <x v="1309"/>
    <b v="0"/>
    <n v="64"/>
    <b v="1"/>
    <x v="4"/>
    <n v="1.0773333333333333"/>
    <n v="840"/>
    <x v="0"/>
    <m/>
  </r>
  <r>
    <n v="2107"/>
    <x v="1309"/>
    <s v="ACKER, an instrumental noise-rock band from Central Illinois, is raising funds to record a new album and release it on vinyl."/>
    <n v="2000"/>
    <n v="2154.66"/>
    <x v="0"/>
    <x v="0"/>
    <s v="USD"/>
    <x v="1306"/>
    <x v="1310"/>
    <b v="0"/>
    <n v="58"/>
    <b v="1"/>
    <x v="13"/>
    <n v="1.0773299999999999"/>
    <n v="1106.33"/>
    <x v="0"/>
    <m/>
  </r>
  <r>
    <n v="3596"/>
    <x v="1310"/>
    <s v="A play about the last eight years of the life of Egon Schiele, one of the most influential Austrian Expressionist artists."/>
    <n v="1100"/>
    <n v="1185"/>
    <x v="0"/>
    <x v="7"/>
    <s v="CAD"/>
    <x v="1307"/>
    <x v="1311"/>
    <b v="0"/>
    <n v="15"/>
    <b v="1"/>
    <x v="4"/>
    <n v="1.0772727272727274"/>
    <n v="600"/>
    <x v="0"/>
    <m/>
  </r>
  <r>
    <n v="406"/>
    <x v="1311"/>
    <s v="The Desert River Bends is a short documentary following the alternative lifestyles of three middle-age river guides in Moab UT."/>
    <n v="2800"/>
    <n v="3015.73"/>
    <x v="0"/>
    <x v="0"/>
    <s v="USD"/>
    <x v="1308"/>
    <x v="1312"/>
    <b v="0"/>
    <n v="35"/>
    <b v="1"/>
    <x v="14"/>
    <n v="1.0770464285714285"/>
    <n v="1525.365"/>
    <x v="0"/>
    <m/>
  </r>
  <r>
    <n v="2319"/>
    <x v="1312"/>
    <s v="The upcoming debut full-length album from Nevada Color &quot;Adventures&quot; will be available Spring 2014 with your help!"/>
    <n v="3000"/>
    <n v="3231"/>
    <x v="0"/>
    <x v="0"/>
    <s v="USD"/>
    <x v="1309"/>
    <x v="1313"/>
    <b v="1"/>
    <n v="77"/>
    <b v="1"/>
    <x v="13"/>
    <n v="1.077"/>
    <n v="1654"/>
    <x v="0"/>
    <m/>
  </r>
  <r>
    <n v="405"/>
    <x v="1313"/>
    <s v="Come, join our movie movement.  A new documentary about the healing power of food."/>
    <n v="2820"/>
    <n v="3036"/>
    <x v="0"/>
    <x v="0"/>
    <s v="USD"/>
    <x v="1310"/>
    <x v="1314"/>
    <b v="0"/>
    <n v="55"/>
    <b v="1"/>
    <x v="14"/>
    <n v="1.0765957446808512"/>
    <n v="1545.5"/>
    <x v="0"/>
    <m/>
  </r>
  <r>
    <n v="3768"/>
    <x v="1314"/>
    <s v="Meet Dani, a 9 year old battling leukemia. This witty musical inspires us to believe in the indomitable power of human imagination."/>
    <n v="4000"/>
    <n v="4306.1099999999997"/>
    <x v="0"/>
    <x v="0"/>
    <s v="USD"/>
    <x v="1311"/>
    <x v="1315"/>
    <b v="0"/>
    <n v="58"/>
    <b v="1"/>
    <x v="20"/>
    <n v="1.0765274999999999"/>
    <n v="2182.0549999999998"/>
    <x v="0"/>
    <m/>
  </r>
  <r>
    <n v="1035"/>
    <x v="1315"/>
    <s v="Project Nintendo. A big honkin' game cartridge sleeve and two awesome 12&quot; breakbeat vinyl records and a POSTER inside!"/>
    <n v="4600"/>
    <n v="4952"/>
    <x v="0"/>
    <x v="0"/>
    <s v="USD"/>
    <x v="1312"/>
    <x v="1316"/>
    <b v="0"/>
    <n v="76"/>
    <b v="1"/>
    <x v="10"/>
    <n v="1.0765217391304347"/>
    <n v="2514"/>
    <x v="0"/>
    <m/>
  </r>
  <r>
    <n v="3378"/>
    <x v="1316"/>
    <s v="'Can you ever find acceptance in death?' _x000a_Rose of June is a piece of theatre exploring the stages of grief. Unity Theatre - September"/>
    <n v="550"/>
    <n v="592"/>
    <x v="0"/>
    <x v="1"/>
    <s v="GBP"/>
    <x v="1313"/>
    <x v="1317"/>
    <b v="0"/>
    <n v="21"/>
    <b v="1"/>
    <x v="4"/>
    <n v="1.0763636363636364"/>
    <n v="306.5"/>
    <x v="0"/>
    <m/>
  </r>
  <r>
    <n v="240"/>
    <x v="1317"/>
    <s v="&quot;Hackers in Uganda&quot; is the story of a group of humanitarian computer hackers providing technological education and services in Uganda."/>
    <n v="15000"/>
    <n v="16145.12"/>
    <x v="0"/>
    <x v="0"/>
    <s v="USD"/>
    <x v="1314"/>
    <x v="1318"/>
    <b v="1"/>
    <n v="137"/>
    <b v="1"/>
    <x v="14"/>
    <n v="1.0763413333333334"/>
    <n v="8141.06"/>
    <x v="0"/>
    <m/>
  </r>
  <r>
    <n v="47"/>
    <x v="1318"/>
    <s v="Cursed with attracting odd men, an independent woman takes on the Chicago dating scene again with the help of her offbeat friends."/>
    <n v="5000"/>
    <n v="5380.55"/>
    <x v="0"/>
    <x v="0"/>
    <s v="USD"/>
    <x v="1315"/>
    <x v="1319"/>
    <b v="0"/>
    <n v="70"/>
    <b v="1"/>
    <x v="16"/>
    <n v="1.0761100000000001"/>
    <n v="2725.2750000000001"/>
    <x v="0"/>
    <m/>
  </r>
  <r>
    <n v="2792"/>
    <x v="1319"/>
    <s v="Homeless and hopeless, this prequel tells the story of a Colorado youth who leans on her friends when family leaves her behind."/>
    <n v="2000"/>
    <n v="2152"/>
    <x v="0"/>
    <x v="0"/>
    <s v="USD"/>
    <x v="1316"/>
    <x v="1320"/>
    <b v="0"/>
    <n v="24"/>
    <b v="1"/>
    <x v="4"/>
    <n v="1.0760000000000001"/>
    <n v="1088"/>
    <x v="0"/>
    <m/>
  </r>
  <r>
    <n v="3503"/>
    <x v="1320"/>
    <s v="A group of Sicilian immigrants in New York struggle to deal with conflict from both within the family and from without."/>
    <n v="2500"/>
    <n v="2689"/>
    <x v="0"/>
    <x v="1"/>
    <s v="GBP"/>
    <x v="1317"/>
    <x v="1321"/>
    <b v="0"/>
    <n v="38"/>
    <b v="1"/>
    <x v="4"/>
    <n v="1.0755999999999999"/>
    <n v="1363.5"/>
    <x v="0"/>
    <m/>
  </r>
  <r>
    <n v="2733"/>
    <x v="1321"/>
    <s v="Students, makers, and engineers can write Linux software applications to achieve any network functions, such as NAS, VPN and Firewall."/>
    <n v="50000"/>
    <n v="53769"/>
    <x v="0"/>
    <x v="0"/>
    <s v="USD"/>
    <x v="1318"/>
    <x v="1322"/>
    <b v="0"/>
    <n v="119"/>
    <b v="1"/>
    <x v="0"/>
    <n v="1.07538"/>
    <n v="26944"/>
    <x v="0"/>
    <m/>
  </r>
  <r>
    <n v="797"/>
    <x v="1322"/>
    <s v="Help Lust Control Kickstart their first cd in 20 years!!  To be mixed by Rocky Gray (Living Sacrifice, Soul Embraced, Evanescence)!!"/>
    <n v="3000"/>
    <n v="3226"/>
    <x v="0"/>
    <x v="0"/>
    <s v="USD"/>
    <x v="1319"/>
    <x v="1323"/>
    <b v="0"/>
    <n v="71"/>
    <b v="1"/>
    <x v="2"/>
    <n v="1.0753333333333333"/>
    <n v="1648.5"/>
    <x v="0"/>
    <m/>
  </r>
  <r>
    <n v="65"/>
    <x v="1323"/>
    <s v="Help finish the short film Hello World. The story of an android in the broken home of a father &amp; son."/>
    <n v="7000"/>
    <n v="7527"/>
    <x v="0"/>
    <x v="7"/>
    <s v="CAD"/>
    <x v="1320"/>
    <x v="1324"/>
    <b v="0"/>
    <n v="57"/>
    <b v="1"/>
    <x v="6"/>
    <n v="1.0752857142857142"/>
    <n v="3792"/>
    <x v="0"/>
    <m/>
  </r>
  <r>
    <n v="3352"/>
    <x v="1324"/>
    <s v="Actors creating more theatre in Brighton. A LOT MORE. Classics, contemporary, new writing, Shakespeare, foreign translations and more."/>
    <n v="5000"/>
    <n v="5376"/>
    <x v="0"/>
    <x v="1"/>
    <s v="GBP"/>
    <x v="1321"/>
    <x v="1325"/>
    <b v="0"/>
    <n v="70"/>
    <b v="1"/>
    <x v="4"/>
    <n v="1.0751999999999999"/>
    <n v="2723"/>
    <x v="0"/>
    <m/>
  </r>
  <r>
    <n v="2448"/>
    <x v="1325"/>
    <s v="New ninja-cool campfire coffee mug from Ninja Narwhal Coffee Company. Perfect for holding 13oz of the best coffee in the universe!"/>
    <n v="400"/>
    <n v="430"/>
    <x v="0"/>
    <x v="0"/>
    <s v="USD"/>
    <x v="1322"/>
    <x v="1326"/>
    <b v="0"/>
    <n v="9"/>
    <b v="1"/>
    <x v="11"/>
    <n v="1.075"/>
    <n v="219.5"/>
    <x v="0"/>
    <m/>
  </r>
  <r>
    <n v="3040"/>
    <x v="1326"/>
    <s v="48 hours of deck screws, dry wall, hard hats and needed renovation to help the Jayhawk rise from the ashes."/>
    <n v="3000"/>
    <n v="3225"/>
    <x v="0"/>
    <x v="0"/>
    <s v="USD"/>
    <x v="1323"/>
    <x v="1327"/>
    <b v="0"/>
    <n v="42"/>
    <b v="1"/>
    <x v="12"/>
    <n v="1.075"/>
    <n v="1633.5"/>
    <x v="0"/>
    <m/>
  </r>
  <r>
    <n v="3694"/>
    <x v="1327"/>
    <s v="A new play exploring themes of reverence, belief, and certainty. _x000a_&quot;Because what is is, and what is cannot not be...&quot;"/>
    <n v="3500"/>
    <n v="3760"/>
    <x v="0"/>
    <x v="0"/>
    <s v="USD"/>
    <x v="1324"/>
    <x v="1328"/>
    <b v="0"/>
    <n v="60"/>
    <b v="1"/>
    <x v="4"/>
    <n v="1.0742857142857143"/>
    <n v="1910"/>
    <x v="0"/>
    <m/>
  </r>
  <r>
    <n v="2605"/>
    <x v="1328"/>
    <s v="Help astronomers get the data they need to unravel one of the biggest mysteries of all time, KIC 8462852 --- Whereâ€™s the Flux?"/>
    <n v="100000"/>
    <n v="107421.57"/>
    <x v="0"/>
    <x v="0"/>
    <s v="USD"/>
    <x v="1325"/>
    <x v="1329"/>
    <b v="1"/>
    <n v="1762"/>
    <b v="1"/>
    <x v="5"/>
    <n v="1.0742157000000001"/>
    <n v="54591.785000000003"/>
    <x v="0"/>
    <m/>
  </r>
  <r>
    <n v="105"/>
    <x v="1329"/>
    <s v="Single Parent Date Night is a comedic short film about two single parents trying to reentering the dating pool."/>
    <n v="2200"/>
    <n v="2363"/>
    <x v="0"/>
    <x v="0"/>
    <s v="USD"/>
    <x v="1326"/>
    <x v="1330"/>
    <b v="0"/>
    <n v="60"/>
    <b v="1"/>
    <x v="6"/>
    <n v="1.074090909090909"/>
    <n v="1211.5"/>
    <x v="0"/>
    <m/>
  </r>
  <r>
    <n v="261"/>
    <x v="1330"/>
    <s v="Empires explores the impact of networks on histories and philosophies of political thought."/>
    <n v="20000"/>
    <n v="21480"/>
    <x v="0"/>
    <x v="0"/>
    <s v="USD"/>
    <x v="1327"/>
    <x v="1331"/>
    <b v="1"/>
    <n v="220"/>
    <b v="1"/>
    <x v="14"/>
    <n v="1.0740000000000001"/>
    <n v="10850"/>
    <x v="0"/>
    <m/>
  </r>
  <r>
    <n v="740"/>
    <x v="1331"/>
    <s v="Book on the search for the San Marcos, shipwrecked off the coast of Ireland in 1588 and the mysteries that have drawn men to find her."/>
    <n v="3000"/>
    <n v="3222"/>
    <x v="0"/>
    <x v="0"/>
    <s v="USD"/>
    <x v="1328"/>
    <x v="1332"/>
    <b v="0"/>
    <n v="19"/>
    <b v="1"/>
    <x v="15"/>
    <n v="1.0740000000000001"/>
    <n v="1620.5"/>
    <x v="0"/>
    <m/>
  </r>
  <r>
    <n v="1031"/>
    <x v="1332"/>
    <s v="Liquid Diet needs your support to release our new full-length album! Help us create electrifying music videos to showcase our singles!"/>
    <n v="10000"/>
    <n v="10740"/>
    <x v="0"/>
    <x v="0"/>
    <s v="USD"/>
    <x v="1329"/>
    <x v="1333"/>
    <b v="0"/>
    <n v="99"/>
    <b v="1"/>
    <x v="10"/>
    <n v="1.0740000000000001"/>
    <n v="5419.5"/>
    <x v="0"/>
    <m/>
  </r>
  <r>
    <n v="2289"/>
    <x v="1333"/>
    <s v="Blind Man Deaf Boy is a Folk Punk band from Denver, we need money to get ourselves a van and take it on tour around the west coast."/>
    <n v="1500"/>
    <n v="1611"/>
    <x v="0"/>
    <x v="0"/>
    <s v="USD"/>
    <x v="1330"/>
    <x v="1334"/>
    <b v="0"/>
    <n v="25"/>
    <b v="1"/>
    <x v="2"/>
    <n v="1.0740000000000001"/>
    <n v="818"/>
    <x v="0"/>
    <m/>
  </r>
  <r>
    <n v="3273"/>
    <x v="1334"/>
    <s v="We're bringing Tuscany to the Cherry Lane Theatre with a new play about memory and how we deal with people we love but we can't stand."/>
    <n v="4000"/>
    <n v="4296"/>
    <x v="0"/>
    <x v="0"/>
    <s v="USD"/>
    <x v="1331"/>
    <x v="1335"/>
    <b v="1"/>
    <n v="21"/>
    <b v="1"/>
    <x v="4"/>
    <n v="1.0740000000000001"/>
    <n v="2158.5"/>
    <x v="0"/>
    <m/>
  </r>
  <r>
    <n v="3321"/>
    <x v="1335"/>
    <s v="Help WSC Avant Bard bring to life the US premiere of a theatrical retelling of 1001 Nights, adapted by Hanan al Shaykh &amp; Tim Supple!"/>
    <n v="500"/>
    <n v="537"/>
    <x v="0"/>
    <x v="0"/>
    <s v="USD"/>
    <x v="1332"/>
    <x v="1336"/>
    <b v="0"/>
    <n v="15"/>
    <b v="1"/>
    <x v="4"/>
    <n v="1.0740000000000001"/>
    <n v="276"/>
    <x v="0"/>
    <m/>
  </r>
  <r>
    <n v="1848"/>
    <x v="1336"/>
    <s v="Hopeless Jack &amp; the Handsome Devil's first American tour. Help us bring our dirty brand of &quot;Roots &amp; Roll&quot; across the country!"/>
    <n v="3000"/>
    <n v="3221"/>
    <x v="0"/>
    <x v="0"/>
    <s v="USD"/>
    <x v="1333"/>
    <x v="1337"/>
    <b v="0"/>
    <n v="24"/>
    <b v="1"/>
    <x v="2"/>
    <n v="1.0736666666666668"/>
    <n v="1622.5"/>
    <x v="0"/>
    <m/>
  </r>
  <r>
    <n v="2555"/>
    <x v="1337"/>
    <s v="At Brevard Music Center, a foremost summer music study program, I will compose a new work for large chamber ensemble for performance."/>
    <n v="2000"/>
    <n v="2147"/>
    <x v="0"/>
    <x v="0"/>
    <s v="USD"/>
    <x v="1334"/>
    <x v="1338"/>
    <b v="0"/>
    <n v="35"/>
    <b v="1"/>
    <x v="18"/>
    <n v="1.0734999999999999"/>
    <n v="1091"/>
    <x v="0"/>
    <m/>
  </r>
  <r>
    <n v="2108"/>
    <x v="1338"/>
    <s v="A project to raise the funds for our early discography, pressed on vinyl the way we always envisioned it + help w/ future band plans."/>
    <n v="16000"/>
    <n v="17170"/>
    <x v="0"/>
    <x v="0"/>
    <s v="USD"/>
    <x v="1335"/>
    <x v="1339"/>
    <b v="0"/>
    <n v="191"/>
    <b v="1"/>
    <x v="13"/>
    <n v="1.0731250000000001"/>
    <n v="8680.5"/>
    <x v="0"/>
    <m/>
  </r>
  <r>
    <n v="1396"/>
    <x v="1339"/>
    <s v="Bret Coats with producers Nick Jay &amp; Robert Coats resulting in an epic rock &amp; roll experience that has the makings of a true classic."/>
    <n v="6000"/>
    <n v="6438"/>
    <x v="0"/>
    <x v="0"/>
    <s v="USD"/>
    <x v="1336"/>
    <x v="1340"/>
    <b v="0"/>
    <n v="73"/>
    <b v="1"/>
    <x v="2"/>
    <n v="1.073"/>
    <n v="3255.5"/>
    <x v="0"/>
    <m/>
  </r>
  <r>
    <n v="56"/>
    <x v="1340"/>
    <s v="We want to see more women's cycling on TV - and we need your help to make it happen!"/>
    <n v="8000"/>
    <n v="8581"/>
    <x v="0"/>
    <x v="1"/>
    <s v="GBP"/>
    <x v="1337"/>
    <x v="1341"/>
    <b v="0"/>
    <n v="174"/>
    <b v="1"/>
    <x v="16"/>
    <n v="1.0726249999999999"/>
    <n v="4377.5"/>
    <x v="0"/>
    <m/>
  </r>
  <r>
    <n v="2292"/>
    <x v="1341"/>
    <s v="Aiding Contra in the telling of the &quot;Blue Planet Chronicles&quot;, a concept about the history of our beautiful home; Planet Earth!"/>
    <n v="2000"/>
    <n v="2145.0100000000002"/>
    <x v="0"/>
    <x v="0"/>
    <s v="USD"/>
    <x v="1338"/>
    <x v="1342"/>
    <b v="0"/>
    <n v="46"/>
    <b v="1"/>
    <x v="2"/>
    <n v="1.072505"/>
    <n v="1095.5050000000001"/>
    <x v="0"/>
    <m/>
  </r>
  <r>
    <n v="80"/>
    <x v="1342"/>
    <s v="What would you do if you ended up at a swingers party with two dead bodies and $20,000 in drug money?"/>
    <n v="12000"/>
    <n v="12870"/>
    <x v="0"/>
    <x v="0"/>
    <s v="USD"/>
    <x v="1339"/>
    <x v="1343"/>
    <b v="0"/>
    <n v="47"/>
    <b v="1"/>
    <x v="6"/>
    <n v="1.0725"/>
    <n v="6458.5"/>
    <x v="0"/>
    <m/>
  </r>
  <r>
    <n v="3817"/>
    <x v="1343"/>
    <s v="Using 9 actors, TWIST focuses on the horror and unjust in 1837 London.  Think Peter and the Starcatcher meets American Horror Story."/>
    <n v="2000"/>
    <n v="2145"/>
    <x v="0"/>
    <x v="0"/>
    <s v="USD"/>
    <x v="1340"/>
    <x v="1344"/>
    <b v="0"/>
    <n v="20"/>
    <b v="1"/>
    <x v="4"/>
    <n v="1.0725"/>
    <n v="1082.5"/>
    <x v="0"/>
    <m/>
  </r>
  <r>
    <n v="2528"/>
    <x v="1344"/>
    <s v="I've been offered a contract with HatHut to record Feldman's 'Three Voices', which would be my first solo disc. I need your help!"/>
    <n v="4000"/>
    <n v="4289.99"/>
    <x v="0"/>
    <x v="1"/>
    <s v="GBP"/>
    <x v="1341"/>
    <x v="1345"/>
    <b v="0"/>
    <n v="81"/>
    <b v="1"/>
    <x v="18"/>
    <n v="1.0724974999999999"/>
    <n v="2185.4949999999999"/>
    <x v="0"/>
    <m/>
  </r>
  <r>
    <n v="2940"/>
    <x v="1345"/>
    <s v="We are asking for people to donate to our theater club, the ITAVA Players, a public high school club from Brooklyn, NY."/>
    <n v="2500"/>
    <n v="2681"/>
    <x v="0"/>
    <x v="0"/>
    <s v="USD"/>
    <x v="1342"/>
    <x v="1346"/>
    <b v="0"/>
    <n v="33"/>
    <b v="1"/>
    <x v="20"/>
    <n v="1.0724"/>
    <n v="1357"/>
    <x v="0"/>
    <m/>
  </r>
  <r>
    <n v="2468"/>
    <x v="1346"/>
    <s v="Please donate, support &amp; share this project so that I may be able to record my new EP this fall!"/>
    <n v="2000"/>
    <n v="2144.34"/>
    <x v="0"/>
    <x v="0"/>
    <s v="USD"/>
    <x v="1343"/>
    <x v="1347"/>
    <b v="0"/>
    <n v="58"/>
    <b v="1"/>
    <x v="13"/>
    <n v="1.0721700000000001"/>
    <n v="1101.17"/>
    <x v="0"/>
    <m/>
  </r>
  <r>
    <n v="2248"/>
    <x v="1347"/>
    <s v="Select your Wizard, determine your rivals, and then duel to the death to demonstrate your superiority wielding the Roots of Magic!"/>
    <n v="7000"/>
    <n v="7505"/>
    <x v="0"/>
    <x v="1"/>
    <s v="GBP"/>
    <x v="1344"/>
    <x v="1348"/>
    <b v="0"/>
    <n v="128"/>
    <b v="1"/>
    <x v="1"/>
    <n v="1.0721428571428571"/>
    <n v="3816.5"/>
    <x v="0"/>
    <m/>
  </r>
  <r>
    <n v="3184"/>
    <x v="1348"/>
    <s v="Equus is the story of a psychiatrist treating a teenaged boy who blinds six horses with a metal spike."/>
    <n v="4300"/>
    <n v="4610"/>
    <x v="0"/>
    <x v="0"/>
    <s v="USD"/>
    <x v="1345"/>
    <x v="1349"/>
    <b v="1"/>
    <n v="46"/>
    <b v="1"/>
    <x v="4"/>
    <n v="1.0720930232558139"/>
    <n v="2328"/>
    <x v="0"/>
    <m/>
  </r>
  <r>
    <n v="2180"/>
    <x v="1349"/>
    <s v="Help fund the new record by independent alternative rockers FOUR STAR MARY &quot;PIECES&quot;"/>
    <n v="5000"/>
    <n v="5359.21"/>
    <x v="0"/>
    <x v="0"/>
    <s v="USD"/>
    <x v="1346"/>
    <x v="1350"/>
    <b v="0"/>
    <n v="78"/>
    <b v="1"/>
    <x v="2"/>
    <n v="1.071842"/>
    <n v="2718.605"/>
    <x v="0"/>
    <m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x v="1347"/>
    <x v="1351"/>
    <b v="0"/>
    <n v="73"/>
    <b v="1"/>
    <x v="2"/>
    <n v="1.071"/>
    <n v="2714"/>
    <x v="0"/>
    <m/>
  </r>
  <r>
    <n v="3407"/>
    <x v="1351"/>
    <s v="Biddy is 24. Biddy is a hopeless romantic. Biddy always wanted to be a vegan. Find out what happens_x000a_when Biddy gets sectioned."/>
    <n v="2000"/>
    <n v="2142"/>
    <x v="0"/>
    <x v="1"/>
    <s v="GBP"/>
    <x v="1348"/>
    <x v="1352"/>
    <b v="0"/>
    <n v="67"/>
    <b v="1"/>
    <x v="4"/>
    <n v="1.071"/>
    <n v="1104.5"/>
    <x v="0"/>
    <m/>
  </r>
  <r>
    <n v="1371"/>
    <x v="1352"/>
    <s v="The Defiant Tour Documentary is a never before examination of the finances of a touring band and what it takes to go on the road."/>
    <n v="6999"/>
    <n v="7495"/>
    <x v="0"/>
    <x v="0"/>
    <s v="USD"/>
    <x v="1349"/>
    <x v="1353"/>
    <b v="0"/>
    <n v="70"/>
    <b v="1"/>
    <x v="2"/>
    <n v="1.0708672667523933"/>
    <n v="3782.5"/>
    <x v="0"/>
    <m/>
  </r>
  <r>
    <n v="647"/>
    <x v="1353"/>
    <s v="Wengash Silver underwear: 100% pure silver. Block cell phone, wifi and microwave radiation, protect your reproductive organs and sperm"/>
    <n v="2000"/>
    <n v="2141"/>
    <x v="0"/>
    <x v="7"/>
    <s v="CAD"/>
    <x v="1350"/>
    <x v="1354"/>
    <b v="0"/>
    <n v="17"/>
    <b v="1"/>
    <x v="3"/>
    <n v="1.0705"/>
    <n v="1079"/>
    <x v="0"/>
    <m/>
  </r>
  <r>
    <n v="2106"/>
    <x v="1354"/>
    <s v="We're recording a new full length album! So stoked for this project. We've been preparing for it for over a year. It's our best yet!"/>
    <n v="2200"/>
    <n v="2355"/>
    <x v="0"/>
    <x v="0"/>
    <s v="USD"/>
    <x v="1351"/>
    <x v="1355"/>
    <b v="0"/>
    <n v="44"/>
    <b v="1"/>
    <x v="13"/>
    <n v="1.0704545454545455"/>
    <n v="1199.5"/>
    <x v="0"/>
    <m/>
  </r>
  <r>
    <n v="2541"/>
    <x v="1355"/>
    <s v="A debut CD of romantic Fantasies by young composers Bridge, Ireland, Sibelius and a premiere recording of Bergman Trio Op. 2 from 1939"/>
    <n v="3500"/>
    <n v="3746"/>
    <x v="0"/>
    <x v="1"/>
    <s v="GBP"/>
    <x v="1352"/>
    <x v="1356"/>
    <b v="0"/>
    <n v="63"/>
    <b v="1"/>
    <x v="18"/>
    <n v="1.0702857142857143"/>
    <n v="1904.5"/>
    <x v="0"/>
    <m/>
  </r>
  <r>
    <n v="815"/>
    <x v="1356"/>
    <s v="Be a part of helping The Early Reset finish their new 7 song EP."/>
    <n v="4000"/>
    <n v="4280"/>
    <x v="0"/>
    <x v="0"/>
    <s v="USD"/>
    <x v="1353"/>
    <x v="1357"/>
    <b v="0"/>
    <n v="43"/>
    <b v="1"/>
    <x v="2"/>
    <n v="1.07"/>
    <n v="2161.5"/>
    <x v="0"/>
    <m/>
  </r>
  <r>
    <n v="828"/>
    <x v="1357"/>
    <s v="Our new CD comes out July 3. We have self-financed the project with money from our shows but now need additional funding for video."/>
    <n v="1300"/>
    <n v="1391"/>
    <x v="0"/>
    <x v="0"/>
    <s v="USD"/>
    <x v="1354"/>
    <x v="1358"/>
    <b v="0"/>
    <n v="38"/>
    <b v="1"/>
    <x v="2"/>
    <n v="1.07"/>
    <n v="714.5"/>
    <x v="0"/>
    <m/>
  </r>
  <r>
    <n v="1932"/>
    <x v="1358"/>
    <s v="Lee Malone has been chosen by Converse Rubber Tracks! Help get us to the Rubber Tracks recording studio in Brooklyn &amp; cut a 7&quot; EP."/>
    <n v="5250"/>
    <n v="5617"/>
    <x v="0"/>
    <x v="0"/>
    <s v="USD"/>
    <x v="1355"/>
    <x v="1359"/>
    <b v="0"/>
    <n v="80"/>
    <b v="1"/>
    <x v="13"/>
    <n v="1.0699047619047619"/>
    <n v="2848.5"/>
    <x v="0"/>
    <m/>
  </r>
  <r>
    <n v="3495"/>
    <x v="1359"/>
    <s v="A one-woman show by Canadian artist Tina Milo. it is a multimedia show about an actress auditioning for a role of a depressed woman."/>
    <n v="5000"/>
    <n v="5343"/>
    <x v="0"/>
    <x v="7"/>
    <s v="CAD"/>
    <x v="1356"/>
    <x v="1360"/>
    <b v="0"/>
    <n v="72"/>
    <b v="1"/>
    <x v="4"/>
    <n v="1.0686"/>
    <n v="2707.5"/>
    <x v="0"/>
    <m/>
  </r>
  <r>
    <n v="2963"/>
    <x v="1360"/>
    <s v="A hilarious comedy show about motherhood...through stories, videos and stand-up you'll realize YOUâ€™RE NOT CRAZY, motherhood is!"/>
    <n v="10000"/>
    <n v="10685"/>
    <x v="0"/>
    <x v="0"/>
    <s v="USD"/>
    <x v="1357"/>
    <x v="1361"/>
    <b v="0"/>
    <n v="98"/>
    <b v="1"/>
    <x v="4"/>
    <n v="1.0685"/>
    <n v="5391.5"/>
    <x v="0"/>
    <m/>
  </r>
  <r>
    <n v="1521"/>
    <x v="1361"/>
    <s v="STREET, a hard-bound book 9 1/2&quot;x 11&quot; 106 black and white photographs shot in New York City from 1975 through 1998."/>
    <n v="37500"/>
    <n v="40055"/>
    <x v="0"/>
    <x v="0"/>
    <s v="USD"/>
    <x v="1358"/>
    <x v="1362"/>
    <b v="1"/>
    <n v="235"/>
    <b v="1"/>
    <x v="9"/>
    <n v="1.0681333333333334"/>
    <n v="20145"/>
    <x v="0"/>
    <m/>
  </r>
  <r>
    <n v="399"/>
    <x v="1362"/>
    <s v="What do we want for our kids? An independent film bringing ideas out of the jungle about a radically different approach to learning."/>
    <n v="20000"/>
    <n v="21361"/>
    <x v="0"/>
    <x v="1"/>
    <s v="GBP"/>
    <x v="1359"/>
    <x v="1363"/>
    <b v="0"/>
    <n v="95"/>
    <b v="1"/>
    <x v="14"/>
    <n v="1.0680499999999999"/>
    <n v="10728"/>
    <x v="0"/>
    <m/>
  </r>
  <r>
    <n v="2662"/>
    <x v="1363"/>
    <s v="The Mini Maker is Lansing Michigan's new kid friendly makerspace. We're dedicated to help kids imagine, develop and build."/>
    <n v="20000"/>
    <n v="21360"/>
    <x v="0"/>
    <x v="0"/>
    <s v="USD"/>
    <x v="1360"/>
    <x v="1364"/>
    <b v="0"/>
    <n v="80"/>
    <b v="1"/>
    <x v="19"/>
    <n v="1.0680000000000001"/>
    <n v="10720"/>
    <x v="0"/>
    <m/>
  </r>
  <r>
    <n v="3615"/>
    <x v="1364"/>
    <s v="Bob is on the road. Bob is on the run. But from what? Will she make it to her destination and what will she find whens she gets there?"/>
    <n v="2500"/>
    <n v="2670"/>
    <x v="0"/>
    <x v="1"/>
    <s v="GBP"/>
    <x v="1361"/>
    <x v="1365"/>
    <b v="0"/>
    <n v="72"/>
    <b v="1"/>
    <x v="4"/>
    <n v="1.0680000000000001"/>
    <n v="1371"/>
    <x v="0"/>
    <m/>
  </r>
  <r>
    <n v="3164"/>
    <x v="1365"/>
    <s v="Better than Shakespeare! Theatre Companyâ€™s inaugural production, â€œMuch Ado About Something.â€ The Something is Aliens."/>
    <n v="2500"/>
    <n v="2669"/>
    <x v="0"/>
    <x v="0"/>
    <s v="USD"/>
    <x v="1362"/>
    <x v="1366"/>
    <b v="1"/>
    <n v="71"/>
    <b v="1"/>
    <x v="4"/>
    <n v="1.0676000000000001"/>
    <n v="1370"/>
    <x v="0"/>
    <m/>
  </r>
  <r>
    <n v="2306"/>
    <x v="1366"/>
    <s v="Indie rockers, Dewveall, are recording new music. Take a seat at the table; let them cook you a meal and sing you some songs."/>
    <n v="3500"/>
    <n v="3736.55"/>
    <x v="0"/>
    <x v="0"/>
    <s v="USD"/>
    <x v="1363"/>
    <x v="1367"/>
    <b v="1"/>
    <n v="73"/>
    <b v="1"/>
    <x v="13"/>
    <n v="1.0675857142857144"/>
    <n v="1904.7750000000001"/>
    <x v="0"/>
    <m/>
  </r>
  <r>
    <n v="738"/>
    <x v="1367"/>
    <s v="The true story of a child's struggle with hunger, poverty, and war in El Salvador."/>
    <n v="1500"/>
    <n v="1601"/>
    <x v="0"/>
    <x v="0"/>
    <s v="USD"/>
    <x v="1364"/>
    <x v="1368"/>
    <b v="0"/>
    <n v="41"/>
    <b v="1"/>
    <x v="15"/>
    <n v="1.0673333333333332"/>
    <n v="821"/>
    <x v="0"/>
    <m/>
  </r>
  <r>
    <n v="1186"/>
    <x v="1368"/>
    <s v="Children of Zanskar - a stunning photography book, will raise funds for the local school and children of Lingshed valley, Himalayas."/>
    <n v="7500"/>
    <n v="8005"/>
    <x v="0"/>
    <x v="1"/>
    <s v="GBP"/>
    <x v="1365"/>
    <x v="1369"/>
    <b v="0"/>
    <n v="123"/>
    <b v="1"/>
    <x v="9"/>
    <n v="1.0673333333333332"/>
    <n v="4064"/>
    <x v="0"/>
    <m/>
  </r>
  <r>
    <n v="255"/>
    <x v="1369"/>
    <s v="xoxosms is a documentary about first love, long distance and Skype."/>
    <n v="8000"/>
    <n v="8538.66"/>
    <x v="0"/>
    <x v="0"/>
    <s v="USD"/>
    <x v="1366"/>
    <x v="1370"/>
    <b v="1"/>
    <n v="188"/>
    <b v="1"/>
    <x v="14"/>
    <n v="1.0673325"/>
    <n v="4363.33"/>
    <x v="0"/>
    <m/>
  </r>
  <r>
    <n v="257"/>
    <x v="1370"/>
    <s v="A documentary about a formerly Japan-only Nintendo game, its international release, and the secret black market of unreleased games."/>
    <n v="35000"/>
    <n v="37354.269999999997"/>
    <x v="0"/>
    <x v="0"/>
    <s v="USD"/>
    <x v="1367"/>
    <x v="1371"/>
    <b v="1"/>
    <n v="560"/>
    <b v="1"/>
    <x v="14"/>
    <n v="1.0672648571428571"/>
    <n v="18957.134999999998"/>
    <x v="0"/>
    <m/>
  </r>
  <r>
    <n v="341"/>
    <x v="1371"/>
    <s v="Documentary: Creation of large-scale outdoor mural by young artists. Time lapse. From blank concrete wall to colorful, visual story."/>
    <n v="3500"/>
    <n v="3735"/>
    <x v="0"/>
    <x v="0"/>
    <s v="USD"/>
    <x v="1191"/>
    <x v="1372"/>
    <b v="1"/>
    <n v="55"/>
    <b v="1"/>
    <x v="14"/>
    <n v="1.0671428571428572"/>
    <n v="1895"/>
    <x v="0"/>
    <m/>
  </r>
  <r>
    <n v="3776"/>
    <x v="1372"/>
    <s v="The volunteers of TACFA work to &quot;create community through the arts&quot; by putting on a Broadway show that everyone can afford to  attend."/>
    <n v="8000"/>
    <n v="8537"/>
    <x v="0"/>
    <x v="0"/>
    <s v="USD"/>
    <x v="1368"/>
    <x v="1373"/>
    <b v="0"/>
    <n v="94"/>
    <b v="1"/>
    <x v="20"/>
    <n v="1.0671250000000001"/>
    <n v="4315.5"/>
    <x v="0"/>
    <m/>
  </r>
  <r>
    <n v="2488"/>
    <x v="1373"/>
    <s v="Nashville independent singer/songwriter Jameson Elder making a new album! Check out the video to preview the single &quot;Take Me Back&quot;!"/>
    <n v="3000"/>
    <n v="3201"/>
    <x v="0"/>
    <x v="0"/>
    <s v="USD"/>
    <x v="1369"/>
    <x v="1374"/>
    <b v="0"/>
    <n v="65"/>
    <b v="1"/>
    <x v="13"/>
    <n v="1.0669999999999999"/>
    <n v="1633"/>
    <x v="0"/>
    <m/>
  </r>
  <r>
    <n v="3030"/>
    <x v="1374"/>
    <s v="Guilford Center Stage is a new project bringing theater to our 1896 Grange; we need to purchase simple theater lighting for our stage."/>
    <n v="1750"/>
    <n v="1867"/>
    <x v="0"/>
    <x v="0"/>
    <s v="USD"/>
    <x v="1370"/>
    <x v="1375"/>
    <b v="0"/>
    <n v="41"/>
    <b v="1"/>
    <x v="12"/>
    <n v="1.0668571428571429"/>
    <n v="954"/>
    <x v="0"/>
    <m/>
  </r>
  <r>
    <n v="290"/>
    <x v="1375"/>
    <s v="Help INTOTHEWOODS.TV purchase audio and video gear, lighting and BACK UP HARD DRIVES"/>
    <n v="4500"/>
    <n v="4800.8"/>
    <x v="0"/>
    <x v="0"/>
    <s v="USD"/>
    <x v="1371"/>
    <x v="1376"/>
    <b v="1"/>
    <n v="168"/>
    <b v="1"/>
    <x v="14"/>
    <n v="1.0668444444444445"/>
    <n v="2484.4"/>
    <x v="0"/>
    <m/>
  </r>
  <r>
    <n v="3307"/>
    <x v="1376"/>
    <s v="A group of Stanford students are going to present Jean-Paul Sartre's play, The Respectful Prostitute, at the end of Spring quarter."/>
    <n v="1000"/>
    <n v="1066.8"/>
    <x v="0"/>
    <x v="0"/>
    <s v="USD"/>
    <x v="1372"/>
    <x v="1377"/>
    <b v="0"/>
    <n v="20"/>
    <b v="1"/>
    <x v="4"/>
    <n v="1.0668"/>
    <n v="543.4"/>
    <x v="0"/>
    <m/>
  </r>
  <r>
    <n v="2309"/>
    <x v="1377"/>
    <s v="|| HELP MARNY LION PROUDFIT RECORD HER SECOND INDIE FOLK ALBUM THIS MARCH â€“ THE BARN IS WAITING ||"/>
    <n v="6000"/>
    <n v="6400.47"/>
    <x v="0"/>
    <x v="0"/>
    <s v="USD"/>
    <x v="1373"/>
    <x v="1378"/>
    <b v="1"/>
    <n v="107"/>
    <b v="1"/>
    <x v="13"/>
    <n v="1.0667450000000001"/>
    <n v="3253.7350000000001"/>
    <x v="0"/>
    <m/>
  </r>
  <r>
    <n v="373"/>
    <x v="1378"/>
    <s v="A feature documentary about UPA Pictures, the little studio that changed the course of animation around the world"/>
    <n v="7500"/>
    <n v="8000"/>
    <x v="0"/>
    <x v="0"/>
    <s v="USD"/>
    <x v="1374"/>
    <x v="1379"/>
    <b v="0"/>
    <n v="89"/>
    <b v="1"/>
    <x v="14"/>
    <n v="1.0666666666666667"/>
    <n v="4044.5"/>
    <x v="0"/>
    <m/>
  </r>
  <r>
    <n v="396"/>
    <x v="1379"/>
    <s v="Loyalty and morality are questioned as we follow the struggles of Penn State students in wake of the child sexual abuse scandal."/>
    <n v="15000"/>
    <n v="16000"/>
    <x v="0"/>
    <x v="0"/>
    <s v="USD"/>
    <x v="1375"/>
    <x v="1380"/>
    <b v="0"/>
    <n v="196"/>
    <b v="1"/>
    <x v="14"/>
    <n v="1.0666666666666667"/>
    <n v="8098"/>
    <x v="0"/>
    <m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x v="1376"/>
    <x v="1381"/>
    <b v="0"/>
    <n v="54"/>
    <b v="1"/>
    <x v="12"/>
    <n v="1.0666666666666667"/>
    <n v="2027"/>
    <x v="0"/>
    <m/>
  </r>
  <r>
    <n v="2307"/>
    <x v="1381"/>
    <s v="Printing, copywriting, and album art for my first record. It's 100% ready to listen we just need some help to get it out there."/>
    <n v="1964.47"/>
    <n v="2095.2600000000002"/>
    <x v="0"/>
    <x v="0"/>
    <s v="USD"/>
    <x v="1377"/>
    <x v="1382"/>
    <b v="1"/>
    <n v="75"/>
    <b v="1"/>
    <x v="13"/>
    <n v="1.0665777537961894"/>
    <n v="1085.1300000000001"/>
    <x v="0"/>
    <m/>
  </r>
  <r>
    <n v="349"/>
    <x v="1382"/>
    <s v="After 52 years of war, FARC guerrilla soldiers rejoin Colombian society to forge new lives of peace."/>
    <n v="11260"/>
    <n v="12007.18"/>
    <x v="0"/>
    <x v="0"/>
    <s v="USD"/>
    <x v="1378"/>
    <x v="1383"/>
    <b v="1"/>
    <n v="167"/>
    <b v="1"/>
    <x v="14"/>
    <n v="1.0663570159857905"/>
    <n v="6087.09"/>
    <x v="0"/>
    <m/>
  </r>
  <r>
    <n v="331"/>
    <x v="1383"/>
    <s v="A hybrid music documentary/concert film featuring Sharon Jones, Charles Bradley and the rest of the Daptone Records family."/>
    <n v="40000"/>
    <n v="42642"/>
    <x v="0"/>
    <x v="0"/>
    <s v="USD"/>
    <x v="1379"/>
    <x v="1384"/>
    <b v="1"/>
    <n v="438"/>
    <b v="1"/>
    <x v="14"/>
    <n v="1.0660499999999999"/>
    <n v="21540"/>
    <x v="0"/>
    <m/>
  </r>
  <r>
    <n v="15"/>
    <x v="1384"/>
    <s v="Cien&amp;Cia es un proyecto transmedia para televisiÃ³n; la finalidad de la venta de camisetas es financiar el reality (Factual)."/>
    <n v="2000"/>
    <n v="2132"/>
    <x v="0"/>
    <x v="8"/>
    <s v="EUR"/>
    <x v="1380"/>
    <x v="1385"/>
    <b v="0"/>
    <n v="98"/>
    <b v="1"/>
    <x v="16"/>
    <n v="1.0660000000000001"/>
    <n v="1115"/>
    <x v="0"/>
    <m/>
  </r>
  <r>
    <n v="1759"/>
    <x v="1385"/>
    <s v="Death Valley will be the first photo book of Andi State"/>
    <n v="5000"/>
    <n v="5330"/>
    <x v="0"/>
    <x v="0"/>
    <s v="USD"/>
    <x v="1381"/>
    <x v="1386"/>
    <b v="0"/>
    <n v="49"/>
    <b v="1"/>
    <x v="9"/>
    <n v="1.0660000000000001"/>
    <n v="2689.5"/>
    <x v="0"/>
    <m/>
  </r>
  <r>
    <n v="1889"/>
    <x v="1386"/>
    <s v="Sweeping epic melodies. I want to incorporate all my influences into one album I have been writing for 90 days now and ready to record!"/>
    <n v="2000"/>
    <n v="2132"/>
    <x v="0"/>
    <x v="0"/>
    <s v="USD"/>
    <x v="1382"/>
    <x v="1387"/>
    <b v="0"/>
    <n v="44"/>
    <b v="1"/>
    <x v="13"/>
    <n v="1.0660000000000001"/>
    <n v="1088"/>
    <x v="0"/>
    <m/>
  </r>
  <r>
    <n v="320"/>
    <x v="1387"/>
    <s v="Two Muslim football players transfer to the Jewish oriented Beitar Jerusalem F.C. leading to the most racist campaign in Israeli sport"/>
    <n v="20000"/>
    <n v="21316"/>
    <x v="0"/>
    <x v="1"/>
    <s v="GBP"/>
    <x v="1383"/>
    <x v="1388"/>
    <b v="1"/>
    <n v="158"/>
    <b v="1"/>
    <x v="14"/>
    <n v="1.0658000000000001"/>
    <n v="10737"/>
    <x v="0"/>
    <m/>
  </r>
  <r>
    <n v="3374"/>
    <x v="1388"/>
    <s v="A rare  production of World acclaimed playwright Howard Barker's groundbreaking &amp; provocative 'The Castle'."/>
    <n v="3500"/>
    <n v="3730"/>
    <x v="0"/>
    <x v="7"/>
    <s v="CAD"/>
    <x v="1384"/>
    <x v="1389"/>
    <b v="0"/>
    <n v="52"/>
    <b v="1"/>
    <x v="4"/>
    <n v="1.0657142857142856"/>
    <n v="1891"/>
    <x v="0"/>
    <m/>
  </r>
  <r>
    <n v="3419"/>
    <x v="1389"/>
    <s v="As part of the 400th anniversary of Shakespeareâ€™s death, AC Productions will present a new production of Hamlet adapted by Peter Reid"/>
    <n v="2750"/>
    <n v="2930"/>
    <x v="0"/>
    <x v="9"/>
    <s v="EUR"/>
    <x v="1385"/>
    <x v="1390"/>
    <b v="0"/>
    <n v="46"/>
    <b v="1"/>
    <x v="4"/>
    <n v="1.0654545454545454"/>
    <n v="1488"/>
    <x v="0"/>
    <m/>
  </r>
  <r>
    <n v="2109"/>
    <x v="1390"/>
    <s v="We are ready to make our first full-length album, and with your help, we can make it happen!"/>
    <n v="4000"/>
    <n v="4261"/>
    <x v="0"/>
    <x v="0"/>
    <s v="USD"/>
    <x v="1386"/>
    <x v="1391"/>
    <b v="0"/>
    <n v="40"/>
    <b v="1"/>
    <x v="13"/>
    <n v="1.06525"/>
    <n v="2150.5"/>
    <x v="0"/>
    <m/>
  </r>
  <r>
    <n v="2829"/>
    <x v="1391"/>
    <s v="In a visceral new play about family, grief and red meat, Sarah Kosar (Royal Court) asks how far we'd go to connect with those we love."/>
    <n v="2500"/>
    <n v="2663"/>
    <x v="0"/>
    <x v="1"/>
    <s v="GBP"/>
    <x v="1387"/>
    <x v="1392"/>
    <b v="0"/>
    <n v="76"/>
    <b v="1"/>
    <x v="4"/>
    <n v="1.0651999999999999"/>
    <n v="1369.5"/>
    <x v="0"/>
    <m/>
  </r>
  <r>
    <n v="2111"/>
    <x v="1392"/>
    <s v="We are a small community of people in Boston intending to make every moment a time to find love and give love.  We need your help!"/>
    <n v="2000"/>
    <n v="2130"/>
    <x v="0"/>
    <x v="0"/>
    <s v="USD"/>
    <x v="1388"/>
    <x v="1393"/>
    <b v="0"/>
    <n v="39"/>
    <b v="1"/>
    <x v="13"/>
    <n v="1.0649999999999999"/>
    <n v="1084.5"/>
    <x v="0"/>
    <m/>
  </r>
  <r>
    <n v="2552"/>
    <x v="1393"/>
    <s v="World Premiere of a new oratorio with chorus, soloists, and orchestra, based on the Old Testament king and prophet, DAVID"/>
    <n v="3000"/>
    <n v="3195"/>
    <x v="0"/>
    <x v="0"/>
    <s v="USD"/>
    <x v="1389"/>
    <x v="1394"/>
    <b v="0"/>
    <n v="18"/>
    <b v="1"/>
    <x v="18"/>
    <n v="1.0649999999999999"/>
    <n v="1606.5"/>
    <x v="0"/>
    <m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x v="1390"/>
    <x v="1395"/>
    <b v="0"/>
    <n v="58"/>
    <b v="1"/>
    <x v="16"/>
    <n v="1.064875"/>
    <n v="4288.5"/>
    <x v="0"/>
    <m/>
  </r>
  <r>
    <n v="1514"/>
    <x v="1395"/>
    <s v="Racing Age is a documentary photography book about masters track &amp; field athletes of retirement age and older."/>
    <n v="25000"/>
    <n v="26619"/>
    <x v="0"/>
    <x v="0"/>
    <s v="USD"/>
    <x v="1391"/>
    <x v="1396"/>
    <b v="1"/>
    <n v="176"/>
    <b v="1"/>
    <x v="9"/>
    <n v="1.0647599999999999"/>
    <n v="13397.5"/>
    <x v="0"/>
    <m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x v="1392"/>
    <x v="1397"/>
    <b v="0"/>
    <n v="17"/>
    <b v="1"/>
    <x v="6"/>
    <n v="1.0646666666666667"/>
    <n v="3202.5"/>
    <x v="0"/>
    <m/>
  </r>
  <r>
    <n v="260"/>
    <x v="1397"/>
    <s v="In the traditional world of Mexican Rodeo, a team of first-generation California girls does it their way."/>
    <n v="10000"/>
    <n v="10640"/>
    <x v="0"/>
    <x v="0"/>
    <s v="USD"/>
    <x v="1393"/>
    <x v="1398"/>
    <b v="1"/>
    <n v="88"/>
    <b v="1"/>
    <x v="14"/>
    <n v="1.0640000000000001"/>
    <n v="5364"/>
    <x v="0"/>
    <m/>
  </r>
  <r>
    <n v="3819"/>
    <x v="1398"/>
    <s v="Support this collection of new plays by Kansas City writers and the artists who are bringing it to life!"/>
    <n v="1000"/>
    <n v="1064"/>
    <x v="0"/>
    <x v="0"/>
    <s v="USD"/>
    <x v="1394"/>
    <x v="1399"/>
    <b v="0"/>
    <n v="26"/>
    <b v="1"/>
    <x v="4"/>
    <n v="1.0640000000000001"/>
    <n v="545"/>
    <x v="0"/>
    <m/>
  </r>
  <r>
    <n v="3509"/>
    <x v="1399"/>
    <s v="PL@Y is an original comedic fantasy spectacle inspired by the original music of the Amboys and classic rabbit-hole fiction archetypes"/>
    <n v="3000"/>
    <n v="3190"/>
    <x v="0"/>
    <x v="0"/>
    <s v="USD"/>
    <x v="1395"/>
    <x v="1400"/>
    <b v="0"/>
    <n v="33"/>
    <b v="1"/>
    <x v="4"/>
    <n v="1.0633333333333332"/>
    <n v="1611.5"/>
    <x v="0"/>
    <m/>
  </r>
  <r>
    <n v="18"/>
    <x v="1400"/>
    <s v="The Indian cooking show you crave: complete with cooking, travel to India, and loads of spicy inspiration with Anupy."/>
    <n v="30000"/>
    <n v="31896.33"/>
    <x v="0"/>
    <x v="0"/>
    <s v="USD"/>
    <x v="1396"/>
    <x v="1401"/>
    <b v="0"/>
    <n v="342"/>
    <b v="1"/>
    <x v="16"/>
    <n v="1.0632110000000001"/>
    <n v="16119.165000000001"/>
    <x v="0"/>
    <m/>
  </r>
  <r>
    <n v="2332"/>
    <x v="1401"/>
    <s v="Pre-order our delicious, organic, small batch dried pastas (and more) so we can buy a new pasta dryer and move to a commercial kitchen."/>
    <n v="25000"/>
    <n v="26577"/>
    <x v="0"/>
    <x v="0"/>
    <s v="USD"/>
    <x v="1397"/>
    <x v="1402"/>
    <b v="1"/>
    <n v="352"/>
    <b v="1"/>
    <x v="11"/>
    <n v="1.06308"/>
    <n v="13464.5"/>
    <x v="0"/>
    <m/>
  </r>
  <r>
    <n v="3500"/>
    <x v="1402"/>
    <s v="A minimalist, post-modern production of the classic play, performed and produced by aspiring theater undergraduates at UMass Amherst."/>
    <n v="1000"/>
    <n v="1063"/>
    <x v="0"/>
    <x v="0"/>
    <s v="USD"/>
    <x v="1398"/>
    <x v="1403"/>
    <b v="0"/>
    <n v="42"/>
    <b v="1"/>
    <x v="4"/>
    <n v="1.0629999999999999"/>
    <n v="552.5"/>
    <x v="0"/>
    <m/>
  </r>
  <r>
    <n v="3257"/>
    <x v="1403"/>
    <s v="A week long run of Tennessee Williams's 'Hello From Bertha' &amp; '27 Wagons Full of Cotton' to raise awareness of Abuse &amp; Prostitution."/>
    <n v="2000"/>
    <n v="2125.9899999999998"/>
    <x v="0"/>
    <x v="1"/>
    <s v="GBP"/>
    <x v="1399"/>
    <x v="1404"/>
    <b v="0"/>
    <n v="41"/>
    <b v="1"/>
    <x v="4"/>
    <n v="1.0629949999999999"/>
    <n v="1083.4949999999999"/>
    <x v="0"/>
    <m/>
  </r>
  <r>
    <n v="3553"/>
    <x v="1404"/>
    <s v="Professional actors bring to life the true stories of 5 African-Americans struggling with mental health and their search for healing."/>
    <n v="5500"/>
    <n v="5845"/>
    <x v="0"/>
    <x v="0"/>
    <s v="USD"/>
    <x v="1400"/>
    <x v="1405"/>
    <b v="0"/>
    <n v="104"/>
    <b v="1"/>
    <x v="4"/>
    <n v="1.0627272727272727"/>
    <n v="2974.5"/>
    <x v="0"/>
    <m/>
  </r>
  <r>
    <n v="3330"/>
    <x v="1405"/>
    <s v="&quot;Tissue&quot; is a play about Breast Cancer. Produced by MonkeyBond theatre co.ltd to raise awareness for Breast cancer."/>
    <n v="1500"/>
    <n v="1594"/>
    <x v="0"/>
    <x v="1"/>
    <s v="GBP"/>
    <x v="1401"/>
    <x v="1406"/>
    <b v="0"/>
    <n v="69"/>
    <b v="1"/>
    <x v="4"/>
    <n v="1.0626666666666666"/>
    <n v="831.5"/>
    <x v="0"/>
    <m/>
  </r>
  <r>
    <n v="97"/>
    <x v="1406"/>
    <s v="Innsmouth at 9000 ft. is a Short Film Project in the Spirit of H.P. Lovecraft, and created by Denver based visual artist  Jesse Farley."/>
    <n v="400"/>
    <n v="425"/>
    <x v="0"/>
    <x v="0"/>
    <s v="USD"/>
    <x v="1402"/>
    <x v="1407"/>
    <b v="0"/>
    <n v="8"/>
    <b v="1"/>
    <x v="6"/>
    <n v="1.0625"/>
    <n v="216.5"/>
    <x v="0"/>
    <m/>
  </r>
  <r>
    <n v="98"/>
    <x v="1407"/>
    <s v="&quot;Cut Out&quot; tells the story of a young woman who befriends a neighborhood teen and finds herself involved with gang violence."/>
    <n v="3200"/>
    <n v="3400"/>
    <x v="0"/>
    <x v="0"/>
    <s v="USD"/>
    <x v="1403"/>
    <x v="1408"/>
    <b v="0"/>
    <n v="60"/>
    <b v="1"/>
    <x v="6"/>
    <n v="1.0625"/>
    <n v="1730"/>
    <x v="0"/>
    <m/>
  </r>
  <r>
    <n v="3359"/>
    <x v="1408"/>
    <s v="A Theatrical Production Celebrating the Lebanese Culture and the Human Spirit in Time of War."/>
    <n v="4000"/>
    <n v="4250"/>
    <x v="0"/>
    <x v="0"/>
    <s v="USD"/>
    <x v="1404"/>
    <x v="1409"/>
    <b v="0"/>
    <n v="23"/>
    <b v="1"/>
    <x v="4"/>
    <n v="1.0625"/>
    <n v="2136.5"/>
    <x v="0"/>
    <m/>
  </r>
  <r>
    <n v="3762"/>
    <x v="1409"/>
    <s v="We are trying to raise money to perform a musical we have written, called &quot;Iolite&quot;, at the Edinburgh Fringe in 2015."/>
    <n v="1250"/>
    <n v="1328"/>
    <x v="0"/>
    <x v="1"/>
    <s v="GBP"/>
    <x v="1405"/>
    <x v="1410"/>
    <b v="0"/>
    <n v="28"/>
    <b v="1"/>
    <x v="20"/>
    <n v="1.0624"/>
    <n v="678"/>
    <x v="0"/>
    <m/>
  </r>
  <r>
    <n v="2284"/>
    <x v="1410"/>
    <s v="The Vinyl Skyway reunite to make a third album. "/>
    <n v="6000"/>
    <n v="6373.27"/>
    <x v="0"/>
    <x v="0"/>
    <s v="USD"/>
    <x v="1406"/>
    <x v="1411"/>
    <b v="0"/>
    <n v="59"/>
    <b v="1"/>
    <x v="2"/>
    <n v="1.0622116666666668"/>
    <n v="3216.1350000000002"/>
    <x v="0"/>
    <m/>
  </r>
  <r>
    <n v="3317"/>
    <x v="1411"/>
    <s v="Andy Boyd's epic new satire about heroes and villains, humankind's search for glory, and fascism in America"/>
    <n v="1050"/>
    <n v="1115"/>
    <x v="0"/>
    <x v="0"/>
    <s v="USD"/>
    <x v="1407"/>
    <x v="1412"/>
    <b v="0"/>
    <n v="18"/>
    <b v="1"/>
    <x v="4"/>
    <n v="1.0619047619047619"/>
    <n v="566.5"/>
    <x v="0"/>
    <m/>
  </r>
  <r>
    <n v="3259"/>
    <x v="1412"/>
    <s v="The Human Faces Tour - Every Story Sacred. This tour is about laughter, grief, and identity in the human striving toward wholeness"/>
    <n v="23000"/>
    <n v="24418.6"/>
    <x v="0"/>
    <x v="0"/>
    <s v="USD"/>
    <x v="1408"/>
    <x v="1413"/>
    <b v="1"/>
    <n v="97"/>
    <b v="1"/>
    <x v="4"/>
    <n v="1.0616782608695652"/>
    <n v="12257.8"/>
    <x v="0"/>
    <m/>
  </r>
  <r>
    <n v="1277"/>
    <x v="1413"/>
    <s v="My name is Nate Henry. I sang in a band called Sherwood for almost 10 years. Now I'm hoping to make another album of brand new music."/>
    <n v="15000"/>
    <n v="15918.65"/>
    <x v="0"/>
    <x v="0"/>
    <s v="USD"/>
    <x v="1409"/>
    <x v="1414"/>
    <b v="1"/>
    <n v="413"/>
    <b v="1"/>
    <x v="2"/>
    <n v="1.0612433333333333"/>
    <n v="8165.8249999999998"/>
    <x v="0"/>
    <m/>
  </r>
  <r>
    <n v="3574"/>
    <x v="1414"/>
    <s v="Help Galli Theater continue to bring fairytales to children in English &amp; German in our theater and to institutions serving children."/>
    <n v="5800"/>
    <n v="6155"/>
    <x v="0"/>
    <x v="0"/>
    <s v="USD"/>
    <x v="1410"/>
    <x v="1415"/>
    <b v="0"/>
    <n v="45"/>
    <b v="1"/>
    <x v="4"/>
    <n v="1.0612068965517241"/>
    <n v="3100"/>
    <x v="0"/>
    <m/>
  </r>
  <r>
    <n v="2171"/>
    <x v="1415"/>
    <s v="Like records? We do, too! Help this Los Angeles based rock 'n' roll band get their new album out on vinyl!"/>
    <n v="4000"/>
    <n v="4243"/>
    <x v="0"/>
    <x v="0"/>
    <s v="USD"/>
    <x v="1411"/>
    <x v="1416"/>
    <b v="0"/>
    <n v="47"/>
    <b v="1"/>
    <x v="2"/>
    <n v="1.0607500000000001"/>
    <n v="2145"/>
    <x v="0"/>
    <m/>
  </r>
  <r>
    <n v="2818"/>
    <x v="1416"/>
    <s v="Joe West and his wonderful theater company THEATER OF DEATH present original plays both horrific and comical."/>
    <n v="10000"/>
    <n v="10603"/>
    <x v="0"/>
    <x v="0"/>
    <s v="USD"/>
    <x v="1412"/>
    <x v="1417"/>
    <b v="0"/>
    <n v="102"/>
    <b v="1"/>
    <x v="4"/>
    <n v="1.0603"/>
    <n v="5352.5"/>
    <x v="0"/>
    <m/>
  </r>
  <r>
    <n v="3831"/>
    <x v="1417"/>
    <s v="Help Shared Shakes to adopt Murphey Academy, a Title I elementary school in Greensboro for a full day of performances and workshops."/>
    <n v="500"/>
    <n v="530.11"/>
    <x v="0"/>
    <x v="0"/>
    <s v="USD"/>
    <x v="1413"/>
    <x v="1418"/>
    <b v="0"/>
    <n v="9"/>
    <b v="1"/>
    <x v="4"/>
    <n v="1.0602199999999999"/>
    <n v="269.55500000000001"/>
    <x v="0"/>
    <m/>
  </r>
  <r>
    <n v="2634"/>
    <x v="1418"/>
    <s v="After a unsuccessful recovery last time we are trying again to successfully launch and recover a weather balloon from space."/>
    <n v="930"/>
    <n v="986"/>
    <x v="0"/>
    <x v="0"/>
    <s v="USD"/>
    <x v="1414"/>
    <x v="1419"/>
    <b v="0"/>
    <n v="25"/>
    <b v="1"/>
    <x v="5"/>
    <n v="1.0602150537634409"/>
    <n v="505.5"/>
    <x v="0"/>
    <m/>
  </r>
  <r>
    <n v="99"/>
    <x v="1419"/>
    <s v="A feminist tale of two girls finally giving a &quot;Nice Guy&quot; what he truly deserves. Also, dancing!"/>
    <n v="1500"/>
    <n v="1590.29"/>
    <x v="0"/>
    <x v="0"/>
    <s v="USD"/>
    <x v="1415"/>
    <x v="1420"/>
    <b v="0"/>
    <n v="39"/>
    <b v="1"/>
    <x v="6"/>
    <n v="1.0601933333333333"/>
    <n v="814.64499999999998"/>
    <x v="0"/>
    <m/>
  </r>
  <r>
    <n v="1949"/>
    <x v="1420"/>
    <s v="#ShakeYourPower brings clean energy to places in the world without electricity through the power of music."/>
    <n v="50000"/>
    <n v="53001.3"/>
    <x v="0"/>
    <x v="1"/>
    <s v="GBP"/>
    <x v="1416"/>
    <x v="1421"/>
    <b v="1"/>
    <n v="943"/>
    <b v="1"/>
    <x v="0"/>
    <n v="1.0600260000000001"/>
    <n v="26972.15"/>
    <x v="0"/>
    <m/>
  </r>
  <r>
    <n v="1209"/>
    <x v="1421"/>
    <s v="This 80 page book displays 75 beautiful images of the Holy Land, site descriptions, scripture and thought provoking comments."/>
    <n v="6000"/>
    <n v="6360"/>
    <x v="0"/>
    <x v="0"/>
    <s v="USD"/>
    <x v="1417"/>
    <x v="1422"/>
    <b v="0"/>
    <n v="46"/>
    <b v="1"/>
    <x v="9"/>
    <n v="1.06"/>
    <n v="3203"/>
    <x v="0"/>
    <m/>
  </r>
  <r>
    <n v="1272"/>
    <x v="1422"/>
    <s v="We're going back into the studio this spring to record a new album.  You've heard some of the new material at recent shows.  Be a part of the process!"/>
    <n v="5000"/>
    <n v="5300"/>
    <x v="0"/>
    <x v="0"/>
    <s v="USD"/>
    <x v="1418"/>
    <x v="1423"/>
    <b v="1"/>
    <n v="28"/>
    <b v="1"/>
    <x v="2"/>
    <n v="1.06"/>
    <n v="2664"/>
    <x v="0"/>
    <m/>
  </r>
  <r>
    <n v="2931"/>
    <x v="1423"/>
    <s v="And More Shenanigans Theatre is a brand new Edmonton based theatre company dedicated to creating and developing quirky original works"/>
    <n v="750"/>
    <n v="795"/>
    <x v="0"/>
    <x v="7"/>
    <s v="CAD"/>
    <x v="1419"/>
    <x v="1424"/>
    <b v="0"/>
    <n v="9"/>
    <b v="1"/>
    <x v="20"/>
    <n v="1.06"/>
    <n v="402"/>
    <x v="0"/>
    <m/>
  </r>
  <r>
    <n v="2968"/>
    <x v="1424"/>
    <s v="The Curse of the Babywoman is real â€” and it is coming to FringeNYC this August."/>
    <n v="3500"/>
    <n v="3710"/>
    <x v="0"/>
    <x v="0"/>
    <s v="USD"/>
    <x v="1420"/>
    <x v="1425"/>
    <b v="0"/>
    <n v="47"/>
    <b v="1"/>
    <x v="4"/>
    <n v="1.06"/>
    <n v="1878.5"/>
    <x v="0"/>
    <m/>
  </r>
  <r>
    <n v="2970"/>
    <x v="1425"/>
    <s v="Kara Ayn Napolitano's latest play about a young mother's attempt to reclaim her life after making a serious mistake."/>
    <n v="6000"/>
    <n v="6360"/>
    <x v="0"/>
    <x v="0"/>
    <s v="USD"/>
    <x v="1421"/>
    <x v="1426"/>
    <b v="0"/>
    <n v="91"/>
    <b v="1"/>
    <x v="4"/>
    <n v="1.06"/>
    <n v="3225.5"/>
    <x v="0"/>
    <m/>
  </r>
  <r>
    <n v="3050"/>
    <x v="1426"/>
    <s v="Help fund The Black Pearl Consuite at CoreCon VIII: On Ancient Seas!"/>
    <n v="600"/>
    <n v="636"/>
    <x v="0"/>
    <x v="0"/>
    <s v="USD"/>
    <x v="1422"/>
    <x v="1427"/>
    <b v="0"/>
    <n v="9"/>
    <b v="1"/>
    <x v="12"/>
    <n v="1.06"/>
    <n v="322.5"/>
    <x v="0"/>
    <m/>
  </r>
  <r>
    <n v="3525"/>
    <x v="1427"/>
    <s v="The Attic interns present Tennessee Williams's &quot;Talk to Me Like the Rain and Let Me Listen&quot; performing at The Flea Theater!"/>
    <n v="500"/>
    <n v="530"/>
    <x v="0"/>
    <x v="0"/>
    <s v="USD"/>
    <x v="1423"/>
    <x v="1428"/>
    <b v="0"/>
    <n v="7"/>
    <b v="1"/>
    <x v="4"/>
    <n v="1.06"/>
    <n v="268.5"/>
    <x v="0"/>
    <m/>
  </r>
  <r>
    <n v="3823"/>
    <x v="1428"/>
    <s v="Feed, a new play by Garrett Markgraf (based on the novel by M.T. Anderson), Directed by Anna Marck at Oakland University."/>
    <n v="2500"/>
    <n v="2650"/>
    <x v="0"/>
    <x v="0"/>
    <s v="USD"/>
    <x v="1424"/>
    <x v="1429"/>
    <b v="0"/>
    <n v="41"/>
    <b v="1"/>
    <x v="4"/>
    <n v="1.06"/>
    <n v="1345.5"/>
    <x v="0"/>
    <m/>
  </r>
  <r>
    <n v="385"/>
    <x v="1429"/>
    <s v="A documentary following the incredible story of a brave little boy and his service dog, fighting Type 1 Diabetes one day at a time."/>
    <n v="25000"/>
    <n v="26495.5"/>
    <x v="0"/>
    <x v="0"/>
    <s v="USD"/>
    <x v="1425"/>
    <x v="1430"/>
    <b v="0"/>
    <n v="237"/>
    <b v="1"/>
    <x v="14"/>
    <n v="1.05982"/>
    <n v="13366.25"/>
    <x v="0"/>
    <m/>
  </r>
  <r>
    <n v="376"/>
    <x v="1430"/>
    <s v="A film about the cosmetics industry. Everything you need to know about the ingredients being used and what alternatives are out there."/>
    <n v="2450"/>
    <n v="2596"/>
    <x v="0"/>
    <x v="1"/>
    <s v="GBP"/>
    <x v="1426"/>
    <x v="1431"/>
    <b v="0"/>
    <n v="48"/>
    <b v="1"/>
    <x v="14"/>
    <n v="1.0595918367346939"/>
    <n v="1322"/>
    <x v="0"/>
    <m/>
  </r>
  <r>
    <n v="3152"/>
    <x v="1431"/>
    <s v="'Gilead' is an original theatre piece inspired by Margaret Atwood's 'The Handmaid's Tale'. (Brighton Fringe 2014)"/>
    <n v="2200"/>
    <n v="2331"/>
    <x v="0"/>
    <x v="1"/>
    <s v="GBP"/>
    <x v="1427"/>
    <x v="1432"/>
    <b v="1"/>
    <n v="67"/>
    <b v="1"/>
    <x v="4"/>
    <n v="1.0595454545454546"/>
    <n v="1199"/>
    <x v="0"/>
    <m/>
  </r>
  <r>
    <n v="3364"/>
    <x v="1432"/>
    <s v="Cancel The SunshineÂ is a new play that explores living with a mental health condition in an honest, witty and articulate way."/>
    <n v="3000"/>
    <n v="3178"/>
    <x v="0"/>
    <x v="1"/>
    <s v="GBP"/>
    <x v="1428"/>
    <x v="1433"/>
    <b v="0"/>
    <n v="72"/>
    <b v="1"/>
    <x v="4"/>
    <n v="1.0593333333333332"/>
    <n v="1625"/>
    <x v="0"/>
    <m/>
  </r>
  <r>
    <n v="2329"/>
    <x v="1433"/>
    <s v="Vodka, whiskey and fruit brandy - coming soon! We are a coastal distillery located in historic Half Moon Bay, California."/>
    <n v="25000"/>
    <n v="26480"/>
    <x v="0"/>
    <x v="0"/>
    <s v="USD"/>
    <x v="1429"/>
    <x v="1434"/>
    <b v="1"/>
    <n v="125"/>
    <b v="1"/>
    <x v="11"/>
    <n v="1.0591999999999999"/>
    <n v="13302.5"/>
    <x v="0"/>
    <m/>
  </r>
  <r>
    <n v="3239"/>
    <x v="1434"/>
    <s v="The first regional library-touring show from new UK company Librarian Theatre - transforming local libraries into magical theatres"/>
    <n v="5862"/>
    <n v="6208.98"/>
    <x v="0"/>
    <x v="1"/>
    <s v="GBP"/>
    <x v="1430"/>
    <x v="1435"/>
    <b v="1"/>
    <n v="104"/>
    <b v="1"/>
    <x v="4"/>
    <n v="1.0591914022517912"/>
    <n v="3156.49"/>
    <x v="0"/>
    <m/>
  </r>
  <r>
    <n v="3436"/>
    <x v="1435"/>
    <s v="Please help us fund &quot;Damselfly&quot; - The Play ( put on by Saints on Stage Alumni &amp; sponsored by Mothers Against Medical Error)"/>
    <n v="5000"/>
    <n v="5295"/>
    <x v="0"/>
    <x v="0"/>
    <s v="USD"/>
    <x v="1431"/>
    <x v="1436"/>
    <b v="0"/>
    <n v="37"/>
    <b v="1"/>
    <x v="4"/>
    <n v="1.0589999999999999"/>
    <n v="2666"/>
    <x v="0"/>
    <m/>
  </r>
  <r>
    <n v="3247"/>
    <x v="1436"/>
    <s v="Open Letter Theatre presents 'Boys' by Ella Hickson, at 2015's Edinburgh Fringe Festival! Four students, one flat, one last party!"/>
    <n v="2500"/>
    <n v="2646.5"/>
    <x v="0"/>
    <x v="1"/>
    <s v="GBP"/>
    <x v="1432"/>
    <x v="1437"/>
    <b v="1"/>
    <n v="57"/>
    <b v="1"/>
    <x v="4"/>
    <n v="1.0586"/>
    <n v="1351.75"/>
    <x v="0"/>
    <m/>
  </r>
  <r>
    <n v="3017"/>
    <x v="1437"/>
    <s v="Help us build a 200 seat theater and classroom space in North Andover, MA. Let's get kids off the screens, and into the spotlight!"/>
    <n v="22000"/>
    <n v="23285"/>
    <x v="0"/>
    <x v="0"/>
    <s v="USD"/>
    <x v="1433"/>
    <x v="1438"/>
    <b v="0"/>
    <n v="159"/>
    <b v="1"/>
    <x v="12"/>
    <n v="1.0584090909090909"/>
    <n v="11722"/>
    <x v="0"/>
    <m/>
  </r>
  <r>
    <n v="3656"/>
    <x v="1438"/>
    <s v="Auch dieses Jahr soll wieder unter der Leitung von Christian Seiler &amp; Bruno Catalano ein Projekt der AG Theater stattfinden."/>
    <n v="5000"/>
    <n v="5291"/>
    <x v="0"/>
    <x v="17"/>
    <s v="CHF"/>
    <x v="1434"/>
    <x v="1439"/>
    <b v="0"/>
    <n v="46"/>
    <b v="1"/>
    <x v="4"/>
    <n v="1.0582"/>
    <n v="2668.5"/>
    <x v="0"/>
    <m/>
  </r>
  <r>
    <n v="2276"/>
    <x v="1439"/>
    <s v="ABC cards include definitions, shapes recognition, robot tangram, a binary concentration and color memory games! Made in the U.S."/>
    <n v="4589"/>
    <n v="4856"/>
    <x v="0"/>
    <x v="0"/>
    <s v="USD"/>
    <x v="1435"/>
    <x v="1440"/>
    <b v="0"/>
    <n v="75"/>
    <b v="1"/>
    <x v="1"/>
    <n v="1.0581826105905425"/>
    <n v="2465.5"/>
    <x v="0"/>
    <m/>
  </r>
  <r>
    <n v="643"/>
    <x v="1440"/>
    <s v="Stylish new phone carrier allows instant access to your smart phone while freeing up your hands."/>
    <n v="25000"/>
    <n v="26452"/>
    <x v="0"/>
    <x v="0"/>
    <s v="USD"/>
    <x v="1436"/>
    <x v="1441"/>
    <b v="0"/>
    <n v="152"/>
    <b v="1"/>
    <x v="3"/>
    <n v="1.0580799999999999"/>
    <n v="13302"/>
    <x v="0"/>
    <m/>
  </r>
  <r>
    <n v="2223"/>
    <x v="1441"/>
    <s v="Cardboard scenery for Sci-Fi 28-32mm miniature games. Easy to assemble, disassemble and transport. Supplied unpainted. By MCSTUDIO."/>
    <n v="19500"/>
    <n v="20631"/>
    <x v="0"/>
    <x v="7"/>
    <s v="CAD"/>
    <x v="1437"/>
    <x v="1442"/>
    <b v="0"/>
    <n v="100"/>
    <b v="1"/>
    <x v="1"/>
    <n v="1.0580000000000001"/>
    <n v="10365.5"/>
    <x v="0"/>
    <m/>
  </r>
  <r>
    <n v="3393"/>
    <x v="1442"/>
    <s v="hiSTORYstage presents a film noir-style comedy mystery with a Shakespearean twist performed as a 1944 radio drama."/>
    <n v="1500"/>
    <n v="1587"/>
    <x v="0"/>
    <x v="0"/>
    <s v="USD"/>
    <x v="1438"/>
    <x v="1443"/>
    <b v="0"/>
    <n v="44"/>
    <b v="1"/>
    <x v="4"/>
    <n v="1.0580000000000001"/>
    <n v="815.5"/>
    <x v="0"/>
    <m/>
  </r>
  <r>
    <n v="2340"/>
    <x v="1443"/>
    <s v="Strange Matter Coffee is opening a scratch bakery featuring craft doughnuts with vegan and gluten free options!"/>
    <n v="40000"/>
    <n v="42311"/>
    <x v="0"/>
    <x v="0"/>
    <s v="USD"/>
    <x v="1439"/>
    <x v="1444"/>
    <b v="1"/>
    <n v="403"/>
    <b v="1"/>
    <x v="11"/>
    <n v="1.0577749999999999"/>
    <n v="21357"/>
    <x v="0"/>
    <m/>
  </r>
  <r>
    <n v="2726"/>
    <x v="1444"/>
    <s v="Krimston TWO: iPhone Dual SIM Case"/>
    <n v="100000"/>
    <n v="105745"/>
    <x v="0"/>
    <x v="0"/>
    <s v="USD"/>
    <x v="1440"/>
    <x v="1445"/>
    <b v="0"/>
    <n v="404"/>
    <b v="1"/>
    <x v="0"/>
    <n v="1.05745"/>
    <n v="53074.5"/>
    <x v="0"/>
    <m/>
  </r>
  <r>
    <n v="3685"/>
    <x v="1445"/>
    <s v="Bare Theatre &amp; Cirque de Vol Studios are back for another outdoor adventure in the amphitheatre at Raleigh Little Theatre!"/>
    <n v="5000"/>
    <n v="5285"/>
    <x v="0"/>
    <x v="0"/>
    <s v="USD"/>
    <x v="1441"/>
    <x v="1446"/>
    <b v="0"/>
    <n v="126"/>
    <b v="1"/>
    <x v="4"/>
    <n v="1.0569999999999999"/>
    <n v="2705.5"/>
    <x v="0"/>
    <m/>
  </r>
  <r>
    <n v="2216"/>
    <x v="1446"/>
    <s v="We are taking pre-orders for a very limited run of new t-shirts and tote bags! Available exclusivly through this Kickstarter campaign."/>
    <n v="300"/>
    <n v="317"/>
    <x v="0"/>
    <x v="0"/>
    <s v="USD"/>
    <x v="1442"/>
    <x v="1447"/>
    <b v="0"/>
    <n v="14"/>
    <b v="1"/>
    <x v="10"/>
    <n v="1.0566666666666666"/>
    <n v="165.5"/>
    <x v="0"/>
    <m/>
  </r>
  <r>
    <n v="2640"/>
    <x v="1447"/>
    <s v="Hi,_x000a_My Name is David Frey and I Provide Free Public Astronomy programs in San Francisco, Mt. Tamalpias, Yosemite and Novato CA."/>
    <n v="3000"/>
    <n v="3170"/>
    <x v="0"/>
    <x v="0"/>
    <s v="USD"/>
    <x v="1443"/>
    <x v="1448"/>
    <b v="0"/>
    <n v="69"/>
    <b v="1"/>
    <x v="5"/>
    <n v="1.0566666666666666"/>
    <n v="1619.5"/>
    <x v="0"/>
    <m/>
  </r>
  <r>
    <n v="2498"/>
    <x v="1448"/>
    <s v="We've been working hard on getting our music out and we are taking the final steps to releasing our EP, but we need your help."/>
    <n v="1000"/>
    <n v="1056"/>
    <x v="0"/>
    <x v="0"/>
    <s v="USD"/>
    <x v="1444"/>
    <x v="1449"/>
    <b v="0"/>
    <n v="20"/>
    <b v="1"/>
    <x v="13"/>
    <n v="1.056"/>
    <n v="538"/>
    <x v="0"/>
    <m/>
  </r>
  <r>
    <n v="250"/>
    <x v="1449"/>
    <s v="Three young farmers risk land and friendship to stand up to the USDA. An experiential film about living a life of self reliance."/>
    <n v="30000"/>
    <n v="31675"/>
    <x v="0"/>
    <x v="0"/>
    <s v="USD"/>
    <x v="1445"/>
    <x v="1450"/>
    <b v="1"/>
    <n v="437"/>
    <b v="1"/>
    <x v="14"/>
    <n v="1.0558333333333334"/>
    <n v="16056"/>
    <x v="0"/>
    <m/>
  </r>
  <r>
    <n v="308"/>
    <x v="1450"/>
    <s v="A documentary about discovering my two older sisters who were born on a CA commune in the 60's and placed for adoption."/>
    <n v="12000"/>
    <n v="12668"/>
    <x v="0"/>
    <x v="0"/>
    <s v="USD"/>
    <x v="1446"/>
    <x v="1451"/>
    <b v="1"/>
    <n v="202"/>
    <b v="1"/>
    <x v="14"/>
    <n v="1.0556666666666668"/>
    <n v="6435"/>
    <x v="0"/>
    <m/>
  </r>
  <r>
    <n v="728"/>
    <x v="1451"/>
    <s v="A big idea non-fiction book by an impatient three-time author and insomniac willing to bet on himself."/>
    <n v="7500"/>
    <n v="7917.45"/>
    <x v="0"/>
    <x v="0"/>
    <s v="USD"/>
    <x v="1447"/>
    <x v="1452"/>
    <b v="0"/>
    <n v="130"/>
    <b v="1"/>
    <x v="15"/>
    <n v="1.05566"/>
    <n v="4023.7249999999999"/>
    <x v="0"/>
    <m/>
  </r>
  <r>
    <n v="749"/>
    <x v="1452"/>
    <s v="A place for rational, fact and data based non-partisan political and societal commentary on things that matter to Americans."/>
    <n v="10000"/>
    <n v="10556"/>
    <x v="0"/>
    <x v="0"/>
    <s v="USD"/>
    <x v="1448"/>
    <x v="1453"/>
    <b v="0"/>
    <n v="110"/>
    <b v="1"/>
    <x v="15"/>
    <n v="1.0556000000000001"/>
    <n v="5333"/>
    <x v="0"/>
    <m/>
  </r>
  <r>
    <n v="1891"/>
    <x v="1453"/>
    <s v="Help promote Lindsey Ray's debut full-length album &amp; get loads of great giveaways in return! Can you say free music and prizes?! You know you wanna..."/>
    <n v="10000"/>
    <n v="10555"/>
    <x v="0"/>
    <x v="0"/>
    <s v="USD"/>
    <x v="1449"/>
    <x v="1454"/>
    <b v="0"/>
    <n v="120"/>
    <b v="1"/>
    <x v="13"/>
    <n v="1.0555000000000001"/>
    <n v="5337.5"/>
    <x v="0"/>
    <m/>
  </r>
  <r>
    <n v="3434"/>
    <x v="1454"/>
    <s v="Bringing Tennessee Williams, Shakespeare, and 8 world class actors to Longview, Washington to build a play in and for the community."/>
    <n v="10000"/>
    <n v="10555"/>
    <x v="0"/>
    <x v="0"/>
    <s v="USD"/>
    <x v="1450"/>
    <x v="1455"/>
    <b v="0"/>
    <n v="168"/>
    <b v="1"/>
    <x v="4"/>
    <n v="1.0555000000000001"/>
    <n v="5361.5"/>
    <x v="0"/>
    <m/>
  </r>
  <r>
    <n v="2556"/>
    <x v="1455"/>
    <s v="This is a &quot;call for scores&quot; for unaccompanied violin, recordings of the works, and a prize of at least 20 records for each composer."/>
    <n v="745"/>
    <n v="786"/>
    <x v="0"/>
    <x v="0"/>
    <s v="USD"/>
    <x v="1451"/>
    <x v="1456"/>
    <b v="0"/>
    <n v="34"/>
    <b v="1"/>
    <x v="18"/>
    <n v="1.0550335570469798"/>
    <n v="410"/>
    <x v="0"/>
    <m/>
  </r>
  <r>
    <n v="329"/>
    <x v="1456"/>
    <s v="Our documentary about Oklahoma's all-black towns needs a soundtrack that is authentic. Help us make it happen."/>
    <n v="10000"/>
    <n v="10550"/>
    <x v="0"/>
    <x v="0"/>
    <s v="USD"/>
    <x v="1452"/>
    <x v="1457"/>
    <b v="1"/>
    <n v="167"/>
    <b v="1"/>
    <x v="14"/>
    <n v="1.0549999999999999"/>
    <n v="5358.5"/>
    <x v="0"/>
    <m/>
  </r>
  <r>
    <n v="2986"/>
    <x v="1457"/>
    <s v="Support the circus arts and help our aerial students work with more height. With your support, we will install beams at 19ft!"/>
    <n v="2400"/>
    <n v="2532"/>
    <x v="0"/>
    <x v="1"/>
    <s v="GBP"/>
    <x v="1453"/>
    <x v="1458"/>
    <b v="0"/>
    <n v="56"/>
    <b v="1"/>
    <x v="12"/>
    <n v="1.0549999999999999"/>
    <n v="1294"/>
    <x v="0"/>
    <m/>
  </r>
  <r>
    <n v="3499"/>
    <x v="1458"/>
    <s v="Figure 8 Troupe's debut performance! A stunning piece of theatre written by premier female playwright Maria Irene Fornes."/>
    <n v="2000"/>
    <n v="2110"/>
    <x v="0"/>
    <x v="0"/>
    <s v="USD"/>
    <x v="1454"/>
    <x v="1459"/>
    <b v="0"/>
    <n v="35"/>
    <b v="1"/>
    <x v="4"/>
    <n v="1.0549999999999999"/>
    <n v="1072.5"/>
    <x v="0"/>
    <m/>
  </r>
  <r>
    <n v="3563"/>
    <x v="1459"/>
    <s v="Written a solo show about celebrity, and I'll be performing it at the famous Just The Tonic this Edinburgh Fringe - Help me get there!"/>
    <n v="500"/>
    <n v="527.45000000000005"/>
    <x v="0"/>
    <x v="1"/>
    <s v="GBP"/>
    <x v="1455"/>
    <x v="1460"/>
    <b v="0"/>
    <n v="25"/>
    <b v="1"/>
    <x v="4"/>
    <n v="1.0549000000000002"/>
    <n v="276.22500000000002"/>
    <x v="0"/>
    <m/>
  </r>
  <r>
    <n v="724"/>
    <x v="1460"/>
    <s v="We are creating the Adventure Access Trail, a new walking trail from Boston to San Francisco.  _x000a_http://adventureaccess.org"/>
    <n v="7000"/>
    <n v="7383.01"/>
    <x v="0"/>
    <x v="0"/>
    <s v="USD"/>
    <x v="1456"/>
    <x v="1461"/>
    <b v="0"/>
    <n v="143"/>
    <b v="1"/>
    <x v="15"/>
    <n v="1.0547157142857144"/>
    <n v="3763.0050000000001"/>
    <x v="0"/>
    <m/>
  </r>
  <r>
    <n v="3607"/>
    <x v="1461"/>
    <s v="'E15' is a verbatim project that looks at the story of the Focus E15 Campaign"/>
    <n v="550"/>
    <n v="580"/>
    <x v="0"/>
    <x v="1"/>
    <s v="GBP"/>
    <x v="1457"/>
    <x v="1462"/>
    <b v="0"/>
    <n v="20"/>
    <b v="1"/>
    <x v="4"/>
    <n v="1.0545454545454545"/>
    <n v="300"/>
    <x v="0"/>
    <m/>
  </r>
  <r>
    <n v="1185"/>
    <x v="1462"/>
    <s v="A photo exhibition and book showcasing images and stories of our time in New Orleans, commemorating Katrinaâ€™s ten year anniversary."/>
    <n v="12500"/>
    <n v="13180"/>
    <x v="0"/>
    <x v="0"/>
    <s v="USD"/>
    <x v="1458"/>
    <x v="1463"/>
    <b v="0"/>
    <n v="111"/>
    <b v="1"/>
    <x v="9"/>
    <n v="1.0544"/>
    <n v="6645.5"/>
    <x v="0"/>
    <m/>
  </r>
  <r>
    <n v="3825"/>
    <x v="1463"/>
    <s v="A girl in Burkina Faso is more likely to marry than finish high school. Public theatre can promote the need for girls to stay in school"/>
    <n v="5000"/>
    <n v="5271"/>
    <x v="0"/>
    <x v="0"/>
    <s v="USD"/>
    <x v="1459"/>
    <x v="1464"/>
    <b v="0"/>
    <n v="49"/>
    <b v="1"/>
    <x v="4"/>
    <n v="1.0542"/>
    <n v="2660"/>
    <x v="0"/>
    <m/>
  </r>
  <r>
    <n v="3502"/>
    <x v="1464"/>
    <s v="Dickhead is a play about one man's struggle with the dicks in his head. If you want to know more stop being a twat and put out...please"/>
    <n v="4000"/>
    <n v="4216"/>
    <x v="0"/>
    <x v="0"/>
    <s v="USD"/>
    <x v="1460"/>
    <x v="1465"/>
    <b v="0"/>
    <n v="31"/>
    <b v="1"/>
    <x v="4"/>
    <n v="1.054"/>
    <n v="2123.5"/>
    <x v="0"/>
    <m/>
  </r>
  <r>
    <n v="2618"/>
    <x v="1465"/>
    <s v="LTD ED COLLECTIBLE SPACE ART FEAT. ASTRONAUTS"/>
    <n v="15000"/>
    <n v="15808"/>
    <x v="0"/>
    <x v="0"/>
    <s v="USD"/>
    <x v="1461"/>
    <x v="1466"/>
    <b v="1"/>
    <n v="77"/>
    <b v="1"/>
    <x v="5"/>
    <n v="1.0538666666666667"/>
    <n v="7942.5"/>
    <x v="0"/>
    <m/>
  </r>
  <r>
    <n v="2972"/>
    <x v="1466"/>
    <s v="A group of artists. A mythical art piece. A harrowing quest. And some margaritas."/>
    <n v="2000"/>
    <n v="2107"/>
    <x v="0"/>
    <x v="0"/>
    <s v="USD"/>
    <x v="1462"/>
    <x v="1467"/>
    <b v="0"/>
    <n v="17"/>
    <b v="1"/>
    <x v="4"/>
    <n v="1.0535000000000001"/>
    <n v="1062"/>
    <x v="0"/>
    <m/>
  </r>
  <r>
    <n v="1369"/>
    <x v="1467"/>
    <s v="Fawcett's FEEL BETTER is an album of love unrequited, realized, and rued, with echoes of Petty, Springsteen, Neil Young &amp; Coldplay."/>
    <n v="32360"/>
    <n v="34090.629999999997"/>
    <x v="0"/>
    <x v="0"/>
    <s v="USD"/>
    <x v="1463"/>
    <x v="1468"/>
    <b v="0"/>
    <n v="406"/>
    <b v="1"/>
    <x v="2"/>
    <n v="1.0534805315203954"/>
    <n v="17248.314999999999"/>
    <x v="0"/>
    <m/>
  </r>
  <r>
    <n v="2790"/>
    <x v="1468"/>
    <s v="We want to perform the one act play &quot;Old Friends&quot; at the El Portal Theatre in North Hollywood, CA.!!  Help us to get on the stage!!"/>
    <n v="3000"/>
    <n v="3160"/>
    <x v="0"/>
    <x v="0"/>
    <s v="USD"/>
    <x v="1464"/>
    <x v="1469"/>
    <b v="0"/>
    <n v="66"/>
    <b v="1"/>
    <x v="4"/>
    <n v="1.0533333333333332"/>
    <n v="1613"/>
    <x v="0"/>
    <m/>
  </r>
  <r>
    <n v="794"/>
    <x v="1469"/>
    <s v="The Brian Davis Band is a group of friends that want to share their lives and experiences through music that connects with people."/>
    <n v="8000"/>
    <n v="8425"/>
    <x v="0"/>
    <x v="0"/>
    <s v="USD"/>
    <x v="1465"/>
    <x v="1470"/>
    <b v="0"/>
    <n v="53"/>
    <b v="1"/>
    <x v="2"/>
    <n v="1.0531250000000001"/>
    <n v="4239"/>
    <x v="0"/>
    <m/>
  </r>
  <r>
    <n v="2781"/>
    <x v="1470"/>
    <s v="STRIKE, DANCE AND RISE with us at the University of Utah to end violence against women and girls!"/>
    <n v="1250"/>
    <n v="1316"/>
    <x v="0"/>
    <x v="0"/>
    <s v="USD"/>
    <x v="1466"/>
    <x v="1471"/>
    <b v="0"/>
    <n v="28"/>
    <b v="1"/>
    <x v="4"/>
    <n v="1.0528"/>
    <n v="672"/>
    <x v="0"/>
    <m/>
  </r>
  <r>
    <n v="3492"/>
    <x v="1471"/>
    <s v="We have the Blackbox Fellowship at Boston Playwright's Theatre, now all we need is your support to produce Kevin's new play!"/>
    <n v="3800"/>
    <n v="4000.22"/>
    <x v="0"/>
    <x v="0"/>
    <s v="USD"/>
    <x v="1467"/>
    <x v="1472"/>
    <b v="0"/>
    <n v="35"/>
    <b v="1"/>
    <x v="4"/>
    <n v="1.0526894736842105"/>
    <n v="2017.61"/>
    <x v="0"/>
    <m/>
  </r>
  <r>
    <n v="403"/>
    <x v="1472"/>
    <s v="A documentary adventure about bananas - and people. Your round-trip ticket into the heart of banana-cultures!!"/>
    <n v="5000"/>
    <n v="5263"/>
    <x v="0"/>
    <x v="0"/>
    <s v="USD"/>
    <x v="1468"/>
    <x v="1473"/>
    <b v="0"/>
    <n v="70"/>
    <b v="1"/>
    <x v="14"/>
    <n v="1.0526"/>
    <n v="2666.5"/>
    <x v="0"/>
    <m/>
  </r>
  <r>
    <n v="2068"/>
    <x v="1473"/>
    <s v="Introducing Sprite, the cloud-based watering controller and Whisperer, the solar-powered plant sensor for effortless home irrigation"/>
    <n v="25000"/>
    <n v="26305.97"/>
    <x v="0"/>
    <x v="0"/>
    <s v="USD"/>
    <x v="1469"/>
    <x v="1474"/>
    <b v="0"/>
    <n v="76"/>
    <b v="1"/>
    <x v="0"/>
    <n v="1.0522388"/>
    <n v="13190.985000000001"/>
    <x v="0"/>
    <m/>
  </r>
  <r>
    <n v="3440"/>
    <x v="1474"/>
    <s v="LA-based team of professional actors and directors taking Rajiv Joseph's harrowing and romantic play to the Boulder community."/>
    <n v="5000"/>
    <n v="5260.92"/>
    <x v="0"/>
    <x v="0"/>
    <s v="USD"/>
    <x v="1470"/>
    <x v="1475"/>
    <b v="0"/>
    <n v="82"/>
    <b v="1"/>
    <x v="4"/>
    <n v="1.052184"/>
    <n v="2671.46"/>
    <x v="0"/>
    <m/>
  </r>
  <r>
    <n v="3258"/>
    <x v="1475"/>
    <s v="A guy named Walt steals a book and plans to sell it to get his life on track... until his wife finds out."/>
    <n v="7000"/>
    <n v="7365"/>
    <x v="0"/>
    <x v="0"/>
    <s v="USD"/>
    <x v="1471"/>
    <x v="1476"/>
    <b v="1"/>
    <n v="75"/>
    <b v="1"/>
    <x v="4"/>
    <n v="1.052142857142857"/>
    <n v="3720"/>
    <x v="0"/>
    <m/>
  </r>
  <r>
    <n v="92"/>
    <x v="1476"/>
    <s v="Euphoria is an adventure film that follows adrenaline filled athletes on their hunt for the sublime while balancing family and careers."/>
    <n v="5000"/>
    <n v="5260"/>
    <x v="0"/>
    <x v="7"/>
    <s v="CAD"/>
    <x v="1472"/>
    <x v="1477"/>
    <b v="0"/>
    <n v="43"/>
    <b v="1"/>
    <x v="6"/>
    <n v="1.052"/>
    <n v="2651.5"/>
    <x v="0"/>
    <m/>
  </r>
  <r>
    <n v="3620"/>
    <x v="1477"/>
    <s v="An Irish show about mental illness though the eyes of the man experiencing it. Support this show and help get it to Boulder and NYC."/>
    <n v="10500"/>
    <n v="11045"/>
    <x v="0"/>
    <x v="0"/>
    <s v="USD"/>
    <x v="1473"/>
    <x v="1478"/>
    <b v="0"/>
    <n v="197"/>
    <b v="1"/>
    <x v="4"/>
    <n v="1.0519047619047619"/>
    <n v="5621"/>
    <x v="0"/>
    <m/>
  </r>
  <r>
    <n v="103"/>
    <x v="1478"/>
    <s v="Three friends in their twenties are trying to do the impossible - have fun on a casual Friday night."/>
    <n v="1300"/>
    <n v="1367"/>
    <x v="0"/>
    <x v="1"/>
    <s v="GBP"/>
    <x v="1474"/>
    <x v="1479"/>
    <b v="0"/>
    <n v="49"/>
    <b v="1"/>
    <x v="6"/>
    <n v="1.0515384615384615"/>
    <n v="708"/>
    <x v="0"/>
    <m/>
  </r>
  <r>
    <n v="807"/>
    <x v="1479"/>
    <s v="Join the Sic Vita family and lend a hand as we create a new album!"/>
    <n v="4000"/>
    <n v="4205"/>
    <x v="0"/>
    <x v="0"/>
    <s v="USD"/>
    <x v="885"/>
    <x v="1480"/>
    <b v="0"/>
    <n v="57"/>
    <b v="1"/>
    <x v="2"/>
    <n v="1.05125"/>
    <n v="2131"/>
    <x v="0"/>
    <m/>
  </r>
  <r>
    <n v="3161"/>
    <x v="1480"/>
    <s v="Iâ€™ll Be Right Back presents a story of murder and corruption. Faustus is a modern re-imagining of Christopher Marloweâ€™s classic tale."/>
    <n v="2000"/>
    <n v="2102"/>
    <x v="0"/>
    <x v="1"/>
    <s v="GBP"/>
    <x v="1475"/>
    <x v="1481"/>
    <b v="1"/>
    <n v="74"/>
    <b v="1"/>
    <x v="4"/>
    <n v="1.0509999999999999"/>
    <n v="1088"/>
    <x v="0"/>
    <m/>
  </r>
  <r>
    <n v="2932"/>
    <x v="1481"/>
    <s v="When a rich girl fakes destitution so she can audition for a homeless talent show, she bridges our wealth gap with a tragic love."/>
    <n v="3100"/>
    <n v="3258"/>
    <x v="0"/>
    <x v="6"/>
    <s v="AUD"/>
    <x v="1476"/>
    <x v="1482"/>
    <b v="0"/>
    <n v="38"/>
    <b v="1"/>
    <x v="20"/>
    <n v="1.0509677419354839"/>
    <n v="1648"/>
    <x v="0"/>
    <m/>
  </r>
  <r>
    <n v="413"/>
    <x v="1482"/>
    <s v="A journey to discover how Somalis are rebuilding their shattered nation, with a focus on the role that women are playing."/>
    <n v="12800"/>
    <n v="13451"/>
    <x v="0"/>
    <x v="0"/>
    <s v="USD"/>
    <x v="1477"/>
    <x v="1483"/>
    <b v="0"/>
    <n v="171"/>
    <b v="1"/>
    <x v="14"/>
    <n v="1.0508593749999999"/>
    <n v="6811"/>
    <x v="0"/>
    <m/>
  </r>
  <r>
    <n v="2298"/>
    <x v="1483"/>
    <s v="My name is Jonny Gray, and my friends and I are working together to raise funds for my debut album"/>
    <n v="30000"/>
    <n v="31522"/>
    <x v="0"/>
    <x v="0"/>
    <s v="USD"/>
    <x v="1478"/>
    <x v="1484"/>
    <b v="0"/>
    <n v="288"/>
    <b v="1"/>
    <x v="2"/>
    <n v="1.0507333333333333"/>
    <n v="15905"/>
    <x v="0"/>
    <m/>
  </r>
  <r>
    <n v="1618"/>
    <x v="1484"/>
    <s v="Janus Word combines hard rock with melodic acoustic music for a unique and awesome sound."/>
    <n v="1500"/>
    <n v="1576"/>
    <x v="0"/>
    <x v="0"/>
    <s v="USD"/>
    <x v="1479"/>
    <x v="1485"/>
    <b v="0"/>
    <n v="27"/>
    <b v="1"/>
    <x v="2"/>
    <n v="1.0506666666666666"/>
    <n v="801.5"/>
    <x v="0"/>
    <m/>
  </r>
  <r>
    <n v="1825"/>
    <x v="1485"/>
    <s v="Eurisko is trying to release our full length entitled &quot;Wild Animal!&quot; Money raised will go towards studio time, mixing, and mastering."/>
    <n v="2000"/>
    <n v="2101"/>
    <x v="0"/>
    <x v="0"/>
    <s v="USD"/>
    <x v="1480"/>
    <x v="1486"/>
    <b v="0"/>
    <n v="50"/>
    <b v="1"/>
    <x v="2"/>
    <n v="1.0505"/>
    <n v="1075.5"/>
    <x v="0"/>
    <m/>
  </r>
  <r>
    <n v="3778"/>
    <x v="1486"/>
    <s v="Sponsor an AVENUE Q puppet for The Barn Players April 2015 production."/>
    <n v="2400"/>
    <n v="2521"/>
    <x v="0"/>
    <x v="0"/>
    <s v="USD"/>
    <x v="1481"/>
    <x v="1487"/>
    <b v="0"/>
    <n v="36"/>
    <b v="1"/>
    <x v="20"/>
    <n v="1.0504166666666668"/>
    <n v="1278.5"/>
    <x v="0"/>
    <m/>
  </r>
  <r>
    <n v="2476"/>
    <x v="1487"/>
    <s v="Eleven songs, the accumulation of several memorable occurrences in a sleepy town; stories of fiction &amp; fact."/>
    <n v="3200"/>
    <n v="3360.72"/>
    <x v="0"/>
    <x v="0"/>
    <s v="USD"/>
    <x v="1482"/>
    <x v="1488"/>
    <b v="0"/>
    <n v="55"/>
    <b v="1"/>
    <x v="13"/>
    <n v="1.050225"/>
    <n v="1707.86"/>
    <x v="0"/>
    <m/>
  </r>
  <r>
    <n v="1373"/>
    <x v="1488"/>
    <s v="Help Broccoli Samurai raise money to get a new van and continue bringing you the jams!"/>
    <n v="10000"/>
    <n v="10501"/>
    <x v="0"/>
    <x v="0"/>
    <s v="USD"/>
    <x v="1483"/>
    <x v="1489"/>
    <b v="0"/>
    <n v="52"/>
    <b v="1"/>
    <x v="2"/>
    <n v="1.0501"/>
    <n v="5276.5"/>
    <x v="0"/>
    <m/>
  </r>
  <r>
    <n v="2"/>
    <x v="1489"/>
    <s v="Completion fund for post-production for teaser of British crime/drama tv series about a girl who sells morals for money"/>
    <n v="500"/>
    <n v="525"/>
    <x v="0"/>
    <x v="1"/>
    <s v="GBP"/>
    <x v="1484"/>
    <x v="1490"/>
    <b v="0"/>
    <n v="35"/>
    <b v="1"/>
    <x v="16"/>
    <n v="1.05"/>
    <n v="280"/>
    <x v="0"/>
    <m/>
  </r>
  <r>
    <n v="805"/>
    <x v="1490"/>
    <s v="Be a part of Virtual CH's debut Video and Record release.  Help fund their debut music video and record mixing expenses."/>
    <n v="3000"/>
    <n v="3150"/>
    <x v="0"/>
    <x v="0"/>
    <s v="USD"/>
    <x v="1485"/>
    <x v="1491"/>
    <b v="0"/>
    <n v="54"/>
    <b v="1"/>
    <x v="2"/>
    <n v="1.05"/>
    <n v="1602"/>
    <x v="0"/>
    <m/>
  </r>
  <r>
    <n v="810"/>
    <x v="1491"/>
    <s v="Please help us reach both a short term and lifetime goal! We can't do this without your help. thank you a ton from all of us at P.T.R.."/>
    <n v="1500"/>
    <n v="1575"/>
    <x v="0"/>
    <x v="0"/>
    <s v="USD"/>
    <x v="1486"/>
    <x v="1492"/>
    <b v="0"/>
    <n v="27"/>
    <b v="1"/>
    <x v="2"/>
    <n v="1.05"/>
    <n v="801"/>
    <x v="0"/>
    <m/>
  </r>
  <r>
    <n v="1638"/>
    <x v="1492"/>
    <s v="Avenues will be going in to the studio to record a new EP with Matt Allison!"/>
    <n v="1000"/>
    <n v="1050"/>
    <x v="0"/>
    <x v="0"/>
    <s v="USD"/>
    <x v="1487"/>
    <x v="1493"/>
    <b v="0"/>
    <n v="27"/>
    <b v="1"/>
    <x v="2"/>
    <n v="1.05"/>
    <n v="538.5"/>
    <x v="0"/>
    <m/>
  </r>
  <r>
    <n v="2534"/>
    <x v="1493"/>
    <s v="A premiere performance of my composition &quot;Songs of Yes&quot; by CUBE Contemporary Chamber Ensemble, June 11, 2010 at the Merit School of Music in Chicago."/>
    <n v="2000"/>
    <n v="2100"/>
    <x v="0"/>
    <x v="0"/>
    <s v="USD"/>
    <x v="1488"/>
    <x v="1494"/>
    <b v="0"/>
    <n v="14"/>
    <b v="1"/>
    <x v="18"/>
    <n v="1.05"/>
    <n v="1057"/>
    <x v="0"/>
    <m/>
  </r>
  <r>
    <n v="3386"/>
    <x v="1494"/>
    <s v="Stories from the Bronx make for an uncommon play. Help us finish funding this production, supported by the Kevin Spacey Foundation."/>
    <n v="2000"/>
    <n v="2100"/>
    <x v="0"/>
    <x v="0"/>
    <s v="USD"/>
    <x v="1489"/>
    <x v="1495"/>
    <b v="0"/>
    <n v="41"/>
    <b v="1"/>
    <x v="4"/>
    <n v="1.05"/>
    <n v="1070.5"/>
    <x v="0"/>
    <m/>
  </r>
  <r>
    <n v="3541"/>
    <x v="1495"/>
    <s v="Yellowbelly Theatre needs your help to bring this incredible play of love, lust and mistaken identity to life in our debut performance!"/>
    <n v="1200"/>
    <n v="1260"/>
    <x v="0"/>
    <x v="1"/>
    <s v="GBP"/>
    <x v="1490"/>
    <x v="1496"/>
    <b v="0"/>
    <n v="32"/>
    <b v="1"/>
    <x v="4"/>
    <n v="1.05"/>
    <n v="646"/>
    <x v="0"/>
    <m/>
  </r>
  <r>
    <n v="3749"/>
    <x v="1496"/>
    <s v="A night of music, fellowship, and a reflection of my experiences over the past 4 years at Ball State University."/>
    <n v="500"/>
    <n v="525"/>
    <x v="0"/>
    <x v="0"/>
    <s v="USD"/>
    <x v="1491"/>
    <x v="1497"/>
    <b v="0"/>
    <n v="7"/>
    <b v="1"/>
    <x v="20"/>
    <n v="1.05"/>
    <n v="266"/>
    <x v="0"/>
    <m/>
  </r>
  <r>
    <n v="852"/>
    <x v="1497"/>
    <s v="Limited edition 2x12&quot; vinyl pressing of our latest album &quot;Who Do You Think We Are?&quot;"/>
    <n v="3500"/>
    <n v="3674"/>
    <x v="0"/>
    <x v="0"/>
    <s v="USD"/>
    <x v="1492"/>
    <x v="1498"/>
    <b v="0"/>
    <n v="62"/>
    <b v="1"/>
    <x v="17"/>
    <n v="1.0497142857142858"/>
    <n v="1868"/>
    <x v="0"/>
    <m/>
  </r>
  <r>
    <n v="2995"/>
    <x v="1498"/>
    <s v="Keeping the drive-in culture alive for 6 years, we now ask for your help so we can CREATE A NEW HOME and save 35MM movies!"/>
    <n v="15000"/>
    <n v="15744"/>
    <x v="0"/>
    <x v="0"/>
    <s v="USD"/>
    <x v="1493"/>
    <x v="1499"/>
    <b v="0"/>
    <n v="249"/>
    <b v="1"/>
    <x v="12"/>
    <n v="1.0496000000000001"/>
    <n v="7996.5"/>
    <x v="0"/>
    <m/>
  </r>
  <r>
    <n v="1747"/>
    <x v="1499"/>
    <s v="A beautiful, limited edition, photobook about the story of the last year of my mother's life, to be published by Dewi Lewis."/>
    <n v="9000"/>
    <n v="9446"/>
    <x v="0"/>
    <x v="1"/>
    <s v="GBP"/>
    <x v="1494"/>
    <x v="1500"/>
    <b v="0"/>
    <n v="159"/>
    <b v="1"/>
    <x v="9"/>
    <n v="1.0495555555555556"/>
    <n v="4802.5"/>
    <x v="0"/>
    <m/>
  </r>
  <r>
    <n v="1184"/>
    <x v="1500"/>
    <s v="This coffee table album is the chronicle of the 2016/2017 cyclocross season, the latest edition of the renowned cyclephotos books."/>
    <n v="22000"/>
    <n v="23086"/>
    <x v="0"/>
    <x v="1"/>
    <s v="GBP"/>
    <x v="1495"/>
    <x v="1501"/>
    <b v="0"/>
    <n v="375"/>
    <b v="1"/>
    <x v="9"/>
    <n v="1.0493636363636363"/>
    <n v="11730.5"/>
    <x v="0"/>
    <m/>
  </r>
  <r>
    <n v="1657"/>
    <x v="1501"/>
    <s v="The long anticipated debut album from singer/songwriter Lynette will be recorded this June in Nashville! You can help make it happen!"/>
    <n v="25000"/>
    <n v="26233.45"/>
    <x v="0"/>
    <x v="0"/>
    <s v="USD"/>
    <x v="1496"/>
    <x v="1502"/>
    <b v="0"/>
    <n v="221"/>
    <b v="1"/>
    <x v="7"/>
    <n v="1.0493380000000001"/>
    <n v="13227.225"/>
    <x v="0"/>
    <m/>
  </r>
  <r>
    <n v="3624"/>
    <x v="1502"/>
    <s v="â€œThe Event of a Lifetimeâ€¦â€_x000a__x000a_After the books stopped selling, and family disappears..the next event is closer than expected for him."/>
    <n v="3000"/>
    <n v="3148"/>
    <x v="0"/>
    <x v="0"/>
    <s v="USD"/>
    <x v="1497"/>
    <x v="1503"/>
    <b v="0"/>
    <n v="39"/>
    <b v="1"/>
    <x v="4"/>
    <n v="1.0493333333333332"/>
    <n v="1593.5"/>
    <x v="0"/>
    <m/>
  </r>
  <r>
    <n v="3249"/>
    <x v="1503"/>
    <s v="A new work about guilt, trauma, love, and change; this original play tells the story of a boy and a girl who love and lose each other."/>
    <n v="5500"/>
    <n v="5771"/>
    <x v="0"/>
    <x v="0"/>
    <s v="USD"/>
    <x v="1498"/>
    <x v="1504"/>
    <b v="1"/>
    <n v="88"/>
    <b v="1"/>
    <x v="4"/>
    <n v="1.0492727272727274"/>
    <n v="2929.5"/>
    <x v="0"/>
    <m/>
  </r>
  <r>
    <n v="2113"/>
    <x v="1504"/>
    <s v="Help us fund our second full-length album Honeycomb!"/>
    <n v="7000"/>
    <n v="7340"/>
    <x v="0"/>
    <x v="0"/>
    <s v="USD"/>
    <x v="1499"/>
    <x v="1505"/>
    <b v="0"/>
    <n v="107"/>
    <b v="1"/>
    <x v="13"/>
    <n v="1.0485714285714285"/>
    <n v="3723.5"/>
    <x v="0"/>
    <m/>
  </r>
  <r>
    <n v="359"/>
    <x v="1505"/>
    <s v="Circus burlesque innovators, Trixie and Monkey seek to balance love and life while pursuing new creative heights."/>
    <n v="24200"/>
    <n v="25375"/>
    <x v="0"/>
    <x v="0"/>
    <s v="USD"/>
    <x v="1500"/>
    <x v="1506"/>
    <b v="1"/>
    <n v="302"/>
    <b v="1"/>
    <x v="14"/>
    <n v="1.0485537190082646"/>
    <n v="12838.5"/>
    <x v="0"/>
    <m/>
  </r>
  <r>
    <n v="289"/>
    <x v="1506"/>
    <s v="A campaign to unlock an award winning film that exposes for the first time the modern British Empire ... and it's terrible cost."/>
    <n v="15000"/>
    <n v="15723"/>
    <x v="0"/>
    <x v="1"/>
    <s v="GBP"/>
    <x v="1501"/>
    <x v="1507"/>
    <b v="1"/>
    <n v="232"/>
    <b v="1"/>
    <x v="14"/>
    <n v="1.0482"/>
    <n v="7977.5"/>
    <x v="0"/>
    <m/>
  </r>
  <r>
    <n v="1883"/>
    <x v="1507"/>
    <s v="Afraid Of Figs is a high energy pop/rock band, with off-the-wall humor, catchy hooks, and wild interactive live shows."/>
    <n v="999"/>
    <n v="1047"/>
    <x v="0"/>
    <x v="0"/>
    <s v="USD"/>
    <x v="1502"/>
    <x v="1508"/>
    <b v="0"/>
    <n v="32"/>
    <b v="1"/>
    <x v="13"/>
    <n v="1.0480480480480481"/>
    <n v="539.5"/>
    <x v="0"/>
    <m/>
  </r>
  <r>
    <n v="2819"/>
    <x v="1508"/>
    <s v="Years of work, my best show, and a top Edinburgh venue.  Help me expose my talents to the UK and tell an important story."/>
    <n v="5000"/>
    <n v="5240"/>
    <x v="0"/>
    <x v="1"/>
    <s v="GBP"/>
    <x v="1503"/>
    <x v="1509"/>
    <b v="0"/>
    <n v="104"/>
    <b v="1"/>
    <x v="4"/>
    <n v="1.048"/>
    <n v="2672"/>
    <x v="0"/>
    <m/>
  </r>
  <r>
    <n v="3550"/>
    <x v="1509"/>
    <s v="MOONFACE explores the formative f***k-ups of adolescence. Fresh, incisive new writing. Monologue, movement and striking naturalism."/>
    <n v="2500"/>
    <n v="2620"/>
    <x v="0"/>
    <x v="1"/>
    <s v="GBP"/>
    <x v="1504"/>
    <x v="1510"/>
    <b v="0"/>
    <n v="64"/>
    <b v="1"/>
    <x v="4"/>
    <n v="1.048"/>
    <n v="1342"/>
    <x v="0"/>
    <m/>
  </r>
  <r>
    <n v="3283"/>
    <x v="1510"/>
    <s v="'Gretel and Hansel' by Sam Leeves - an inclusive, multi-sensory theatre production for children aged seven to eleven and their families"/>
    <n v="800"/>
    <n v="838"/>
    <x v="0"/>
    <x v="1"/>
    <s v="GBP"/>
    <x v="1505"/>
    <x v="1511"/>
    <b v="0"/>
    <n v="47"/>
    <b v="1"/>
    <x v="4"/>
    <n v="1.0475000000000001"/>
    <n v="442.5"/>
    <x v="0"/>
    <m/>
  </r>
  <r>
    <n v="3566"/>
    <x v="1511"/>
    <s v="A &quot;bold, subversive and very funny&quot; clown cookery show about searching for self worth in a cheesecake - VAULT Festival &amp; Tour 2015"/>
    <n v="2000"/>
    <n v="2095"/>
    <x v="0"/>
    <x v="1"/>
    <s v="GBP"/>
    <x v="1506"/>
    <x v="1512"/>
    <b v="0"/>
    <n v="38"/>
    <b v="1"/>
    <x v="4"/>
    <n v="1.0475000000000001"/>
    <n v="1066.5"/>
    <x v="0"/>
    <m/>
  </r>
  <r>
    <n v="313"/>
    <x v="1512"/>
    <s v="Most people have heard Bob Dorough's music over the past 50 years without knowing it. Until now. A story for every artist who refuses to give up."/>
    <n v="17000"/>
    <n v="17805"/>
    <x v="0"/>
    <x v="0"/>
    <s v="USD"/>
    <x v="1507"/>
    <x v="1513"/>
    <b v="1"/>
    <n v="222"/>
    <b v="1"/>
    <x v="14"/>
    <n v="1.0473529411764706"/>
    <n v="9013.5"/>
    <x v="0"/>
    <m/>
  </r>
  <r>
    <n v="381"/>
    <x v="1513"/>
    <s v="Set in the ancient waters of the Puget Sound, Clearwater is a universal story about the need to adapt to change."/>
    <n v="25000"/>
    <n v="26182.5"/>
    <x v="0"/>
    <x v="0"/>
    <s v="USD"/>
    <x v="1508"/>
    <x v="1514"/>
    <b v="0"/>
    <n v="251"/>
    <b v="1"/>
    <x v="14"/>
    <n v="1.0472999999999999"/>
    <n v="13216.75"/>
    <x v="0"/>
    <m/>
  </r>
  <r>
    <n v="1647"/>
    <x v="1514"/>
    <s v="Grammy Pop Soul Artist Jaysin is raising funds to make the most EPIC Music Video ever and he wants to PUT YOU IN IT!"/>
    <n v="5000"/>
    <n v="5236"/>
    <x v="0"/>
    <x v="0"/>
    <s v="USD"/>
    <x v="1509"/>
    <x v="1515"/>
    <b v="0"/>
    <n v="46"/>
    <b v="1"/>
    <x v="7"/>
    <n v="1.0471999999999999"/>
    <n v="2641"/>
    <x v="0"/>
    <m/>
  </r>
  <r>
    <n v="2475"/>
    <x v="1515"/>
    <s v="Help BRANDTSON and DREAMOVERrecords press their 2004 record, &quot;Send Us A Signal&quot;."/>
    <n v="2500"/>
    <n v="2618"/>
    <x v="0"/>
    <x v="0"/>
    <s v="USD"/>
    <x v="1510"/>
    <x v="1516"/>
    <b v="0"/>
    <n v="81"/>
    <b v="1"/>
    <x v="13"/>
    <n v="1.0471999999999999"/>
    <n v="1349.5"/>
    <x v="0"/>
    <m/>
  </r>
  <r>
    <n v="2114"/>
    <x v="1516"/>
    <s v="10 tracks of power pop, indie rock &amp; &quot;soaring sounds of hope from the edge.&quot; Help us polish &amp; release it by pre-ordering now!"/>
    <n v="5000"/>
    <n v="5235"/>
    <x v="0"/>
    <x v="0"/>
    <s v="USD"/>
    <x v="1511"/>
    <x v="1517"/>
    <b v="0"/>
    <n v="147"/>
    <b v="1"/>
    <x v="13"/>
    <n v="1.0469999999999999"/>
    <n v="2691"/>
    <x v="0"/>
    <m/>
  </r>
  <r>
    <n v="271"/>
    <x v="1517"/>
    <s v="A documentary shot over 12 years about the hopes and dreams of five orphans struggling to reach adulthood in Kenya's Mathare slum."/>
    <n v="30000"/>
    <n v="31404"/>
    <x v="0"/>
    <x v="0"/>
    <s v="USD"/>
    <x v="1512"/>
    <x v="1518"/>
    <b v="1"/>
    <n v="287"/>
    <b v="1"/>
    <x v="14"/>
    <n v="1.0468"/>
    <n v="15845.5"/>
    <x v="0"/>
    <m/>
  </r>
  <r>
    <n v="2785"/>
    <x v="1518"/>
    <s v="Bare Theatre and Raleigh Little Theatre present Shakespeare's epic, set in a post-apocalyptic dystopia."/>
    <n v="5000"/>
    <n v="5234"/>
    <x v="0"/>
    <x v="0"/>
    <s v="USD"/>
    <x v="1513"/>
    <x v="1519"/>
    <b v="0"/>
    <n v="142"/>
    <b v="1"/>
    <x v="4"/>
    <n v="1.0468"/>
    <n v="2688"/>
    <x v="0"/>
    <m/>
  </r>
  <r>
    <n v="859"/>
    <x v="1519"/>
    <s v="We are heading to the studio to create our second album and we want you to be right there with us!"/>
    <n v="4000"/>
    <n v="4187"/>
    <x v="0"/>
    <x v="0"/>
    <s v="USD"/>
    <x v="1514"/>
    <x v="1520"/>
    <b v="0"/>
    <n v="98"/>
    <b v="1"/>
    <x v="17"/>
    <n v="1.0467500000000001"/>
    <n v="2142.5"/>
    <x v="0"/>
    <m/>
  </r>
  <r>
    <n v="534"/>
    <x v="1520"/>
    <s v="We're a zero-budget, non-profit theatre group based in Oslo and have been invited to perform at a conference in Belgium. Help!"/>
    <n v="15000"/>
    <n v="15700"/>
    <x v="0"/>
    <x v="12"/>
    <s v="NOK"/>
    <x v="1515"/>
    <x v="1521"/>
    <b v="0"/>
    <n v="48"/>
    <b v="1"/>
    <x v="4"/>
    <n v="1.0466666666666666"/>
    <n v="7874"/>
    <x v="0"/>
    <m/>
  </r>
  <r>
    <n v="3543"/>
    <x v="1521"/>
    <s v="A circus theater show. An escaped carousel horse and a beautiful wire dancer let the fantasies run wild."/>
    <n v="1500"/>
    <n v="1570"/>
    <x v="0"/>
    <x v="2"/>
    <s v="EUR"/>
    <x v="1516"/>
    <x v="1522"/>
    <b v="0"/>
    <n v="29"/>
    <b v="1"/>
    <x v="4"/>
    <n v="1.0466666666666666"/>
    <n v="799.5"/>
    <x v="0"/>
    <m/>
  </r>
  <r>
    <n v="3832"/>
    <x v="1522"/>
    <s v="Santa Barbara Youth Ensemble is performing Hairspray at the Lobero. Help create beautiful memories for these kids by pledging today!"/>
    <n v="1200"/>
    <n v="1256"/>
    <x v="0"/>
    <x v="0"/>
    <s v="USD"/>
    <x v="1517"/>
    <x v="1523"/>
    <b v="0"/>
    <n v="9"/>
    <b v="1"/>
    <x v="4"/>
    <n v="1.0466666666666666"/>
    <n v="632.5"/>
    <x v="0"/>
    <m/>
  </r>
  <r>
    <n v="1298"/>
    <x v="1523"/>
    <s v="A play that raises awareness for mental health and explores the psychological effects childhood abuse can have on an adult."/>
    <n v="2000"/>
    <n v="2093"/>
    <x v="0"/>
    <x v="1"/>
    <s v="GBP"/>
    <x v="1518"/>
    <x v="1524"/>
    <b v="0"/>
    <n v="33"/>
    <b v="1"/>
    <x v="4"/>
    <n v="1.0465"/>
    <n v="1063"/>
    <x v="0"/>
    <m/>
  </r>
  <r>
    <n v="521"/>
    <x v="1524"/>
    <s v="The Blind Owl in co-production with Halcyon Theatre will stage &quot;dirty butterfly&quot; a voyeuristic drama by Britain's debbie tucker green."/>
    <n v="5000"/>
    <n v="5232"/>
    <x v="0"/>
    <x v="0"/>
    <s v="USD"/>
    <x v="1519"/>
    <x v="1525"/>
    <b v="0"/>
    <n v="56"/>
    <b v="1"/>
    <x v="4"/>
    <n v="1.0464"/>
    <n v="2644"/>
    <x v="0"/>
    <m/>
  </r>
  <r>
    <n v="284"/>
    <x v="1525"/>
    <s v="A film documenting WI Gov.Scott Walker's attack on working families and how it is reanimating the American labor movement."/>
    <n v="40000"/>
    <n v="41850.46"/>
    <x v="0"/>
    <x v="0"/>
    <s v="USD"/>
    <x v="1520"/>
    <x v="1526"/>
    <b v="1"/>
    <n v="760"/>
    <b v="1"/>
    <x v="14"/>
    <n v="1.0462615"/>
    <n v="21305.23"/>
    <x v="0"/>
    <m/>
  </r>
  <r>
    <n v="87"/>
    <x v="1526"/>
    <s v="A father without work uses his daughter to con sympathy from strangers... sound familiar?  Help us make this film!"/>
    <n v="2500"/>
    <n v="2615"/>
    <x v="0"/>
    <x v="0"/>
    <s v="USD"/>
    <x v="1521"/>
    <x v="1527"/>
    <b v="0"/>
    <n v="25"/>
    <b v="1"/>
    <x v="6"/>
    <n v="1.046"/>
    <n v="1320"/>
    <x v="0"/>
    <m/>
  </r>
  <r>
    <n v="3368"/>
    <x v="1527"/>
    <s v="Help a non-profit community theatre create an unforgettable production of J.M. Barrie's classic play."/>
    <n v="1000"/>
    <n v="1046"/>
    <x v="0"/>
    <x v="0"/>
    <s v="USD"/>
    <x v="1522"/>
    <x v="1528"/>
    <b v="0"/>
    <n v="23"/>
    <b v="1"/>
    <x v="4"/>
    <n v="1.046"/>
    <n v="534.5"/>
    <x v="0"/>
    <m/>
  </r>
  <r>
    <n v="2663"/>
    <x v="1528"/>
    <s v="The Ville. A local cooperative helping communities learn, share and grow in the spirit of health, wellness and sustainability."/>
    <n v="20000"/>
    <n v="20919.25"/>
    <x v="0"/>
    <x v="7"/>
    <s v="CAD"/>
    <x v="1523"/>
    <x v="1529"/>
    <b v="0"/>
    <n v="56"/>
    <b v="1"/>
    <x v="19"/>
    <n v="1.0459624999999999"/>
    <n v="10487.625"/>
    <x v="0"/>
    <m/>
  </r>
  <r>
    <n v="3333"/>
    <x v="1529"/>
    <s v="Providence's Latino theater, ECAS Theater, is headed to Cuba in July to premiere an original Cuban play there. Help us make history!"/>
    <n v="3500"/>
    <n v="3660"/>
    <x v="0"/>
    <x v="0"/>
    <s v="USD"/>
    <x v="1524"/>
    <x v="1530"/>
    <b v="0"/>
    <n v="111"/>
    <b v="1"/>
    <x v="4"/>
    <n v="1.0457142857142858"/>
    <n v="1885.5"/>
    <x v="0"/>
    <m/>
  </r>
  <r>
    <n v="119"/>
    <x v="1530"/>
    <s v="This short film will inspire young adult cancer survivors to share with others the wisdom they have gained from their cancer journey."/>
    <n v="3250"/>
    <n v="3398.1"/>
    <x v="0"/>
    <x v="0"/>
    <s v="USD"/>
    <x v="1525"/>
    <x v="1531"/>
    <b v="0"/>
    <n v="37"/>
    <b v="1"/>
    <x v="6"/>
    <n v="1.0455692307692308"/>
    <n v="1717.55"/>
    <x v="0"/>
    <m/>
  </r>
  <r>
    <n v="3821"/>
    <x v="1531"/>
    <s v="Brooklyn Quartet, directed by reg e gaines, in a collaboration of ambitious and unique storytelling, live music and cinematic staging,"/>
    <n v="3500"/>
    <n v="3659"/>
    <x v="0"/>
    <x v="0"/>
    <s v="USD"/>
    <x v="1526"/>
    <x v="1532"/>
    <b v="0"/>
    <n v="46"/>
    <b v="1"/>
    <x v="4"/>
    <n v="1.0454285714285714"/>
    <n v="1852.5"/>
    <x v="0"/>
    <m/>
  </r>
  <r>
    <n v="3331"/>
    <x v="1532"/>
    <s v="Battle Stage Plays is seeking to raise funds to cover developmental costs and move closer towards touring our dynamic hit stage plays."/>
    <n v="5000"/>
    <n v="5226"/>
    <x v="0"/>
    <x v="0"/>
    <s v="USD"/>
    <x v="1527"/>
    <x v="1533"/>
    <b v="0"/>
    <n v="65"/>
    <b v="1"/>
    <x v="4"/>
    <n v="1.0451999999999999"/>
    <n v="2645.5"/>
    <x v="0"/>
    <m/>
  </r>
  <r>
    <n v="3304"/>
    <x v="1533"/>
    <s v="A musical comedy production celebrating the unique, lovable, insufferable ski culture of the modern day mountain town."/>
    <n v="15000"/>
    <n v="15677.5"/>
    <x v="0"/>
    <x v="0"/>
    <s v="USD"/>
    <x v="1528"/>
    <x v="1534"/>
    <b v="0"/>
    <n v="175"/>
    <b v="1"/>
    <x v="4"/>
    <n v="1.0451666666666666"/>
    <n v="7926.25"/>
    <x v="0"/>
    <m/>
  </r>
  <r>
    <n v="3720"/>
    <x v="1534"/>
    <s v="Breaking the American Indian stereotype in the American Theatre."/>
    <n v="3300"/>
    <n v="3449"/>
    <x v="0"/>
    <x v="0"/>
    <s v="USD"/>
    <x v="1529"/>
    <x v="1535"/>
    <b v="0"/>
    <n v="40"/>
    <b v="1"/>
    <x v="4"/>
    <n v="1.0451515151515152"/>
    <n v="1744.5"/>
    <x v="0"/>
    <m/>
  </r>
  <r>
    <n v="2992"/>
    <x v="1535"/>
    <s v="Creating a non-profit CAFE &amp; VILLAGE COMMONS in SE Portland, in service to Neighbors, Kids, Artists &amp; the Underserved"/>
    <n v="3000"/>
    <n v="3135"/>
    <x v="0"/>
    <x v="0"/>
    <s v="USD"/>
    <x v="1530"/>
    <x v="1536"/>
    <b v="0"/>
    <n v="64"/>
    <b v="1"/>
    <x v="12"/>
    <n v="1.0449999999999999"/>
    <n v="1599.5"/>
    <x v="0"/>
    <m/>
  </r>
  <r>
    <n v="658"/>
    <x v="1536"/>
    <s v="Secure your smartphone in your hand without worry of drops, perfect to mount in your car or anywhere else; makes the most useful stand."/>
    <n v="28888"/>
    <n v="30177"/>
    <x v="0"/>
    <x v="0"/>
    <s v="USD"/>
    <x v="1531"/>
    <x v="1537"/>
    <b v="0"/>
    <n v="276"/>
    <b v="1"/>
    <x v="3"/>
    <n v="1.0446206037108834"/>
    <n v="15226.5"/>
    <x v="0"/>
    <m/>
  </r>
  <r>
    <n v="2247"/>
    <x v="1537"/>
    <s v="Take on the role of an ancient forager in this fun strategy game from the designer of Biblios."/>
    <n v="18500"/>
    <n v="19324"/>
    <x v="0"/>
    <x v="0"/>
    <s v="USD"/>
    <x v="1532"/>
    <x v="1538"/>
    <b v="0"/>
    <n v="380"/>
    <b v="1"/>
    <x v="1"/>
    <n v="1.0445405405405406"/>
    <n v="9852"/>
    <x v="0"/>
    <m/>
  </r>
  <r>
    <n v="1249"/>
    <x v="1538"/>
    <s v="&quot;Let's Brighten It Up&quot; will be a seven song EP of originals heavily inspired by music from the 50s and 60s"/>
    <n v="5000"/>
    <n v="5222"/>
    <x v="0"/>
    <x v="0"/>
    <s v="USD"/>
    <x v="1533"/>
    <x v="1539"/>
    <b v="1"/>
    <n v="81"/>
    <b v="1"/>
    <x v="2"/>
    <n v="1.0444"/>
    <n v="2651.5"/>
    <x v="0"/>
    <m/>
  </r>
  <r>
    <n v="2729"/>
    <x v="1539"/>
    <s v="A luggage that is more than a luggage! It is what you want it to be."/>
    <n v="7500"/>
    <n v="7833"/>
    <x v="0"/>
    <x v="0"/>
    <s v="USD"/>
    <x v="1534"/>
    <x v="1540"/>
    <b v="0"/>
    <n v="23"/>
    <b v="1"/>
    <x v="0"/>
    <n v="1.0444"/>
    <n v="3928"/>
    <x v="0"/>
    <m/>
  </r>
  <r>
    <n v="806"/>
    <x v="1540"/>
    <s v="Help Golden Animals finish their NEW Album!"/>
    <n v="8000"/>
    <n v="8355"/>
    <x v="0"/>
    <x v="0"/>
    <s v="USD"/>
    <x v="1535"/>
    <x v="1541"/>
    <b v="0"/>
    <n v="71"/>
    <b v="1"/>
    <x v="2"/>
    <n v="1.0443750000000001"/>
    <n v="4213"/>
    <x v="0"/>
    <m/>
  </r>
  <r>
    <n v="3380"/>
    <x v="1541"/>
    <s v="A Hard Rain is a new play that takes place on the eve of the Stonewall riots in the â€˜hiddenâ€™ gay bars of 1969 Greenwich Village."/>
    <n v="3000"/>
    <n v="3133"/>
    <x v="0"/>
    <x v="0"/>
    <s v="USD"/>
    <x v="1536"/>
    <x v="1542"/>
    <b v="0"/>
    <n v="28"/>
    <b v="1"/>
    <x v="4"/>
    <n v="1.0443333333333333"/>
    <n v="1580.5"/>
    <x v="0"/>
    <m/>
  </r>
  <r>
    <n v="3350"/>
    <x v="1542"/>
    <s v="Nora Wageners TheaterstÃ¼ck lÃ¤dt den Zuschauer ein auf eine teils lustige, teils dÃ¼stere Reise ins Wohnzimmer der jungen, arbeitslosen K"/>
    <n v="3500"/>
    <n v="3655"/>
    <x v="0"/>
    <x v="13"/>
    <s v="EUR"/>
    <x v="1537"/>
    <x v="1543"/>
    <b v="0"/>
    <n v="51"/>
    <b v="1"/>
    <x v="4"/>
    <n v="1.0442857142857143"/>
    <n v="1853"/>
    <x v="0"/>
    <m/>
  </r>
  <r>
    <n v="1276"/>
    <x v="1543"/>
    <s v="Sponsor this Brooklyn punk band's debut seven-inch, MR. DREAM GOES TO JAIL."/>
    <n v="3000"/>
    <n v="3132.63"/>
    <x v="0"/>
    <x v="0"/>
    <s v="USD"/>
    <x v="1538"/>
    <x v="1544"/>
    <b v="1"/>
    <n v="68"/>
    <b v="1"/>
    <x v="2"/>
    <n v="1.0442100000000001"/>
    <n v="1600.3150000000001"/>
    <x v="0"/>
    <m/>
  </r>
  <r>
    <n v="3507"/>
    <x v="1544"/>
    <s v="Please help our troupe bring our first project from planning to reality! Join us on one exciting ride!"/>
    <n v="10000"/>
    <n v="10440"/>
    <x v="0"/>
    <x v="0"/>
    <s v="USD"/>
    <x v="1539"/>
    <x v="1545"/>
    <b v="0"/>
    <n v="72"/>
    <b v="1"/>
    <x v="4"/>
    <n v="1.044"/>
    <n v="5256"/>
    <x v="0"/>
    <m/>
  </r>
  <r>
    <n v="325"/>
    <x v="1545"/>
    <s v="NETIZENS follows targets of online harassment as they confront digital abuse and strive for equality and justice online."/>
    <n v="50000"/>
    <n v="52198"/>
    <x v="0"/>
    <x v="0"/>
    <s v="USD"/>
    <x v="1540"/>
    <x v="1546"/>
    <b v="1"/>
    <n v="736"/>
    <b v="1"/>
    <x v="14"/>
    <n v="1.04396"/>
    <n v="26467"/>
    <x v="0"/>
    <m/>
  </r>
  <r>
    <n v="1382"/>
    <x v="1546"/>
    <s v="We're making a new record -- independently! We've got some great new songs we're really excited to bring to you!"/>
    <n v="8000"/>
    <n v="8349"/>
    <x v="0"/>
    <x v="0"/>
    <s v="USD"/>
    <x v="1541"/>
    <x v="1547"/>
    <b v="0"/>
    <n v="148"/>
    <b v="1"/>
    <x v="2"/>
    <n v="1.043625"/>
    <n v="4248.5"/>
    <x v="0"/>
    <m/>
  </r>
  <r>
    <n v="3339"/>
    <x v="1547"/>
    <s v="FPLA presents FRIENDS IN TRANSIENT PLACES by Jonathan Caren: a magical story of modern life."/>
    <n v="8000"/>
    <n v="8348"/>
    <x v="0"/>
    <x v="0"/>
    <s v="USD"/>
    <x v="1542"/>
    <x v="1548"/>
    <b v="0"/>
    <n v="47"/>
    <b v="1"/>
    <x v="4"/>
    <n v="1.0435000000000001"/>
    <n v="4197.5"/>
    <x v="0"/>
    <m/>
  </r>
  <r>
    <n v="3601"/>
    <x v="1548"/>
    <s v="New play 'Pink Confetti' by Paul Roberts at The Courtyard Theatre produced by Etch and directed by Oliver Dawe."/>
    <n v="2000"/>
    <n v="2087"/>
    <x v="0"/>
    <x v="1"/>
    <s v="GBP"/>
    <x v="1543"/>
    <x v="1549"/>
    <b v="0"/>
    <n v="53"/>
    <b v="1"/>
    <x v="4"/>
    <n v="1.0435000000000001"/>
    <n v="1070"/>
    <x v="0"/>
    <m/>
  </r>
  <r>
    <n v="3396"/>
    <x v="1549"/>
    <s v="&quot;Rainbowtown&quot; is a new play for kids. Help us bring it to the Main Line during the 2014 Philadelphia Fringe Festival!"/>
    <n v="1500"/>
    <n v="1565"/>
    <x v="0"/>
    <x v="0"/>
    <s v="USD"/>
    <x v="1274"/>
    <x v="1550"/>
    <b v="0"/>
    <n v="28"/>
    <b v="1"/>
    <x v="4"/>
    <n v="1.0433333333333332"/>
    <n v="796.5"/>
    <x v="0"/>
    <m/>
  </r>
  <r>
    <n v="842"/>
    <x v="1550"/>
    <s v="Help fund our new concept album, inspired heavily by Sci-Fi and cosmology. Together, we can make &quot;Frontiers&quot; a great release!"/>
    <n v="2500"/>
    <n v="2608"/>
    <x v="0"/>
    <x v="7"/>
    <s v="CAD"/>
    <x v="1544"/>
    <x v="1551"/>
    <b v="1"/>
    <n v="39"/>
    <b v="1"/>
    <x v="17"/>
    <n v="1.0431999999999999"/>
    <n v="1323.5"/>
    <x v="0"/>
    <m/>
  </r>
  <r>
    <n v="3245"/>
    <x v="1551"/>
    <s v="Five playwrights volunteer at New York's largest soup kitchen and develop a play around the people they meet."/>
    <n v="21000"/>
    <n v="21904"/>
    <x v="0"/>
    <x v="0"/>
    <s v="USD"/>
    <x v="1545"/>
    <x v="1552"/>
    <b v="0"/>
    <n v="270"/>
    <b v="1"/>
    <x v="4"/>
    <n v="1.043047619047619"/>
    <n v="11087"/>
    <x v="0"/>
    <m/>
  </r>
  <r>
    <n v="2731"/>
    <x v="1552"/>
    <s v="Providing a control system and cybersecurity hands-on educational platform for professionals, home-use, and academic institutions."/>
    <n v="30000"/>
    <n v="31291"/>
    <x v="0"/>
    <x v="0"/>
    <s v="USD"/>
    <x v="1546"/>
    <x v="1553"/>
    <b v="0"/>
    <n v="37"/>
    <b v="1"/>
    <x v="0"/>
    <n v="1.0430333333333333"/>
    <n v="15664"/>
    <x v="0"/>
    <m/>
  </r>
  <r>
    <n v="2795"/>
    <x v="1553"/>
    <s v="A new play about five bad bitches who fought in the Civil War disguised as men, premiering at Ars Nova's ANT Fest."/>
    <n v="700"/>
    <n v="730"/>
    <x v="0"/>
    <x v="0"/>
    <s v="USD"/>
    <x v="1547"/>
    <x v="1554"/>
    <b v="0"/>
    <n v="20"/>
    <b v="1"/>
    <x v="4"/>
    <n v="1.0428571428571429"/>
    <n v="375"/>
    <x v="0"/>
    <m/>
  </r>
  <r>
    <n v="2529"/>
    <x v="1554"/>
    <s v="Opera. Short. New."/>
    <n v="6000"/>
    <n v="6257"/>
    <x v="0"/>
    <x v="0"/>
    <s v="USD"/>
    <x v="1548"/>
    <x v="1555"/>
    <b v="0"/>
    <n v="76"/>
    <b v="1"/>
    <x v="18"/>
    <n v="1.0428333333333333"/>
    <n v="3166.5"/>
    <x v="0"/>
    <m/>
  </r>
  <r>
    <n v="1259"/>
    <x v="1555"/>
    <s v="Falling From One is currently in the studio recording their first CD and they need your help!"/>
    <n v="2500"/>
    <n v="2606"/>
    <x v="0"/>
    <x v="0"/>
    <s v="USD"/>
    <x v="1549"/>
    <x v="1556"/>
    <b v="1"/>
    <n v="96"/>
    <b v="1"/>
    <x v="2"/>
    <n v="1.0424"/>
    <n v="1351"/>
    <x v="0"/>
    <m/>
  </r>
  <r>
    <n v="2604"/>
    <x v="1556"/>
    <s v="We're building a full size rocket motor for our Hermes Spacecraft.  Help us Kickstart the next generation of space travel!"/>
    <n v="20000"/>
    <n v="20843.599999999999"/>
    <x v="0"/>
    <x v="0"/>
    <s v="USD"/>
    <x v="1550"/>
    <x v="1557"/>
    <b v="1"/>
    <n v="321"/>
    <b v="1"/>
    <x v="5"/>
    <n v="1.0421799999999999"/>
    <n v="10582.3"/>
    <x v="0"/>
    <m/>
  </r>
  <r>
    <n v="1616"/>
    <x v="1557"/>
    <s v="HELP! We don't have much time.....Join Aly Jados in making her new EP a reality before the world ends!!!!"/>
    <n v="10000"/>
    <n v="10420"/>
    <x v="0"/>
    <x v="0"/>
    <s v="USD"/>
    <x v="1551"/>
    <x v="1558"/>
    <b v="0"/>
    <n v="157"/>
    <b v="1"/>
    <x v="2"/>
    <n v="1.042"/>
    <n v="5288.5"/>
    <x v="0"/>
    <m/>
  </r>
  <r>
    <n v="3438"/>
    <x v="1558"/>
    <s v="Klippies is the debut play from Johannesburg-born writer Jessica SiÃ¢n, premiering at the Southwark Playhouse, London in May 2015."/>
    <n v="2500"/>
    <n v="2605"/>
    <x v="0"/>
    <x v="1"/>
    <s v="GBP"/>
    <x v="1552"/>
    <x v="1559"/>
    <b v="0"/>
    <n v="14"/>
    <b v="1"/>
    <x v="4"/>
    <n v="1.042"/>
    <n v="1309.5"/>
    <x v="0"/>
    <m/>
  </r>
  <r>
    <n v="1207"/>
    <x v="1559"/>
    <s v="A humanistic photo book about ancestral &amp; post-modern Italy."/>
    <n v="16700"/>
    <n v="17396"/>
    <x v="0"/>
    <x v="4"/>
    <s v="EUR"/>
    <x v="1553"/>
    <x v="1560"/>
    <b v="0"/>
    <n v="141"/>
    <b v="1"/>
    <x v="9"/>
    <n v="1.0416766467065868"/>
    <n v="8768.5"/>
    <x v="0"/>
    <m/>
  </r>
  <r>
    <n v="46"/>
    <x v="1560"/>
    <s v="The legendary community TV programme Joy's World is in dire need of new equipment! We are hoping you can help."/>
    <n v="8400"/>
    <n v="8750"/>
    <x v="0"/>
    <x v="6"/>
    <s v="AUD"/>
    <x v="1554"/>
    <x v="1561"/>
    <b v="0"/>
    <n v="45"/>
    <b v="1"/>
    <x v="16"/>
    <n v="1.0416666666666667"/>
    <n v="4397.5"/>
    <x v="0"/>
    <m/>
  </r>
  <r>
    <n v="3226"/>
    <x v="1561"/>
    <s v="Trip The Light Theatre needs YOUR help to fund it's second run of its debut production 'The Sun Shining On her Hands' in London."/>
    <n v="1200"/>
    <n v="1250"/>
    <x v="0"/>
    <x v="1"/>
    <s v="GBP"/>
    <x v="1555"/>
    <x v="1562"/>
    <b v="1"/>
    <n v="21"/>
    <b v="1"/>
    <x v="4"/>
    <n v="1.0416666666666667"/>
    <n v="635.5"/>
    <x v="0"/>
    <m/>
  </r>
  <r>
    <n v="310"/>
    <x v="1562"/>
    <s v="30 day tour to release a compilation CD with 16 original songs about hometowns.  Webisodes and documentary to follow."/>
    <n v="1000"/>
    <n v="1041.29"/>
    <x v="0"/>
    <x v="0"/>
    <s v="USD"/>
    <x v="1556"/>
    <x v="1563"/>
    <b v="1"/>
    <n v="36"/>
    <b v="1"/>
    <x v="14"/>
    <n v="1.04129"/>
    <n v="538.64499999999998"/>
    <x v="0"/>
    <m/>
  </r>
  <r>
    <n v="1187"/>
    <x v="1563"/>
    <s v="A gorgeous monograph of sensual imagery featuring the men of Utah, shot against the incredible expanses of land they call their own."/>
    <n v="8750"/>
    <n v="9111"/>
    <x v="0"/>
    <x v="0"/>
    <s v="USD"/>
    <x v="1557"/>
    <x v="1564"/>
    <b v="0"/>
    <n v="70"/>
    <b v="1"/>
    <x v="9"/>
    <n v="1.0412571428571429"/>
    <n v="4590.5"/>
    <x v="0"/>
    <m/>
  </r>
  <r>
    <n v="368"/>
    <x v="1564"/>
    <s v="Were the Romantics the first backpackers? This film follows them and explores the huge part geography played in their lives and works."/>
    <n v="12500"/>
    <n v="13014"/>
    <x v="0"/>
    <x v="0"/>
    <s v="USD"/>
    <x v="1558"/>
    <x v="1565"/>
    <b v="0"/>
    <n v="159"/>
    <b v="1"/>
    <x v="14"/>
    <n v="1.04112"/>
    <n v="6586.5"/>
    <x v="0"/>
    <m/>
  </r>
  <r>
    <n v="2311"/>
    <x v="1565"/>
    <s v="I'm heading back into the studio!  I'm planning to record a CD of original songs and one with some jazz standards."/>
    <n v="9000"/>
    <n v="9370"/>
    <x v="0"/>
    <x v="0"/>
    <s v="USD"/>
    <x v="1559"/>
    <x v="1566"/>
    <b v="1"/>
    <n v="104"/>
    <b v="1"/>
    <x v="13"/>
    <n v="1.0411111111111111"/>
    <n v="4737"/>
    <x v="0"/>
    <m/>
  </r>
  <r>
    <n v="311"/>
    <x v="1566"/>
    <s v="An imaginative interactive documentary about Leah Callahan, a freestyle wrestler and Olympic hopeful."/>
    <n v="20000"/>
    <n v="20820.330000000002"/>
    <x v="0"/>
    <x v="0"/>
    <s v="USD"/>
    <x v="1560"/>
    <x v="1567"/>
    <b v="1"/>
    <n v="150"/>
    <b v="1"/>
    <x v="14"/>
    <n v="1.0410165"/>
    <n v="10485.165000000001"/>
    <x v="0"/>
    <m/>
  </r>
  <r>
    <n v="2290"/>
    <x v="1567"/>
    <s v="American Standard needs your help pressing their debut EP. Be involved in the artistic process and receive swag in return!"/>
    <n v="1500"/>
    <n v="1561"/>
    <x v="0"/>
    <x v="0"/>
    <s v="USD"/>
    <x v="1561"/>
    <x v="1568"/>
    <b v="0"/>
    <n v="29"/>
    <b v="1"/>
    <x v="2"/>
    <n v="1.0406666666666666"/>
    <n v="795"/>
    <x v="0"/>
    <m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x v="1562"/>
    <x v="1569"/>
    <b v="0"/>
    <n v="78"/>
    <b v="1"/>
    <x v="15"/>
    <n v="1.0405"/>
    <n v="2640.25"/>
    <x v="0"/>
    <m/>
  </r>
  <r>
    <n v="2316"/>
    <x v="1569"/>
    <s v="&quot;The Universal Thump&quot; is the forthcoming orchestral pop album by acclaimed Brooklyn-based Australian singer-songwriter-pianist, Greta Gertler."/>
    <n v="15000"/>
    <n v="15606.4"/>
    <x v="0"/>
    <x v="0"/>
    <s v="USD"/>
    <x v="1563"/>
    <x v="1570"/>
    <b v="1"/>
    <n v="200"/>
    <b v="1"/>
    <x v="13"/>
    <n v="1.0404266666666666"/>
    <n v="7903.2"/>
    <x v="0"/>
    <m/>
  </r>
  <r>
    <n v="1001"/>
    <x v="1570"/>
    <s v="We make stylish sports clothing from LED jackets to backpacks and LED arm bands.With our LED technology you're sure to be seen in style"/>
    <n v="5000"/>
    <n v="5200"/>
    <x v="1"/>
    <x v="1"/>
    <s v="GBP"/>
    <x v="1564"/>
    <x v="1571"/>
    <b v="0"/>
    <n v="4"/>
    <b v="0"/>
    <x v="3"/>
    <n v="1.04"/>
    <n v="2602"/>
    <x v="0"/>
    <m/>
  </r>
  <r>
    <n v="94"/>
    <x v="1571"/>
    <s v="Nathan has his ideal job, the opportunity to see his dream girl on a daily basis. The local bully Jake aims to change all that."/>
    <n v="250"/>
    <n v="260"/>
    <x v="0"/>
    <x v="1"/>
    <s v="GBP"/>
    <x v="1565"/>
    <x v="1572"/>
    <b v="0"/>
    <n v="12"/>
    <b v="1"/>
    <x v="6"/>
    <n v="1.04"/>
    <n v="136"/>
    <x v="0"/>
    <m/>
  </r>
  <r>
    <n v="112"/>
    <x v="1572"/>
    <s v="Only one choice can stop Anthony Oswald from fulfilling his destiny and saving millions of lives, and itâ€™s not his decision to make."/>
    <n v="5000"/>
    <n v="5200"/>
    <x v="0"/>
    <x v="0"/>
    <s v="USD"/>
    <x v="1566"/>
    <x v="1573"/>
    <b v="0"/>
    <n v="81"/>
    <b v="1"/>
    <x v="6"/>
    <n v="1.04"/>
    <n v="2640.5"/>
    <x v="0"/>
    <m/>
  </r>
  <r>
    <n v="780"/>
    <x v="1573"/>
    <s v="We are finishing up recording our new record and we would like help with its physical CD release."/>
    <n v="1000"/>
    <n v="1040"/>
    <x v="0"/>
    <x v="0"/>
    <s v="USD"/>
    <x v="1567"/>
    <x v="1574"/>
    <b v="0"/>
    <n v="27"/>
    <b v="1"/>
    <x v="2"/>
    <n v="1.04"/>
    <n v="533.5"/>
    <x v="0"/>
    <m/>
  </r>
  <r>
    <n v="811"/>
    <x v="1574"/>
    <s v="We need your financial support to cover the tour costs!  (Sound, lights, travel, stage design)"/>
    <n v="1000"/>
    <n v="1040"/>
    <x v="0"/>
    <x v="0"/>
    <s v="USD"/>
    <x v="1568"/>
    <x v="1575"/>
    <b v="0"/>
    <n v="12"/>
    <b v="1"/>
    <x v="2"/>
    <n v="1.04"/>
    <n v="526"/>
    <x v="0"/>
    <m/>
  </r>
  <r>
    <n v="829"/>
    <x v="1575"/>
    <s v="We are a band from South East London- each member is19 years OA. We have been together for two years. Taking pride in making good music"/>
    <n v="500"/>
    <n v="520"/>
    <x v="0"/>
    <x v="1"/>
    <s v="GBP"/>
    <x v="1569"/>
    <x v="1576"/>
    <b v="0"/>
    <n v="16"/>
    <b v="1"/>
    <x v="2"/>
    <n v="1.04"/>
    <n v="268"/>
    <x v="0"/>
    <m/>
  </r>
  <r>
    <n v="1835"/>
    <x v="1576"/>
    <s v="WE ARE A HARD ROCK/PUNK BAND SEEKING FUNDS TO RECORD A NEW EP. _x000a__x000a_https://www.reverbnation.com/dirtylittlerebel"/>
    <n v="500"/>
    <n v="520"/>
    <x v="0"/>
    <x v="1"/>
    <s v="GBP"/>
    <x v="1570"/>
    <x v="1577"/>
    <b v="0"/>
    <n v="11"/>
    <b v="1"/>
    <x v="2"/>
    <n v="1.04"/>
    <n v="265.5"/>
    <x v="0"/>
    <m/>
  </r>
  <r>
    <n v="1893"/>
    <x v="1577"/>
    <s v="Archeology is looking to gain support to release their 7&quot; vinyl single &quot;Hunger&quot; as well as the b-side, &quot;Kings canyon."/>
    <n v="2500"/>
    <n v="2600"/>
    <x v="0"/>
    <x v="0"/>
    <s v="USD"/>
    <x v="1571"/>
    <x v="1578"/>
    <b v="0"/>
    <n v="45"/>
    <b v="1"/>
    <x v="13"/>
    <n v="1.04"/>
    <n v="1322.5"/>
    <x v="0"/>
    <m/>
  </r>
  <r>
    <n v="2317"/>
    <x v="1578"/>
    <s v="Snag the first Wolf Interval release by droners ibreatheFUR and He Can Jog. One month to preorder and then they're gone!"/>
    <n v="400"/>
    <n v="416"/>
    <x v="0"/>
    <x v="0"/>
    <s v="USD"/>
    <x v="1572"/>
    <x v="1579"/>
    <b v="1"/>
    <n v="22"/>
    <b v="1"/>
    <x v="13"/>
    <n v="1.04"/>
    <n v="219"/>
    <x v="0"/>
    <m/>
  </r>
  <r>
    <n v="2840"/>
    <x v="1579"/>
    <s v="The world premiere of an astounding new play at Southwark Playhouse exploring slut shaming/cyber bullying &amp; the emotional repercussions"/>
    <n v="2500"/>
    <n v="2600"/>
    <x v="0"/>
    <x v="1"/>
    <s v="GBP"/>
    <x v="1573"/>
    <x v="1580"/>
    <b v="0"/>
    <n v="132"/>
    <b v="1"/>
    <x v="4"/>
    <n v="1.04"/>
    <n v="1366"/>
    <x v="0"/>
    <m/>
  </r>
  <r>
    <n v="3149"/>
    <x v="1580"/>
    <s v="A student led production at Northwestern U. of an adaptation by Frank Galati of the classic book Kafka on the Shore by Haruki Murakmi."/>
    <n v="1250"/>
    <n v="1300"/>
    <x v="0"/>
    <x v="0"/>
    <s v="USD"/>
    <x v="1574"/>
    <x v="1581"/>
    <b v="1"/>
    <n v="25"/>
    <b v="1"/>
    <x v="4"/>
    <n v="1.04"/>
    <n v="662.5"/>
    <x v="0"/>
    <m/>
  </r>
  <r>
    <n v="3365"/>
    <x v="1581"/>
    <s v="A dazzling dramatic musical drama that takes place inside a Charm City Church! Help us finance a play that is back by popular demand!"/>
    <n v="2500"/>
    <n v="2600"/>
    <x v="0"/>
    <x v="0"/>
    <s v="USD"/>
    <x v="1575"/>
    <x v="1582"/>
    <b v="0"/>
    <n v="3"/>
    <b v="1"/>
    <x v="4"/>
    <n v="1.04"/>
    <n v="1301.5"/>
    <x v="0"/>
    <m/>
  </r>
  <r>
    <n v="3476"/>
    <x v="1582"/>
    <s v="Meet the Martins; a modern family dealing with modern issues in a way that is as All-American as apple pie, James Dean and repression."/>
    <n v="300"/>
    <n v="312"/>
    <x v="0"/>
    <x v="0"/>
    <s v="USD"/>
    <x v="1576"/>
    <x v="1583"/>
    <b v="0"/>
    <n v="6"/>
    <b v="1"/>
    <x v="4"/>
    <n v="1.04"/>
    <n v="159"/>
    <x v="0"/>
    <m/>
  </r>
  <r>
    <n v="3649"/>
    <x v="1583"/>
    <s v="Monies raised will help offset production costs of  transportation of set and actors, theatre rental and advertising costs."/>
    <n v="750"/>
    <n v="780"/>
    <x v="0"/>
    <x v="7"/>
    <s v="CAD"/>
    <x v="1577"/>
    <x v="1584"/>
    <b v="0"/>
    <n v="8"/>
    <b v="1"/>
    <x v="4"/>
    <n v="1.04"/>
    <n v="394"/>
    <x v="0"/>
    <m/>
  </r>
  <r>
    <n v="3651"/>
    <x v="1584"/>
    <s v="A Chicago staged reading of Jim Cartwright's 1992 play-with-music, &quot;The Rise and Fall of Little Voice.&quot;"/>
    <n v="500"/>
    <n v="520"/>
    <x v="0"/>
    <x v="0"/>
    <s v="USD"/>
    <x v="1578"/>
    <x v="1585"/>
    <b v="0"/>
    <n v="9"/>
    <b v="1"/>
    <x v="4"/>
    <n v="1.04"/>
    <n v="264.5"/>
    <x v="0"/>
    <m/>
  </r>
  <r>
    <n v="3663"/>
    <x v="1585"/>
    <s v="Each year our community comes together to put on a fun and funny family show. We need your help to keep our annual event going."/>
    <n v="225"/>
    <n v="234"/>
    <x v="0"/>
    <x v="1"/>
    <s v="GBP"/>
    <x v="1579"/>
    <x v="1586"/>
    <b v="0"/>
    <n v="9"/>
    <b v="1"/>
    <x v="4"/>
    <n v="1.04"/>
    <n v="121.5"/>
    <x v="0"/>
    <m/>
  </r>
  <r>
    <n v="3779"/>
    <x v="1586"/>
    <s v="A fresh, re-telling of the Jesus story for a new generation."/>
    <n v="15000"/>
    <n v="15597"/>
    <x v="0"/>
    <x v="0"/>
    <s v="USD"/>
    <x v="1580"/>
    <x v="1587"/>
    <b v="0"/>
    <n v="115"/>
    <b v="1"/>
    <x v="20"/>
    <n v="1.0398000000000001"/>
    <n v="7856"/>
    <x v="0"/>
    <m/>
  </r>
  <r>
    <n v="365"/>
    <x v="1587"/>
    <s v="Please help us finish this documentary about how Tel Aviv in Israel became a gay friendly liberal hub in a religious state"/>
    <n v="15000"/>
    <n v="15596"/>
    <x v="0"/>
    <x v="1"/>
    <s v="GBP"/>
    <x v="1581"/>
    <x v="1588"/>
    <b v="0"/>
    <n v="65"/>
    <b v="1"/>
    <x v="14"/>
    <n v="1.0397333333333334"/>
    <n v="7830.5"/>
    <x v="0"/>
    <m/>
  </r>
  <r>
    <n v="1193"/>
    <x v="1588"/>
    <s v="Images &amp; the stories behind them from a professional photographers 1st 16 years shooting assignments for major magazines &amp; ad agencies."/>
    <n v="21000"/>
    <n v="21831"/>
    <x v="0"/>
    <x v="0"/>
    <s v="USD"/>
    <x v="1582"/>
    <x v="1589"/>
    <b v="0"/>
    <n v="273"/>
    <b v="1"/>
    <x v="9"/>
    <n v="1.0395714285714286"/>
    <n v="11052"/>
    <x v="0"/>
    <m/>
  </r>
  <r>
    <n v="354"/>
    <x v="1589"/>
    <s v="A carousel has spun since 1925 in a small town in NY. It once inspired Rod Serling and has since become a portal into the Twilight Zone"/>
    <n v="3500"/>
    <n v="3638"/>
    <x v="0"/>
    <x v="0"/>
    <s v="USD"/>
    <x v="1583"/>
    <x v="1590"/>
    <b v="1"/>
    <n v="29"/>
    <b v="1"/>
    <x v="14"/>
    <n v="1.0394285714285714"/>
    <n v="1833.5"/>
    <x v="0"/>
    <m/>
  </r>
  <r>
    <n v="397"/>
    <x v="1590"/>
    <s v="A documentary film about Nam's first visit back to Korea since her adoption at 6 months in 1976, about the kids in the orphanages now and about Korea."/>
    <n v="12444"/>
    <n v="12929.35"/>
    <x v="0"/>
    <x v="0"/>
    <s v="USD"/>
    <x v="1584"/>
    <x v="1591"/>
    <b v="0"/>
    <n v="229"/>
    <b v="1"/>
    <x v="14"/>
    <n v="1.0390027322404372"/>
    <n v="6579.1750000000002"/>
    <x v="0"/>
    <m/>
  </r>
  <r>
    <n v="3"/>
    <x v="1591"/>
    <s v="We already produced the *very* beginning of this story. Help us to see it through?"/>
    <n v="10000"/>
    <n v="10390"/>
    <x v="0"/>
    <x v="0"/>
    <s v="USD"/>
    <x v="1585"/>
    <x v="1592"/>
    <b v="0"/>
    <n v="150"/>
    <b v="1"/>
    <x v="16"/>
    <n v="1.0389999999999999"/>
    <n v="5270"/>
    <x v="0"/>
    <m/>
  </r>
  <r>
    <n v="3369"/>
    <x v="1592"/>
    <s v="How far would you go for revenge? The Collector is a dark thriller of regret, retribution and broken masculinity."/>
    <n v="5000"/>
    <n v="5195"/>
    <x v="0"/>
    <x v="9"/>
    <s v="EUR"/>
    <x v="1586"/>
    <x v="1593"/>
    <b v="0"/>
    <n v="54"/>
    <b v="1"/>
    <x v="4"/>
    <n v="1.0389999999999999"/>
    <n v="2624.5"/>
    <x v="0"/>
    <m/>
  </r>
  <r>
    <n v="791"/>
    <x v="1593"/>
    <s v="Second album from award-winning Brad Hoshaw &amp; the Seven Deadlies, featuring crowd favorites &quot;New Tattoo&quot; and &quot;Delta King.&quot;"/>
    <n v="7500"/>
    <n v="7790"/>
    <x v="0"/>
    <x v="0"/>
    <s v="USD"/>
    <x v="1587"/>
    <x v="1594"/>
    <b v="0"/>
    <n v="128"/>
    <b v="1"/>
    <x v="2"/>
    <n v="1.0386666666666666"/>
    <n v="3959"/>
    <x v="0"/>
    <m/>
  </r>
  <r>
    <n v="1471"/>
    <x v="1594"/>
    <s v="Help improve the equipment, signal, and reach of 93.5 KNCE True Taos Radio, a new experiment in grassroots community media."/>
    <n v="32000"/>
    <n v="33229"/>
    <x v="0"/>
    <x v="0"/>
    <s v="USD"/>
    <x v="1588"/>
    <x v="1595"/>
    <b v="1"/>
    <n v="343"/>
    <b v="1"/>
    <x v="8"/>
    <n v="1.03840625"/>
    <n v="16786"/>
    <x v="0"/>
    <m/>
  </r>
  <r>
    <n v="401"/>
    <x v="1595"/>
    <s v="Join us as we explore their humanity, intellect and legacy, demonstrating to young women around the world that all things are possible."/>
    <n v="50000"/>
    <n v="51906"/>
    <x v="0"/>
    <x v="0"/>
    <s v="USD"/>
    <x v="1589"/>
    <x v="1596"/>
    <b v="0"/>
    <n v="73"/>
    <b v="1"/>
    <x v="14"/>
    <n v="1.0381199999999999"/>
    <n v="25989.5"/>
    <x v="0"/>
    <m/>
  </r>
  <r>
    <n v="1244"/>
    <x v="1596"/>
    <s v="THEATRUM MUNDI releases DEBUT ALBUM! Pre-order &quot;The Eyes of the Realm&quot; and help make it happen!"/>
    <n v="2000"/>
    <n v="2076"/>
    <x v="0"/>
    <x v="0"/>
    <s v="USD"/>
    <x v="1590"/>
    <x v="1597"/>
    <b v="1"/>
    <n v="45"/>
    <b v="1"/>
    <x v="2"/>
    <n v="1.038"/>
    <n v="1060.5"/>
    <x v="0"/>
    <m/>
  </r>
  <r>
    <n v="1637"/>
    <x v="1597"/>
    <s v="We (the band Sunset) has been invited to play in Philadelphia.   Help us get there and you will receive special prizes."/>
    <n v="500"/>
    <n v="519"/>
    <x v="0"/>
    <x v="0"/>
    <s v="USD"/>
    <x v="1591"/>
    <x v="1598"/>
    <b v="0"/>
    <n v="15"/>
    <b v="1"/>
    <x v="2"/>
    <n v="1.038"/>
    <n v="267"/>
    <x v="0"/>
    <m/>
  </r>
  <r>
    <n v="2461"/>
    <x v="1598"/>
    <s v="Songs of faith and worship that are so deeply spiritual you could sing them in church, so down to earth you could play them in a bar."/>
    <n v="7500"/>
    <n v="7785"/>
    <x v="0"/>
    <x v="0"/>
    <s v="USD"/>
    <x v="1592"/>
    <x v="1599"/>
    <b v="0"/>
    <n v="86"/>
    <b v="1"/>
    <x v="13"/>
    <n v="1.038"/>
    <n v="3935.5"/>
    <x v="0"/>
    <m/>
  </r>
  <r>
    <n v="3388"/>
    <x v="1599"/>
    <s v="ICONS is a unique new play about the Amazon warrior women from Greek myth and re-imagines them from a contemporary female perspective."/>
    <n v="1500"/>
    <n v="1557"/>
    <x v="0"/>
    <x v="1"/>
    <s v="GBP"/>
    <x v="1593"/>
    <x v="1600"/>
    <b v="0"/>
    <n v="45"/>
    <b v="1"/>
    <x v="4"/>
    <n v="1.038"/>
    <n v="801"/>
    <x v="0"/>
    <m/>
  </r>
  <r>
    <n v="809"/>
    <x v="1600"/>
    <s v="Acknowledged songwriter looking to record album of new songs to secure a Publishing Contract"/>
    <n v="4000"/>
    <n v="4151"/>
    <x v="0"/>
    <x v="0"/>
    <s v="USD"/>
    <x v="1594"/>
    <x v="1601"/>
    <b v="0"/>
    <n v="52"/>
    <b v="1"/>
    <x v="2"/>
    <n v="1.03775"/>
    <n v="2101.5"/>
    <x v="0"/>
    <m/>
  </r>
  <r>
    <n v="2535"/>
    <x v="1601"/>
    <s v="Mark Hayes: Requiem Recording"/>
    <n v="20000"/>
    <n v="20755"/>
    <x v="0"/>
    <x v="0"/>
    <s v="USD"/>
    <x v="1595"/>
    <x v="1602"/>
    <b v="0"/>
    <n v="78"/>
    <b v="1"/>
    <x v="18"/>
    <n v="1.03775"/>
    <n v="10416.5"/>
    <x v="0"/>
    <m/>
  </r>
  <r>
    <n v="1220"/>
    <x v="1602"/>
    <s v="A beautiful photo art book of portraits and conversations with people that may expand your idea of gender."/>
    <n v="15000"/>
    <n v="15565"/>
    <x v="0"/>
    <x v="2"/>
    <s v="EUR"/>
    <x v="1596"/>
    <x v="1603"/>
    <b v="0"/>
    <n v="140"/>
    <b v="1"/>
    <x v="9"/>
    <n v="1.0376666666666667"/>
    <n v="7852.5"/>
    <x v="0"/>
    <m/>
  </r>
  <r>
    <n v="3505"/>
    <x v="1603"/>
    <s v="Four myths._x000a_Four writers._x000a_Four new takes._x000a__x000a_The Four Disgracers comes to the stage to launch a new theatre group, Ixion."/>
    <n v="2500"/>
    <n v="2594"/>
    <x v="0"/>
    <x v="0"/>
    <s v="USD"/>
    <x v="1597"/>
    <x v="1604"/>
    <b v="0"/>
    <n v="39"/>
    <b v="1"/>
    <x v="4"/>
    <n v="1.0376000000000001"/>
    <n v="1316.5"/>
    <x v="0"/>
    <m/>
  </r>
  <r>
    <n v="2703"/>
    <x v="1604"/>
    <s v="Â¡Tu nuevo espacio cultural multidisciplinario en el centro de Pachuca, Hidalgo"/>
    <n v="40000"/>
    <n v="41500"/>
    <x v="2"/>
    <x v="18"/>
    <s v="MXN"/>
    <x v="1598"/>
    <x v="1605"/>
    <b v="0"/>
    <n v="45"/>
    <b v="0"/>
    <x v="12"/>
    <n v="1.0375000000000001"/>
    <n v="20772.5"/>
    <x v="0"/>
    <m/>
  </r>
  <r>
    <n v="754"/>
    <x v="1605"/>
    <s v="A book about a couples first year of marriage. Read the inspirational story of how God helped them overcome cancer, amputation and more"/>
    <n v="2000"/>
    <n v="2075"/>
    <x v="0"/>
    <x v="0"/>
    <s v="USD"/>
    <x v="1599"/>
    <x v="1606"/>
    <b v="0"/>
    <n v="49"/>
    <b v="1"/>
    <x v="15"/>
    <n v="1.0375000000000001"/>
    <n v="1062"/>
    <x v="0"/>
    <m/>
  </r>
  <r>
    <n v="3399"/>
    <x v="1606"/>
    <s v="13 young people have taken over Spinning Wheel Theatre to choose, produce and create their own show from scratch."/>
    <n v="1200"/>
    <n v="1245"/>
    <x v="0"/>
    <x v="1"/>
    <s v="GBP"/>
    <x v="1600"/>
    <x v="1607"/>
    <b v="0"/>
    <n v="46"/>
    <b v="1"/>
    <x v="4"/>
    <n v="1.0375000000000001"/>
    <n v="645.5"/>
    <x v="0"/>
    <m/>
  </r>
  <r>
    <n v="2997"/>
    <x v="1607"/>
    <s v="We're moving to a new space and upgrading our facilities to continue providing a local theatre venue and arts education program!"/>
    <n v="10000"/>
    <n v="10373"/>
    <x v="0"/>
    <x v="0"/>
    <s v="USD"/>
    <x v="1601"/>
    <x v="1608"/>
    <b v="0"/>
    <n v="115"/>
    <b v="1"/>
    <x v="12"/>
    <n v="1.0373000000000001"/>
    <n v="5244"/>
    <x v="0"/>
    <m/>
  </r>
  <r>
    <n v="245"/>
    <x v="1608"/>
    <s v="&quot;Human society fascinates me &amp; awes me &amp; fills me with grief &amp; joy; I just can't find my place to plug into it.&quot; - C. Converse, 8/10/74"/>
    <n v="5000"/>
    <n v="5186"/>
    <x v="0"/>
    <x v="0"/>
    <s v="USD"/>
    <x v="1602"/>
    <x v="1609"/>
    <b v="1"/>
    <n v="96"/>
    <b v="1"/>
    <x v="14"/>
    <n v="1.0371999999999999"/>
    <n v="2641"/>
    <x v="0"/>
    <m/>
  </r>
  <r>
    <n v="1370"/>
    <x v="1609"/>
    <s v="Songs about the first year of parenthood, often inappropriate for children"/>
    <n v="1500"/>
    <n v="1555"/>
    <x v="0"/>
    <x v="0"/>
    <s v="USD"/>
    <x v="1603"/>
    <x v="1610"/>
    <b v="0"/>
    <n v="20"/>
    <b v="1"/>
    <x v="2"/>
    <n v="1.0366666666666666"/>
    <n v="787.5"/>
    <x v="0"/>
    <m/>
  </r>
  <r>
    <n v="1629"/>
    <x v="1610"/>
    <s v="Help Off The Turnpike release new music, and set fire to everything!"/>
    <n v="6000"/>
    <n v="6220"/>
    <x v="0"/>
    <x v="0"/>
    <s v="USD"/>
    <x v="1604"/>
    <x v="1611"/>
    <b v="0"/>
    <n v="82"/>
    <b v="1"/>
    <x v="2"/>
    <n v="1.0366666666666666"/>
    <n v="3151"/>
    <x v="0"/>
    <m/>
  </r>
  <r>
    <n v="3379"/>
    <x v="1611"/>
    <s v="A play by Alexei Arbuzov about the lives of three teenagers during the Nazi siege of Leningrad, 1942, in a new adaptation by Nick Dear."/>
    <n v="2000"/>
    <n v="2073"/>
    <x v="0"/>
    <x v="1"/>
    <s v="GBP"/>
    <x v="1605"/>
    <x v="1612"/>
    <b v="0"/>
    <n v="38"/>
    <b v="1"/>
    <x v="4"/>
    <n v="1.0365"/>
    <n v="1055.5"/>
    <x v="0"/>
    <m/>
  </r>
  <r>
    <n v="328"/>
    <x v="1612"/>
    <s v="A documentary that tells the real story of the misunderstood author, and explores the iconic status he still commands today."/>
    <n v="75000"/>
    <n v="77710.8"/>
    <x v="0"/>
    <x v="0"/>
    <s v="USD"/>
    <x v="1606"/>
    <x v="1613"/>
    <b v="1"/>
    <n v="498"/>
    <b v="1"/>
    <x v="14"/>
    <n v="1.036144"/>
    <n v="39104.400000000001"/>
    <x v="0"/>
    <m/>
  </r>
  <r>
    <n v="2718"/>
    <x v="1613"/>
    <s v="The Bard has burst beyond the big top and we're reaching out to our Beloved Benefactors to help build our festival's future."/>
    <n v="18000"/>
    <n v="18645"/>
    <x v="0"/>
    <x v="0"/>
    <s v="USD"/>
    <x v="1607"/>
    <x v="1614"/>
    <b v="1"/>
    <n v="148"/>
    <b v="1"/>
    <x v="12"/>
    <n v="1.0358333333333334"/>
    <n v="9396.5"/>
    <x v="0"/>
    <m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x v="1608"/>
    <x v="1615"/>
    <b v="0"/>
    <n v="76"/>
    <b v="1"/>
    <x v="4"/>
    <n v="1.0358333333333334"/>
    <n v="3145.5"/>
    <x v="0"/>
    <m/>
  </r>
  <r>
    <n v="1505"/>
    <x v="1615"/>
    <s v="Michal Iwanowskiâ€™s photobook documents a 2,200 km solitary journey that echoes his grandfatherâ€™s daring escape from a PoW camp."/>
    <n v="16000"/>
    <n v="16573"/>
    <x v="0"/>
    <x v="2"/>
    <s v="EUR"/>
    <x v="1609"/>
    <x v="1616"/>
    <b v="1"/>
    <n v="345"/>
    <b v="1"/>
    <x v="9"/>
    <n v="1.0358125"/>
    <n v="8459"/>
    <x v="0"/>
    <m/>
  </r>
  <r>
    <n v="2542"/>
    <x v="1616"/>
    <s v="Marquita Renee Ntim records her first Classical Album, complete with her playing the viola, cello and singing opera."/>
    <n v="700"/>
    <n v="725"/>
    <x v="0"/>
    <x v="0"/>
    <s v="USD"/>
    <x v="1610"/>
    <x v="1617"/>
    <b v="0"/>
    <n v="13"/>
    <b v="1"/>
    <x v="18"/>
    <n v="1.0357142857142858"/>
    <n v="369"/>
    <x v="0"/>
    <m/>
  </r>
  <r>
    <n v="3411"/>
    <x v="1617"/>
    <s v="The world's Boarding School history is brutal. But in this acclaimed play, Natives run the school, and Whites are being assimilated."/>
    <n v="15000"/>
    <n v="15535"/>
    <x v="0"/>
    <x v="0"/>
    <s v="USD"/>
    <x v="1611"/>
    <x v="1618"/>
    <b v="0"/>
    <n v="78"/>
    <b v="1"/>
    <x v="4"/>
    <n v="1.0356666666666667"/>
    <n v="7806.5"/>
    <x v="0"/>
    <m/>
  </r>
  <r>
    <n v="1636"/>
    <x v="1618"/>
    <s v="Butch County is a hard rockin bunch of girls and boy-girls from Austin.  Help us show San Francisco  Pride how we do it in Texas!"/>
    <n v="4500"/>
    <n v="4660"/>
    <x v="0"/>
    <x v="0"/>
    <s v="USD"/>
    <x v="1612"/>
    <x v="1619"/>
    <b v="0"/>
    <n v="87"/>
    <b v="1"/>
    <x v="2"/>
    <n v="1.0355555555555556"/>
    <n v="2373.5"/>
    <x v="0"/>
    <m/>
  </r>
  <r>
    <n v="2087"/>
    <x v="1619"/>
    <s v="Support Joy Shannon and the Beauty Marks record their 4th studio album &quot;Out of My Dreams and Into My Arms&quot; and create a music video!"/>
    <n v="1500"/>
    <n v="1553"/>
    <x v="0"/>
    <x v="0"/>
    <s v="USD"/>
    <x v="1613"/>
    <x v="1620"/>
    <b v="0"/>
    <n v="25"/>
    <b v="1"/>
    <x v="13"/>
    <n v="1.0353333333333334"/>
    <n v="789"/>
    <x v="0"/>
    <m/>
  </r>
  <r>
    <n v="3748"/>
    <x v="1620"/>
    <s v="An irreverent look at the Iowa Caucuses and the oversized role this undersized state plays in the presidential election process."/>
    <n v="5000"/>
    <n v="5176"/>
    <x v="0"/>
    <x v="0"/>
    <s v="USD"/>
    <x v="1614"/>
    <x v="1621"/>
    <b v="0"/>
    <n v="52"/>
    <b v="1"/>
    <x v="20"/>
    <n v="1.0351999999999999"/>
    <n v="2614"/>
    <x v="0"/>
    <m/>
  </r>
  <r>
    <n v="1273"/>
    <x v="1621"/>
    <s v="Run Coyote is raising funds to produce their debut album - &quot;Youth Haunts&quot; - on vinyl LP and CD"/>
    <n v="4000"/>
    <n v="4140"/>
    <x v="0"/>
    <x v="7"/>
    <s v="CAD"/>
    <x v="1615"/>
    <x v="1622"/>
    <b v="1"/>
    <n v="54"/>
    <b v="1"/>
    <x v="2"/>
    <n v="1.0349999999999999"/>
    <n v="2097"/>
    <x v="0"/>
    <m/>
  </r>
  <r>
    <n v="3208"/>
    <x v="1622"/>
    <s v="The political and personal collide in a raw and intimate look at a pre-9/11 America: &quot;The Coming World&quot; by Christopher Shinn"/>
    <n v="5000"/>
    <n v="5175"/>
    <x v="0"/>
    <x v="0"/>
    <s v="USD"/>
    <x v="1616"/>
    <x v="1623"/>
    <b v="1"/>
    <n v="82"/>
    <b v="1"/>
    <x v="4"/>
    <n v="1.0349999999999999"/>
    <n v="2628.5"/>
    <x v="0"/>
    <m/>
  </r>
  <r>
    <n v="3372"/>
    <x v="1623"/>
    <s v="This play tells the story of the toxicity of sensationalism shown through one man's struggle with notoriety."/>
    <n v="1000"/>
    <n v="1035"/>
    <x v="0"/>
    <x v="0"/>
    <s v="USD"/>
    <x v="1114"/>
    <x v="1624"/>
    <b v="0"/>
    <n v="27"/>
    <b v="1"/>
    <x v="4"/>
    <n v="1.0349999999999999"/>
    <n v="531"/>
    <x v="0"/>
    <m/>
  </r>
  <r>
    <n v="3414"/>
    <x v="1624"/>
    <s v="A new twist on our annual festival of fully-produced plays by member playwrights, performed by a talented ensemble cast!"/>
    <n v="3000"/>
    <n v="3105"/>
    <x v="0"/>
    <x v="0"/>
    <s v="USD"/>
    <x v="1617"/>
    <x v="1625"/>
    <b v="0"/>
    <n v="44"/>
    <b v="1"/>
    <x v="4"/>
    <n v="1.0349999999999999"/>
    <n v="1574.5"/>
    <x v="0"/>
    <m/>
  </r>
  <r>
    <n v="3559"/>
    <x v="1625"/>
    <s v="A theatre company designed to help young people to come out of their shell. Offering workshops and original shows directly to schools."/>
    <n v="1000"/>
    <n v="1035"/>
    <x v="0"/>
    <x v="6"/>
    <s v="AUD"/>
    <x v="1618"/>
    <x v="1626"/>
    <b v="0"/>
    <n v="24"/>
    <b v="1"/>
    <x v="4"/>
    <n v="1.0349999999999999"/>
    <n v="529.5"/>
    <x v="0"/>
    <m/>
  </r>
  <r>
    <n v="3668"/>
    <x v="1626"/>
    <s v="A stunning production of Michele Lowe's biting play, The Smell of the Kill.  Brought to you by Michael Sheeks and his friends &amp; heroes."/>
    <n v="1000"/>
    <n v="1035"/>
    <x v="0"/>
    <x v="0"/>
    <s v="USD"/>
    <x v="1619"/>
    <x v="1627"/>
    <b v="0"/>
    <n v="28"/>
    <b v="1"/>
    <x v="4"/>
    <n v="1.0349999999999999"/>
    <n v="531.5"/>
    <x v="0"/>
    <m/>
  </r>
  <r>
    <n v="1520"/>
    <x v="1627"/>
    <s v="A self-published photography book by Andrew Miksys from his new series about Belarus"/>
    <n v="18000"/>
    <n v="18625"/>
    <x v="0"/>
    <x v="0"/>
    <s v="USD"/>
    <x v="1620"/>
    <x v="1628"/>
    <b v="1"/>
    <n v="167"/>
    <b v="1"/>
    <x v="9"/>
    <n v="1.0347222222222223"/>
    <n v="9396"/>
    <x v="0"/>
    <m/>
  </r>
  <r>
    <n v="3705"/>
    <x v="1628"/>
    <s v="The play satirizes the Chicago improvisation scene exposing the rules of the craft and the eccentricities of its participants"/>
    <n v="2827"/>
    <n v="2925"/>
    <x v="0"/>
    <x v="0"/>
    <s v="USD"/>
    <x v="1621"/>
    <x v="1629"/>
    <b v="0"/>
    <n v="35"/>
    <b v="1"/>
    <x v="4"/>
    <n v="1.0346657233816767"/>
    <n v="1480"/>
    <x v="0"/>
    <m/>
  </r>
  <r>
    <n v="855"/>
    <x v="1629"/>
    <s v="AtteroTerra's &quot;Pray for Apocalypse&quot; is fully completed, and only being held up by funding."/>
    <n v="1450"/>
    <n v="1500"/>
    <x v="0"/>
    <x v="0"/>
    <s v="USD"/>
    <x v="1622"/>
    <x v="1630"/>
    <b v="0"/>
    <n v="47"/>
    <b v="1"/>
    <x v="17"/>
    <n v="1.0344827586206897"/>
    <n v="773.5"/>
    <x v="0"/>
    <m/>
  </r>
  <r>
    <n v="2664"/>
    <x v="1630"/>
    <s v="We believe that the true purpose of education is to enable people to create real things that make the world better. Join us!"/>
    <n v="17500"/>
    <n v="18100"/>
    <x v="0"/>
    <x v="0"/>
    <s v="USD"/>
    <x v="1623"/>
    <x v="1631"/>
    <b v="0"/>
    <n v="104"/>
    <b v="1"/>
    <x v="19"/>
    <n v="1.0342857142857143"/>
    <n v="9102"/>
    <x v="0"/>
    <m/>
  </r>
  <r>
    <n v="3221"/>
    <x v="1631"/>
    <s v="A one-man show about love, loss, and motorways, written &amp; performed by Ben Norris. Help us get to the 2015 Edinburgh Fringe and beyond!"/>
    <n v="4000"/>
    <n v="4137"/>
    <x v="0"/>
    <x v="1"/>
    <s v="GBP"/>
    <x v="1624"/>
    <x v="1632"/>
    <b v="1"/>
    <n v="113"/>
    <b v="1"/>
    <x v="4"/>
    <n v="1.0342499999999999"/>
    <n v="2125"/>
    <x v="0"/>
    <m/>
  </r>
  <r>
    <n v="2540"/>
    <x v="1632"/>
    <s v="â€œVladimir in Butterfly Countryâ€ is a chamber opera by composer Ann Callaway and Jaime Robles, which will premiere October 30, 2011."/>
    <n v="2500"/>
    <n v="2585"/>
    <x v="0"/>
    <x v="0"/>
    <s v="USD"/>
    <x v="1625"/>
    <x v="1633"/>
    <b v="0"/>
    <n v="27"/>
    <b v="1"/>
    <x v="18"/>
    <n v="1.034"/>
    <n v="1306"/>
    <x v="0"/>
    <m/>
  </r>
  <r>
    <n v="3278"/>
    <x v="1633"/>
    <s v="This Victorian gothic tragedy tells the untold story of Estella Havisham. Combining puppetry, music and striking digital projections."/>
    <n v="2500"/>
    <n v="2585"/>
    <x v="0"/>
    <x v="1"/>
    <s v="GBP"/>
    <x v="1626"/>
    <x v="1634"/>
    <b v="1"/>
    <n v="34"/>
    <b v="1"/>
    <x v="4"/>
    <n v="1.034"/>
    <n v="1309.5"/>
    <x v="0"/>
    <m/>
  </r>
  <r>
    <n v="3302"/>
    <x v="1634"/>
    <s v="FilosofÃ­a de los anÃ³nimos"/>
    <n v="8400"/>
    <n v="8685"/>
    <x v="0"/>
    <x v="8"/>
    <s v="EUR"/>
    <x v="1627"/>
    <x v="1635"/>
    <b v="0"/>
    <n v="50"/>
    <b v="1"/>
    <x v="4"/>
    <n v="1.0339285714285715"/>
    <n v="4367.5"/>
    <x v="0"/>
    <m/>
  </r>
  <r>
    <n v="3463"/>
    <x v="1635"/>
    <s v="Uncalled For is finally bringing their latest work of intelligently reckless stream-of-consciousness sketch comedy to Toronto."/>
    <n v="10000"/>
    <n v="10338"/>
    <x v="0"/>
    <x v="7"/>
    <s v="CAD"/>
    <x v="1628"/>
    <x v="1636"/>
    <b v="0"/>
    <n v="114"/>
    <b v="1"/>
    <x v="4"/>
    <n v="1.0338000000000001"/>
    <n v="5226"/>
    <x v="0"/>
    <m/>
  </r>
  <r>
    <n v="1519"/>
    <x v="1636"/>
    <s v="A documentary photobook that captures the late 70s in evangelical America seen thru the eyes of a closeted and religious young man."/>
    <n v="9000"/>
    <n v="9302.75"/>
    <x v="0"/>
    <x v="0"/>
    <s v="USD"/>
    <x v="1629"/>
    <x v="1637"/>
    <b v="1"/>
    <n v="145"/>
    <b v="1"/>
    <x v="9"/>
    <n v="1.033638888888889"/>
    <n v="4723.875"/>
    <x v="0"/>
    <m/>
  </r>
  <r>
    <n v="367"/>
    <x v="1637"/>
    <s v="This film relates how one country's burning desire for independence unified a diverse nation into a successful nonviolent revolution."/>
    <n v="10000"/>
    <n v="10335.01"/>
    <x v="0"/>
    <x v="0"/>
    <s v="USD"/>
    <x v="1630"/>
    <x v="1638"/>
    <b v="0"/>
    <n v="119"/>
    <b v="1"/>
    <x v="14"/>
    <n v="1.033501"/>
    <n v="5227.0050000000001"/>
    <x v="0"/>
    <m/>
  </r>
  <r>
    <n v="3753"/>
    <x v="1638"/>
    <s v="An English-language production of the opera TannhÃ¤user. Some of the greatest songs ever composed, now with lyrics we can understand."/>
    <n v="5000"/>
    <n v="5167"/>
    <x v="0"/>
    <x v="0"/>
    <s v="USD"/>
    <x v="1631"/>
    <x v="1639"/>
    <b v="0"/>
    <n v="30"/>
    <b v="1"/>
    <x v="20"/>
    <n v="1.0334000000000001"/>
    <n v="2598.5"/>
    <x v="0"/>
    <m/>
  </r>
  <r>
    <n v="114"/>
    <x v="1639"/>
    <s v="This film explores the complicated nature that exists in all human relationships. A mother and a daughter seek to find happiness."/>
    <n v="3000"/>
    <n v="3100"/>
    <x v="0"/>
    <x v="0"/>
    <s v="USD"/>
    <x v="1632"/>
    <x v="1640"/>
    <b v="0"/>
    <n v="35"/>
    <b v="1"/>
    <x v="6"/>
    <n v="1.0333333333333334"/>
    <n v="1567.5"/>
    <x v="0"/>
    <m/>
  </r>
  <r>
    <n v="827"/>
    <x v="1640"/>
    <s v="We want to release our Losing Wings EP on a week-long tour of California's music scene!  We've got the EP made, we just need gas money!"/>
    <n v="300"/>
    <n v="310"/>
    <x v="0"/>
    <x v="0"/>
    <s v="USD"/>
    <x v="1633"/>
    <x v="1641"/>
    <b v="0"/>
    <n v="11"/>
    <b v="1"/>
    <x v="2"/>
    <n v="1.0333333333333334"/>
    <n v="160.5"/>
    <x v="0"/>
    <m/>
  </r>
  <r>
    <n v="1927"/>
    <x v="1641"/>
    <s v="Hampshire is headed to GBS Detroit."/>
    <n v="600"/>
    <n v="620"/>
    <x v="0"/>
    <x v="0"/>
    <s v="USD"/>
    <x v="1634"/>
    <x v="1642"/>
    <b v="0"/>
    <n v="11"/>
    <b v="1"/>
    <x v="13"/>
    <n v="1.0333333333333334"/>
    <n v="315.5"/>
    <x v="0"/>
    <m/>
  </r>
  <r>
    <n v="2740"/>
    <x v="1642"/>
    <s v="I am interested in testing the plant yields of this vertical garden as well as some other applications"/>
    <n v="300"/>
    <n v="310"/>
    <x v="0"/>
    <x v="0"/>
    <s v="USD"/>
    <x v="1635"/>
    <x v="1643"/>
    <b v="0"/>
    <n v="17"/>
    <b v="1"/>
    <x v="0"/>
    <n v="1.0333333333333334"/>
    <n v="163.5"/>
    <x v="0"/>
    <m/>
  </r>
  <r>
    <n v="2825"/>
    <x v="1643"/>
    <s v="Help Saltmine Theatre Company tell the exciting story of St Nicholas and the importance of gratefulness in their new Christmas show."/>
    <n v="3000"/>
    <n v="3100"/>
    <x v="0"/>
    <x v="1"/>
    <s v="GBP"/>
    <x v="1636"/>
    <x v="1644"/>
    <b v="0"/>
    <n v="51"/>
    <b v="1"/>
    <x v="4"/>
    <n v="1.0333333333333334"/>
    <n v="1575.5"/>
    <x v="0"/>
    <m/>
  </r>
  <r>
    <n v="60"/>
    <x v="1644"/>
    <s v="Set in a beautiful but desolate world, we see how loneliness can lead to friendship in unconventional ways."/>
    <n v="4500"/>
    <n v="4648.33"/>
    <x v="0"/>
    <x v="1"/>
    <s v="GBP"/>
    <x v="1637"/>
    <x v="1645"/>
    <b v="0"/>
    <n v="108"/>
    <b v="1"/>
    <x v="6"/>
    <n v="1.0329622222222221"/>
    <n v="2378.165"/>
    <x v="0"/>
    <m/>
  </r>
  <r>
    <n v="2991"/>
    <x v="1645"/>
    <s v="A new intimate listening room with tables &amp; theatre seating where artist &amp; fans connect through music, comedy &amp; performing arts."/>
    <n v="8500"/>
    <n v="8780"/>
    <x v="0"/>
    <x v="0"/>
    <s v="USD"/>
    <x v="1638"/>
    <x v="1646"/>
    <b v="0"/>
    <n v="93"/>
    <b v="1"/>
    <x v="12"/>
    <n v="1.0329411764705883"/>
    <n v="4436.5"/>
    <x v="0"/>
    <m/>
  </r>
  <r>
    <n v="2485"/>
    <x v="1646"/>
    <s v="We're trying to fund a fall tour to Dallas,  where we will record our debut album with Grammy award-winning producer, Stuart Sikes."/>
    <n v="2000"/>
    <n v="2065"/>
    <x v="0"/>
    <x v="0"/>
    <s v="USD"/>
    <x v="1639"/>
    <x v="1647"/>
    <b v="0"/>
    <n v="41"/>
    <b v="1"/>
    <x v="13"/>
    <n v="1.0325"/>
    <n v="1053"/>
    <x v="0"/>
    <m/>
  </r>
  <r>
    <n v="288"/>
    <x v="1647"/>
    <s v="A portrait of Oceana, WV, an old coal mining town that has become the epicenter of the Oxycontin epidemic, earning the nickname Oxyana."/>
    <n v="50000"/>
    <n v="51605.31"/>
    <x v="0"/>
    <x v="0"/>
    <s v="USD"/>
    <x v="1640"/>
    <x v="1648"/>
    <b v="1"/>
    <n v="447"/>
    <b v="1"/>
    <x v="14"/>
    <n v="1.0321061999999999"/>
    <n v="26026.154999999999"/>
    <x v="0"/>
    <m/>
  </r>
  <r>
    <n v="3235"/>
    <x v="1648"/>
    <s v="Bring the spectacular PLEASE EXCUSE MY DEAR AUNT SALLY to Edinburgh this August for a 4-week run at the prestigious Pleasance Theatre!"/>
    <n v="15000"/>
    <n v="15481"/>
    <x v="0"/>
    <x v="0"/>
    <s v="USD"/>
    <x v="1641"/>
    <x v="1649"/>
    <b v="1"/>
    <n v="181"/>
    <b v="1"/>
    <x v="4"/>
    <n v="1.0320666666666667"/>
    <n v="7831"/>
    <x v="0"/>
    <m/>
  </r>
  <r>
    <n v="2491"/>
    <x v="1649"/>
    <s v="Nathan Evans, instrumental rock guitarist and official V3fights.com artist, is releasing his first solo EP entitled Remove The Illusion"/>
    <n v="500"/>
    <n v="516"/>
    <x v="0"/>
    <x v="0"/>
    <s v="USD"/>
    <x v="1642"/>
    <x v="1650"/>
    <b v="0"/>
    <n v="10"/>
    <b v="1"/>
    <x v="13"/>
    <n v="1.032"/>
    <n v="263"/>
    <x v="0"/>
    <m/>
  </r>
  <r>
    <n v="2924"/>
    <x v="1650"/>
    <s v="Theatre is home and there's no place like home!  So, click your heels three times, and come home to the magic we create for you!"/>
    <n v="25000"/>
    <n v="25800"/>
    <x v="0"/>
    <x v="0"/>
    <s v="USD"/>
    <x v="1643"/>
    <x v="1651"/>
    <b v="0"/>
    <n v="147"/>
    <b v="1"/>
    <x v="20"/>
    <n v="1.032"/>
    <n v="12973.5"/>
    <x v="0"/>
    <m/>
  </r>
  <r>
    <n v="3015"/>
    <x v="1651"/>
    <s v="We're turning an old yogurt shop into a live theater in downtown Charleston.   Please help us hang our sign!"/>
    <n v="3400"/>
    <n v="3508"/>
    <x v="0"/>
    <x v="0"/>
    <s v="USD"/>
    <x v="1644"/>
    <x v="1652"/>
    <b v="0"/>
    <n v="40"/>
    <b v="1"/>
    <x v="12"/>
    <n v="1.0317647058823529"/>
    <n v="1774"/>
    <x v="0"/>
    <m/>
  </r>
  <r>
    <n v="3667"/>
    <x v="1652"/>
    <s v="A short man takes his tall family to court for stealing his height. Help Small Things Theatre take this big story to EdFringe 2015!"/>
    <n v="3000"/>
    <n v="3095.11"/>
    <x v="0"/>
    <x v="1"/>
    <s v="GBP"/>
    <x v="1645"/>
    <x v="1653"/>
    <b v="0"/>
    <n v="58"/>
    <b v="1"/>
    <x v="4"/>
    <n v="1.0317033333333334"/>
    <n v="1576.5550000000001"/>
    <x v="0"/>
    <m/>
  </r>
  <r>
    <n v="2470"/>
    <x v="1653"/>
    <s v="Music is my passion.  I've been recording this album for 2 years now, and I just want the world to finally hear it!"/>
    <n v="1000"/>
    <n v="1031.6400000000001"/>
    <x v="0"/>
    <x v="0"/>
    <s v="USD"/>
    <x v="1646"/>
    <x v="1654"/>
    <b v="0"/>
    <n v="36"/>
    <b v="1"/>
    <x v="13"/>
    <n v="1.0316400000000001"/>
    <n v="533.82000000000005"/>
    <x v="0"/>
    <m/>
  </r>
  <r>
    <n v="3535"/>
    <x v="1654"/>
    <s v="On the 60th anniversary of Twelve Angry Men, 12 female writers create 12 short pieces about what makes them angry."/>
    <n v="2000"/>
    <n v="2063"/>
    <x v="0"/>
    <x v="1"/>
    <s v="GBP"/>
    <x v="1647"/>
    <x v="1655"/>
    <b v="0"/>
    <n v="46"/>
    <b v="1"/>
    <x v="4"/>
    <n v="1.0315000000000001"/>
    <n v="1054.5"/>
    <x v="0"/>
    <m/>
  </r>
  <r>
    <n v="1928"/>
    <x v="1655"/>
    <s v="Help us master and release our debut album &quot;The Kaleidoscope Dawn&quot;"/>
    <n v="2550"/>
    <n v="2630"/>
    <x v="0"/>
    <x v="0"/>
    <s v="USD"/>
    <x v="1648"/>
    <x v="1656"/>
    <b v="0"/>
    <n v="34"/>
    <b v="1"/>
    <x v="13"/>
    <n v="1.031372549019608"/>
    <n v="1332"/>
    <x v="0"/>
    <m/>
  </r>
  <r>
    <n v="1027"/>
    <x v="1656"/>
    <s v="We just toured the PNW to Vancouver, BC and back, we're ready for next level growth - a van, quality studio recordings &amp; stage visuals!"/>
    <n v="7501"/>
    <n v="7733"/>
    <x v="0"/>
    <x v="0"/>
    <s v="USD"/>
    <x v="1649"/>
    <x v="1657"/>
    <b v="1"/>
    <n v="111"/>
    <b v="1"/>
    <x v="10"/>
    <n v="1.0309292094387414"/>
    <n v="3922"/>
    <x v="0"/>
    <m/>
  </r>
  <r>
    <n v="404"/>
    <x v="1657"/>
    <s v="A feature length documentary, exploring the many lives memorialized by the iconic AIDS Memorial Quilt."/>
    <n v="35000"/>
    <n v="36082"/>
    <x v="0"/>
    <x v="0"/>
    <s v="USD"/>
    <x v="1650"/>
    <x v="1658"/>
    <b v="0"/>
    <n v="271"/>
    <b v="1"/>
    <x v="14"/>
    <n v="1.0309142857142857"/>
    <n v="18176.5"/>
    <x v="0"/>
    <m/>
  </r>
  <r>
    <n v="358"/>
    <x v="1658"/>
    <s v="Screenwriter. Novelist. Playwright. The inside story of famed writer William Goldman. As only he can tell it."/>
    <n v="50000"/>
    <n v="51544"/>
    <x v="0"/>
    <x v="0"/>
    <s v="USD"/>
    <x v="1651"/>
    <x v="1659"/>
    <b v="1"/>
    <n v="267"/>
    <b v="1"/>
    <x v="14"/>
    <n v="1.03088"/>
    <n v="25905.5"/>
    <x v="0"/>
    <m/>
  </r>
  <r>
    <n v="3262"/>
    <x v="1659"/>
    <s v="A one-woman theatrical exploration of the prison system and its inhabitants."/>
    <n v="12200"/>
    <n v="12571"/>
    <x v="0"/>
    <x v="0"/>
    <s v="USD"/>
    <x v="1652"/>
    <x v="1660"/>
    <b v="1"/>
    <n v="134"/>
    <b v="1"/>
    <x v="4"/>
    <n v="1.0304098360655738"/>
    <n v="6352.5"/>
    <x v="0"/>
    <m/>
  </r>
  <r>
    <n v="2998"/>
    <x v="1660"/>
    <s v="The New Movement works tirelessly to put Nola on the comedy map. This project will upgrade our theater and production facilities."/>
    <n v="50000"/>
    <n v="51514.5"/>
    <x v="0"/>
    <x v="0"/>
    <s v="USD"/>
    <x v="1653"/>
    <x v="1661"/>
    <b v="0"/>
    <n v="433"/>
    <b v="1"/>
    <x v="12"/>
    <n v="1.0302899999999999"/>
    <n v="25973.75"/>
    <x v="0"/>
    <m/>
  </r>
  <r>
    <n v="3169"/>
    <x v="1661"/>
    <s v="We're bringing The Window to the Cherry Lane Theater in January 2014."/>
    <n v="8000"/>
    <n v="8241"/>
    <x v="0"/>
    <x v="0"/>
    <s v="USD"/>
    <x v="1654"/>
    <x v="1662"/>
    <b v="1"/>
    <n v="82"/>
    <b v="1"/>
    <x v="4"/>
    <n v="1.030125"/>
    <n v="4161.5"/>
    <x v="0"/>
    <m/>
  </r>
  <r>
    <n v="348"/>
    <x v="1662"/>
    <s v="Documentary about the complexities and contradictions of gentrification as one woman grapples with life after &quot;the Ghetto.&quot;"/>
    <n v="10000"/>
    <n v="10300"/>
    <x v="0"/>
    <x v="0"/>
    <s v="USD"/>
    <x v="1655"/>
    <x v="1663"/>
    <b v="1"/>
    <n v="119"/>
    <b v="1"/>
    <x v="14"/>
    <n v="1.03"/>
    <n v="5209.5"/>
    <x v="0"/>
    <m/>
  </r>
  <r>
    <n v="1831"/>
    <x v="1663"/>
    <s v="After a 2 year Odyssey, Darling Waste's trailer is still not home! We need $3,500 to get it through U.S. Customs!"/>
    <n v="1000"/>
    <n v="1030"/>
    <x v="0"/>
    <x v="0"/>
    <s v="USD"/>
    <x v="1656"/>
    <x v="1664"/>
    <b v="0"/>
    <n v="14"/>
    <b v="1"/>
    <x v="2"/>
    <n v="1.03"/>
    <n v="522"/>
    <x v="0"/>
    <m/>
  </r>
  <r>
    <n v="3023"/>
    <x v="1664"/>
    <s v="Antonia Goddard Productions in association with Jethro Compton Productions presents THE NIGHT WATCH, an exciting new historical drama."/>
    <n v="700"/>
    <n v="721"/>
    <x v="0"/>
    <x v="1"/>
    <s v="GBP"/>
    <x v="1657"/>
    <x v="1665"/>
    <b v="0"/>
    <n v="6"/>
    <b v="1"/>
    <x v="12"/>
    <n v="1.03"/>
    <n v="363.5"/>
    <x v="0"/>
    <m/>
  </r>
  <r>
    <n v="3173"/>
    <x v="1665"/>
    <s v="A play with songs written by Craig Wright, based on Shakespeare's &quot;The Winter's Tale&quot; set in late 20th Century, Pine City, Minnesota."/>
    <n v="10000"/>
    <n v="10300"/>
    <x v="0"/>
    <x v="0"/>
    <s v="USD"/>
    <x v="1658"/>
    <x v="1666"/>
    <b v="1"/>
    <n v="74"/>
    <b v="1"/>
    <x v="4"/>
    <n v="1.03"/>
    <n v="5187"/>
    <x v="0"/>
    <m/>
  </r>
  <r>
    <n v="3264"/>
    <x v="1666"/>
    <s v="The three part comedic saga of Kapow-i GoGo, who saves the world.  Again.  And again."/>
    <n v="2500"/>
    <n v="2575"/>
    <x v="0"/>
    <x v="0"/>
    <s v="USD"/>
    <x v="1659"/>
    <x v="1667"/>
    <b v="1"/>
    <n v="49"/>
    <b v="1"/>
    <x v="4"/>
    <n v="1.03"/>
    <n v="1312"/>
    <x v="0"/>
    <m/>
  </r>
  <r>
    <n v="3280"/>
    <x v="1667"/>
    <s v="Support CPS students' travel to North Carolina to interview community members and produce the documentary play, Greensboro: A Requiem."/>
    <n v="2000"/>
    <n v="2060"/>
    <x v="0"/>
    <x v="0"/>
    <s v="USD"/>
    <x v="1660"/>
    <x v="1668"/>
    <b v="0"/>
    <n v="30"/>
    <b v="1"/>
    <x v="4"/>
    <n v="1.03"/>
    <n v="1045"/>
    <x v="0"/>
    <m/>
  </r>
  <r>
    <n v="3465"/>
    <x v="1668"/>
    <s v="Family Duels is a tragicomedy about family, filth, fraud and fornication. Please help us bring Crooked Tree to the Camden Fringe."/>
    <n v="2000"/>
    <n v="2060"/>
    <x v="0"/>
    <x v="1"/>
    <s v="GBP"/>
    <x v="1423"/>
    <x v="1669"/>
    <b v="0"/>
    <n v="36"/>
    <b v="1"/>
    <x v="4"/>
    <n v="1.03"/>
    <n v="1048"/>
    <x v="0"/>
    <m/>
  </r>
  <r>
    <n v="2047"/>
    <x v="1669"/>
    <s v="Simple internet time-limits, usage analytics, app &amp; site blocking - across all devices in the home, controlled from your smartphone."/>
    <n v="98000"/>
    <n v="100939"/>
    <x v="0"/>
    <x v="6"/>
    <s v="AUD"/>
    <x v="1661"/>
    <x v="1670"/>
    <b v="0"/>
    <n v="443"/>
    <b v="1"/>
    <x v="0"/>
    <n v="1.0299897959183673"/>
    <n v="50691"/>
    <x v="0"/>
    <m/>
  </r>
  <r>
    <n v="3358"/>
    <x v="1670"/>
    <s v="Alef productions, LLC is proud to present a World Premiere Play about Acceptance, Relationships,  Mortality and Love!"/>
    <n v="10000"/>
    <n v="10299"/>
    <x v="0"/>
    <x v="0"/>
    <s v="USD"/>
    <x v="1662"/>
    <x v="1671"/>
    <b v="0"/>
    <n v="162"/>
    <b v="1"/>
    <x v="4"/>
    <n v="1.0299"/>
    <n v="5230.5"/>
    <x v="0"/>
    <m/>
  </r>
  <r>
    <n v="2174"/>
    <x v="1671"/>
    <s v="Chivo and his band of miscreants present their debut album _x000a_'Blind Energy' ...we think you are going to like it."/>
    <n v="4000"/>
    <n v="4119"/>
    <x v="0"/>
    <x v="1"/>
    <s v="GBP"/>
    <x v="1663"/>
    <x v="1672"/>
    <b v="0"/>
    <n v="63"/>
    <b v="1"/>
    <x v="2"/>
    <n v="1.0297499999999999"/>
    <n v="2091"/>
    <x v="0"/>
    <m/>
  </r>
  <r>
    <n v="3425"/>
    <x v="1672"/>
    <s v="The Erlkings is a play that uses the writings of the perpetrators of the Columbine Shooting to explore the inner lives of these boys."/>
    <n v="30000"/>
    <n v="30891.1"/>
    <x v="0"/>
    <x v="0"/>
    <s v="USD"/>
    <x v="1664"/>
    <x v="1673"/>
    <b v="0"/>
    <n v="104"/>
    <b v="1"/>
    <x v="4"/>
    <n v="1.0297033333333332"/>
    <n v="15497.55"/>
    <x v="0"/>
    <m/>
  </r>
  <r>
    <n v="1204"/>
    <x v="1673"/>
    <s v="A fine art book capturing the beauty of nature in the Western United States by landscape photographer Cheyne Walls."/>
    <n v="13000"/>
    <n v="13383"/>
    <x v="0"/>
    <x v="0"/>
    <s v="USD"/>
    <x v="1665"/>
    <x v="1674"/>
    <b v="0"/>
    <n v="57"/>
    <b v="1"/>
    <x v="9"/>
    <n v="1.0294615384615384"/>
    <n v="6720"/>
    <x v="0"/>
    <m/>
  </r>
  <r>
    <n v="3244"/>
    <x v="1674"/>
    <s v="'Time Please' is a black comedy set in a failing public house in a run-down part of town, where things are about to get messy."/>
    <n v="1600"/>
    <n v="1647"/>
    <x v="0"/>
    <x v="1"/>
    <s v="GBP"/>
    <x v="1666"/>
    <x v="1675"/>
    <b v="0"/>
    <n v="69"/>
    <b v="1"/>
    <x v="4"/>
    <n v="1.0293749999999999"/>
    <n v="858"/>
    <x v="0"/>
    <m/>
  </r>
  <r>
    <n v="58"/>
    <x v="1675"/>
    <s v="Alex thought he knew how the world worked. You live, you die and it's over. He was very, very wrong."/>
    <n v="10000"/>
    <n v="10291"/>
    <x v="0"/>
    <x v="0"/>
    <s v="USD"/>
    <x v="1667"/>
    <x v="1676"/>
    <b v="0"/>
    <n v="75"/>
    <b v="1"/>
    <x v="16"/>
    <n v="1.0290999999999999"/>
    <n v="5183"/>
    <x v="0"/>
    <m/>
  </r>
  <r>
    <n v="3677"/>
    <x v="1676"/>
    <s v="Goldfish Memory Productions seeks at least $12,000 to begin their first 3 professional projects."/>
    <n v="12000"/>
    <n v="12348.5"/>
    <x v="0"/>
    <x v="0"/>
    <s v="USD"/>
    <x v="1668"/>
    <x v="1677"/>
    <b v="0"/>
    <n v="199"/>
    <b v="1"/>
    <x v="4"/>
    <n v="1.0290416666666666"/>
    <n v="6273.75"/>
    <x v="0"/>
    <m/>
  </r>
  <r>
    <n v="1751"/>
    <x v="1677"/>
    <s v="Photographs and stories culled from 10 years of road trips through rural Greece"/>
    <n v="10000"/>
    <n v="10290"/>
    <x v="0"/>
    <x v="0"/>
    <s v="USD"/>
    <x v="1669"/>
    <x v="1678"/>
    <b v="0"/>
    <n v="61"/>
    <b v="1"/>
    <x v="9"/>
    <n v="1.0289999999999999"/>
    <n v="5175.5"/>
    <x v="0"/>
    <m/>
  </r>
  <r>
    <n v="2661"/>
    <x v="1678"/>
    <s v="Summer Camp is an old gas station that will have workshops, custom art framing, and carry vintage &amp; home goods."/>
    <n v="5000"/>
    <n v="5145"/>
    <x v="0"/>
    <x v="0"/>
    <s v="USD"/>
    <x v="1670"/>
    <x v="1679"/>
    <b v="0"/>
    <n v="60"/>
    <b v="1"/>
    <x v="19"/>
    <n v="1.0289999999999999"/>
    <n v="2602.5"/>
    <x v="0"/>
    <m/>
  </r>
  <r>
    <n v="2939"/>
    <x v="1679"/>
    <s v="Skyline Board Trustees have offered matching grants to help fund next season's production of Dreamgirls! Your donation will be doubled!"/>
    <n v="8000"/>
    <n v="8230"/>
    <x v="0"/>
    <x v="0"/>
    <s v="USD"/>
    <x v="1671"/>
    <x v="1680"/>
    <b v="0"/>
    <n v="25"/>
    <b v="1"/>
    <x v="20"/>
    <n v="1.0287500000000001"/>
    <n v="4127.5"/>
    <x v="0"/>
    <m/>
  </r>
  <r>
    <n v="1033"/>
    <x v="1680"/>
    <s v="Daughter Vision - an electro synthwave band from USA - present 8 remixes of their stunning songs. Some synthpop - some darker. Join us!"/>
    <n v="1328"/>
    <n v="1366"/>
    <x v="0"/>
    <x v="1"/>
    <s v="GBP"/>
    <x v="1672"/>
    <x v="1681"/>
    <b v="0"/>
    <n v="27"/>
    <b v="1"/>
    <x v="10"/>
    <n v="1.0286144578313252"/>
    <n v="696.5"/>
    <x v="0"/>
    <m/>
  </r>
  <r>
    <n v="3295"/>
    <x v="1681"/>
    <s v="A comedic drama about The Devil and his quest to take a bride and to Hell with the consequences, no matter what they may be."/>
    <n v="700"/>
    <n v="720.01"/>
    <x v="0"/>
    <x v="1"/>
    <s v="GBP"/>
    <x v="1673"/>
    <x v="1682"/>
    <b v="0"/>
    <n v="27"/>
    <b v="1"/>
    <x v="4"/>
    <n v="1.0285857142857142"/>
    <n v="373.505"/>
    <x v="0"/>
    <m/>
  </r>
  <r>
    <n v="1685"/>
    <x v="1682"/>
    <s v="My name is Brad Dassey.  I've been composing and making music for 18 years now.  I want to get my music out there even further."/>
    <n v="350"/>
    <n v="360"/>
    <x v="2"/>
    <x v="0"/>
    <s v="USD"/>
    <x v="1674"/>
    <x v="1683"/>
    <b v="0"/>
    <n v="15"/>
    <b v="0"/>
    <x v="21"/>
    <n v="1.0285714285714285"/>
    <n v="187.5"/>
    <x v="0"/>
    <m/>
  </r>
  <r>
    <n v="88"/>
    <x v="1683"/>
    <s v="Imprisoned in an unfamiliar reality with strange new rules, Dan Everett struggles to find meaning and reason in this sci-fi noir short."/>
    <n v="3500"/>
    <n v="3600"/>
    <x v="0"/>
    <x v="0"/>
    <s v="USD"/>
    <x v="1675"/>
    <x v="1684"/>
    <b v="0"/>
    <n v="60"/>
    <b v="1"/>
    <x v="6"/>
    <n v="1.0285714285714285"/>
    <n v="1830"/>
    <x v="0"/>
    <m/>
  </r>
  <r>
    <n v="414"/>
    <x v="1684"/>
    <s v="thisisstuttering is a found-footage doc that has already changed lives. It is completely done; we need your help to get it out there."/>
    <n v="18500"/>
    <n v="19028"/>
    <x v="0"/>
    <x v="0"/>
    <s v="USD"/>
    <x v="1676"/>
    <x v="1685"/>
    <b v="0"/>
    <n v="208"/>
    <b v="1"/>
    <x v="14"/>
    <n v="1.0285405405405406"/>
    <n v="9618"/>
    <x v="0"/>
    <m/>
  </r>
  <r>
    <n v="3243"/>
    <x v="1685"/>
    <s v="Live Source's world premiere of a new play by Jaclyn Backhaus, premiering at the New Ohio Theatre October 30th-November 8th."/>
    <n v="8000"/>
    <n v="8227"/>
    <x v="0"/>
    <x v="0"/>
    <s v="USD"/>
    <x v="1677"/>
    <x v="1686"/>
    <b v="1"/>
    <n v="71"/>
    <b v="1"/>
    <x v="4"/>
    <n v="1.028375"/>
    <n v="4149"/>
    <x v="0"/>
    <m/>
  </r>
  <r>
    <n v="1756"/>
    <x v="1686"/>
    <s v="214 is a photobook about the local hip hop culture in Dallas, Texas between 2012 and 2014 by photographer, Mariah Tyler."/>
    <n v="5500"/>
    <n v="5655.6"/>
    <x v="0"/>
    <x v="0"/>
    <s v="USD"/>
    <x v="1678"/>
    <x v="1687"/>
    <b v="0"/>
    <n v="120"/>
    <b v="1"/>
    <x v="9"/>
    <n v="1.0282909090909091"/>
    <n v="2887.8"/>
    <x v="0"/>
    <m/>
  </r>
  <r>
    <n v="2549"/>
    <x v="1687"/>
    <s v="A new opera in English by Mike Christie to be premiÃ¨red at the Arcola Theatre, London UK from 14th-17th August 2013."/>
    <n v="1570"/>
    <n v="1614"/>
    <x v="0"/>
    <x v="1"/>
    <s v="GBP"/>
    <x v="1679"/>
    <x v="1688"/>
    <b v="0"/>
    <n v="37"/>
    <b v="1"/>
    <x v="18"/>
    <n v="1.0280254777070064"/>
    <n v="825.5"/>
    <x v="0"/>
    <m/>
  </r>
  <r>
    <n v="3573"/>
    <x v="1688"/>
    <s v="London based theatre makers collaborating to create a new show about the history of HipHop."/>
    <n v="3000"/>
    <n v="3084"/>
    <x v="0"/>
    <x v="1"/>
    <s v="GBP"/>
    <x v="1680"/>
    <x v="1689"/>
    <b v="0"/>
    <n v="78"/>
    <b v="1"/>
    <x v="4"/>
    <n v="1.028"/>
    <n v="1581"/>
    <x v="0"/>
    <m/>
  </r>
  <r>
    <n v="793"/>
    <x v="1689"/>
    <s v="Dead Tree Duo has been fortunate enough to record a full length album at Threshold Studios in NYC!  Now it's time to manufacture them!"/>
    <n v="2750"/>
    <n v="2826.43"/>
    <x v="0"/>
    <x v="0"/>
    <s v="USD"/>
    <x v="1681"/>
    <x v="1690"/>
    <b v="0"/>
    <n v="32"/>
    <b v="1"/>
    <x v="2"/>
    <n v="1.0277927272727272"/>
    <n v="1429.2149999999999"/>
    <x v="0"/>
    <m/>
  </r>
  <r>
    <n v="335"/>
    <x v="1690"/>
    <s v="Oscar-nominated screenwriter David Peoples' lost film of Moe's Books is recycled into the hands of Moe's daughter, fifty years later."/>
    <n v="8500"/>
    <n v="8735"/>
    <x v="0"/>
    <x v="0"/>
    <s v="USD"/>
    <x v="1682"/>
    <x v="1691"/>
    <b v="1"/>
    <n v="80"/>
    <b v="1"/>
    <x v="14"/>
    <n v="1.0276470588235294"/>
    <n v="4407.5"/>
    <x v="0"/>
    <m/>
  </r>
  <r>
    <n v="2933"/>
    <x v="1691"/>
    <s v="An intimate musical about friendship and time, growing up, and coming of age. Music and words that will stay with you for years to come"/>
    <n v="2500"/>
    <n v="2569"/>
    <x v="0"/>
    <x v="0"/>
    <s v="USD"/>
    <x v="1683"/>
    <x v="1692"/>
    <b v="0"/>
    <n v="54"/>
    <b v="1"/>
    <x v="20"/>
    <n v="1.0276000000000001"/>
    <n v="1311.5"/>
    <x v="0"/>
    <m/>
  </r>
  <r>
    <n v="1301"/>
    <x v="1692"/>
    <s v="The Attic Theater Company presents John Patrick Shanley's THE DREAMER EXAMINES HIS PILLOW, the first official revival since 1986"/>
    <n v="2000"/>
    <n v="2055"/>
    <x v="0"/>
    <x v="0"/>
    <s v="USD"/>
    <x v="1684"/>
    <x v="1693"/>
    <b v="0"/>
    <n v="29"/>
    <b v="1"/>
    <x v="4"/>
    <n v="1.0275000000000001"/>
    <n v="1042"/>
    <x v="0"/>
    <m/>
  </r>
  <r>
    <n v="3428"/>
    <x v="1693"/>
    <s v="The WORLD PREMIERE of Neil Smith's beautiful and thrilling new version of Strindberg's modern masterpiece - CREDITORS."/>
    <n v="2000"/>
    <n v="2055"/>
    <x v="0"/>
    <x v="1"/>
    <s v="GBP"/>
    <x v="1685"/>
    <x v="1694"/>
    <b v="0"/>
    <n v="51"/>
    <b v="1"/>
    <x v="4"/>
    <n v="1.0275000000000001"/>
    <n v="1053"/>
    <x v="0"/>
    <m/>
  </r>
  <r>
    <n v="2551"/>
    <x v="1694"/>
    <s v="KCS seeks your support to off-set the cost of assembling a professional 25 piece orchestra for two choral performances."/>
    <n v="3675"/>
    <n v="3775.5"/>
    <x v="0"/>
    <x v="0"/>
    <s v="USD"/>
    <x v="1686"/>
    <x v="1695"/>
    <b v="0"/>
    <n v="56"/>
    <b v="1"/>
    <x v="18"/>
    <n v="1.0273469387755103"/>
    <n v="1915.75"/>
    <x v="0"/>
    <m/>
  </r>
  <r>
    <n v="2206"/>
    <x v="1695"/>
    <s v="We really think we might have what it takes to make it someday! But we really need help to take the first step and release this album!"/>
    <n v="1100"/>
    <n v="1130"/>
    <x v="0"/>
    <x v="0"/>
    <s v="USD"/>
    <x v="1687"/>
    <x v="1696"/>
    <b v="0"/>
    <n v="34"/>
    <b v="1"/>
    <x v="10"/>
    <n v="1.0272727272727273"/>
    <n v="582"/>
    <x v="0"/>
    <m/>
  </r>
  <r>
    <n v="1614"/>
    <x v="1696"/>
    <s v="We are going into the studio this June/July to begin our New Album. Pre-order the CD &amp; join us as we present The Greatest Show Alive."/>
    <n v="5000"/>
    <n v="5135"/>
    <x v="0"/>
    <x v="0"/>
    <s v="USD"/>
    <x v="1688"/>
    <x v="1697"/>
    <b v="0"/>
    <n v="77"/>
    <b v="1"/>
    <x v="2"/>
    <n v="1.0269999999999999"/>
    <n v="2606"/>
    <x v="0"/>
    <m/>
  </r>
  <r>
    <n v="356"/>
    <x v="1697"/>
    <s v="A documentary about halibut conservation and how it impacts communities of Southeast Alaska."/>
    <n v="7500"/>
    <n v="7701.93"/>
    <x v="0"/>
    <x v="0"/>
    <s v="USD"/>
    <x v="1689"/>
    <x v="1698"/>
    <b v="1"/>
    <n v="97"/>
    <b v="1"/>
    <x v="14"/>
    <n v="1.0269239999999999"/>
    <n v="3899.4650000000001"/>
    <x v="0"/>
    <m/>
  </r>
  <r>
    <n v="3515"/>
    <x v="1698"/>
    <s v="We are casting an all-inclusive production of Shakespeare's Twelfth Night in a non-traditional performance space."/>
    <n v="3000"/>
    <n v="3080"/>
    <x v="0"/>
    <x v="0"/>
    <s v="USD"/>
    <x v="1690"/>
    <x v="1699"/>
    <b v="0"/>
    <n v="46"/>
    <b v="1"/>
    <x v="4"/>
    <n v="1.0266666666666666"/>
    <n v="1563"/>
    <x v="0"/>
    <m/>
  </r>
  <r>
    <n v="3625"/>
    <x v="1699"/>
    <s v="Help us run Leithâ€™s acclaimed, year round pub theatre VPT as part of Edinburgh Fringe 2015. Presenting 72 short plays over two weeks."/>
    <n v="3000"/>
    <n v="3080"/>
    <x v="0"/>
    <x v="1"/>
    <s v="GBP"/>
    <x v="1691"/>
    <x v="1700"/>
    <b v="0"/>
    <n v="78"/>
    <b v="1"/>
    <x v="4"/>
    <n v="1.0266666666666666"/>
    <n v="1579"/>
    <x v="0"/>
    <m/>
  </r>
  <r>
    <n v="321"/>
    <x v="1700"/>
    <s v="The more digital the world, the more analog our dreams._x000a_A feature documentary shot on 35mm film."/>
    <n v="35000"/>
    <n v="35932"/>
    <x v="0"/>
    <x v="2"/>
    <s v="EUR"/>
    <x v="1692"/>
    <x v="1701"/>
    <b v="1"/>
    <n v="337"/>
    <b v="1"/>
    <x v="14"/>
    <n v="1.0266285714285714"/>
    <n v="18134.5"/>
    <x v="0"/>
    <m/>
  </r>
  <r>
    <n v="3766"/>
    <x v="1701"/>
    <s v="Trapped on a stalled New York subway, seven strangers realize it's not just the train that's stuck."/>
    <n v="10000"/>
    <n v="10265.01"/>
    <x v="0"/>
    <x v="0"/>
    <s v="USD"/>
    <x v="1693"/>
    <x v="1702"/>
    <b v="0"/>
    <n v="96"/>
    <b v="1"/>
    <x v="20"/>
    <n v="1.0265010000000001"/>
    <n v="5180.5050000000001"/>
    <x v="0"/>
    <m/>
  </r>
  <r>
    <n v="3282"/>
    <x v="1702"/>
    <s v="Two long-time pals, comedy veterans, have written a hilarious new play. Neil Simon-ish w modern social mores. Let's help them stage it."/>
    <n v="31000"/>
    <n v="31820.5"/>
    <x v="0"/>
    <x v="0"/>
    <s v="USD"/>
    <x v="1694"/>
    <x v="1703"/>
    <b v="0"/>
    <n v="237"/>
    <b v="1"/>
    <x v="4"/>
    <n v="1.026467741935484"/>
    <n v="16028.75"/>
    <x v="0"/>
    <m/>
  </r>
  <r>
    <n v="2797"/>
    <x v="1703"/>
    <s v="&quot;Labyrinth&quot; meets &quot;Jumanji&quot;  in this dark adventure fantasy play from the makers of the five star fringe hit &quot;Death Ship 666&quot;"/>
    <n v="8000"/>
    <n v="8211.61"/>
    <x v="0"/>
    <x v="1"/>
    <s v="GBP"/>
    <x v="1695"/>
    <x v="1704"/>
    <b v="0"/>
    <n v="94"/>
    <b v="1"/>
    <x v="4"/>
    <n v="1.02645125"/>
    <n v="4152.8050000000003"/>
    <x v="0"/>
    <m/>
  </r>
  <r>
    <n v="1662"/>
    <x v="1704"/>
    <s v="I am a singer/songwriter from Miami Beach working on my first fully produced album entitled &quot;Illusion&quot;. Support independent music!!"/>
    <n v="8000"/>
    <n v="8211"/>
    <x v="0"/>
    <x v="0"/>
    <s v="USD"/>
    <x v="1696"/>
    <x v="1705"/>
    <b v="0"/>
    <n v="62"/>
    <b v="1"/>
    <x v="7"/>
    <n v="1.026375"/>
    <n v="4136.5"/>
    <x v="0"/>
    <m/>
  </r>
  <r>
    <n v="1668"/>
    <x v="1705"/>
    <s v="Making my debut EP &quot;Words Left In My Mind&quot; with the help of Kickstarter and all you awesome people! Thanks for the support!!"/>
    <n v="8000"/>
    <n v="8211"/>
    <x v="0"/>
    <x v="0"/>
    <s v="USD"/>
    <x v="1697"/>
    <x v="1706"/>
    <b v="0"/>
    <n v="116"/>
    <b v="1"/>
    <x v="7"/>
    <n v="1.026375"/>
    <n v="4163.5"/>
    <x v="0"/>
    <m/>
  </r>
  <r>
    <n v="2164"/>
    <x v="1706"/>
    <s v="South Florida roots country/rock outfit's long awaited debut record"/>
    <n v="5500"/>
    <n v="5645"/>
    <x v="0"/>
    <x v="0"/>
    <s v="USD"/>
    <x v="1698"/>
    <x v="1707"/>
    <b v="0"/>
    <n v="83"/>
    <b v="1"/>
    <x v="2"/>
    <n v="1.0263636363636364"/>
    <n v="2864"/>
    <x v="0"/>
    <m/>
  </r>
  <r>
    <n v="1538"/>
    <x v="1707"/>
    <s v="I want to travel through the National Parks to take pictures of the little things, the &quot;missed&quot; things, that people overlook."/>
    <n v="7000"/>
    <n v="7184"/>
    <x v="0"/>
    <x v="0"/>
    <s v="USD"/>
    <x v="1699"/>
    <x v="1708"/>
    <b v="1"/>
    <n v="46"/>
    <b v="1"/>
    <x v="9"/>
    <n v="1.0262857142857142"/>
    <n v="3615"/>
    <x v="0"/>
    <m/>
  </r>
  <r>
    <n v="3016"/>
    <x v="1708"/>
    <s v="Let there be sound! Make our new theatre more accessible by installing a modern sound and hearing assistance system for our audience."/>
    <n v="8500"/>
    <n v="8722"/>
    <x v="0"/>
    <x v="0"/>
    <s v="USD"/>
    <x v="1700"/>
    <x v="1709"/>
    <b v="0"/>
    <n v="36"/>
    <b v="1"/>
    <x v="12"/>
    <n v="1.0261176470588236"/>
    <n v="4379"/>
    <x v="0"/>
    <m/>
  </r>
  <r>
    <n v="1217"/>
    <x v="1709"/>
    <s v="&quot;Either Limits Or Contradictions&quot; is a Photo Book about the pace of life, death and time passing. A Daylight Books Publication."/>
    <n v="26500"/>
    <n v="27189"/>
    <x v="0"/>
    <x v="0"/>
    <s v="USD"/>
    <x v="1701"/>
    <x v="1710"/>
    <b v="0"/>
    <n v="183"/>
    <b v="1"/>
    <x v="9"/>
    <n v="1.026"/>
    <n v="13686"/>
    <x v="0"/>
    <m/>
  </r>
  <r>
    <n v="1670"/>
    <x v="1710"/>
    <s v="We are ready to record our first album, but we need your help to make it a reality. Be an active part in producing this record and you'll be rewarded!"/>
    <n v="1000"/>
    <n v="1026"/>
    <x v="0"/>
    <x v="0"/>
    <s v="USD"/>
    <x v="1702"/>
    <x v="1711"/>
    <b v="0"/>
    <n v="23"/>
    <b v="1"/>
    <x v="7"/>
    <n v="1.026"/>
    <n v="524.5"/>
    <x v="0"/>
    <m/>
  </r>
  <r>
    <n v="2268"/>
    <x v="1711"/>
    <s v="Chardonnay Go, the viral video with 23 million views, is now a hilarious board game for wine lovers, moms and other shameless people."/>
    <n v="28000"/>
    <n v="28728"/>
    <x v="0"/>
    <x v="0"/>
    <s v="USD"/>
    <x v="1703"/>
    <x v="1712"/>
    <b v="0"/>
    <n v="194"/>
    <b v="1"/>
    <x v="1"/>
    <n v="1.026"/>
    <n v="14461"/>
    <x v="0"/>
    <m/>
  </r>
  <r>
    <n v="2315"/>
    <x v="1712"/>
    <s v="Rice invites you to be a part of the creation of their first album and spread their message of love."/>
    <n v="2500"/>
    <n v="2565"/>
    <x v="0"/>
    <x v="0"/>
    <s v="USD"/>
    <x v="1704"/>
    <x v="1713"/>
    <b v="1"/>
    <n v="64"/>
    <b v="1"/>
    <x v="13"/>
    <n v="1.026"/>
    <n v="1314.5"/>
    <x v="0"/>
    <m/>
  </r>
  <r>
    <n v="3441"/>
    <x v="1713"/>
    <s v="We are producing the play Bug, by Tracy Letts.  This will be an inspiring show, and a great way to bring help to a great LA charity."/>
    <n v="2500"/>
    <n v="2565"/>
    <x v="0"/>
    <x v="0"/>
    <s v="USD"/>
    <x v="1705"/>
    <x v="1714"/>
    <b v="0"/>
    <n v="43"/>
    <b v="1"/>
    <x v="4"/>
    <n v="1.026"/>
    <n v="1304"/>
    <x v="0"/>
    <m/>
  </r>
  <r>
    <n v="3597"/>
    <x v="1714"/>
    <s v="&quot;I think that I have my own will. I can stop this, I tell myself. But it's not true.&quot;"/>
    <n v="2500"/>
    <n v="2565"/>
    <x v="0"/>
    <x v="0"/>
    <s v="USD"/>
    <x v="1706"/>
    <x v="1715"/>
    <b v="0"/>
    <n v="33"/>
    <b v="1"/>
    <x v="4"/>
    <n v="1.026"/>
    <n v="1299"/>
    <x v="0"/>
    <m/>
  </r>
  <r>
    <n v="243"/>
    <x v="1715"/>
    <s v="A Hasidic man reaches a turning point in his recovery from mental illness and addiction, and is determined to start a new life."/>
    <n v="25000"/>
    <n v="25648"/>
    <x v="0"/>
    <x v="0"/>
    <s v="USD"/>
    <x v="1707"/>
    <x v="1716"/>
    <b v="1"/>
    <n v="328"/>
    <b v="1"/>
    <x v="14"/>
    <n v="1.0259199999999999"/>
    <n v="12988"/>
    <x v="0"/>
    <m/>
  </r>
  <r>
    <n v="750"/>
    <x v="1716"/>
    <s v="The epic adventure of a 33 year journey surviving 4 open heart surgeries- emotionally powerful. Graphic. Honest. Funny"/>
    <n v="4444"/>
    <n v="4559"/>
    <x v="0"/>
    <x v="0"/>
    <s v="USD"/>
    <x v="1708"/>
    <x v="1717"/>
    <b v="0"/>
    <n v="59"/>
    <b v="1"/>
    <x v="15"/>
    <n v="1.0258775877587758"/>
    <n v="2309"/>
    <x v="0"/>
    <m/>
  </r>
  <r>
    <n v="1403"/>
    <x v="1717"/>
    <s v="Gregorian Rock merges Gregorian chant with modern music. It is serene, yet pummeling. It's not for everyone, but it might be for you."/>
    <n v="4000"/>
    <n v="4103"/>
    <x v="0"/>
    <x v="0"/>
    <s v="USD"/>
    <x v="1709"/>
    <x v="1718"/>
    <b v="0"/>
    <n v="66"/>
    <b v="1"/>
    <x v="2"/>
    <n v="1.0257499999999999"/>
    <n v="2084.5"/>
    <x v="0"/>
    <m/>
  </r>
  <r>
    <n v="3715"/>
    <x v="1718"/>
    <s v="Vibrant contemporary political theatre, exploring the professional and human impact of the growing corporate culture in education."/>
    <n v="3500"/>
    <n v="3590"/>
    <x v="0"/>
    <x v="1"/>
    <s v="GBP"/>
    <x v="1710"/>
    <x v="1719"/>
    <b v="0"/>
    <n v="27"/>
    <b v="1"/>
    <x v="4"/>
    <n v="1.0257142857142858"/>
    <n v="1808.5"/>
    <x v="0"/>
    <m/>
  </r>
  <r>
    <n v="3724"/>
    <x v="1719"/>
    <s v="One man, one monster, one unforgettable act of violence. This is the story of the worldâ€™s most notorious terrorist. It is going to USA"/>
    <n v="4300"/>
    <n v="4409.55"/>
    <x v="0"/>
    <x v="1"/>
    <s v="GBP"/>
    <x v="1711"/>
    <x v="1720"/>
    <b v="0"/>
    <n v="89"/>
    <b v="1"/>
    <x v="4"/>
    <n v="1.0254767441860466"/>
    <n v="2249.2750000000001"/>
    <x v="0"/>
    <m/>
  </r>
  <r>
    <n v="1661"/>
    <x v="1720"/>
    <s v="I am excited to present my debut pop project Kyana!_x000a_Piano and vocal sounds embedded in sophisticated, bold arrangements &amp; brisk beats"/>
    <n v="7900"/>
    <n v="8098"/>
    <x v="0"/>
    <x v="5"/>
    <s v="EUR"/>
    <x v="1712"/>
    <x v="1721"/>
    <b v="0"/>
    <n v="101"/>
    <b v="1"/>
    <x v="7"/>
    <n v="1.0250632911392406"/>
    <n v="4099.5"/>
    <x v="0"/>
    <m/>
  </r>
  <r>
    <n v="83"/>
    <x v="1721"/>
    <s v="Isaac, creator of the DreamMaker3000, finds love in his dreams with Mei his boss's wife who lives on the other side of the planet."/>
    <n v="200"/>
    <n v="205"/>
    <x v="0"/>
    <x v="1"/>
    <s v="GBP"/>
    <x v="1713"/>
    <x v="1722"/>
    <b v="0"/>
    <n v="13"/>
    <b v="1"/>
    <x v="6"/>
    <n v="1.0249999999999999"/>
    <n v="109"/>
    <x v="0"/>
    <m/>
  </r>
  <r>
    <n v="535"/>
    <x v="1722"/>
    <s v="Weâ€™re producing a Northern Brexit sci-fi play for VAULT festival 2017 and we need your help!"/>
    <n v="2000"/>
    <n v="2050"/>
    <x v="0"/>
    <x v="1"/>
    <s v="GBP"/>
    <x v="1714"/>
    <x v="1723"/>
    <b v="0"/>
    <n v="59"/>
    <b v="1"/>
    <x v="4"/>
    <n v="1.0249999999999999"/>
    <n v="1054.5"/>
    <x v="0"/>
    <m/>
  </r>
  <r>
    <n v="784"/>
    <x v="1723"/>
    <s v="The book I am working on now is the third is a series of rock encyclopedias. However, I am in need of funding to cover the photo costs."/>
    <n v="1000"/>
    <n v="1025"/>
    <x v="0"/>
    <x v="0"/>
    <s v="USD"/>
    <x v="1715"/>
    <x v="1724"/>
    <b v="0"/>
    <n v="10"/>
    <b v="1"/>
    <x v="2"/>
    <n v="1.0249999999999999"/>
    <n v="517.5"/>
    <x v="0"/>
    <m/>
  </r>
  <r>
    <n v="2074"/>
    <x v="1724"/>
    <s v="Creating PC gaming controllers to bring your gaming experience to a new level."/>
    <n v="600"/>
    <n v="615"/>
    <x v="0"/>
    <x v="0"/>
    <s v="USD"/>
    <x v="1716"/>
    <x v="1725"/>
    <b v="0"/>
    <n v="3"/>
    <b v="1"/>
    <x v="0"/>
    <n v="1.0249999999999999"/>
    <n v="309"/>
    <x v="0"/>
    <m/>
  </r>
  <r>
    <n v="2788"/>
    <x v="1725"/>
    <s v="MOVING FORWARD! WE HAVE REACHED GOAL BUT HAVE MORE TIME!! PLEASE CONSIDER PLEDGING."/>
    <n v="2000"/>
    <n v="2050"/>
    <x v="0"/>
    <x v="0"/>
    <s v="USD"/>
    <x v="1717"/>
    <x v="1726"/>
    <b v="0"/>
    <n v="20"/>
    <b v="1"/>
    <x v="4"/>
    <n v="1.0249999999999999"/>
    <n v="1035"/>
    <x v="0"/>
    <m/>
  </r>
  <r>
    <n v="2791"/>
    <x v="1726"/>
    <s v="A one act play, one act cabaret focusing on various social issues to remind us that when we come together, beautiful things can happen."/>
    <n v="2000"/>
    <n v="2050"/>
    <x v="0"/>
    <x v="0"/>
    <s v="USD"/>
    <x v="1718"/>
    <x v="1727"/>
    <b v="0"/>
    <n v="28"/>
    <b v="1"/>
    <x v="4"/>
    <n v="1.0249999999999999"/>
    <n v="1039"/>
    <x v="0"/>
    <m/>
  </r>
  <r>
    <n v="3678"/>
    <x v="1727"/>
    <s v="The Ugly Collective takes Some big Some bang to the Underbelly Venues at the Edinburgh Fringe!"/>
    <n v="2000"/>
    <n v="2050"/>
    <x v="0"/>
    <x v="1"/>
    <s v="GBP"/>
    <x v="1719"/>
    <x v="1728"/>
    <b v="0"/>
    <n v="31"/>
    <b v="1"/>
    <x v="4"/>
    <n v="1.0249999999999999"/>
    <n v="1040.5"/>
    <x v="0"/>
    <m/>
  </r>
  <r>
    <n v="107"/>
    <x v="1728"/>
    <s v="PRETTY LITTLE VICTIM is a short film from the expanding community of independent Alaskan filmmakers, to be shot in Anchorage, AK"/>
    <n v="7500"/>
    <n v="7685"/>
    <x v="0"/>
    <x v="0"/>
    <s v="USD"/>
    <x v="1720"/>
    <x v="1729"/>
    <b v="0"/>
    <n v="69"/>
    <b v="1"/>
    <x v="6"/>
    <n v="1.0246666666666666"/>
    <n v="3877"/>
    <x v="0"/>
    <m/>
  </r>
  <r>
    <n v="2093"/>
    <x v="1729"/>
    <s v="Help Lift The Decade record their debut full length album with with Ace Enders! (The Early November, I Can Make A Mess)"/>
    <n v="1500"/>
    <n v="1537"/>
    <x v="0"/>
    <x v="0"/>
    <s v="USD"/>
    <x v="1721"/>
    <x v="1730"/>
    <b v="0"/>
    <n v="23"/>
    <b v="1"/>
    <x v="13"/>
    <n v="1.0246666666666666"/>
    <n v="780"/>
    <x v="0"/>
    <m/>
  </r>
  <r>
    <n v="1897"/>
    <x v="1730"/>
    <s v="My new album produced by Paul Curreri is one of the most unique musical projects I have done. Let's finish it before the baby comes!"/>
    <n v="6350"/>
    <n v="6506"/>
    <x v="0"/>
    <x v="0"/>
    <s v="USD"/>
    <x v="1722"/>
    <x v="1731"/>
    <b v="0"/>
    <n v="183"/>
    <b v="1"/>
    <x v="13"/>
    <n v="1.0245669291338582"/>
    <n v="3344.5"/>
    <x v="0"/>
    <m/>
  </r>
  <r>
    <n v="1203"/>
    <x v="1731"/>
    <s v="reAPPEARANCES is a series of photographs shot with a digital toy camera, a visual and cultural journey through appearances."/>
    <n v="16300"/>
    <n v="16700"/>
    <x v="0"/>
    <x v="0"/>
    <s v="USD"/>
    <x v="1723"/>
    <x v="1732"/>
    <b v="0"/>
    <n v="101"/>
    <b v="1"/>
    <x v="9"/>
    <n v="1.0245398773006136"/>
    <n v="8400.5"/>
    <x v="0"/>
    <m/>
  </r>
  <r>
    <n v="2925"/>
    <x v="1732"/>
    <s v="Help the Gold Dust Orphans bring their new musical 'SNOW WHITE AND THE SEVEN BOTTOMS' to New York City this fall!"/>
    <n v="45000"/>
    <n v="46100.69"/>
    <x v="0"/>
    <x v="0"/>
    <s v="USD"/>
    <x v="1724"/>
    <x v="1733"/>
    <b v="0"/>
    <n v="199"/>
    <b v="1"/>
    <x v="20"/>
    <n v="1.0244597777777777"/>
    <n v="23149.845000000001"/>
    <x v="0"/>
    <m/>
  </r>
  <r>
    <n v="1201"/>
    <x v="1733"/>
    <s v="Documentary book about the lives of disabled people and Chernobyl victims living in governmental institutions called Internats"/>
    <n v="6000"/>
    <n v="6146.27"/>
    <x v="0"/>
    <x v="1"/>
    <s v="GBP"/>
    <x v="1725"/>
    <x v="1734"/>
    <b v="0"/>
    <n v="111"/>
    <b v="1"/>
    <x v="9"/>
    <n v="1.0243783333333334"/>
    <n v="3128.6350000000002"/>
    <x v="0"/>
    <m/>
  </r>
  <r>
    <n v="3498"/>
    <x v="1734"/>
    <s v="This solo show has the power to profoundly impact new mothers and those that love them and to educate &amp; change how we support them."/>
    <n v="1650"/>
    <n v="1690"/>
    <x v="0"/>
    <x v="7"/>
    <s v="CAD"/>
    <x v="1726"/>
    <x v="1735"/>
    <b v="0"/>
    <n v="42"/>
    <b v="1"/>
    <x v="4"/>
    <n v="1.0242424242424242"/>
    <n v="866"/>
    <x v="0"/>
    <m/>
  </r>
  <r>
    <n v="2330"/>
    <x v="1735"/>
    <s v="Help us launch our whiskey program! With your support we'll barrel and age our first whiskeys: Bourbon, Rye and an American Whiskey."/>
    <n v="35000"/>
    <n v="35848"/>
    <x v="0"/>
    <x v="0"/>
    <s v="USD"/>
    <x v="1727"/>
    <x v="1736"/>
    <b v="1"/>
    <n v="163"/>
    <b v="1"/>
    <x v="11"/>
    <n v="1.0242285714285715"/>
    <n v="18005.5"/>
    <x v="0"/>
    <m/>
  </r>
  <r>
    <n v="2809"/>
    <x v="1736"/>
    <s v="Sugarglass is a Dublin based theatre company committed to international collaboration. 2016 sees the launch of their NYC division."/>
    <n v="2500"/>
    <n v="2560"/>
    <x v="0"/>
    <x v="0"/>
    <s v="USD"/>
    <x v="1728"/>
    <x v="1737"/>
    <b v="0"/>
    <n v="21"/>
    <b v="1"/>
    <x v="4"/>
    <n v="1.024"/>
    <n v="1290.5"/>
    <x v="0"/>
    <m/>
  </r>
  <r>
    <n v="3390"/>
    <x v="1737"/>
    <s v="1140 Productions adapts Shakespeare's 'Romeo and Juliet' for a contemporary audience. It's a raw, melancholic spin on the classic tale."/>
    <n v="1500"/>
    <n v="1536"/>
    <x v="0"/>
    <x v="0"/>
    <s v="USD"/>
    <x v="1729"/>
    <x v="1738"/>
    <b v="0"/>
    <n v="22"/>
    <b v="1"/>
    <x v="4"/>
    <n v="1.024"/>
    <n v="779"/>
    <x v="0"/>
    <m/>
  </r>
  <r>
    <n v="3561"/>
    <x v="1738"/>
    <s v="How You Kiss Me Is Not How I Like To Be Kissed_x000a__x000a_a new play by Dan Giles_x000a__x000a_coming to FringeNYC 2015_x000a__x000a_www.howyoukissme.com"/>
    <n v="2500"/>
    <n v="2560"/>
    <x v="0"/>
    <x v="0"/>
    <s v="USD"/>
    <x v="1730"/>
    <x v="1739"/>
    <b v="0"/>
    <n v="54"/>
    <b v="1"/>
    <x v="4"/>
    <n v="1.024"/>
    <n v="1307"/>
    <x v="0"/>
    <m/>
  </r>
  <r>
    <n v="1468"/>
    <x v="1739"/>
    <s v="Destination DIY is a radio show &amp; podcast showcasing all kinds of creativity. Please help us make a new season of shows for your ears!"/>
    <n v="9500"/>
    <n v="9725"/>
    <x v="0"/>
    <x v="0"/>
    <s v="USD"/>
    <x v="1731"/>
    <x v="1740"/>
    <b v="1"/>
    <n v="293"/>
    <b v="1"/>
    <x v="8"/>
    <n v="1.0236842105263158"/>
    <n v="5009"/>
    <x v="0"/>
    <m/>
  </r>
  <r>
    <n v="1393"/>
    <x v="1740"/>
    <s v="Rock n' Roll tales of our times"/>
    <n v="10000"/>
    <n v="10235"/>
    <x v="0"/>
    <x v="0"/>
    <s v="USD"/>
    <x v="1732"/>
    <x v="1741"/>
    <b v="0"/>
    <n v="52"/>
    <b v="1"/>
    <x v="2"/>
    <n v="1.0235000000000001"/>
    <n v="5143.5"/>
    <x v="0"/>
    <m/>
  </r>
  <r>
    <n v="3225"/>
    <x v="1741"/>
    <s v="Bare Theatre brings one of Shakespeare's most accessible early comedies to life free to the public across the NC Triangle"/>
    <n v="2000"/>
    <n v="2047"/>
    <x v="0"/>
    <x v="0"/>
    <s v="USD"/>
    <x v="1733"/>
    <x v="1742"/>
    <b v="1"/>
    <n v="39"/>
    <b v="1"/>
    <x v="4"/>
    <n v="1.0235000000000001"/>
    <n v="1043"/>
    <x v="0"/>
    <m/>
  </r>
  <r>
    <n v="3714"/>
    <x v="1742"/>
    <s v="This summer, help some of the top high school theater students from across the country come to NYC to create a world premiere play."/>
    <n v="10000"/>
    <n v="10235"/>
    <x v="0"/>
    <x v="0"/>
    <s v="USD"/>
    <x v="1734"/>
    <x v="1743"/>
    <b v="0"/>
    <n v="97"/>
    <b v="1"/>
    <x v="4"/>
    <n v="1.0235000000000001"/>
    <n v="5166"/>
    <x v="0"/>
    <m/>
  </r>
  <r>
    <n v="3228"/>
    <x v="1743"/>
    <s v="A Season of Powerful Women. A Season of Defiance."/>
    <n v="7000"/>
    <n v="7164"/>
    <x v="0"/>
    <x v="0"/>
    <s v="USD"/>
    <x v="1735"/>
    <x v="1744"/>
    <b v="1"/>
    <n v="37"/>
    <b v="1"/>
    <x v="4"/>
    <n v="1.0234285714285714"/>
    <n v="3600.5"/>
    <x v="0"/>
    <m/>
  </r>
  <r>
    <n v="3758"/>
    <x v="1744"/>
    <s v="LUIGI'S LADIES: an original one-woman musical comedy"/>
    <n v="1500"/>
    <n v="1535"/>
    <x v="0"/>
    <x v="0"/>
    <s v="USD"/>
    <x v="1736"/>
    <x v="1745"/>
    <b v="0"/>
    <n v="26"/>
    <b v="1"/>
    <x v="20"/>
    <n v="1.0233333333333334"/>
    <n v="780.5"/>
    <x v="0"/>
    <m/>
  </r>
  <r>
    <n v="3464"/>
    <x v="1745"/>
    <s v="Why Do We Know More About Kim Kardashian Than Abigail Adams?  Let's produce and publish a play about women who MAKE and MADE history!"/>
    <n v="5000"/>
    <n v="5116.18"/>
    <x v="0"/>
    <x v="0"/>
    <s v="USD"/>
    <x v="1737"/>
    <x v="1746"/>
    <b v="0"/>
    <n v="93"/>
    <b v="1"/>
    <x v="4"/>
    <n v="1.023236"/>
    <n v="2604.59"/>
    <x v="0"/>
    <m/>
  </r>
  <r>
    <n v="744"/>
    <x v="1746"/>
    <s v="Join others to help create a world that is possible -- in your workplace, community and society!"/>
    <n v="5000"/>
    <n v="5116"/>
    <x v="0"/>
    <x v="0"/>
    <s v="USD"/>
    <x v="1738"/>
    <x v="1747"/>
    <b v="0"/>
    <n v="62"/>
    <b v="1"/>
    <x v="15"/>
    <n v="1.0232000000000001"/>
    <n v="2589"/>
    <x v="0"/>
    <m/>
  </r>
  <r>
    <n v="2457"/>
    <x v="1747"/>
    <s v="If you love wine, and have ever dreamed of crafting your own. You can in 3 easy steps.  Sample~Sprinkle~Savor."/>
    <n v="23000"/>
    <n v="23530"/>
    <x v="0"/>
    <x v="0"/>
    <s v="USD"/>
    <x v="1739"/>
    <x v="1748"/>
    <b v="0"/>
    <n v="124"/>
    <b v="1"/>
    <x v="11"/>
    <n v="1.0230434782608695"/>
    <n v="11827"/>
    <x v="0"/>
    <m/>
  </r>
  <r>
    <n v="1343"/>
    <x v="1748"/>
    <s v="Sleepman is a bio-signal monitoring wristwatch featuring smart alarm with the unique sleep enhancement and fatigue detection options!"/>
    <n v="50000"/>
    <n v="51149"/>
    <x v="1"/>
    <x v="0"/>
    <s v="USD"/>
    <x v="1740"/>
    <x v="1749"/>
    <b v="0"/>
    <n v="323"/>
    <b v="0"/>
    <x v="3"/>
    <n v="1.02298"/>
    <n v="25736"/>
    <x v="0"/>
    <m/>
  </r>
  <r>
    <n v="3546"/>
    <x v="1749"/>
    <s v="Help us produce this revealing play about Nazi-resistance member Dietrich Bonhoeffer and his final years of incarceration during WWII."/>
    <n v="1100"/>
    <n v="1125"/>
    <x v="0"/>
    <x v="0"/>
    <s v="USD"/>
    <x v="523"/>
    <x v="1750"/>
    <b v="0"/>
    <n v="19"/>
    <b v="1"/>
    <x v="4"/>
    <n v="1.0227272727272727"/>
    <n v="572"/>
    <x v="0"/>
    <m/>
  </r>
  <r>
    <n v="2335"/>
    <x v="1750"/>
    <s v="We hand-harvest water to make flake finishing salt. We're opening a modern-day salt works in historic Gloucester, Massachusetts!"/>
    <n v="25000"/>
    <n v="25568"/>
    <x v="0"/>
    <x v="0"/>
    <s v="USD"/>
    <x v="1741"/>
    <x v="1751"/>
    <b v="1"/>
    <n v="221"/>
    <b v="1"/>
    <x v="11"/>
    <n v="1.0227200000000001"/>
    <n v="12894.5"/>
    <x v="0"/>
    <m/>
  </r>
  <r>
    <n v="741"/>
    <x v="1751"/>
    <s v="A revolutionary digital mapping project of the Vilna Ghetto"/>
    <n v="13000"/>
    <n v="13293.8"/>
    <x v="0"/>
    <x v="0"/>
    <s v="USD"/>
    <x v="1742"/>
    <x v="1752"/>
    <b v="0"/>
    <n v="94"/>
    <b v="1"/>
    <x v="15"/>
    <n v="1.0226"/>
    <n v="6693.9"/>
    <x v="0"/>
    <m/>
  </r>
  <r>
    <n v="2459"/>
    <x v="1752"/>
    <s v="Bringing delicious, scratch-made, baked goods to mainstreet Hopkins, MN. Specializing in cupcakes, cakes, cookies, and French macarons."/>
    <n v="30000"/>
    <n v="30675"/>
    <x v="0"/>
    <x v="0"/>
    <s v="USD"/>
    <x v="1743"/>
    <x v="1753"/>
    <b v="0"/>
    <n v="282"/>
    <b v="1"/>
    <x v="11"/>
    <n v="1.0225"/>
    <n v="15478.5"/>
    <x v="0"/>
    <m/>
  </r>
  <r>
    <n v="3381"/>
    <x v="1753"/>
    <s v="A creative art therapy project for Syrian children. Romeo &amp; Juliet are lovers separated by war. Romeo in Jordan &amp; Juliet in Syria."/>
    <n v="4000"/>
    <n v="4090"/>
    <x v="0"/>
    <x v="0"/>
    <s v="USD"/>
    <x v="1744"/>
    <x v="1754"/>
    <b v="0"/>
    <n v="48"/>
    <b v="1"/>
    <x v="4"/>
    <n v="1.0225"/>
    <n v="2069"/>
    <x v="0"/>
    <m/>
  </r>
  <r>
    <n v="2018"/>
    <x v="1754"/>
    <s v="Scriba puts creative control back in your hands. Its flexible body and dynamic squeeze motion responding beautifully to your touch."/>
    <n v="65000"/>
    <n v="66458.23"/>
    <x v="0"/>
    <x v="9"/>
    <s v="EUR"/>
    <x v="1745"/>
    <x v="1755"/>
    <b v="1"/>
    <n v="450"/>
    <b v="1"/>
    <x v="0"/>
    <n v="1.0224343076923077"/>
    <n v="33454.114999999998"/>
    <x v="0"/>
    <m/>
  </r>
  <r>
    <n v="2713"/>
    <x v="1755"/>
    <s v="Help support the Acro-Cats kitten and cat rescue and adoption effort! They need a bus to continue finding felines homes across the US."/>
    <n v="150000"/>
    <n v="153362"/>
    <x v="0"/>
    <x v="0"/>
    <s v="USD"/>
    <x v="1746"/>
    <x v="1756"/>
    <b v="1"/>
    <n v="1420"/>
    <b v="1"/>
    <x v="12"/>
    <n v="1.0224133333333334"/>
    <n v="77391"/>
    <x v="0"/>
    <m/>
  </r>
  <r>
    <n v="3542"/>
    <x v="1756"/>
    <s v="Ancient Greece. Giddy, champagne soaked debauchery celebrating the Trojan War's end leads to a shocking and deadly surprise."/>
    <n v="5500"/>
    <n v="5623"/>
    <x v="0"/>
    <x v="0"/>
    <s v="USD"/>
    <x v="1747"/>
    <x v="1757"/>
    <b v="0"/>
    <n v="85"/>
    <b v="1"/>
    <x v="4"/>
    <n v="1.0223636363636364"/>
    <n v="2854"/>
    <x v="0"/>
    <m/>
  </r>
  <r>
    <n v="1293"/>
    <x v="1757"/>
    <s v="Invest in the world premiere of WORSE THAN TIGERS at ACT, and in the future of Seattle's newest, female-led theatre company: RED STAGE."/>
    <n v="15000"/>
    <n v="15335"/>
    <x v="0"/>
    <x v="0"/>
    <s v="USD"/>
    <x v="1748"/>
    <x v="1758"/>
    <b v="0"/>
    <n v="120"/>
    <b v="1"/>
    <x v="4"/>
    <n v="1.0223333333333333"/>
    <n v="7727.5"/>
    <x v="0"/>
    <m/>
  </r>
  <r>
    <n v="1213"/>
    <x v="1758"/>
    <s v="A collection of 97 colour photographs showcasing Iceland's spectacular scenery, beautifully presented in 128 page hardcover book."/>
    <n v="6500"/>
    <n v="6645"/>
    <x v="0"/>
    <x v="1"/>
    <s v="GBP"/>
    <x v="1749"/>
    <x v="1759"/>
    <b v="0"/>
    <n v="108"/>
    <b v="1"/>
    <x v="9"/>
    <n v="1.0223076923076924"/>
    <n v="3376.5"/>
    <x v="0"/>
    <m/>
  </r>
  <r>
    <n v="1347"/>
    <x v="1759"/>
    <s v="Must raise $2,500+ to republish &amp; spread the word about a guide Oprah's Magazine calls &quot;a go-to book for any start-up food company.&quot;"/>
    <n v="2500"/>
    <n v="2555"/>
    <x v="0"/>
    <x v="0"/>
    <s v="USD"/>
    <x v="1750"/>
    <x v="1760"/>
    <b v="0"/>
    <n v="31"/>
    <b v="1"/>
    <x v="15"/>
    <n v="1.022"/>
    <n v="1293"/>
    <x v="0"/>
    <m/>
  </r>
  <r>
    <n v="3186"/>
    <x v="1760"/>
    <s v="Honest is an exciting and dark new play by Bristol based writer Alice Nicholas, touring the South of England and London this October."/>
    <n v="3200"/>
    <n v="3270"/>
    <x v="0"/>
    <x v="1"/>
    <s v="GBP"/>
    <x v="1751"/>
    <x v="1761"/>
    <b v="1"/>
    <n v="70"/>
    <b v="1"/>
    <x v="4"/>
    <n v="1.0218750000000001"/>
    <n v="1670"/>
    <x v="0"/>
    <m/>
  </r>
  <r>
    <n v="3338"/>
    <x v="1761"/>
    <s v="Join Estelle Parsons in support of Theater That Looks and Sounds Like America"/>
    <n v="15000"/>
    <n v="15327"/>
    <x v="0"/>
    <x v="0"/>
    <s v="USD"/>
    <x v="1752"/>
    <x v="1762"/>
    <b v="0"/>
    <n v="112"/>
    <b v="1"/>
    <x v="4"/>
    <n v="1.0218"/>
    <n v="7719.5"/>
    <x v="0"/>
    <m/>
  </r>
  <r>
    <n v="415"/>
    <x v="1762"/>
    <s v="Two Canadians document their comic misadventures South of the border seeking the American Dream, trivial pursuits and giant breakfasts!"/>
    <n v="1400"/>
    <n v="1430.06"/>
    <x v="0"/>
    <x v="7"/>
    <s v="CAD"/>
    <x v="1753"/>
    <x v="1763"/>
    <b v="0"/>
    <n v="21"/>
    <b v="1"/>
    <x v="14"/>
    <n v="1.0214714285714286"/>
    <n v="725.53"/>
    <x v="0"/>
    <m/>
  </r>
  <r>
    <n v="3214"/>
    <x v="1763"/>
    <s v="Sexting, selfies and social media pressures that affect young people  connected 24/7.  Mistakes happen but now they can remain forever!"/>
    <n v="12000"/>
    <n v="12256"/>
    <x v="0"/>
    <x v="1"/>
    <s v="GBP"/>
    <x v="1754"/>
    <x v="1764"/>
    <b v="1"/>
    <n v="115"/>
    <b v="1"/>
    <x v="4"/>
    <n v="1.0213333333333334"/>
    <n v="6185.5"/>
    <x v="0"/>
    <m/>
  </r>
  <r>
    <n v="2527"/>
    <x v="1764"/>
    <s v="Five Programs of Benjamin Britten's vocal works featuring over 20 extraordinary vocalists and pianists."/>
    <n v="4000"/>
    <n v="4085"/>
    <x v="0"/>
    <x v="0"/>
    <s v="USD"/>
    <x v="1755"/>
    <x v="1765"/>
    <b v="0"/>
    <n v="71"/>
    <b v="1"/>
    <x v="18"/>
    <n v="1.02125"/>
    <n v="2078"/>
    <x v="0"/>
    <m/>
  </r>
  <r>
    <n v="1854"/>
    <x v="1765"/>
    <s v="After much anticipation, I'm finally releasing my first album, &quot;In Technicolor&quot;! Let's join forces and get it done right!"/>
    <n v="15000"/>
    <n v="15318.55"/>
    <x v="0"/>
    <x v="0"/>
    <s v="USD"/>
    <x v="1756"/>
    <x v="1766"/>
    <b v="0"/>
    <n v="174"/>
    <b v="1"/>
    <x v="2"/>
    <n v="1.0212366666666666"/>
    <n v="7746.2749999999996"/>
    <x v="0"/>
    <m/>
  </r>
  <r>
    <n v="520"/>
    <x v="1766"/>
    <s v="Tim Arthur's 21st anniversary sell-out production of his 'chilling' and 'sinister' ghostly thriller returns to the Edinburgh Fringe!"/>
    <n v="5000"/>
    <n v="5105"/>
    <x v="0"/>
    <x v="1"/>
    <s v="GBP"/>
    <x v="1757"/>
    <x v="1767"/>
    <b v="0"/>
    <n v="34"/>
    <b v="1"/>
    <x v="4"/>
    <n v="1.0209999999999999"/>
    <n v="2569.5"/>
    <x v="0"/>
    <m/>
  </r>
  <r>
    <n v="1037"/>
    <x v="1767"/>
    <s v="A Special 10th Anniversary Re-Release of Ender Bowen's third album, LEMONYMOUS, with a companion CD of alternate takes and remixes."/>
    <n v="1000"/>
    <n v="1021"/>
    <x v="0"/>
    <x v="0"/>
    <s v="USD"/>
    <x v="1758"/>
    <x v="1768"/>
    <b v="0"/>
    <n v="21"/>
    <b v="1"/>
    <x v="10"/>
    <n v="1.0209999999999999"/>
    <n v="521"/>
    <x v="0"/>
    <m/>
  </r>
  <r>
    <n v="3218"/>
    <x v="1768"/>
    <s v="A brave &amp; relevant play that looks at the lives of 7 real women who served in the US Armed Forces. Authentic stories that need telling."/>
    <n v="12000"/>
    <n v="12252"/>
    <x v="0"/>
    <x v="1"/>
    <s v="GBP"/>
    <x v="1759"/>
    <x v="1769"/>
    <b v="1"/>
    <n v="184"/>
    <b v="1"/>
    <x v="4"/>
    <n v="1.0209999999999999"/>
    <n v="6218"/>
    <x v="0"/>
    <m/>
  </r>
  <r>
    <n v="3267"/>
    <x v="1769"/>
    <s v="Experience the great American novel like never before.... Through the magic of live storytelling in an epic and threadbare sort of way."/>
    <n v="15000"/>
    <n v="15315"/>
    <x v="0"/>
    <x v="0"/>
    <s v="USD"/>
    <x v="1760"/>
    <x v="1770"/>
    <b v="1"/>
    <n v="288"/>
    <b v="1"/>
    <x v="4"/>
    <n v="1.0209999999999999"/>
    <n v="7801.5"/>
    <x v="0"/>
    <m/>
  </r>
  <r>
    <n v="3837"/>
    <x v="1770"/>
    <s v="A high-flying French farce with the thrust of a well-tuned jet engine"/>
    <n v="2000"/>
    <n v="2042"/>
    <x v="0"/>
    <x v="1"/>
    <s v="GBP"/>
    <x v="1761"/>
    <x v="1771"/>
    <b v="0"/>
    <n v="17"/>
    <b v="1"/>
    <x v="4"/>
    <n v="1.0209999999999999"/>
    <n v="1029.5"/>
    <x v="0"/>
    <m/>
  </r>
  <r>
    <n v="33"/>
    <x v="1771"/>
    <s v="3 best friends balance their work, personal and private lives while finding time for their imaginary friends (who are 3 puppets)."/>
    <n v="5250"/>
    <n v="5360"/>
    <x v="0"/>
    <x v="0"/>
    <s v="USD"/>
    <x v="1762"/>
    <x v="1772"/>
    <b v="0"/>
    <n v="64"/>
    <b v="1"/>
    <x v="16"/>
    <n v="1.0209523809523811"/>
    <n v="2712"/>
    <x v="0"/>
    <m/>
  </r>
  <r>
    <n v="344"/>
    <x v="1772"/>
    <s v="In the mountains where they once fought, Bosnian veterans defend a herd of wild horses and find a new kind of freedom for themselves."/>
    <n v="33500"/>
    <n v="34198"/>
    <x v="0"/>
    <x v="0"/>
    <s v="USD"/>
    <x v="1763"/>
    <x v="1773"/>
    <b v="1"/>
    <n v="285"/>
    <b v="1"/>
    <x v="14"/>
    <n v="1.0208358208955224"/>
    <n v="17241.5"/>
    <x v="0"/>
    <m/>
  </r>
  <r>
    <n v="1886"/>
    <x v="1773"/>
    <s v="Help the New York - based independent prog-rock band Invisible House create their new album called &quot;a history of the world&quot;"/>
    <n v="1200"/>
    <n v="1225"/>
    <x v="0"/>
    <x v="0"/>
    <s v="USD"/>
    <x v="1764"/>
    <x v="1774"/>
    <b v="0"/>
    <n v="29"/>
    <b v="1"/>
    <x v="13"/>
    <n v="1.0208333333333333"/>
    <n v="627"/>
    <x v="0"/>
    <m/>
  </r>
  <r>
    <n v="2929"/>
    <x v="1774"/>
    <s v="Help fund ROCKT's first production!  We want to bring musical theater to kids who have limited access to it, and offer it free to kids."/>
    <n v="8000"/>
    <n v="8165.55"/>
    <x v="0"/>
    <x v="0"/>
    <s v="USD"/>
    <x v="1765"/>
    <x v="1775"/>
    <b v="0"/>
    <n v="32"/>
    <b v="1"/>
    <x v="20"/>
    <n v="1.02069375"/>
    <n v="4098.7749999999996"/>
    <x v="0"/>
    <m/>
  </r>
  <r>
    <n v="2982"/>
    <x v="1775"/>
    <s v="Renovating this historical landmark, into an arts venue and theatre space for the community."/>
    <n v="5000"/>
    <n v="5103"/>
    <x v="0"/>
    <x v="1"/>
    <s v="GBP"/>
    <x v="1766"/>
    <x v="1776"/>
    <b v="1"/>
    <n v="59"/>
    <b v="1"/>
    <x v="12"/>
    <n v="1.0206"/>
    <n v="2581"/>
    <x v="0"/>
    <m/>
  </r>
  <r>
    <n v="3472"/>
    <x v="1776"/>
    <s v="Raising funds for Dandelion Theatre's Chicago production of 'Body Awareness' by the Pulitzer Prize-winning playwright Annie Baker."/>
    <n v="2000"/>
    <n v="2041"/>
    <x v="0"/>
    <x v="0"/>
    <s v="USD"/>
    <x v="1767"/>
    <x v="1777"/>
    <b v="0"/>
    <n v="23"/>
    <b v="1"/>
    <x v="4"/>
    <n v="1.0205"/>
    <n v="1032"/>
    <x v="0"/>
    <m/>
  </r>
  <r>
    <n v="3723"/>
    <x v="1777"/>
    <s v="Saltmine Theatre Company present Beauty and the Beast:"/>
    <n v="4500"/>
    <n v="4592"/>
    <x v="0"/>
    <x v="1"/>
    <s v="GBP"/>
    <x v="1768"/>
    <x v="1778"/>
    <b v="0"/>
    <n v="63"/>
    <b v="1"/>
    <x v="4"/>
    <n v="1.0204444444444445"/>
    <n v="2327.5"/>
    <x v="0"/>
    <m/>
  </r>
  <r>
    <n v="3224"/>
    <x v="1778"/>
    <s v="Neil LaBute and Marco Calvani reunite once again for the unique, international collaboration that is ADA: Author directing Author."/>
    <n v="30000"/>
    <n v="30610"/>
    <x v="0"/>
    <x v="0"/>
    <s v="USD"/>
    <x v="1769"/>
    <x v="1779"/>
    <b v="1"/>
    <n v="216"/>
    <b v="1"/>
    <x v="4"/>
    <n v="1.0203333333333333"/>
    <n v="15413"/>
    <x v="0"/>
    <m/>
  </r>
  <r>
    <n v="3659"/>
    <x v="1779"/>
    <s v="We want you to analyze while we dramatize if people who romanticize can recognize true love in a disguise."/>
    <n v="3000"/>
    <n v="3061"/>
    <x v="0"/>
    <x v="0"/>
    <s v="USD"/>
    <x v="1770"/>
    <x v="1780"/>
    <b v="0"/>
    <n v="13"/>
    <b v="1"/>
    <x v="4"/>
    <n v="1.0203333333333333"/>
    <n v="1537"/>
    <x v="0"/>
    <m/>
  </r>
  <r>
    <n v="343"/>
    <x v="1780"/>
    <s v="A documentary on a composer who releases his music for free and ended up in millions of videos, thousands of films, &amp; many odd places."/>
    <n v="30000"/>
    <n v="30608.59"/>
    <x v="0"/>
    <x v="0"/>
    <s v="USD"/>
    <x v="1771"/>
    <x v="1781"/>
    <b v="1"/>
    <n v="524"/>
    <b v="1"/>
    <x v="14"/>
    <n v="1.0202863333333334"/>
    <n v="15566.295"/>
    <x v="0"/>
    <m/>
  </r>
  <r>
    <n v="3305"/>
    <x v="1781"/>
    <s v="The Judgement of Paris is an exciting, inspirational poem set to run Oct. 2, 3 &amp; 4 at Plays &amp; Players, but we need funding and fans."/>
    <n v="4000"/>
    <n v="4081"/>
    <x v="0"/>
    <x v="0"/>
    <s v="USD"/>
    <x v="1772"/>
    <x v="1782"/>
    <b v="0"/>
    <n v="20"/>
    <b v="1"/>
    <x v="4"/>
    <n v="1.0202500000000001"/>
    <n v="2050.5"/>
    <x v="0"/>
    <m/>
  </r>
  <r>
    <n v="758"/>
    <x v="1782"/>
    <s v="I am publishing my book, Waiting on Humanity and need some finishing funds to do so."/>
    <n v="2500"/>
    <n v="2550"/>
    <x v="0"/>
    <x v="0"/>
    <s v="USD"/>
    <x v="1773"/>
    <x v="1783"/>
    <b v="0"/>
    <n v="19"/>
    <b v="1"/>
    <x v="15"/>
    <n v="1.02"/>
    <n v="1284.5"/>
    <x v="0"/>
    <m/>
  </r>
  <r>
    <n v="2614"/>
    <x v="1783"/>
    <s v="Middle-schoolers designed a microgravity experiment that's going to the ISS! Help us send them to the launch in Wallops Island, VA."/>
    <n v="10500"/>
    <n v="10710"/>
    <x v="0"/>
    <x v="0"/>
    <s v="USD"/>
    <x v="1774"/>
    <x v="1784"/>
    <b v="1"/>
    <n v="100"/>
    <b v="1"/>
    <x v="5"/>
    <n v="1.02"/>
    <n v="5405"/>
    <x v="0"/>
    <m/>
  </r>
  <r>
    <n v="2974"/>
    <x v="1784"/>
    <s v="Known for producing gritty new work, TheatreFIRST presents an exciting new romantic comedy by the hottest playwright in the country."/>
    <n v="5000"/>
    <n v="5100"/>
    <x v="0"/>
    <x v="0"/>
    <s v="USD"/>
    <x v="1775"/>
    <x v="1785"/>
    <b v="0"/>
    <n v="87"/>
    <b v="1"/>
    <x v="4"/>
    <n v="1.02"/>
    <n v="2593.5"/>
    <x v="0"/>
    <m/>
  </r>
  <r>
    <n v="3526"/>
    <x v="1785"/>
    <s v="By day we perform Acts of Kindness, by night we perform free theater, all sustained by the love of our neighbors, not ticket prices."/>
    <n v="3300"/>
    <n v="3366"/>
    <x v="0"/>
    <x v="0"/>
    <s v="USD"/>
    <x v="1776"/>
    <x v="1786"/>
    <b v="0"/>
    <n v="34"/>
    <b v="1"/>
    <x v="4"/>
    <n v="1.02"/>
    <n v="1700"/>
    <x v="0"/>
    <m/>
  </r>
  <r>
    <n v="3549"/>
    <x v="1786"/>
    <s v="Help us bring to life tales of hardship, danger and community of extraordinary women working in WW1 munitions factories."/>
    <n v="1000"/>
    <n v="1020"/>
    <x v="0"/>
    <x v="1"/>
    <s v="GBP"/>
    <x v="1777"/>
    <x v="1787"/>
    <b v="0"/>
    <n v="42"/>
    <b v="1"/>
    <x v="4"/>
    <n v="1.02"/>
    <n v="531"/>
    <x v="0"/>
    <m/>
  </r>
  <r>
    <n v="1295"/>
    <x v="1787"/>
    <s v="We had everything sorted for the Fringe, but now our accommodation and Edinburgh angel have fallen through. We're needing vital help."/>
    <n v="2500"/>
    <n v="2549"/>
    <x v="0"/>
    <x v="1"/>
    <s v="GBP"/>
    <x v="1778"/>
    <x v="1788"/>
    <b v="0"/>
    <n v="64"/>
    <b v="1"/>
    <x v="4"/>
    <n v="1.0196000000000001"/>
    <n v="1306.5"/>
    <x v="0"/>
    <m/>
  </r>
  <r>
    <n v="2334"/>
    <x v="1788"/>
    <s v="Help us get our delicious, organic, artisanal frozen pops on grocery store shelves in the Baltimore &amp; DC areas."/>
    <n v="4000"/>
    <n v="4078"/>
    <x v="0"/>
    <x v="0"/>
    <s v="USD"/>
    <x v="1779"/>
    <x v="1789"/>
    <b v="1"/>
    <n v="67"/>
    <b v="1"/>
    <x v="11"/>
    <n v="1.0195000000000001"/>
    <n v="2072.5"/>
    <x v="0"/>
    <m/>
  </r>
  <r>
    <n v="3354"/>
    <x v="1789"/>
    <s v="Help Strangeloop Theatre create and support new work by sponsoring our 2015-2016 season."/>
    <n v="3000"/>
    <n v="3058"/>
    <x v="0"/>
    <x v="0"/>
    <s v="USD"/>
    <x v="1780"/>
    <x v="1790"/>
    <b v="0"/>
    <n v="55"/>
    <b v="1"/>
    <x v="4"/>
    <n v="1.0193333333333334"/>
    <n v="1556.5"/>
    <x v="0"/>
    <m/>
  </r>
  <r>
    <n v="759"/>
    <x v="1790"/>
    <s v="Help me search for the lost ruins of the UK. A unique guide to  lesser known and somewhat known ruins of Britain."/>
    <n v="5000"/>
    <n v="5096"/>
    <x v="0"/>
    <x v="1"/>
    <s v="GBP"/>
    <x v="1781"/>
    <x v="1791"/>
    <b v="0"/>
    <n v="99"/>
    <b v="1"/>
    <x v="15"/>
    <n v="1.0192000000000001"/>
    <n v="2597.5"/>
    <x v="0"/>
    <m/>
  </r>
  <r>
    <n v="1763"/>
    <x v="1791"/>
    <s v="Hardcover photo book featuring bold, beautiful, confident models and coffee tables in outrageous juxtaposition with the backgrounds."/>
    <n v="12000"/>
    <n v="12229"/>
    <x v="0"/>
    <x v="0"/>
    <s v="USD"/>
    <x v="1782"/>
    <x v="1792"/>
    <b v="0"/>
    <n v="118"/>
    <b v="1"/>
    <x v="9"/>
    <n v="1.0190833333333333"/>
    <n v="6173.5"/>
    <x v="0"/>
    <m/>
  </r>
  <r>
    <n v="755"/>
    <x v="1792"/>
    <s v="The hilarious new book about RAGBRAI, America's greatest event that you've never heard of. Crotch lube is entirely optional."/>
    <n v="2500"/>
    <n v="2547.69"/>
    <x v="0"/>
    <x v="0"/>
    <s v="USD"/>
    <x v="1783"/>
    <x v="1793"/>
    <b v="0"/>
    <n v="68"/>
    <b v="1"/>
    <x v="15"/>
    <n v="1.0190760000000001"/>
    <n v="1307.845"/>
    <x v="0"/>
    <m/>
  </r>
  <r>
    <n v="3548"/>
    <x v="1793"/>
    <s v="We're putting together a production of THE UNDERSTUDY by Theresa Rebeck and hope you'll help us share this story."/>
    <n v="2100"/>
    <n v="2140"/>
    <x v="0"/>
    <x v="0"/>
    <s v="USD"/>
    <x v="1784"/>
    <x v="1794"/>
    <b v="0"/>
    <n v="13"/>
    <b v="1"/>
    <x v="4"/>
    <n v="1.019047619047619"/>
    <n v="1076.5"/>
    <x v="0"/>
    <m/>
  </r>
  <r>
    <n v="57"/>
    <x v="1794"/>
    <s v="An entertainment network built with a focus of uniting our community with quality, relevant live and scripted entertainment."/>
    <n v="15000"/>
    <n v="15285"/>
    <x v="0"/>
    <x v="0"/>
    <s v="USD"/>
    <x v="1785"/>
    <x v="1795"/>
    <b v="0"/>
    <n v="69"/>
    <b v="1"/>
    <x v="16"/>
    <n v="1.0189999999999999"/>
    <n v="7677"/>
    <x v="0"/>
    <m/>
  </r>
  <r>
    <n v="1853"/>
    <x v="1795"/>
    <s v="The money will go towards our debut EP being Recorded mixed by Andrew Baylis and mastered by Drew Fulk of Think Sound Studios."/>
    <n v="800"/>
    <n v="815"/>
    <x v="0"/>
    <x v="0"/>
    <s v="USD"/>
    <x v="1786"/>
    <x v="1796"/>
    <b v="0"/>
    <n v="14"/>
    <b v="1"/>
    <x v="2"/>
    <n v="1.01875"/>
    <n v="414.5"/>
    <x v="0"/>
    <m/>
  </r>
  <r>
    <n v="1348"/>
    <x v="1796"/>
    <s v="South Florida. Honest &amp; dramatic &amp; engaging journal of overcoming serious illness. This book will keep you reading &amp; laughing. Really!"/>
    <n v="5875"/>
    <n v="5985"/>
    <x v="0"/>
    <x v="0"/>
    <s v="USD"/>
    <x v="1787"/>
    <x v="1797"/>
    <b v="0"/>
    <n v="26"/>
    <b v="1"/>
    <x v="15"/>
    <n v="1.018723404255319"/>
    <n v="3005.5"/>
    <x v="0"/>
    <m/>
  </r>
  <r>
    <n v="3401"/>
    <x v="1797"/>
    <s v="Support a daring new theatre creation               _x000a_Supportez une audacieuse compagnie internationale et aidez-les Ã  crÃ©er leur piÃ¨ce"/>
    <n v="2900"/>
    <n v="2954"/>
    <x v="0"/>
    <x v="1"/>
    <s v="GBP"/>
    <x v="1788"/>
    <x v="1798"/>
    <b v="0"/>
    <n v="66"/>
    <b v="1"/>
    <x v="4"/>
    <n v="1.0186206896551724"/>
    <n v="1510"/>
    <x v="0"/>
    <m/>
  </r>
  <r>
    <n v="2548"/>
    <x v="1798"/>
    <s v="This is the embryo of the change for future ecosystem of musical art  in Indonesia. Please support us to realize our program on Oct 9!"/>
    <n v="6000"/>
    <n v="6111"/>
    <x v="0"/>
    <x v="3"/>
    <s v="EUR"/>
    <x v="1789"/>
    <x v="1799"/>
    <b v="0"/>
    <n v="37"/>
    <b v="1"/>
    <x v="18"/>
    <n v="1.0185"/>
    <n v="3074"/>
    <x v="0"/>
    <m/>
  </r>
  <r>
    <n v="2802"/>
    <x v="1799"/>
    <s v="An honest &amp; inspiring journey with cancer, discovery of self-mortality &amp; celebration of life. Winner of IdeasTap Underbelly Award 2015."/>
    <n v="3000"/>
    <n v="3055"/>
    <x v="0"/>
    <x v="1"/>
    <s v="GBP"/>
    <x v="1790"/>
    <x v="1800"/>
    <b v="0"/>
    <n v="90"/>
    <b v="1"/>
    <x v="4"/>
    <n v="1.0183333333333333"/>
    <n v="1572.5"/>
    <x v="0"/>
    <m/>
  </r>
  <r>
    <n v="3551"/>
    <x v="1800"/>
    <s v="UASPA is a performing arts high school producing its 2014 Theatre Showcase featuring our strongest performances and original work."/>
    <n v="1500"/>
    <n v="1527.5"/>
    <x v="0"/>
    <x v="0"/>
    <s v="USD"/>
    <x v="1791"/>
    <x v="1801"/>
    <b v="0"/>
    <n v="25"/>
    <b v="1"/>
    <x v="4"/>
    <n v="1.0183333333333333"/>
    <n v="776.25"/>
    <x v="0"/>
    <m/>
  </r>
  <r>
    <n v="330"/>
    <x v="1801"/>
    <s v="A film project that will compel decision makers to conserve iconic NH landscapes at risk due to an electricity transmission project."/>
    <n v="35000"/>
    <n v="35640"/>
    <x v="0"/>
    <x v="0"/>
    <s v="USD"/>
    <x v="1792"/>
    <x v="1802"/>
    <b v="1"/>
    <n v="340"/>
    <b v="1"/>
    <x v="14"/>
    <n v="1.0182857142857142"/>
    <n v="17990"/>
    <x v="0"/>
    <m/>
  </r>
  <r>
    <n v="3253"/>
    <x v="1802"/>
    <s v="Can you ever truly feel what someone else is feeling?_x000a_Do you want to?"/>
    <n v="20000"/>
    <n v="20365"/>
    <x v="0"/>
    <x v="0"/>
    <s v="USD"/>
    <x v="1793"/>
    <x v="1803"/>
    <b v="1"/>
    <n v="115"/>
    <b v="1"/>
    <x v="4"/>
    <n v="1.0182500000000001"/>
    <n v="10240"/>
    <x v="0"/>
    <m/>
  </r>
  <r>
    <n v="3626"/>
    <x v="1803"/>
    <s v="The first four-week performance run for our dance-theatre company, Geste Records, to be performed at The Yard Theatre in September."/>
    <n v="4000"/>
    <n v="4073"/>
    <x v="0"/>
    <x v="1"/>
    <s v="GBP"/>
    <x v="1794"/>
    <x v="1804"/>
    <b v="0"/>
    <n v="48"/>
    <b v="1"/>
    <x v="4"/>
    <n v="1.0182500000000001"/>
    <n v="2060.5"/>
    <x v="0"/>
    <m/>
  </r>
  <r>
    <n v="3156"/>
    <x v="1804"/>
    <s v="First Love/Worst Love is an examination of love and its mutability, as expressed through twelve stories and five actors on one stage."/>
    <n v="5500"/>
    <n v="5600"/>
    <x v="0"/>
    <x v="0"/>
    <s v="USD"/>
    <x v="1795"/>
    <x v="1805"/>
    <b v="1"/>
    <n v="89"/>
    <b v="1"/>
    <x v="4"/>
    <n v="1.0181818181818181"/>
    <n v="2844.5"/>
    <x v="0"/>
    <m/>
  </r>
  <r>
    <n v="1251"/>
    <x v="1805"/>
    <s v="A tour of europe with 3 memphis artist, Jack Oblivian, Harlan T Bobo and Shawn Cripps."/>
    <n v="6000"/>
    <n v="6108"/>
    <x v="0"/>
    <x v="0"/>
    <s v="USD"/>
    <x v="1796"/>
    <x v="1806"/>
    <b v="1"/>
    <n v="74"/>
    <b v="1"/>
    <x v="2"/>
    <n v="1.018"/>
    <n v="3091"/>
    <x v="0"/>
    <m/>
  </r>
  <r>
    <n v="1267"/>
    <x v="1806"/>
    <s v="A Rock 'n Roll album with plenty of indie guitar swagger. Fresh tunes that are a continuation of my early '90s shoegaze daze."/>
    <n v="22000"/>
    <n v="22396"/>
    <x v="0"/>
    <x v="0"/>
    <s v="USD"/>
    <x v="1797"/>
    <x v="1807"/>
    <b v="1"/>
    <n v="159"/>
    <b v="1"/>
    <x v="2"/>
    <n v="1.018"/>
    <n v="11277.5"/>
    <x v="0"/>
    <m/>
  </r>
  <r>
    <n v="1271"/>
    <x v="1807"/>
    <s v="Flav Martin's 30-year overnight success project pretty much says it all. Dedicated to parenting, she's off to school, back to La musica"/>
    <n v="7500"/>
    <n v="7635"/>
    <x v="0"/>
    <x v="0"/>
    <s v="USD"/>
    <x v="1798"/>
    <x v="1808"/>
    <b v="1"/>
    <n v="31"/>
    <b v="1"/>
    <x v="2"/>
    <n v="1.018"/>
    <n v="3833"/>
    <x v="0"/>
    <m/>
  </r>
  <r>
    <n v="3286"/>
    <x v="1808"/>
    <s v="An ensemble-driven play inspired by real-life accounts about six young women who lost their fathers on 9/11. August 2016 at FringeNYC!"/>
    <n v="15000"/>
    <n v="15265"/>
    <x v="0"/>
    <x v="0"/>
    <s v="USD"/>
    <x v="1799"/>
    <x v="1809"/>
    <b v="0"/>
    <n v="122"/>
    <b v="1"/>
    <x v="4"/>
    <n v="1.0176666666666667"/>
    <n v="7693.5"/>
    <x v="0"/>
    <m/>
  </r>
  <r>
    <n v="1841"/>
    <x v="1809"/>
    <s v="Hard Rock with a Positive Message. Help us fund, release and promote our debut EP!"/>
    <n v="2000"/>
    <n v="2035"/>
    <x v="0"/>
    <x v="0"/>
    <s v="USD"/>
    <x v="1800"/>
    <x v="1810"/>
    <b v="0"/>
    <n v="40"/>
    <b v="1"/>
    <x v="2"/>
    <n v="1.0175000000000001"/>
    <n v="1037.5"/>
    <x v="0"/>
    <m/>
  </r>
  <r>
    <n v="3782"/>
    <x v="1810"/>
    <s v="No Horizon.  A unique musical inspired by the remarkable, forgotten story of Nicholas Saunderson - a tale of passion and aspiration."/>
    <n v="2000"/>
    <n v="2035"/>
    <x v="0"/>
    <x v="1"/>
    <s v="GBP"/>
    <x v="1801"/>
    <x v="1811"/>
    <b v="0"/>
    <n v="27"/>
    <b v="1"/>
    <x v="20"/>
    <n v="1.0175000000000001"/>
    <n v="1031"/>
    <x v="0"/>
    <m/>
  </r>
  <r>
    <n v="3298"/>
    <x v="1811"/>
    <s v="A stylishly sinister story about blood, guns, and raw ambition. You can help Great Minds bring the world's most dangerous play to life!"/>
    <n v="10000"/>
    <n v="10173"/>
    <x v="0"/>
    <x v="0"/>
    <s v="USD"/>
    <x v="1802"/>
    <x v="1812"/>
    <b v="0"/>
    <n v="72"/>
    <b v="1"/>
    <x v="4"/>
    <n v="1.0173000000000001"/>
    <n v="5122.5"/>
    <x v="0"/>
    <m/>
  </r>
  <r>
    <n v="2638"/>
    <x v="1812"/>
    <s v="The second round of funding for the most amazing project ever where a high school freshman is sending pie into SPACE!!!"/>
    <n v="347"/>
    <n v="353"/>
    <x v="0"/>
    <x v="0"/>
    <s v="USD"/>
    <x v="1803"/>
    <x v="1813"/>
    <b v="0"/>
    <n v="14"/>
    <b v="1"/>
    <x v="5"/>
    <n v="1.0172910662824208"/>
    <n v="183.5"/>
    <x v="0"/>
    <m/>
  </r>
  <r>
    <n v="1622"/>
    <x v="1813"/>
    <s v="Join in PrincessFrank's conquest of the Rock&amp;Roll kingdom! Pledge your support and help him claim the throne of Rock!"/>
    <n v="6900"/>
    <n v="7019"/>
    <x v="0"/>
    <x v="0"/>
    <s v="USD"/>
    <x v="1804"/>
    <x v="1814"/>
    <b v="0"/>
    <n v="65"/>
    <b v="1"/>
    <x v="2"/>
    <n v="1.0172463768115942"/>
    <n v="3542"/>
    <x v="0"/>
    <m/>
  </r>
  <r>
    <n v="300"/>
    <x v="1814"/>
    <s v="THE BUS is a feature-length documentary film celebrating one of the most iconic and beloved vehicles ever produced, the Volkswagen Bus."/>
    <n v="25000"/>
    <n v="25430.66"/>
    <x v="0"/>
    <x v="0"/>
    <s v="USD"/>
    <x v="1805"/>
    <x v="1815"/>
    <b v="1"/>
    <n v="298"/>
    <b v="1"/>
    <x v="14"/>
    <n v="1.0172264"/>
    <n v="12864.33"/>
    <x v="0"/>
    <m/>
  </r>
  <r>
    <n v="1895"/>
    <x v="1815"/>
    <s v="HERESTOFIGHTIN is a folk rock band from Colorado fighting for change in our world through rock and roll. Be the change you want to see."/>
    <n v="9072"/>
    <n v="9228"/>
    <x v="0"/>
    <x v="0"/>
    <s v="USD"/>
    <x v="1806"/>
    <x v="1816"/>
    <b v="0"/>
    <n v="47"/>
    <b v="1"/>
    <x v="13"/>
    <n v="1.0171957671957672"/>
    <n v="4637.5"/>
    <x v="0"/>
    <m/>
  </r>
  <r>
    <n v="833"/>
    <x v="1816"/>
    <s v="This is an American rock album."/>
    <n v="6000"/>
    <n v="6100"/>
    <x v="0"/>
    <x v="0"/>
    <s v="USD"/>
    <x v="1807"/>
    <x v="1817"/>
    <b v="0"/>
    <n v="41"/>
    <b v="1"/>
    <x v="2"/>
    <n v="1.0166666666666666"/>
    <n v="3070.5"/>
    <x v="0"/>
    <m/>
  </r>
  <r>
    <n v="2096"/>
    <x v="1817"/>
    <s v="Shone Nuisance is heading to GBS Detroit on Friday, October 26th to record and film their GBS Detroit EP and video."/>
    <n v="600"/>
    <n v="610"/>
    <x v="0"/>
    <x v="0"/>
    <s v="USD"/>
    <x v="1808"/>
    <x v="1818"/>
    <b v="0"/>
    <n v="14"/>
    <b v="1"/>
    <x v="13"/>
    <n v="1.0166666666666666"/>
    <n v="312"/>
    <x v="0"/>
    <m/>
  </r>
  <r>
    <n v="3270"/>
    <x v="1818"/>
    <s v="Once again Smoke &amp; Oakum Theatre is heading up to the Edinburgh Festival with its latest show, 'Cornermen'. Welcome to our Kickstarter!"/>
    <n v="1800"/>
    <n v="1830"/>
    <x v="0"/>
    <x v="1"/>
    <s v="GBP"/>
    <x v="1809"/>
    <x v="1819"/>
    <b v="1"/>
    <n v="30"/>
    <b v="1"/>
    <x v="4"/>
    <n v="1.0166666666666666"/>
    <n v="930"/>
    <x v="0"/>
    <m/>
  </r>
  <r>
    <n v="3324"/>
    <x v="1819"/>
    <s v="The play tells the story of Jim and Doyler and their friendship on the brink of Irish independence."/>
    <n v="1500"/>
    <n v="1525"/>
    <x v="0"/>
    <x v="9"/>
    <s v="EUR"/>
    <x v="1810"/>
    <x v="1820"/>
    <b v="0"/>
    <n v="10"/>
    <b v="1"/>
    <x v="4"/>
    <n v="1.0166666666666666"/>
    <n v="767.5"/>
    <x v="0"/>
    <m/>
  </r>
  <r>
    <n v="3342"/>
    <x v="1820"/>
    <s v="We believe in the power of stories to change the world. Theatre that inspires transformation."/>
    <n v="6000"/>
    <n v="6100"/>
    <x v="0"/>
    <x v="0"/>
    <s v="USD"/>
    <x v="1811"/>
    <x v="1821"/>
    <b v="0"/>
    <n v="78"/>
    <b v="1"/>
    <x v="4"/>
    <n v="1.0166666666666666"/>
    <n v="3089"/>
    <x v="0"/>
    <m/>
  </r>
  <r>
    <n v="1285"/>
    <x v="1821"/>
    <s v="The world premiere of hysterically funny and heartbreaking story about family, unconditional love and facing the unfaceable"/>
    <n v="2000"/>
    <n v="2033"/>
    <x v="0"/>
    <x v="1"/>
    <s v="GBP"/>
    <x v="1812"/>
    <x v="1822"/>
    <b v="0"/>
    <n v="63"/>
    <b v="1"/>
    <x v="4"/>
    <n v="1.0165"/>
    <n v="1048"/>
    <x v="0"/>
    <m/>
  </r>
  <r>
    <n v="1632"/>
    <x v="1822"/>
    <s v="Hey everyone! If you don't already know, we're Culprit, a 4-piece rock band from Los Angeles &amp; we are in dire need of a new tour van!"/>
    <n v="4000"/>
    <n v="4065"/>
    <x v="0"/>
    <x v="0"/>
    <s v="USD"/>
    <x v="1813"/>
    <x v="1823"/>
    <b v="0"/>
    <n v="47"/>
    <b v="1"/>
    <x v="2"/>
    <n v="1.0162500000000001"/>
    <n v="2056"/>
    <x v="0"/>
    <m/>
  </r>
  <r>
    <n v="2709"/>
    <x v="1823"/>
    <s v="Give contemporary circus an artistic home in America.  Help us launch the nationâ€™s first higher education program for circus."/>
    <n v="50000"/>
    <n v="50803"/>
    <x v="0"/>
    <x v="0"/>
    <s v="USD"/>
    <x v="1814"/>
    <x v="1824"/>
    <b v="1"/>
    <n v="308"/>
    <b v="1"/>
    <x v="12"/>
    <n v="1.01606"/>
    <n v="25555.5"/>
    <x v="0"/>
    <m/>
  </r>
  <r>
    <n v="324"/>
    <x v="1824"/>
    <s v="A documentary about a Vietnam veteran who finds peace from his PTSD through Disney, rather than medication."/>
    <n v="8500"/>
    <n v="8636"/>
    <x v="0"/>
    <x v="0"/>
    <s v="USD"/>
    <x v="1815"/>
    <x v="1825"/>
    <b v="1"/>
    <n v="82"/>
    <b v="1"/>
    <x v="14"/>
    <n v="1.016"/>
    <n v="4359"/>
    <x v="0"/>
    <m/>
  </r>
  <r>
    <n v="2208"/>
    <x v="1825"/>
    <s v="Early Summer, SIR will be releasing two EP's. The funding of this project will determine if they get professional pressings or cdr's"/>
    <n v="1000"/>
    <n v="1016"/>
    <x v="0"/>
    <x v="0"/>
    <s v="USD"/>
    <x v="1816"/>
    <x v="1826"/>
    <b v="0"/>
    <n v="24"/>
    <b v="1"/>
    <x v="10"/>
    <n v="1.016"/>
    <n v="520"/>
    <x v="0"/>
    <m/>
  </r>
  <r>
    <n v="2524"/>
    <x v="1826"/>
    <s v="We're bringing some of our favorite music from the past 10 years to disc for the first time ever."/>
    <n v="7500"/>
    <n v="7620"/>
    <x v="0"/>
    <x v="0"/>
    <s v="USD"/>
    <x v="1817"/>
    <x v="1827"/>
    <b v="0"/>
    <n v="43"/>
    <b v="1"/>
    <x v="18"/>
    <n v="1.016"/>
    <n v="3831.5"/>
    <x v="0"/>
    <m/>
  </r>
  <r>
    <n v="3284"/>
    <x v="1827"/>
    <s v="Black Enough is an LSU student-staged performance exploring the effects of white supremacy on the black community."/>
    <n v="3000"/>
    <n v="3048"/>
    <x v="0"/>
    <x v="0"/>
    <s v="USD"/>
    <x v="1818"/>
    <x v="1828"/>
    <b v="0"/>
    <n v="15"/>
    <b v="1"/>
    <x v="4"/>
    <n v="1.016"/>
    <n v="1531.5"/>
    <x v="0"/>
    <m/>
  </r>
  <r>
    <n v="3524"/>
    <x v="1828"/>
    <s v="A West Texas matriarch is enraged by the news that her gay grandson has been the victim of a hate crime committed by his own father."/>
    <n v="10000"/>
    <n v="10156"/>
    <x v="0"/>
    <x v="0"/>
    <s v="USD"/>
    <x v="1819"/>
    <x v="1829"/>
    <b v="0"/>
    <n v="74"/>
    <b v="1"/>
    <x v="4"/>
    <n v="1.0156000000000001"/>
    <n v="5115"/>
    <x v="0"/>
    <m/>
  </r>
  <r>
    <n v="3250"/>
    <x v="1829"/>
    <s v="The birth-child of The Moving Company, Theatre de la Jeune Lune &amp; William Shakespeare:  A wild new production of Love's Labour's Lost."/>
    <n v="25000"/>
    <n v="25388"/>
    <x v="0"/>
    <x v="0"/>
    <s v="USD"/>
    <x v="1820"/>
    <x v="1830"/>
    <b v="1"/>
    <n v="213"/>
    <b v="1"/>
    <x v="4"/>
    <n v="1.01552"/>
    <n v="12800.5"/>
    <x v="0"/>
    <m/>
  </r>
  <r>
    <n v="407"/>
    <x v="1830"/>
    <s v="The story of the 1886 Haymarket Riot explored through the history of the Haymarket Police Memorial Statue."/>
    <n v="2000"/>
    <n v="2031"/>
    <x v="0"/>
    <x v="0"/>
    <s v="USD"/>
    <x v="1821"/>
    <x v="1831"/>
    <b v="0"/>
    <n v="22"/>
    <b v="1"/>
    <x v="14"/>
    <n v="1.0155000000000001"/>
    <n v="1026.5"/>
    <x v="0"/>
    <m/>
  </r>
  <r>
    <n v="2450"/>
    <x v="1831"/>
    <s v="Old Coast Ales will be St. Augustine's very own micro brewery where our focus will be on creating unique and traditional beer styles."/>
    <n v="15000"/>
    <n v="15230.03"/>
    <x v="0"/>
    <x v="0"/>
    <s v="USD"/>
    <x v="1822"/>
    <x v="1832"/>
    <b v="0"/>
    <n v="102"/>
    <b v="1"/>
    <x v="11"/>
    <n v="1.0153353333333335"/>
    <n v="7666.0150000000003"/>
    <x v="0"/>
    <m/>
  </r>
  <r>
    <n v="1830"/>
    <x v="1832"/>
    <s v="We have come a long way on our new record, but now we need your help.  Help us, and together we can make magic!"/>
    <n v="15000"/>
    <n v="15230"/>
    <x v="0"/>
    <x v="0"/>
    <s v="USD"/>
    <x v="1823"/>
    <x v="1833"/>
    <b v="0"/>
    <n v="226"/>
    <b v="1"/>
    <x v="2"/>
    <n v="1.0153333333333334"/>
    <n v="7728"/>
    <x v="0"/>
    <m/>
  </r>
  <r>
    <n v="3160"/>
    <x v="1833"/>
    <s v="Two stories by Anton Chekhov adapted for the stage and performed back-to-back in a stunning live theatrical performance."/>
    <n v="4500"/>
    <n v="4569"/>
    <x v="0"/>
    <x v="0"/>
    <s v="USD"/>
    <x v="1824"/>
    <x v="1834"/>
    <b v="1"/>
    <n v="57"/>
    <b v="1"/>
    <x v="4"/>
    <n v="1.0153333333333334"/>
    <n v="2313"/>
    <x v="0"/>
    <m/>
  </r>
  <r>
    <n v="3672"/>
    <x v="1834"/>
    <s v="1984. An IRA bomb explodes at the Grand Hotel. Years on, the bomber and a victim's daughter meet. The meeting changes both their lives."/>
    <n v="3000"/>
    <n v="3046"/>
    <x v="0"/>
    <x v="1"/>
    <s v="GBP"/>
    <x v="1825"/>
    <x v="1835"/>
    <b v="0"/>
    <n v="57"/>
    <b v="1"/>
    <x v="4"/>
    <n v="1.0153333333333334"/>
    <n v="1551.5"/>
    <x v="0"/>
    <m/>
  </r>
  <r>
    <n v="1850"/>
    <x v="1835"/>
    <s v="WILKES is the solo venture of HighFlightSociety singer / Disciple bassist, Jason Wilkes. This project is to fund the debut 6 song EP."/>
    <n v="9000"/>
    <n v="9137"/>
    <x v="0"/>
    <x v="0"/>
    <s v="USD"/>
    <x v="1826"/>
    <x v="1836"/>
    <b v="0"/>
    <n v="179"/>
    <b v="1"/>
    <x v="2"/>
    <n v="1.0152222222222222"/>
    <n v="4658"/>
    <x v="0"/>
    <m/>
  </r>
  <r>
    <n v="3322"/>
    <x v="1836"/>
    <s v="Familiar Strangers follows the journey of a community of people living homeless on the streets in and around Tompkins Square Park."/>
    <n v="3300"/>
    <n v="3350"/>
    <x v="0"/>
    <x v="0"/>
    <s v="USD"/>
    <x v="1827"/>
    <x v="1837"/>
    <b v="0"/>
    <n v="23"/>
    <b v="1"/>
    <x v="4"/>
    <n v="1.0151515151515151"/>
    <n v="1686.5"/>
    <x v="0"/>
    <m/>
  </r>
  <r>
    <n v="292"/>
    <x v="1837"/>
    <s v="THE UNDOCUMENTED is a 90 cinema verite documentary that exposes a little known consequence of current U. S. immigration policy."/>
    <n v="75000"/>
    <n v="76130.2"/>
    <x v="0"/>
    <x v="0"/>
    <s v="USD"/>
    <x v="1828"/>
    <x v="1838"/>
    <b v="1"/>
    <n v="493"/>
    <b v="1"/>
    <x v="14"/>
    <n v="1.0150693333333334"/>
    <n v="38311.599999999999"/>
    <x v="0"/>
    <m/>
  </r>
  <r>
    <n v="1613"/>
    <x v="1838"/>
    <s v="Ghosts and Paper Hearts are getting ready to release their new EP and we want it to be sent everywhere. Help us out PLEASE!!!!!"/>
    <n v="1000"/>
    <n v="1015"/>
    <x v="0"/>
    <x v="0"/>
    <s v="USD"/>
    <x v="1829"/>
    <x v="1839"/>
    <b v="0"/>
    <n v="26"/>
    <b v="1"/>
    <x v="2"/>
    <n v="1.0149999999999999"/>
    <n v="520.5"/>
    <x v="0"/>
    <m/>
  </r>
  <r>
    <n v="2219"/>
    <x v="1839"/>
    <s v="An album that illustrates events in our lives, whether trivial or significant, through the tones of electronic music."/>
    <n v="1000"/>
    <n v="1015"/>
    <x v="0"/>
    <x v="0"/>
    <s v="USD"/>
    <x v="1830"/>
    <x v="1840"/>
    <b v="0"/>
    <n v="19"/>
    <b v="1"/>
    <x v="10"/>
    <n v="1.0149999999999999"/>
    <n v="517"/>
    <x v="0"/>
    <m/>
  </r>
  <r>
    <n v="3269"/>
    <x v="1840"/>
    <s v="Cicada Studios presents, as their inaugural production, a new-writing world premiere at the Edinburgh Fringe Festival 2015."/>
    <n v="8000"/>
    <n v="8120"/>
    <x v="0"/>
    <x v="1"/>
    <s v="GBP"/>
    <x v="1831"/>
    <x v="1841"/>
    <b v="1"/>
    <n v="70"/>
    <b v="1"/>
    <x v="4"/>
    <n v="1.0149999999999999"/>
    <n v="4095"/>
    <x v="0"/>
    <m/>
  </r>
  <r>
    <n v="3506"/>
    <x v="1841"/>
    <s v="The Secret is a historical drama about a lawyer who worked for the Spanish Inquisition &amp; crossed the Atlantic with Menendez in 1565."/>
    <n v="3000"/>
    <n v="3045"/>
    <x v="0"/>
    <x v="0"/>
    <s v="USD"/>
    <x v="1832"/>
    <x v="1842"/>
    <b v="0"/>
    <n v="29"/>
    <b v="1"/>
    <x v="4"/>
    <n v="1.0149999999999999"/>
    <n v="1537"/>
    <x v="0"/>
    <m/>
  </r>
  <r>
    <n v="3713"/>
    <x v="1842"/>
    <s v="Matt Fotis's play, Nights on the Couch, was accepted to the 28th Annual Strawberry One Act Festival! Show your support!"/>
    <n v="2000"/>
    <n v="2030"/>
    <x v="0"/>
    <x v="0"/>
    <s v="USD"/>
    <x v="1833"/>
    <x v="1843"/>
    <b v="0"/>
    <n v="19"/>
    <b v="1"/>
    <x v="4"/>
    <n v="1.0149999999999999"/>
    <n v="1024.5"/>
    <x v="0"/>
    <m/>
  </r>
  <r>
    <n v="2603"/>
    <x v="1843"/>
    <s v="I will be building a mock space station and simulate living on Mars for two weeks."/>
    <n v="1750"/>
    <n v="1776"/>
    <x v="0"/>
    <x v="0"/>
    <s v="USD"/>
    <x v="1834"/>
    <x v="1844"/>
    <b v="1"/>
    <n v="50"/>
    <b v="1"/>
    <x v="5"/>
    <n v="1.0148571428571429"/>
    <n v="913"/>
    <x v="0"/>
    <m/>
  </r>
  <r>
    <n v="826"/>
    <x v="1844"/>
    <s v="Protect The Dream is preparing to record their debut album 8 years in the making. Lets make it happen Kickstarter!"/>
    <n v="5500"/>
    <n v="5580"/>
    <x v="0"/>
    <x v="0"/>
    <s v="USD"/>
    <x v="1835"/>
    <x v="1845"/>
    <b v="0"/>
    <n v="49"/>
    <b v="1"/>
    <x v="2"/>
    <n v="1.0145454545454546"/>
    <n v="2814.5"/>
    <x v="0"/>
    <m/>
  </r>
  <r>
    <n v="1502"/>
    <x v="1845"/>
    <s v="Cosmic Surgery is a photo book, set in the not too distant future where the world of cosmetic surgery is about to be transformed"/>
    <n v="22000"/>
    <n v="22318"/>
    <x v="0"/>
    <x v="1"/>
    <s v="GBP"/>
    <x v="1836"/>
    <x v="1846"/>
    <b v="1"/>
    <n v="329"/>
    <b v="1"/>
    <x v="9"/>
    <n v="1.0144545454545455"/>
    <n v="11323.5"/>
    <x v="0"/>
    <m/>
  </r>
  <r>
    <n v="3344"/>
    <x v="1846"/>
    <s v="We are a company of crafted and trained actors, writers and directors dedicated to the principles set by the legendary Group Theatre."/>
    <n v="4500"/>
    <n v="4565"/>
    <x v="0"/>
    <x v="0"/>
    <s v="USD"/>
    <x v="1837"/>
    <x v="1847"/>
    <b v="0"/>
    <n v="40"/>
    <b v="1"/>
    <x v="4"/>
    <n v="1.0144444444444445"/>
    <n v="2302.5"/>
    <x v="0"/>
    <m/>
  </r>
  <r>
    <n v="408"/>
    <x v="1847"/>
    <s v="A documentary exploring the phenomenon of custom and branded yarmulkes in Jewish-American communities."/>
    <n v="6000"/>
    <n v="6086.26"/>
    <x v="0"/>
    <x v="0"/>
    <s v="USD"/>
    <x v="1838"/>
    <x v="1848"/>
    <b v="0"/>
    <n v="38"/>
    <b v="1"/>
    <x v="14"/>
    <n v="1.0143766666666667"/>
    <n v="3062.13"/>
    <x v="0"/>
    <m/>
  </r>
  <r>
    <n v="3686"/>
    <x v="1848"/>
    <s v="This October, in association with Rogue Productions at FSU, I will be directing a production of Dog sees God."/>
    <n v="350"/>
    <n v="355"/>
    <x v="0"/>
    <x v="0"/>
    <s v="USD"/>
    <x v="1839"/>
    <x v="1849"/>
    <b v="0"/>
    <n v="6"/>
    <b v="1"/>
    <x v="4"/>
    <n v="1.0142857142857142"/>
    <n v="180.5"/>
    <x v="0"/>
    <m/>
  </r>
  <r>
    <n v="3662"/>
    <x v="1849"/>
    <s v="I'm an Inuit playwright chosen for the esteemed Arctic Circle Residency in Svalbard to write about 1800's Inuk woman guide, Tookoolito."/>
    <n v="8000"/>
    <n v="8114"/>
    <x v="0"/>
    <x v="7"/>
    <s v="CAD"/>
    <x v="1840"/>
    <x v="1850"/>
    <b v="0"/>
    <n v="40"/>
    <b v="1"/>
    <x v="4"/>
    <n v="1.0142500000000001"/>
    <n v="4077"/>
    <x v="0"/>
    <m/>
  </r>
  <r>
    <n v="1681"/>
    <x v="1850"/>
    <s v="Slugs &amp; Bugs is making TWO NEW Sing the Bible CDs in 2017, with Scripture songs all about Jesus - His words, His life, and His mission."/>
    <n v="65000"/>
    <n v="65924.38"/>
    <x v="2"/>
    <x v="0"/>
    <s v="USD"/>
    <x v="1841"/>
    <x v="1851"/>
    <b v="0"/>
    <n v="884"/>
    <b v="0"/>
    <x v="21"/>
    <n v="1.0142212307692309"/>
    <n v="33404.19"/>
    <x v="0"/>
    <m/>
  </r>
  <r>
    <n v="3363"/>
    <x v="1851"/>
    <s v="A first play about a first kiss, Making the Move is going to the Edinburgh Fringe festival.  Join the party, fall in love.  Help us!"/>
    <n v="7750"/>
    <n v="7860"/>
    <x v="0"/>
    <x v="0"/>
    <s v="USD"/>
    <x v="1842"/>
    <x v="1852"/>
    <b v="0"/>
    <n v="26"/>
    <b v="1"/>
    <x v="4"/>
    <n v="1.0141935483870967"/>
    <n v="3943"/>
    <x v="0"/>
    <m/>
  </r>
  <r>
    <n v="726"/>
    <x v="1852"/>
    <s v="&quot;60 Days to a Radiating Faith&quot; is a collection of carefully selected Bible verses to encourage those undergoing cancer treatments."/>
    <n v="2500"/>
    <n v="2535"/>
    <x v="0"/>
    <x v="0"/>
    <s v="USD"/>
    <x v="1843"/>
    <x v="1853"/>
    <b v="0"/>
    <n v="35"/>
    <b v="1"/>
    <x v="15"/>
    <n v="1.014"/>
    <n v="1285"/>
    <x v="0"/>
    <m/>
  </r>
  <r>
    <n v="1641"/>
    <x v="1853"/>
    <s v="Music Video For Upbeat and Inspiring Song - Run For Your Life"/>
    <n v="2500"/>
    <n v="2535"/>
    <x v="0"/>
    <x v="0"/>
    <s v="USD"/>
    <x v="1844"/>
    <x v="1854"/>
    <b v="0"/>
    <n v="26"/>
    <b v="1"/>
    <x v="7"/>
    <n v="1.014"/>
    <n v="1280.5"/>
    <x v="0"/>
    <m/>
  </r>
  <r>
    <n v="1844"/>
    <x v="1854"/>
    <s v="We are working hard to get into the recording studio and finally release a full-length album...but we need your help getting there!"/>
    <n v="1500"/>
    <n v="1521"/>
    <x v="0"/>
    <x v="0"/>
    <s v="USD"/>
    <x v="1845"/>
    <x v="1855"/>
    <b v="0"/>
    <n v="20"/>
    <b v="1"/>
    <x v="2"/>
    <n v="1.014"/>
    <n v="770.5"/>
    <x v="0"/>
    <m/>
  </r>
  <r>
    <n v="2798"/>
    <x v="1855"/>
    <s v="A darkly funny new play about the supermarket industry and its impact on all of our lives by award-nominated playwright Michael Ross."/>
    <n v="5000"/>
    <n v="5070"/>
    <x v="0"/>
    <x v="1"/>
    <s v="GBP"/>
    <x v="1846"/>
    <x v="1856"/>
    <b v="0"/>
    <n v="139"/>
    <b v="1"/>
    <x v="4"/>
    <n v="1.014"/>
    <n v="2604.5"/>
    <x v="0"/>
    <m/>
  </r>
  <r>
    <n v="2979"/>
    <x v="1856"/>
    <s v="Dear Stone returns with Yasmina Reza's 'ART', a compelling, clever exploration of friendship under duress. Thanks for watching!"/>
    <n v="5000"/>
    <n v="5070"/>
    <x v="0"/>
    <x v="0"/>
    <s v="USD"/>
    <x v="1847"/>
    <x v="1857"/>
    <b v="0"/>
    <n v="46"/>
    <b v="1"/>
    <x v="4"/>
    <n v="1.014"/>
    <n v="2558"/>
    <x v="0"/>
    <m/>
  </r>
  <r>
    <n v="3356"/>
    <x v="1857"/>
    <s v="30 days to raise Â£1500 - to run drama workshops about the plays themes with girls (aged 13-18) who are in need! GIRL POWER!"/>
    <n v="1500"/>
    <n v="1521"/>
    <x v="0"/>
    <x v="1"/>
    <s v="GBP"/>
    <x v="1848"/>
    <x v="1858"/>
    <b v="0"/>
    <n v="27"/>
    <b v="1"/>
    <x v="4"/>
    <n v="1.014"/>
    <n v="774"/>
    <x v="0"/>
    <m/>
  </r>
  <r>
    <n v="293"/>
    <x v="1858"/>
    <s v="The untold story of the first action-adventure heroine who left Hollywood with 70 abused animal actors to make  her films in Idaho"/>
    <n v="26000"/>
    <n v="26360"/>
    <x v="0"/>
    <x v="0"/>
    <s v="USD"/>
    <x v="1849"/>
    <x v="1859"/>
    <b v="1"/>
    <n v="131"/>
    <b v="1"/>
    <x v="14"/>
    <n v="1.0138461538461538"/>
    <n v="13245.5"/>
    <x v="0"/>
    <m/>
  </r>
  <r>
    <n v="3360"/>
    <x v="1859"/>
    <s v="World Premiere, an M1 Singapore Fringe Festival 2017 commission."/>
    <n v="9000"/>
    <n v="9124"/>
    <x v="0"/>
    <x v="19"/>
    <s v="SGD"/>
    <x v="1850"/>
    <x v="1860"/>
    <b v="0"/>
    <n v="72"/>
    <b v="1"/>
    <x v="4"/>
    <n v="1.0137777777777779"/>
    <n v="4598"/>
    <x v="0"/>
    <m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x v="1851"/>
    <x v="1861"/>
    <b v="0"/>
    <n v="87"/>
    <b v="1"/>
    <x v="14"/>
    <n v="1.0137499999999999"/>
    <n v="6126"/>
    <x v="0"/>
    <m/>
  </r>
  <r>
    <n v="2938"/>
    <x v="1861"/>
    <s v="Keep It Spinning! Is an after-school, six week workshop, during which students create an musical based on on an overarching theme."/>
    <n v="4000"/>
    <n v="4055"/>
    <x v="0"/>
    <x v="0"/>
    <s v="USD"/>
    <x v="1852"/>
    <x v="1862"/>
    <b v="0"/>
    <n v="32"/>
    <b v="1"/>
    <x v="20"/>
    <n v="1.0137499999999999"/>
    <n v="2043.5"/>
    <x v="0"/>
    <m/>
  </r>
  <r>
    <n v="3326"/>
    <x v="1862"/>
    <s v="An edgy, hilarious, compassionate and honest show to help caregivers find courage, trust their instincts and above all, to laugh."/>
    <n v="8000"/>
    <n v="8110"/>
    <x v="0"/>
    <x v="0"/>
    <s v="USD"/>
    <x v="1853"/>
    <x v="1863"/>
    <b v="0"/>
    <n v="57"/>
    <b v="1"/>
    <x v="4"/>
    <n v="1.0137499999999999"/>
    <n v="4083.5"/>
    <x v="0"/>
    <m/>
  </r>
  <r>
    <n v="40"/>
    <x v="1863"/>
    <s v="There is a cooking show in production that needs your help, a show about using local ingredients to create simple and elegant meals."/>
    <n v="2000"/>
    <n v="2027"/>
    <x v="0"/>
    <x v="0"/>
    <s v="USD"/>
    <x v="1854"/>
    <x v="1864"/>
    <b v="0"/>
    <n v="16"/>
    <b v="1"/>
    <x v="16"/>
    <n v="1.0135000000000001"/>
    <n v="1021.5"/>
    <x v="0"/>
    <m/>
  </r>
  <r>
    <n v="796"/>
    <x v="1864"/>
    <s v="Madrone is an independent band creating melodic, emotional, _x000a_alternative-rock needing your help to finish their new album."/>
    <n v="10000"/>
    <n v="10135"/>
    <x v="0"/>
    <x v="0"/>
    <s v="USD"/>
    <x v="1855"/>
    <x v="1865"/>
    <b v="0"/>
    <n v="90"/>
    <b v="1"/>
    <x v="2"/>
    <n v="1.0135000000000001"/>
    <n v="5112.5"/>
    <x v="0"/>
    <m/>
  </r>
  <r>
    <n v="3519"/>
    <x v="1865"/>
    <s v="Bookstory is a tiny puppet musical with some very big ideas that tells the story of the story in the digital age"/>
    <n v="2000"/>
    <n v="2027"/>
    <x v="0"/>
    <x v="1"/>
    <s v="GBP"/>
    <x v="1856"/>
    <x v="1866"/>
    <b v="0"/>
    <n v="28"/>
    <b v="1"/>
    <x v="4"/>
    <n v="1.0135000000000001"/>
    <n v="1027.5"/>
    <x v="0"/>
    <m/>
  </r>
  <r>
    <n v="363"/>
    <x v="1866"/>
    <s v="This documentary chronicles the lives of two mountaineers from Nepal who have left the high Himalaya in search of &quot;success&quot; in New York City."/>
    <n v="8925"/>
    <n v="9044"/>
    <x v="0"/>
    <x v="0"/>
    <s v="USD"/>
    <x v="1857"/>
    <x v="1867"/>
    <b v="0"/>
    <n v="26"/>
    <b v="1"/>
    <x v="14"/>
    <n v="1.0133333333333334"/>
    <n v="4535"/>
    <x v="0"/>
    <m/>
  </r>
  <r>
    <n v="802"/>
    <x v="1867"/>
    <s v="Vaz invades 2 new continents in the Eastern Hemisphere and brings home a Split Single, a Video Documentary and a Live Record from Asia."/>
    <n v="6000"/>
    <n v="6080"/>
    <x v="0"/>
    <x v="0"/>
    <s v="USD"/>
    <x v="1858"/>
    <x v="1868"/>
    <b v="0"/>
    <n v="75"/>
    <b v="1"/>
    <x v="2"/>
    <n v="1.0133333333333334"/>
    <n v="3077.5"/>
    <x v="0"/>
    <m/>
  </r>
  <r>
    <n v="248"/>
    <x v="1868"/>
    <s v="FAR OUT ISN'T FAR ENOUGH depicts one man's wild, lifelong adventure of testing societal boundaries through his use of subversive art."/>
    <n v="85000"/>
    <n v="86133"/>
    <x v="0"/>
    <x v="0"/>
    <s v="USD"/>
    <x v="1859"/>
    <x v="1869"/>
    <b v="1"/>
    <n v="146"/>
    <b v="1"/>
    <x v="14"/>
    <n v="1.0133294117647058"/>
    <n v="43139.5"/>
    <x v="0"/>
    <m/>
  </r>
  <r>
    <n v="3575"/>
    <x v="1869"/>
    <s v="An island in hell. Cleopatra, Joan of Arc, &amp; Queen Victoria wait, trapped in the memory of who they were... until AnaiÌˆs Nin shows up."/>
    <n v="10000"/>
    <n v="10133"/>
    <x v="0"/>
    <x v="0"/>
    <s v="USD"/>
    <x v="1860"/>
    <x v="1870"/>
    <b v="0"/>
    <n v="102"/>
    <b v="1"/>
    <x v="4"/>
    <n v="1.0133000000000001"/>
    <n v="5117.5"/>
    <x v="0"/>
    <m/>
  </r>
  <r>
    <n v="3274"/>
    <x v="1870"/>
    <s v="Austin Pendleton directs a rare revival of Tennessee Williams' Orpheus Descending. (photos by Michael Halsband and Talfoto)"/>
    <n v="15500"/>
    <n v="15705"/>
    <x v="0"/>
    <x v="0"/>
    <s v="USD"/>
    <x v="1428"/>
    <x v="1871"/>
    <b v="1"/>
    <n v="286"/>
    <b v="1"/>
    <x v="4"/>
    <n v="1.0132258064516129"/>
    <n v="7995.5"/>
    <x v="0"/>
    <m/>
  </r>
  <r>
    <n v="841"/>
    <x v="1871"/>
    <s v="Dan Mumm's 2nd studio album. An ambitious project - Dan will attempt his best musical work yet, drawing influence from across the ages."/>
    <n v="5000"/>
    <n v="5066"/>
    <x v="0"/>
    <x v="0"/>
    <s v="USD"/>
    <x v="1861"/>
    <x v="1872"/>
    <b v="1"/>
    <n v="94"/>
    <b v="1"/>
    <x v="17"/>
    <n v="1.0132000000000001"/>
    <n v="2580"/>
    <x v="0"/>
    <m/>
  </r>
  <r>
    <n v="1199"/>
    <x v="1872"/>
    <s v="There are over 627.295 Syrian refugees in Jordan due to the war. Let me tell you some of their stories with the help of a photobook!"/>
    <n v="2658"/>
    <n v="2693"/>
    <x v="0"/>
    <x v="1"/>
    <s v="GBP"/>
    <x v="1862"/>
    <x v="1873"/>
    <b v="0"/>
    <n v="9"/>
    <b v="1"/>
    <x v="9"/>
    <n v="1.0131677953348381"/>
    <n v="1351"/>
    <x v="0"/>
    <m/>
  </r>
  <r>
    <n v="366"/>
    <x v="1873"/>
    <s v="One Bushman familyâ€™s struggle to survive genocide, dispossession and post-apartheid freedom in South Africa."/>
    <n v="38000"/>
    <n v="38500"/>
    <x v="0"/>
    <x v="0"/>
    <s v="USD"/>
    <x v="1863"/>
    <x v="1874"/>
    <b v="0"/>
    <n v="134"/>
    <b v="1"/>
    <x v="14"/>
    <n v="1.013157894736842"/>
    <n v="19317"/>
    <x v="0"/>
    <m/>
  </r>
  <r>
    <n v="2308"/>
    <x v="1874"/>
    <s v="For our next record we're combining amazing visuals with new and creative music to create an truly beautiful worship experience."/>
    <n v="50000"/>
    <n v="50653.11"/>
    <x v="0"/>
    <x v="0"/>
    <s v="USD"/>
    <x v="1864"/>
    <x v="1875"/>
    <b v="1"/>
    <n v="614"/>
    <b v="1"/>
    <x v="13"/>
    <n v="1.0130622"/>
    <n v="25633.555"/>
    <x v="0"/>
    <m/>
  </r>
  <r>
    <n v="30"/>
    <x v="1875"/>
    <s v="Comedy series about three introverted roommates coping with single life, secret resentments, and loudmouthed extroverts."/>
    <n v="4000"/>
    <n v="4051.99"/>
    <x v="0"/>
    <x v="0"/>
    <s v="USD"/>
    <x v="1865"/>
    <x v="1876"/>
    <b v="0"/>
    <n v="53"/>
    <b v="1"/>
    <x v="16"/>
    <n v="1.0129975"/>
    <n v="2052.4949999999999"/>
    <x v="0"/>
    <m/>
  </r>
  <r>
    <n v="2092"/>
    <x v="1876"/>
    <s v="Amy Lingamfelter is making an album all about love and she's looking for backers. See see how you can share in the journey!"/>
    <n v="6000"/>
    <n v="6077"/>
    <x v="0"/>
    <x v="0"/>
    <s v="USD"/>
    <x v="1866"/>
    <x v="1877"/>
    <b v="0"/>
    <n v="55"/>
    <b v="1"/>
    <x v="13"/>
    <n v="1.0128333333333333"/>
    <n v="3066"/>
    <x v="0"/>
    <m/>
  </r>
  <r>
    <n v="1351"/>
    <x v="1877"/>
    <s v="Discover your purpose, live a more fulfilling life, leave a positive footprint on society."/>
    <n v="20000"/>
    <n v="20253"/>
    <x v="0"/>
    <x v="0"/>
    <s v="USD"/>
    <x v="1867"/>
    <x v="1878"/>
    <b v="0"/>
    <n v="120"/>
    <b v="1"/>
    <x v="15"/>
    <n v="1.0126500000000001"/>
    <n v="10186.5"/>
    <x v="0"/>
    <m/>
  </r>
  <r>
    <n v="3254"/>
    <x v="1878"/>
    <s v="Please help me bring 'The Bad Arm', which has toured America for 6 years, to the biggest &amp; best arts festival in the world: Edinburgh!"/>
    <n v="13000"/>
    <n v="13163.5"/>
    <x v="0"/>
    <x v="1"/>
    <s v="GBP"/>
    <x v="1868"/>
    <x v="1879"/>
    <b v="1"/>
    <n v="186"/>
    <b v="1"/>
    <x v="4"/>
    <n v="1.012576923076923"/>
    <n v="6674.75"/>
    <x v="0"/>
    <m/>
  </r>
  <r>
    <n v="1261"/>
    <x v="1879"/>
    <s v="We just recorded a stellar EP and we're trying to put it out on vinyl.  Can you help these punx out?"/>
    <n v="2000"/>
    <n v="2025"/>
    <x v="0"/>
    <x v="0"/>
    <s v="USD"/>
    <x v="1869"/>
    <x v="1880"/>
    <b v="1"/>
    <n v="52"/>
    <b v="1"/>
    <x v="2"/>
    <n v="1.0125"/>
    <n v="1038.5"/>
    <x v="0"/>
    <m/>
  </r>
  <r>
    <n v="1608"/>
    <x v="1880"/>
    <s v="The Devil &amp; Me's Debut album, &quot;...It's Not A Dream&quot;, featuring 9 original, Hard Rock songs."/>
    <n v="1200"/>
    <n v="1215"/>
    <x v="0"/>
    <x v="0"/>
    <s v="USD"/>
    <x v="1870"/>
    <x v="1881"/>
    <b v="0"/>
    <n v="23"/>
    <b v="1"/>
    <x v="2"/>
    <n v="1.0125"/>
    <n v="619"/>
    <x v="0"/>
    <m/>
  </r>
  <r>
    <n v="1856"/>
    <x v="1881"/>
    <s v="We are an independent band who needs your help for the production of our new album, so we can share our music with you lovely people :)"/>
    <n v="2000"/>
    <n v="2025"/>
    <x v="0"/>
    <x v="0"/>
    <s v="USD"/>
    <x v="1871"/>
    <x v="1882"/>
    <b v="0"/>
    <n v="38"/>
    <b v="1"/>
    <x v="2"/>
    <n v="1.0125"/>
    <n v="1031.5"/>
    <x v="0"/>
    <m/>
  </r>
  <r>
    <n v="2300"/>
    <x v="1882"/>
    <s v="Big Fiction leaves for tour on 6/27 but the Prison Van needs some work!  New brakes, transmission repair, tires... it needs a bit."/>
    <n v="800"/>
    <n v="810"/>
    <x v="0"/>
    <x v="0"/>
    <s v="USD"/>
    <x v="1872"/>
    <x v="1883"/>
    <b v="0"/>
    <n v="7"/>
    <b v="1"/>
    <x v="2"/>
    <n v="1.0125"/>
    <n v="408.5"/>
    <x v="0"/>
    <m/>
  </r>
  <r>
    <n v="3327"/>
    <x v="1883"/>
    <s v="After 3 successful nights last year, Itch+Scratch are back. New writing, live music and party fun. Best New Theatre, Great Night Out."/>
    <n v="800"/>
    <n v="810"/>
    <x v="0"/>
    <x v="1"/>
    <s v="GBP"/>
    <x v="1873"/>
    <x v="1884"/>
    <b v="0"/>
    <n v="33"/>
    <b v="1"/>
    <x v="4"/>
    <n v="1.0125"/>
    <n v="421.5"/>
    <x v="0"/>
    <m/>
  </r>
  <r>
    <n v="3809"/>
    <x v="1884"/>
    <s v="The story of two women trying to produce their own version of Chekhov's The Seagull with limited resources and unfettered enthusiasm."/>
    <n v="2000"/>
    <n v="2025"/>
    <x v="0"/>
    <x v="1"/>
    <s v="GBP"/>
    <x v="1874"/>
    <x v="1885"/>
    <b v="0"/>
    <n v="38"/>
    <b v="1"/>
    <x v="4"/>
    <n v="1.0125"/>
    <n v="1031.5"/>
    <x v="0"/>
    <m/>
  </r>
  <r>
    <n v="3839"/>
    <x v="1885"/>
    <s v="A futuristic and absurd style play, produced by Colectivo El Pozo, where the characters make a crucial decision. Written by R Dorantes."/>
    <n v="2000"/>
    <n v="2025"/>
    <x v="0"/>
    <x v="0"/>
    <s v="USD"/>
    <x v="1875"/>
    <x v="1886"/>
    <b v="0"/>
    <n v="32"/>
    <b v="1"/>
    <x v="4"/>
    <n v="1.0125"/>
    <n v="1028.5"/>
    <x v="0"/>
    <m/>
  </r>
  <r>
    <n v="315"/>
    <x v="1886"/>
    <s v="A documentary that explores  the magical collaboration between performance artist Joey Arias and puppeteer Basil Twist."/>
    <n v="25000"/>
    <n v="25312"/>
    <x v="0"/>
    <x v="0"/>
    <s v="USD"/>
    <x v="1876"/>
    <x v="1887"/>
    <b v="1"/>
    <n v="126"/>
    <b v="1"/>
    <x v="14"/>
    <n v="1.01248"/>
    <n v="12719"/>
    <x v="0"/>
    <m/>
  </r>
  <r>
    <n v="1461"/>
    <x v="1887"/>
    <s v="Series 2 of Relatively Prime, a podcast of stories from the Mathematical Domain"/>
    <n v="15000"/>
    <n v="15186.69"/>
    <x v="0"/>
    <x v="0"/>
    <s v="USD"/>
    <x v="1877"/>
    <x v="1888"/>
    <b v="1"/>
    <n v="340"/>
    <b v="1"/>
    <x v="8"/>
    <n v="1.012446"/>
    <n v="7763.3450000000003"/>
    <x v="0"/>
    <m/>
  </r>
  <r>
    <n v="3451"/>
    <x v="1888"/>
    <s v="I'm a high school student in New Jersey planning on producing and directing a Twilight Zone Play for a &quot;One Act&quot; competition."/>
    <n v="650"/>
    <n v="658"/>
    <x v="0"/>
    <x v="0"/>
    <s v="USD"/>
    <x v="1878"/>
    <x v="1889"/>
    <b v="0"/>
    <n v="16"/>
    <b v="1"/>
    <x v="4"/>
    <n v="1.0123076923076924"/>
    <n v="337"/>
    <x v="0"/>
    <m/>
  </r>
  <r>
    <n v="2305"/>
    <x v="1889"/>
    <s v="If you're reading this, we want to say that every dollar counts in these final hours of our campaign. Thank you for all your support!"/>
    <n v="18000"/>
    <n v="18221"/>
    <x v="0"/>
    <x v="0"/>
    <s v="USD"/>
    <x v="1879"/>
    <x v="1890"/>
    <b v="1"/>
    <n v="167"/>
    <b v="1"/>
    <x v="13"/>
    <n v="1.0122777777777778"/>
    <n v="9194"/>
    <x v="0"/>
    <m/>
  </r>
  <r>
    <n v="7"/>
    <x v="1890"/>
    <s v="Secrets bond three unfortunate teens who are facing issues that are common among youth today. And for one, it becomes too much to bear."/>
    <n v="9000"/>
    <n v="9110"/>
    <x v="0"/>
    <x v="0"/>
    <s v="USD"/>
    <x v="1880"/>
    <x v="1891"/>
    <b v="0"/>
    <n v="57"/>
    <b v="1"/>
    <x v="16"/>
    <n v="1.0122222222222221"/>
    <n v="4583.5"/>
    <x v="0"/>
    <m/>
  </r>
  <r>
    <n v="3511"/>
    <x v="1891"/>
    <s v="The world premiere of the first full-length play by Eve Leigh, at the intimate Finborough Theatre in London."/>
    <n v="1500"/>
    <n v="1518"/>
    <x v="0"/>
    <x v="1"/>
    <s v="GBP"/>
    <x v="1881"/>
    <x v="1892"/>
    <b v="0"/>
    <n v="19"/>
    <b v="1"/>
    <x v="4"/>
    <n v="1.012"/>
    <n v="768.5"/>
    <x v="0"/>
    <m/>
  </r>
  <r>
    <n v="2217"/>
    <x v="1892"/>
    <s v="I ran out of cassettes of both my records, and Trevor thinks if I start selling them at his tape shop Jackknife, business will boom!"/>
    <n v="420"/>
    <n v="425"/>
    <x v="0"/>
    <x v="0"/>
    <s v="USD"/>
    <x v="1882"/>
    <x v="1893"/>
    <b v="0"/>
    <n v="9"/>
    <b v="1"/>
    <x v="10"/>
    <n v="1.0119047619047619"/>
    <n v="217"/>
    <x v="0"/>
    <m/>
  </r>
  <r>
    <n v="334"/>
    <x v="1893"/>
    <s v="An unapologetic portrait of the iconic, pioneering entertainer Mary Small whose voice comforted millions through the Depression &amp; WWII"/>
    <n v="10000"/>
    <n v="10119"/>
    <x v="0"/>
    <x v="0"/>
    <s v="USD"/>
    <x v="1883"/>
    <x v="1894"/>
    <b v="1"/>
    <n v="69"/>
    <b v="1"/>
    <x v="14"/>
    <n v="1.0119"/>
    <n v="5094"/>
    <x v="0"/>
    <m/>
  </r>
  <r>
    <n v="282"/>
    <x v="1894"/>
    <s v="See US Marines make counter-insurgency work in Helmand Province--the Taliban's stronghold in Afghanistan."/>
    <n v="45000"/>
    <n v="45535"/>
    <x v="0"/>
    <x v="0"/>
    <s v="USD"/>
    <x v="1884"/>
    <x v="1895"/>
    <b v="1"/>
    <n v="179"/>
    <b v="1"/>
    <x v="14"/>
    <n v="1.0118888888888888"/>
    <n v="22857"/>
    <x v="0"/>
    <m/>
  </r>
  <r>
    <n v="1626"/>
    <x v="1895"/>
    <s v="Help Christian Rock Band &quot;The Protest&quot; fund their new album and further their mission of positively impacting lives."/>
    <n v="8000"/>
    <n v="8095"/>
    <x v="0"/>
    <x v="0"/>
    <s v="USD"/>
    <x v="1885"/>
    <x v="1896"/>
    <b v="0"/>
    <n v="108"/>
    <b v="1"/>
    <x v="2"/>
    <n v="1.0118750000000001"/>
    <n v="4101.5"/>
    <x v="0"/>
    <m/>
  </r>
  <r>
    <n v="337"/>
    <x v="1896"/>
    <s v="A documentary that tells the story of local beekeepers. Specifically one family who turns their annual harvest into a community event."/>
    <n v="3000"/>
    <n v="3035.05"/>
    <x v="0"/>
    <x v="0"/>
    <s v="USD"/>
    <x v="1886"/>
    <x v="1897"/>
    <b v="1"/>
    <n v="31"/>
    <b v="1"/>
    <x v="14"/>
    <n v="1.0116833333333335"/>
    <n v="1533.0250000000001"/>
    <x v="0"/>
    <m/>
  </r>
  <r>
    <n v="2789"/>
    <x v="1897"/>
    <s v="BNT's Biggest Adventure So Far: Our 2015 full length production!"/>
    <n v="3000"/>
    <n v="3035"/>
    <x v="0"/>
    <x v="0"/>
    <s v="USD"/>
    <x v="1887"/>
    <x v="1898"/>
    <b v="0"/>
    <n v="24"/>
    <b v="1"/>
    <x v="4"/>
    <n v="1.0116666666666667"/>
    <n v="1529.5"/>
    <x v="0"/>
    <m/>
  </r>
  <r>
    <n v="3003"/>
    <x v="1898"/>
    <s v="We finally found a place to call home! Help us move in to (and collaborate with) the NEW Fischer Creative Arts Center in Waukesha, WI!"/>
    <n v="3000"/>
    <n v="3035"/>
    <x v="0"/>
    <x v="0"/>
    <s v="USD"/>
    <x v="1888"/>
    <x v="1899"/>
    <b v="0"/>
    <n v="17"/>
    <b v="1"/>
    <x v="12"/>
    <n v="1.0116666666666667"/>
    <n v="1526"/>
    <x v="0"/>
    <m/>
  </r>
  <r>
    <n v="3008"/>
    <x v="1899"/>
    <s v="Help fund Silver Spring Stage's HVAC costs for the upcoming year! Don't leave us out in the cold (pun intended)!"/>
    <n v="3000"/>
    <n v="3035"/>
    <x v="0"/>
    <x v="0"/>
    <s v="USD"/>
    <x v="1889"/>
    <x v="1900"/>
    <b v="0"/>
    <n v="26"/>
    <b v="1"/>
    <x v="12"/>
    <n v="1.0116666666666667"/>
    <n v="1530.5"/>
    <x v="0"/>
    <m/>
  </r>
  <r>
    <n v="3528"/>
    <x v="1900"/>
    <s v="pluck. productions present their first four-week run - the world premiere of David K. Barnes' BIRTHDAY SUIT at the Old Red Lion."/>
    <n v="1650"/>
    <n v="1669"/>
    <x v="0"/>
    <x v="1"/>
    <s v="GBP"/>
    <x v="1890"/>
    <x v="1901"/>
    <b v="0"/>
    <n v="37"/>
    <b v="1"/>
    <x v="4"/>
    <n v="1.0115151515151515"/>
    <n v="853"/>
    <x v="0"/>
    <m/>
  </r>
  <r>
    <n v="3421"/>
    <x v="1901"/>
    <s v="Waterwell's New Works Lab @ PPAS is the country's leading development program for challenging new plays for young actors."/>
    <n v="10000"/>
    <n v="10115"/>
    <x v="0"/>
    <x v="0"/>
    <s v="USD"/>
    <x v="1891"/>
    <x v="1902"/>
    <b v="0"/>
    <n v="98"/>
    <b v="1"/>
    <x v="4"/>
    <n v="1.0115000000000001"/>
    <n v="5106.5"/>
    <x v="0"/>
    <m/>
  </r>
  <r>
    <n v="2338"/>
    <x v="1902"/>
    <s v="Handcrafted treats made from dried fruits, nuts, spices &amp; dark chocolate. Gluten-free, dairy-free, soy-free, grain-free; flavor-full!"/>
    <n v="15000"/>
    <n v="15171.5"/>
    <x v="0"/>
    <x v="0"/>
    <s v="USD"/>
    <x v="1892"/>
    <x v="1903"/>
    <b v="1"/>
    <n v="123"/>
    <b v="1"/>
    <x v="11"/>
    <n v="1.0114333333333334"/>
    <n v="7647.25"/>
    <x v="0"/>
    <m/>
  </r>
  <r>
    <n v="2220"/>
    <x v="1903"/>
    <s v="Darkpine is recording and releasing a 5-track EP within the coming months this summer and hopes for your support."/>
    <n v="3500"/>
    <n v="3540"/>
    <x v="0"/>
    <x v="0"/>
    <s v="USD"/>
    <x v="1893"/>
    <x v="1904"/>
    <b v="0"/>
    <n v="69"/>
    <b v="1"/>
    <x v="10"/>
    <n v="1.0114285714285713"/>
    <n v="1804.5"/>
    <x v="0"/>
    <m/>
  </r>
  <r>
    <n v="3174"/>
    <x v="1904"/>
    <s v="This adaptation uses the text of Oâ€™Neill to explore race, and asks the audience if stereotypes impact a characters guilt or innocence."/>
    <n v="3000"/>
    <n v="3034"/>
    <x v="0"/>
    <x v="0"/>
    <s v="USD"/>
    <x v="1894"/>
    <x v="1905"/>
    <b v="1"/>
    <n v="23"/>
    <b v="1"/>
    <x v="4"/>
    <n v="1.0113333333333334"/>
    <n v="1528.5"/>
    <x v="0"/>
    <m/>
  </r>
  <r>
    <n v="3756"/>
    <x v="1905"/>
    <s v="&quot;Into the Woods, it's time to go!&quot; purple light presents a reimagined take on Sondheim and Lapine's musical masterwork."/>
    <n v="4500"/>
    <n v="4550"/>
    <x v="0"/>
    <x v="0"/>
    <s v="USD"/>
    <x v="1895"/>
    <x v="1906"/>
    <b v="0"/>
    <n v="17"/>
    <b v="1"/>
    <x v="20"/>
    <n v="1.0111111111111111"/>
    <n v="2283.5"/>
    <x v="0"/>
    <m/>
  </r>
  <r>
    <n v="1211"/>
    <x v="1906"/>
    <s v="From 2010 to 2015, I took over 15 000 photos in Japan. Here's 500 of them. Landscape, city view, people and so much more!"/>
    <n v="1000"/>
    <n v="1011"/>
    <x v="0"/>
    <x v="7"/>
    <s v="CAD"/>
    <x v="1896"/>
    <x v="1907"/>
    <b v="0"/>
    <n v="6"/>
    <b v="1"/>
    <x v="9"/>
    <n v="1.0109999999999999"/>
    <n v="508.5"/>
    <x v="0"/>
    <m/>
  </r>
  <r>
    <n v="3351"/>
    <x v="1907"/>
    <s v="A thrilling 'steampunk' reworking of the infamous gothic horror novel by a powerhouse ensemble will leave you begging to be bitten."/>
    <n v="5000"/>
    <n v="5055"/>
    <x v="0"/>
    <x v="1"/>
    <s v="GBP"/>
    <x v="1897"/>
    <x v="1908"/>
    <b v="0"/>
    <n v="54"/>
    <b v="1"/>
    <x v="4"/>
    <n v="1.0109999999999999"/>
    <n v="2554.5"/>
    <x v="0"/>
    <m/>
  </r>
  <r>
    <n v="1623"/>
    <x v="1908"/>
    <s v="We play covers of mod and ska classics to enthusiastic crowds. Now we want to leave our own original mark on mod musical history."/>
    <n v="750"/>
    <n v="758"/>
    <x v="0"/>
    <x v="1"/>
    <s v="GBP"/>
    <x v="1898"/>
    <x v="1909"/>
    <b v="0"/>
    <n v="18"/>
    <b v="1"/>
    <x v="2"/>
    <n v="1.0106666666666666"/>
    <n v="388"/>
    <x v="0"/>
    <m/>
  </r>
  <r>
    <n v="411"/>
    <x v="1909"/>
    <s v="An inspirational feature-length documentary that will help those with disabilities achieve their goals despite the obstacles."/>
    <n v="30000"/>
    <n v="30315"/>
    <x v="0"/>
    <x v="0"/>
    <s v="USD"/>
    <x v="1899"/>
    <x v="1910"/>
    <b v="0"/>
    <n v="241"/>
    <b v="1"/>
    <x v="14"/>
    <n v="1.0105"/>
    <n v="15278"/>
    <x v="0"/>
    <m/>
  </r>
  <r>
    <n v="3377"/>
    <x v="1910"/>
    <s v="An empowering play about war time code breaker Alan Turing which tells the real story of a hero vilified for his sexuality and suicide."/>
    <n v="8000"/>
    <n v="8084"/>
    <x v="0"/>
    <x v="1"/>
    <s v="GBP"/>
    <x v="1900"/>
    <x v="1911"/>
    <b v="0"/>
    <n v="77"/>
    <b v="1"/>
    <x v="4"/>
    <n v="1.0105"/>
    <n v="4080.5"/>
    <x v="0"/>
    <m/>
  </r>
  <r>
    <n v="1510"/>
    <x v="1911"/>
    <s v="A unique insider 10-year photo-diary of rave culture-people-places. 1st edition sold out; new edition available in the USA &amp; Europe."/>
    <n v="16000"/>
    <n v="16165.6"/>
    <x v="0"/>
    <x v="1"/>
    <s v="GBP"/>
    <x v="1901"/>
    <x v="1912"/>
    <b v="1"/>
    <n v="405"/>
    <b v="1"/>
    <x v="9"/>
    <n v="1.0103500000000001"/>
    <n v="8285.2999999999993"/>
    <x v="0"/>
    <m/>
  </r>
  <r>
    <n v="2053"/>
    <x v="1912"/>
    <s v="Â· Exchange multiple hard drives (SSDs or HDDs) Â· Slick design Â· Highest data transfer rates Â· Robust (anodized aluminum)"/>
    <n v="5000"/>
    <n v="5051"/>
    <x v="0"/>
    <x v="0"/>
    <s v="USD"/>
    <x v="1902"/>
    <x v="1913"/>
    <b v="0"/>
    <n v="121"/>
    <b v="1"/>
    <x v="0"/>
    <n v="1.0102"/>
    <n v="2586"/>
    <x v="0"/>
    <m/>
  </r>
  <r>
    <n v="3760"/>
    <x v="1913"/>
    <s v="Two Shows: SIRENS and The Girl From Bare Cove. A community of artists determined to give voice to survivors of sexual violence."/>
    <n v="5000"/>
    <n v="5050.7700000000004"/>
    <x v="0"/>
    <x v="0"/>
    <s v="USD"/>
    <x v="1903"/>
    <x v="1914"/>
    <b v="0"/>
    <n v="91"/>
    <b v="1"/>
    <x v="20"/>
    <n v="1.010154"/>
    <n v="2570.8850000000002"/>
    <x v="0"/>
    <m/>
  </r>
  <r>
    <n v="2613"/>
    <x v="1914"/>
    <s v="Re-inventing the way we look at our planet by sending 5 cameras to near space to create the first 360 panoramic view of the earth."/>
    <n v="7500"/>
    <n v="7576"/>
    <x v="0"/>
    <x v="0"/>
    <s v="USD"/>
    <x v="1904"/>
    <x v="1915"/>
    <b v="1"/>
    <n v="28"/>
    <b v="1"/>
    <x v="5"/>
    <n v="1.0101333333333333"/>
    <n v="3802"/>
    <x v="0"/>
    <m/>
  </r>
  <r>
    <n v="2494"/>
    <x v="1915"/>
    <s v="Multi-Instrumentalist Ace Waters' new double album with 2+hours of music needs to be professionally made and replicated."/>
    <n v="1500"/>
    <n v="1515.08"/>
    <x v="0"/>
    <x v="0"/>
    <s v="USD"/>
    <x v="1905"/>
    <x v="1916"/>
    <b v="0"/>
    <n v="39"/>
    <b v="1"/>
    <x v="13"/>
    <n v="1.0100533333333332"/>
    <n v="777.04"/>
    <x v="0"/>
    <m/>
  </r>
  <r>
    <n v="1606"/>
    <x v="1916"/>
    <s v="The Scurvies, an independent punk rock 'n' roll band are recording a new album to be released on vinyl and CD, on their very own label."/>
    <n v="8000"/>
    <n v="8080.33"/>
    <x v="0"/>
    <x v="0"/>
    <s v="USD"/>
    <x v="1906"/>
    <x v="1917"/>
    <b v="0"/>
    <n v="92"/>
    <b v="1"/>
    <x v="2"/>
    <n v="1.01004125"/>
    <n v="4086.165"/>
    <x v="0"/>
    <m/>
  </r>
  <r>
    <n v="54"/>
    <x v="1917"/>
    <s v="TV stand-in Elizabeth was diagnosed BRCA+ as her mother was succumbing to cancer. This pilot navigates evolving modern female identity."/>
    <n v="10000"/>
    <n v="10100"/>
    <x v="0"/>
    <x v="0"/>
    <s v="USD"/>
    <x v="1907"/>
    <x v="1918"/>
    <b v="0"/>
    <n v="52"/>
    <b v="1"/>
    <x v="16"/>
    <n v="1.01"/>
    <n v="5076"/>
    <x v="0"/>
    <m/>
  </r>
  <r>
    <n v="1284"/>
    <x v="1918"/>
    <s v="â€œFree Jujube Brownâ€ by Psalmayene 24 is coming home to NYC and we need YOUR support of this moving and inspiring piece"/>
    <n v="2000"/>
    <n v="2020"/>
    <x v="0"/>
    <x v="0"/>
    <s v="USD"/>
    <x v="1908"/>
    <x v="1919"/>
    <b v="0"/>
    <n v="31"/>
    <b v="1"/>
    <x v="4"/>
    <n v="1.01"/>
    <n v="1025.5"/>
    <x v="0"/>
    <m/>
  </r>
  <r>
    <n v="1826"/>
    <x v="1919"/>
    <s v="Hear your favorite Bear Ghost in eargasmic quality!"/>
    <n v="2000"/>
    <n v="2020"/>
    <x v="0"/>
    <x v="0"/>
    <s v="USD"/>
    <x v="1909"/>
    <x v="1920"/>
    <b v="0"/>
    <n v="38"/>
    <b v="1"/>
    <x v="2"/>
    <n v="1.01"/>
    <n v="1029"/>
    <x v="0"/>
    <m/>
  </r>
  <r>
    <n v="3150"/>
    <x v="1920"/>
    <s v="SELLER DOOR is a new comedy about a Barker, the people he gets to go through a door and what happens to those people after they go through the door."/>
    <n v="3500"/>
    <n v="3535"/>
    <x v="0"/>
    <x v="0"/>
    <s v="USD"/>
    <x v="1910"/>
    <x v="1921"/>
    <b v="1"/>
    <n v="104"/>
    <b v="1"/>
    <x v="4"/>
    <n v="1.01"/>
    <n v="1819.5"/>
    <x v="0"/>
    <m/>
  </r>
  <r>
    <n v="3157"/>
    <x v="1921"/>
    <s v="Four Directors.  Four One Acts.  Four Genres.  For You."/>
    <n v="4000"/>
    <n v="4040"/>
    <x v="0"/>
    <x v="0"/>
    <s v="USD"/>
    <x v="1911"/>
    <x v="1922"/>
    <b v="1"/>
    <n v="41"/>
    <b v="1"/>
    <x v="4"/>
    <n v="1.01"/>
    <n v="2040.5"/>
    <x v="0"/>
    <m/>
  </r>
  <r>
    <n v="3320"/>
    <x v="1922"/>
    <s v="Imaginary Theater Company presents two modern day tall tales about family, resilience and redemption."/>
    <n v="2500"/>
    <n v="2525"/>
    <x v="0"/>
    <x v="0"/>
    <s v="USD"/>
    <x v="1912"/>
    <x v="1923"/>
    <b v="0"/>
    <n v="38"/>
    <b v="1"/>
    <x v="4"/>
    <n v="1.01"/>
    <n v="1281.5"/>
    <x v="0"/>
    <m/>
  </r>
  <r>
    <n v="3357"/>
    <x v="1923"/>
    <s v="Two strangers on a bridge in the dead of night, a game of dominoes, and a value ready meal - by upcoming HighTide Escalator Playwright."/>
    <n v="2000"/>
    <n v="2020"/>
    <x v="0"/>
    <x v="1"/>
    <s v="GBP"/>
    <x v="1913"/>
    <x v="1924"/>
    <b v="0"/>
    <n v="21"/>
    <b v="1"/>
    <x v="4"/>
    <n v="1.01"/>
    <n v="1020.5"/>
    <x v="0"/>
    <m/>
  </r>
  <r>
    <n v="3437"/>
    <x v="1924"/>
    <s v="Join people who stutter as they come together to support Stuttering &amp; Alzheimer's organizations. Everyone's voice is heard right now!!"/>
    <n v="3000"/>
    <n v="3030"/>
    <x v="0"/>
    <x v="0"/>
    <s v="USD"/>
    <x v="1914"/>
    <x v="1925"/>
    <b v="0"/>
    <n v="36"/>
    <b v="1"/>
    <x v="4"/>
    <n v="1.01"/>
    <n v="1533"/>
    <x v="0"/>
    <m/>
  </r>
  <r>
    <n v="3467"/>
    <x v="1925"/>
    <s v="Venus in Fur, By David Ives."/>
    <n v="3000"/>
    <n v="3030"/>
    <x v="0"/>
    <x v="0"/>
    <s v="USD"/>
    <x v="1915"/>
    <x v="1926"/>
    <b v="0"/>
    <n v="47"/>
    <b v="1"/>
    <x v="4"/>
    <n v="1.01"/>
    <n v="1538.5"/>
    <x v="0"/>
    <m/>
  </r>
  <r>
    <n v="3474"/>
    <x v="1926"/>
    <s v="Help us get actor-writer Ian Bonar's debut play - a hilarious, heartbreaking story of grief and loss - to the 2016 Edinburgh Fringe."/>
    <n v="2000"/>
    <n v="2020"/>
    <x v="0"/>
    <x v="1"/>
    <s v="GBP"/>
    <x v="1916"/>
    <x v="1927"/>
    <b v="0"/>
    <n v="39"/>
    <b v="1"/>
    <x v="4"/>
    <n v="1.01"/>
    <n v="1029.5"/>
    <x v="0"/>
    <m/>
  </r>
  <r>
    <n v="3618"/>
    <x v="1927"/>
    <s v="The play yet to be described as &quot;A surefire Edinburgh Fringe Festival Cult Hit&quot;. Coming to the Underbelly, Edinburgh, 5th-30th August."/>
    <n v="2000"/>
    <n v="2020"/>
    <x v="0"/>
    <x v="1"/>
    <s v="GBP"/>
    <x v="1917"/>
    <x v="1928"/>
    <b v="0"/>
    <n v="56"/>
    <b v="1"/>
    <x v="4"/>
    <n v="1.01"/>
    <n v="1038"/>
    <x v="0"/>
    <m/>
  </r>
  <r>
    <n v="3813"/>
    <x v="1928"/>
    <s v="A comedic play about hillbilly vampires and the absurdity of judging by appearances. Wanna live forever? Better watch what you drink."/>
    <n v="2100"/>
    <n v="2119.9899999999998"/>
    <x v="0"/>
    <x v="0"/>
    <s v="USD"/>
    <x v="1918"/>
    <x v="1929"/>
    <b v="0"/>
    <n v="27"/>
    <b v="1"/>
    <x v="4"/>
    <n v="1.0095190476190474"/>
    <n v="1073.4949999999999"/>
    <x v="0"/>
    <m/>
  </r>
  <r>
    <n v="14"/>
    <x v="1929"/>
    <s v="A highly charged post apocalyptic sci fi series that pulls no punches!"/>
    <n v="6000"/>
    <n v="6056"/>
    <x v="0"/>
    <x v="6"/>
    <s v="AUD"/>
    <x v="1919"/>
    <x v="1930"/>
    <b v="0"/>
    <n v="41"/>
    <b v="1"/>
    <x v="16"/>
    <n v="1.0093333333333334"/>
    <n v="3048.5"/>
    <x v="0"/>
    <m/>
  </r>
  <r>
    <n v="836"/>
    <x v="1930"/>
    <s v="An album you can bring home to mom."/>
    <n v="5000"/>
    <n v="5046.5200000000004"/>
    <x v="0"/>
    <x v="0"/>
    <s v="USD"/>
    <x v="1920"/>
    <x v="1931"/>
    <b v="0"/>
    <n v="46"/>
    <b v="1"/>
    <x v="2"/>
    <n v="1.009304"/>
    <n v="2546.2600000000002"/>
    <x v="0"/>
    <m/>
  </r>
  <r>
    <n v="1628"/>
    <x v="1931"/>
    <s v="Original Jewish rock music on human relationships and identity"/>
    <n v="4000"/>
    <n v="4037"/>
    <x v="0"/>
    <x v="0"/>
    <s v="USD"/>
    <x v="1921"/>
    <x v="1932"/>
    <b v="0"/>
    <n v="88"/>
    <b v="1"/>
    <x v="2"/>
    <n v="1.00925"/>
    <n v="2062.5"/>
    <x v="0"/>
    <m/>
  </r>
  <r>
    <n v="2930"/>
    <x v="1932"/>
    <s v="Forbear! is a new theatre company aiming to produce exciting and innovative theatre using performers from a variety of disciplines."/>
    <n v="10000"/>
    <n v="10092"/>
    <x v="0"/>
    <x v="1"/>
    <s v="GBP"/>
    <x v="1922"/>
    <x v="1933"/>
    <b v="0"/>
    <n v="62"/>
    <b v="1"/>
    <x v="20"/>
    <n v="1.0092000000000001"/>
    <n v="5077"/>
    <x v="0"/>
    <m/>
  </r>
  <r>
    <n v="2116"/>
    <x v="1933"/>
    <s v="Launch Bitch's new project, BEACH.  Get a limited edition cassette EP, be on a song, or drive away in Bitch's tour bus/RV."/>
    <n v="48000"/>
    <n v="48434"/>
    <x v="0"/>
    <x v="0"/>
    <s v="USD"/>
    <x v="1923"/>
    <x v="1934"/>
    <b v="0"/>
    <n v="92"/>
    <b v="1"/>
    <x v="13"/>
    <n v="1.0090416666666666"/>
    <n v="24263"/>
    <x v="0"/>
    <m/>
  </r>
  <r>
    <n v="392"/>
    <x v="1934"/>
    <s v="Rhinos are the most endangered large animal in the world today, and an epic, global battle is being waged to ensure their survival."/>
    <n v="18500"/>
    <n v="18667"/>
    <x v="0"/>
    <x v="0"/>
    <s v="USD"/>
    <x v="1924"/>
    <x v="1935"/>
    <b v="0"/>
    <n v="206"/>
    <b v="1"/>
    <x v="14"/>
    <n v="1.009027027027027"/>
    <n v="9436.5"/>
    <x v="0"/>
    <m/>
  </r>
  <r>
    <n v="1882"/>
    <x v="1935"/>
    <s v="New songs have been popping out of Mark Donato for years now and he's got a large, squirming litter of them in need of triage.  Help!"/>
    <n v="3350"/>
    <n v="3380"/>
    <x v="0"/>
    <x v="0"/>
    <s v="USD"/>
    <x v="1925"/>
    <x v="1936"/>
    <b v="0"/>
    <n v="81"/>
    <b v="1"/>
    <x v="13"/>
    <n v="1.008955223880597"/>
    <n v="1730.5"/>
    <x v="0"/>
    <m/>
  </r>
  <r>
    <n v="2935"/>
    <x v="1936"/>
    <s v="Fresco brings a full scale operatic production to your neighborhood - SNOW WHITE, set to the world's greatest music!"/>
    <n v="3500"/>
    <n v="3531"/>
    <x v="0"/>
    <x v="0"/>
    <s v="USD"/>
    <x v="1926"/>
    <x v="1937"/>
    <b v="0"/>
    <n v="39"/>
    <b v="1"/>
    <x v="20"/>
    <n v="1.0088571428571429"/>
    <n v="1785"/>
    <x v="0"/>
    <m/>
  </r>
  <r>
    <n v="3182"/>
    <x v="1937"/>
    <s v="FRANK, a newborn company, presents Wallace Shawn's famously unproduced,&quot;A Thought in Three Parts.&quot;_x000a_Be FRANK with us!"/>
    <n v="7000"/>
    <n v="7062"/>
    <x v="0"/>
    <x v="0"/>
    <s v="USD"/>
    <x v="1927"/>
    <x v="1938"/>
    <b v="1"/>
    <n v="151"/>
    <b v="1"/>
    <x v="4"/>
    <n v="1.0088571428571429"/>
    <n v="3606.5"/>
    <x v="0"/>
    <m/>
  </r>
  <r>
    <n v="2120"/>
    <x v="1938"/>
    <s v="&lt;3_x000a_Coming in from outer space. Help Hearty Har record their 1st album!!"/>
    <n v="8000"/>
    <n v="8070.43"/>
    <x v="0"/>
    <x v="0"/>
    <s v="USD"/>
    <x v="1928"/>
    <x v="1939"/>
    <b v="0"/>
    <n v="69"/>
    <b v="1"/>
    <x v="13"/>
    <n v="1.00880375"/>
    <n v="4069.7150000000001"/>
    <x v="0"/>
    <m/>
  </r>
  <r>
    <n v="3022"/>
    <x v="1939"/>
    <s v="Help us launch a new performing arts complex in Cambridge! The Thalia provides space for performance, rehearsals, and collaboration!"/>
    <n v="10000"/>
    <n v="10088"/>
    <x v="0"/>
    <x v="0"/>
    <s v="USD"/>
    <x v="1929"/>
    <x v="1940"/>
    <b v="0"/>
    <n v="62"/>
    <b v="1"/>
    <x v="12"/>
    <n v="1.0087999999999999"/>
    <n v="5075"/>
    <x v="0"/>
    <m/>
  </r>
  <r>
    <n v="3418"/>
    <x v="1940"/>
    <s v="Atlanta SoloSchool brings a beloved children's play to the 4th Annual Festival of Russian Youth Theaters in Washington, DC on May 31."/>
    <n v="4000"/>
    <n v="4035"/>
    <x v="0"/>
    <x v="0"/>
    <s v="USD"/>
    <x v="1930"/>
    <x v="1941"/>
    <b v="0"/>
    <n v="56"/>
    <b v="1"/>
    <x v="4"/>
    <n v="1.00875"/>
    <n v="2045.5"/>
    <x v="0"/>
    <m/>
  </r>
  <r>
    <n v="1205"/>
    <x v="1941"/>
    <s v="A photo book by photographer Mahdi Ehsaei depicting the little known minority of Afro-Iranians in South Iran in fascinating portraits."/>
    <n v="13000"/>
    <n v="13112"/>
    <x v="0"/>
    <x v="2"/>
    <s v="EUR"/>
    <x v="1931"/>
    <x v="1942"/>
    <b v="0"/>
    <n v="62"/>
    <b v="1"/>
    <x v="9"/>
    <n v="1.0086153846153847"/>
    <n v="6587"/>
    <x v="0"/>
    <m/>
  </r>
  <r>
    <n v="3671"/>
    <x v="1942"/>
    <s v="Bring a touring character education play about making wise choices to elementary students in Kentuckiana. Vote Kylie for President!"/>
    <n v="3500"/>
    <n v="3530"/>
    <x v="0"/>
    <x v="0"/>
    <s v="USD"/>
    <x v="1932"/>
    <x v="1943"/>
    <b v="0"/>
    <n v="40"/>
    <b v="1"/>
    <x v="4"/>
    <n v="1.0085714285714287"/>
    <n v="1785"/>
    <x v="0"/>
    <m/>
  </r>
  <r>
    <n v="2283"/>
    <x v="1943"/>
    <s v="Help California's own Heart to Heart fund their debut full length record! Forever be apart of the the &lt;3 T &lt;3 family! We need you!"/>
    <n v="3000"/>
    <n v="3025.66"/>
    <x v="0"/>
    <x v="0"/>
    <s v="USD"/>
    <x v="1933"/>
    <x v="1944"/>
    <b v="0"/>
    <n v="48"/>
    <b v="1"/>
    <x v="2"/>
    <n v="1.0085533333333332"/>
    <n v="1536.83"/>
    <x v="0"/>
    <m/>
  </r>
  <r>
    <n v="527"/>
    <x v="1944"/>
    <s v="OMEGA KIDS, a new play by Noah Mease, directed by Jay Stull &amp; produced by New Light Theater Project in association with Access Theater."/>
    <n v="10000"/>
    <n v="10085"/>
    <x v="0"/>
    <x v="0"/>
    <s v="USD"/>
    <x v="1934"/>
    <x v="1945"/>
    <b v="0"/>
    <n v="158"/>
    <b v="1"/>
    <x v="4"/>
    <n v="1.0085"/>
    <n v="5121.5"/>
    <x v="0"/>
    <m/>
  </r>
  <r>
    <n v="2550"/>
    <x v="1945"/>
    <s v="Ashley Bathgate and Karl Larson are raising funds to make the premiere recording of Ken Thomson's brilliant, dramatic new chamber works"/>
    <n v="6500"/>
    <n v="6555"/>
    <x v="0"/>
    <x v="0"/>
    <s v="USD"/>
    <x v="1935"/>
    <x v="1946"/>
    <b v="0"/>
    <n v="150"/>
    <b v="1"/>
    <x v="18"/>
    <n v="1.0084615384615385"/>
    <n v="3352.5"/>
    <x v="0"/>
    <m/>
  </r>
  <r>
    <n v="2454"/>
    <x v="1946"/>
    <s v="Beer. Delicious, Salem made beer. Only the freshest, small batch beer straight from the source. Our beer is brewed within reach."/>
    <n v="35000"/>
    <n v="35296"/>
    <x v="0"/>
    <x v="0"/>
    <s v="USD"/>
    <x v="1936"/>
    <x v="1947"/>
    <b v="0"/>
    <n v="130"/>
    <b v="1"/>
    <x v="11"/>
    <n v="1.0084571428571429"/>
    <n v="17713"/>
    <x v="0"/>
    <m/>
  </r>
  <r>
    <n v="3220"/>
    <x v="1947"/>
    <s v="A sci-fi thriller for the stage opening March 10 in Los Angeles."/>
    <n v="15000"/>
    <n v="15126"/>
    <x v="0"/>
    <x v="0"/>
    <s v="USD"/>
    <x v="1937"/>
    <x v="1948"/>
    <b v="1"/>
    <n v="59"/>
    <b v="1"/>
    <x v="4"/>
    <n v="1.0084"/>
    <n v="7592.5"/>
    <x v="0"/>
    <m/>
  </r>
  <r>
    <n v="3838"/>
    <x v="1948"/>
    <s v="BlodsbrÃ¶llop - vi vill fÃ¶rverkliga vÃ¥r idÃ© om en passionerad berÃ¤ttelse i hÃ¶stfÃ¤rger - vill du?_x000a_A passionate story in autumncolours."/>
    <n v="100000"/>
    <n v="100824"/>
    <x v="0"/>
    <x v="10"/>
    <s v="SEK"/>
    <x v="1938"/>
    <x v="1949"/>
    <b v="0"/>
    <n v="100"/>
    <b v="1"/>
    <x v="4"/>
    <n v="1.00824"/>
    <n v="50462"/>
    <x v="0"/>
    <m/>
  </r>
  <r>
    <n v="2544"/>
    <x v="1949"/>
    <s v="Bringing choral music and performance opportunities to under-served youth in West Philadelphia"/>
    <n v="5000"/>
    <n v="5041"/>
    <x v="0"/>
    <x v="0"/>
    <s v="USD"/>
    <x v="1939"/>
    <x v="1950"/>
    <b v="0"/>
    <n v="57"/>
    <b v="1"/>
    <x v="18"/>
    <n v="1.0082"/>
    <n v="2549"/>
    <x v="0"/>
    <m/>
  </r>
  <r>
    <n v="317"/>
    <x v="1950"/>
    <s v="The story of a cowboy town with a prison problem, and the colorful characters who call it home."/>
    <n v="30000"/>
    <n v="30241"/>
    <x v="0"/>
    <x v="0"/>
    <s v="USD"/>
    <x v="1940"/>
    <x v="1951"/>
    <b v="1"/>
    <n v="316"/>
    <b v="1"/>
    <x v="14"/>
    <n v="1.0080333333333333"/>
    <n v="15278.5"/>
    <x v="0"/>
    <m/>
  </r>
  <r>
    <n v="3614"/>
    <x v="1474"/>
    <s v="A production of &quot;Gruesome Playground Injuries&quot; by Rajiv Joseph July 24th-August 9th at The Bakery in Denver, CO."/>
    <n v="2500"/>
    <n v="2520"/>
    <x v="0"/>
    <x v="0"/>
    <s v="USD"/>
    <x v="1941"/>
    <x v="1952"/>
    <b v="0"/>
    <n v="71"/>
    <b v="1"/>
    <x v="4"/>
    <n v="1.008"/>
    <n v="1295.5"/>
    <x v="0"/>
    <m/>
  </r>
  <r>
    <n v="3699"/>
    <x v="1951"/>
    <s v="Tell Me That You Love Me, a new play about the love affair between Actress and Writer, with the novel Arch of Triumph as the backdrop"/>
    <n v="2500"/>
    <n v="2520"/>
    <x v="0"/>
    <x v="0"/>
    <s v="USD"/>
    <x v="1942"/>
    <x v="1953"/>
    <b v="0"/>
    <n v="40"/>
    <b v="1"/>
    <x v="4"/>
    <n v="1.008"/>
    <n v="1280"/>
    <x v="0"/>
    <m/>
  </r>
  <r>
    <n v="3721"/>
    <x v="1952"/>
    <s v="Our birthing pains are over! Mamai Theatre Co. has delivered. Ease our growing pains as we move to downtown venues &amp; Playhouse Square!"/>
    <n v="5000"/>
    <n v="5040"/>
    <x v="0"/>
    <x v="0"/>
    <s v="USD"/>
    <x v="1943"/>
    <x v="1954"/>
    <b v="0"/>
    <n v="44"/>
    <b v="1"/>
    <x v="4"/>
    <n v="1.008"/>
    <n v="2542"/>
    <x v="0"/>
    <m/>
  </r>
  <r>
    <n v="3248"/>
    <x v="1953"/>
    <s v="Honest Accomplice Theatre produces theatre for social change."/>
    <n v="12000"/>
    <n v="12095"/>
    <x v="0"/>
    <x v="0"/>
    <s v="USD"/>
    <x v="1944"/>
    <x v="1955"/>
    <b v="1"/>
    <n v="200"/>
    <b v="1"/>
    <x v="4"/>
    <n v="1.0079166666666666"/>
    <n v="6147.5"/>
    <x v="0"/>
    <m/>
  </r>
  <r>
    <n v="2460"/>
    <x v="1954"/>
    <s v="A humble and homey bakery passionately obsessed with good bread. Grano will fast become your favorite neighborhood food hub."/>
    <n v="8500"/>
    <n v="8567"/>
    <x v="0"/>
    <x v="0"/>
    <s v="USD"/>
    <x v="1945"/>
    <x v="1956"/>
    <b v="0"/>
    <n v="68"/>
    <b v="1"/>
    <x v="11"/>
    <n v="1.0078823529411765"/>
    <n v="4317.5"/>
    <x v="0"/>
    <m/>
  </r>
  <r>
    <n v="3237"/>
    <x v="1955"/>
    <s v="An annual campaign supporting our intensive for artists 25 and under."/>
    <n v="35000"/>
    <n v="35275.64"/>
    <x v="0"/>
    <x v="0"/>
    <s v="USD"/>
    <x v="1946"/>
    <x v="1957"/>
    <b v="1"/>
    <n v="269"/>
    <b v="1"/>
    <x v="4"/>
    <n v="1.0078754285714286"/>
    <n v="17772.32"/>
    <x v="0"/>
    <m/>
  </r>
  <r>
    <n v="1651"/>
    <x v="1956"/>
    <s v="Pop/Alternative/Classical/Electronic artist Dakota Lillie is making a music video for the opening track on his album &quot;The Dream&quot;"/>
    <n v="2000"/>
    <n v="2015"/>
    <x v="0"/>
    <x v="0"/>
    <s v="USD"/>
    <x v="1947"/>
    <x v="1958"/>
    <b v="0"/>
    <n v="20"/>
    <b v="1"/>
    <x v="7"/>
    <n v="1.0075000000000001"/>
    <n v="1017.5"/>
    <x v="0"/>
    <m/>
  </r>
  <r>
    <n v="2119"/>
    <x v="1957"/>
    <s v="big long now is recording our debut album and we are looking for help mastering and pressing it to vinyl"/>
    <n v="2000"/>
    <n v="2015"/>
    <x v="0"/>
    <x v="0"/>
    <s v="USD"/>
    <x v="1948"/>
    <x v="1959"/>
    <b v="0"/>
    <n v="22"/>
    <b v="1"/>
    <x v="13"/>
    <n v="1.0075000000000001"/>
    <n v="1018.5"/>
    <x v="0"/>
    <m/>
  </r>
  <r>
    <n v="3520"/>
    <x v="1958"/>
    <s v="Help us to bring &quot;Protocols&quot; at the 2015 Camden Fringe. The most controversial play of the year."/>
    <n v="2000"/>
    <n v="2015"/>
    <x v="0"/>
    <x v="1"/>
    <s v="GBP"/>
    <x v="1949"/>
    <x v="1960"/>
    <b v="0"/>
    <n v="21"/>
    <b v="1"/>
    <x v="4"/>
    <n v="1.0075000000000001"/>
    <n v="1018"/>
    <x v="0"/>
    <m/>
  </r>
  <r>
    <n v="3717"/>
    <x v="1959"/>
    <s v="A heart-warming comedy by award-winning writer about Love, Sex, Friendship of three old gay men in their 60s'!"/>
    <n v="4000"/>
    <n v="4030"/>
    <x v="0"/>
    <x v="1"/>
    <s v="GBP"/>
    <x v="1950"/>
    <x v="1961"/>
    <b v="0"/>
    <n v="13"/>
    <b v="1"/>
    <x v="4"/>
    <n v="1.0075000000000001"/>
    <n v="2021.5"/>
    <x v="0"/>
    <m/>
  </r>
  <r>
    <n v="3727"/>
    <x v="1960"/>
    <s v="It's exactly what you think it is: a historical parody of your favorite sitcom about a bar and its psychiatrist spinoff!"/>
    <n v="2000"/>
    <n v="2015"/>
    <x v="0"/>
    <x v="0"/>
    <s v="USD"/>
    <x v="1951"/>
    <x v="1962"/>
    <b v="0"/>
    <n v="33"/>
    <b v="1"/>
    <x v="4"/>
    <n v="1.0075000000000001"/>
    <n v="1024"/>
    <x v="0"/>
    <m/>
  </r>
  <r>
    <n v="3382"/>
    <x v="1961"/>
    <s v="Peter Brook Award Nominees Empty Deck need Â£3500 to get 'Cosmic Fear or The Day Brad Pitt Got Paranoia' to the Edinburgh Fringe!"/>
    <n v="3500"/>
    <n v="3526"/>
    <x v="0"/>
    <x v="1"/>
    <s v="GBP"/>
    <x v="1952"/>
    <x v="1963"/>
    <b v="0"/>
    <n v="46"/>
    <b v="1"/>
    <x v="4"/>
    <n v="1.0074285714285713"/>
    <n v="1786"/>
    <x v="0"/>
    <m/>
  </r>
  <r>
    <n v="253"/>
    <x v="1962"/>
    <s v="A so-called â€œJig Showâ€ innovates music and theatre and gives birth to entertainment icons that would one day write American pop culture"/>
    <n v="1500"/>
    <n v="1511"/>
    <x v="0"/>
    <x v="0"/>
    <s v="USD"/>
    <x v="1953"/>
    <x v="1964"/>
    <b v="1"/>
    <n v="7"/>
    <b v="1"/>
    <x v="14"/>
    <n v="1.0073333333333334"/>
    <n v="759"/>
    <x v="0"/>
    <m/>
  </r>
  <r>
    <n v="2711"/>
    <x v="1963"/>
    <s v="We're aiming to launch a production involving circus performers, musicians and artists in a new space, creating a night of live art."/>
    <n v="3910"/>
    <n v="3938"/>
    <x v="0"/>
    <x v="1"/>
    <s v="GBP"/>
    <x v="1954"/>
    <x v="1965"/>
    <b v="1"/>
    <n v="73"/>
    <b v="1"/>
    <x v="12"/>
    <n v="1.007161125319693"/>
    <n v="2005.5"/>
    <x v="0"/>
    <m/>
  </r>
  <r>
    <n v="3018"/>
    <x v="1964"/>
    <s v="Le projet vise la crÃ©ation dâ€™un lieu de rÃ©sidence, recherche et formation dÃ©diÃ© Ã  l'art vivant, l'image et la narration."/>
    <n v="4200"/>
    <n v="4230"/>
    <x v="0"/>
    <x v="3"/>
    <s v="EUR"/>
    <x v="1955"/>
    <x v="1966"/>
    <b v="0"/>
    <n v="41"/>
    <b v="1"/>
    <x v="12"/>
    <n v="1.0071428571428571"/>
    <n v="2135.5"/>
    <x v="0"/>
    <m/>
  </r>
  <r>
    <n v="3454"/>
    <x v="1965"/>
    <s v="Knee Slappers new production coming to Camden Fringe 2014! Presenting this off the wall, dark comedy for lovers of the bizzare. Groovy."/>
    <n v="700"/>
    <n v="705"/>
    <x v="0"/>
    <x v="1"/>
    <s v="GBP"/>
    <x v="1956"/>
    <x v="1967"/>
    <b v="0"/>
    <n v="21"/>
    <b v="1"/>
    <x v="4"/>
    <n v="1.0071428571428571"/>
    <n v="363"/>
    <x v="0"/>
    <m/>
  </r>
  <r>
    <n v="2964"/>
    <x v="1966"/>
    <s v="I want to produce the first-ever all-pug production of &quot;Hamlet.&quot;  As you can imagine, this will require finding very talented pugs."/>
    <n v="5000"/>
    <n v="5035.6899999999996"/>
    <x v="0"/>
    <x v="0"/>
    <s v="USD"/>
    <x v="1957"/>
    <x v="1968"/>
    <b v="0"/>
    <n v="196"/>
    <b v="1"/>
    <x v="4"/>
    <n v="1.0071379999999999"/>
    <n v="2615.8449999999998"/>
    <x v="0"/>
    <m/>
  </r>
  <r>
    <n v="2304"/>
    <x v="1967"/>
    <s v="This winter and springtime we will be recording a new full-length album with big voices, big fireworks and mega soul.  "/>
    <n v="6000"/>
    <n v="6042.02"/>
    <x v="0"/>
    <x v="0"/>
    <s v="USD"/>
    <x v="261"/>
    <x v="1969"/>
    <b v="1"/>
    <n v="113"/>
    <b v="1"/>
    <x v="13"/>
    <n v="1.0070033333333335"/>
    <n v="3077.51"/>
    <x v="0"/>
    <m/>
  </r>
  <r>
    <n v="2086"/>
    <x v="1968"/>
    <s v="I am in the process of completing 4 new EPs to be released in Winter, Spring, Summer, and Fall of 2012."/>
    <n v="4000"/>
    <n v="4028"/>
    <x v="0"/>
    <x v="0"/>
    <s v="USD"/>
    <x v="1958"/>
    <x v="1970"/>
    <b v="0"/>
    <n v="35"/>
    <b v="1"/>
    <x v="13"/>
    <n v="1.0069999999999999"/>
    <n v="2031.5"/>
    <x v="0"/>
    <m/>
  </r>
  <r>
    <n v="1605"/>
    <x v="1969"/>
    <s v="A Band of Orcs needs gas, tires &amp; tags to get to GenCon Indy for the debut of their 28 mm gaming miniatures and historic live concert!"/>
    <n v="6000"/>
    <n v="6041.6"/>
    <x v="0"/>
    <x v="0"/>
    <s v="USD"/>
    <x v="1959"/>
    <x v="1971"/>
    <b v="0"/>
    <n v="44"/>
    <b v="1"/>
    <x v="2"/>
    <n v="1.0069333333333335"/>
    <n v="3042.8"/>
    <x v="0"/>
    <m/>
  </r>
  <r>
    <n v="1529"/>
    <x v="1970"/>
    <s v="An empowering photo book that transforms hurtful experiences into strength and solidarity."/>
    <n v="19000"/>
    <n v="19129"/>
    <x v="0"/>
    <x v="0"/>
    <s v="USD"/>
    <x v="1960"/>
    <x v="1972"/>
    <b v="1"/>
    <n v="141"/>
    <b v="1"/>
    <x v="9"/>
    <n v="1.0067894736842105"/>
    <n v="9635"/>
    <x v="0"/>
    <m/>
  </r>
  <r>
    <n v="1671"/>
    <x v="1971"/>
    <s v="I am seeking funding in order to help take my music from a hobby to a career."/>
    <n v="2000"/>
    <n v="2013.47"/>
    <x v="0"/>
    <x v="0"/>
    <s v="USD"/>
    <x v="1961"/>
    <x v="1973"/>
    <b v="0"/>
    <n v="77"/>
    <b v="1"/>
    <x v="7"/>
    <n v="1.0067349999999999"/>
    <n v="1045.2350000000001"/>
    <x v="0"/>
    <m/>
  </r>
  <r>
    <n v="17"/>
    <x v="1972"/>
    <s v="Uplifting English sitcom, a love letter to youthful exuberance that proves once and for all that none of us are ready for real life."/>
    <n v="1500"/>
    <n v="1510"/>
    <x v="0"/>
    <x v="1"/>
    <s v="GBP"/>
    <x v="1962"/>
    <x v="1974"/>
    <b v="0"/>
    <n v="36"/>
    <b v="1"/>
    <x v="16"/>
    <n v="1.0066666666666666"/>
    <n v="773"/>
    <x v="0"/>
    <m/>
  </r>
  <r>
    <n v="1652"/>
    <x v="1973"/>
    <s v="A stunning musical story, telling of the triumphs and struggles we experience through our relationships with life, friends and lovers."/>
    <n v="4500"/>
    <n v="4530"/>
    <x v="0"/>
    <x v="0"/>
    <s v="USD"/>
    <x v="1963"/>
    <x v="1975"/>
    <b v="0"/>
    <n v="70"/>
    <b v="1"/>
    <x v="7"/>
    <n v="1.0066666666666666"/>
    <n v="2300"/>
    <x v="0"/>
    <m/>
  </r>
  <r>
    <n v="3501"/>
    <x v="1974"/>
    <s v="'Pig' by Alex Oates is an urgent and dark comedy with live music that discusses the vital issue of the state of our police force."/>
    <n v="1500"/>
    <n v="1510"/>
    <x v="0"/>
    <x v="1"/>
    <s v="GBP"/>
    <x v="1964"/>
    <x v="1976"/>
    <b v="0"/>
    <n v="42"/>
    <b v="1"/>
    <x v="4"/>
    <n v="1.0066666666666666"/>
    <n v="776"/>
    <x v="0"/>
    <m/>
  </r>
  <r>
    <n v="3658"/>
    <x v="1975"/>
    <s v="Life is hard when your own imaginary friend can't make time for you."/>
    <n v="1500"/>
    <n v="1510"/>
    <x v="0"/>
    <x v="0"/>
    <s v="USD"/>
    <x v="1965"/>
    <x v="1977"/>
    <b v="0"/>
    <n v="20"/>
    <b v="1"/>
    <x v="4"/>
    <n v="1.0066666666666666"/>
    <n v="765"/>
    <x v="0"/>
    <m/>
  </r>
  <r>
    <n v="1827"/>
    <x v="1976"/>
    <s v="I have been a lot of places &amp; written a lot of songs. It's finally time to make my debut album &quot;Homeward Bound&quot; and I need your help!"/>
    <n v="8000"/>
    <n v="8053"/>
    <x v="0"/>
    <x v="0"/>
    <s v="USD"/>
    <x v="1966"/>
    <x v="1978"/>
    <b v="0"/>
    <n v="96"/>
    <b v="1"/>
    <x v="2"/>
    <n v="1.0066250000000001"/>
    <n v="4074.5"/>
    <x v="0"/>
    <m/>
  </r>
  <r>
    <n v="3455"/>
    <x v="1977"/>
    <s v="Be a part of helping bring the 2013 Tony Award winning comedy &quot;Vanya and Sonia and Masha and Spike&quot; to the Edgemar Center for the Arts!"/>
    <n v="10000"/>
    <n v="10065"/>
    <x v="0"/>
    <x v="0"/>
    <s v="USD"/>
    <x v="1967"/>
    <x v="1979"/>
    <b v="0"/>
    <n v="69"/>
    <b v="1"/>
    <x v="4"/>
    <n v="1.0065"/>
    <n v="5067"/>
    <x v="0"/>
    <m/>
  </r>
  <r>
    <n v="539"/>
    <x v="1978"/>
    <s v="A brand new show that unites puppetry, live music and storytelling to bring a forgotten English legend back to life!"/>
    <n v="500"/>
    <n v="503.22"/>
    <x v="0"/>
    <x v="1"/>
    <s v="GBP"/>
    <x v="1968"/>
    <x v="1980"/>
    <b v="0"/>
    <n v="20"/>
    <b v="1"/>
    <x v="4"/>
    <n v="1.00644"/>
    <n v="261.61"/>
    <x v="0"/>
    <m/>
  </r>
  <r>
    <n v="297"/>
    <x v="1979"/>
    <s v="Who Owns Yoga? is a feature length documentary film that explores the changing nature of yoga in the modern world."/>
    <n v="20000"/>
    <n v="20128"/>
    <x v="0"/>
    <x v="0"/>
    <s v="USD"/>
    <x v="1969"/>
    <x v="1981"/>
    <b v="1"/>
    <n v="142"/>
    <b v="1"/>
    <x v="14"/>
    <n v="1.0064"/>
    <n v="10135"/>
    <x v="0"/>
    <m/>
  </r>
  <r>
    <n v="418"/>
    <x v="1980"/>
    <s v="A Texas grandfather's extraordinary quest to protect the coral reefs and his challenge to humanity to take care of the things we love."/>
    <n v="22400"/>
    <n v="22542"/>
    <x v="0"/>
    <x v="0"/>
    <s v="USD"/>
    <x v="1970"/>
    <x v="1982"/>
    <b v="0"/>
    <n v="104"/>
    <b v="1"/>
    <x v="14"/>
    <n v="1.0063392857142857"/>
    <n v="11323"/>
    <x v="0"/>
    <m/>
  </r>
  <r>
    <n v="1947"/>
    <x v="1981"/>
    <s v="You may be thinking: &quot;a fusion reactor? Thatâ€™s not very exciting, I see fusion every day.&quot; But. How often do you see fusion inside of a Bubblegum..."/>
    <n v="800"/>
    <n v="805.07"/>
    <x v="0"/>
    <x v="0"/>
    <s v="USD"/>
    <x v="1971"/>
    <x v="1983"/>
    <b v="1"/>
    <n v="23"/>
    <b v="1"/>
    <x v="0"/>
    <n v="1.0063375000000001"/>
    <n v="414.03500000000003"/>
    <x v="0"/>
    <m/>
  </r>
  <r>
    <n v="391"/>
    <x v="1982"/>
    <s v="Too many women feel confused about their orgasm and shame about their desire. This movie aims to change that."/>
    <n v="20000"/>
    <n v="20122"/>
    <x v="0"/>
    <x v="0"/>
    <s v="USD"/>
    <x v="1972"/>
    <x v="1984"/>
    <b v="0"/>
    <n v="193"/>
    <b v="1"/>
    <x v="14"/>
    <n v="1.0061"/>
    <n v="10157.5"/>
    <x v="0"/>
    <m/>
  </r>
  <r>
    <n v="832"/>
    <x v="1983"/>
    <s v="Being in a band can make you feel like clowns, but we've got the best fans so we're not too worried. You are the new record labels!!"/>
    <n v="15000"/>
    <n v="15091.06"/>
    <x v="0"/>
    <x v="0"/>
    <s v="USD"/>
    <x v="1973"/>
    <x v="1985"/>
    <b v="0"/>
    <n v="154"/>
    <b v="1"/>
    <x v="2"/>
    <n v="1.0060706666666666"/>
    <n v="7622.53"/>
    <x v="0"/>
    <m/>
  </r>
  <r>
    <n v="3485"/>
    <x v="1984"/>
    <s v="We're trying to get our play, &quot;An Evening With Sarah Pettyfer,&quot; to the  Orlando Fringe Festival. The only thing is...we need your help!"/>
    <n v="1650"/>
    <n v="1660"/>
    <x v="0"/>
    <x v="0"/>
    <s v="USD"/>
    <x v="1974"/>
    <x v="1986"/>
    <b v="0"/>
    <n v="30"/>
    <b v="1"/>
    <x v="4"/>
    <n v="1.0060606060606061"/>
    <n v="845"/>
    <x v="0"/>
    <m/>
  </r>
  <r>
    <n v="2297"/>
    <x v="1985"/>
    <s v="New Jersey Alternative Rock band COCO needs YOUR help self-releasing debut EP!"/>
    <n v="1000"/>
    <n v="1006"/>
    <x v="0"/>
    <x v="0"/>
    <s v="USD"/>
    <x v="1975"/>
    <x v="1987"/>
    <b v="0"/>
    <n v="19"/>
    <b v="1"/>
    <x v="2"/>
    <n v="1.006"/>
    <n v="512.5"/>
    <x v="0"/>
    <m/>
  </r>
  <r>
    <n v="3236"/>
    <x v="1986"/>
    <s v="A dark comedy exploring the importance of art, homelessness, and finding your own path.  World Premiere 3/27/17 at IRT Theater in NYC."/>
    <n v="20000"/>
    <n v="20120"/>
    <x v="0"/>
    <x v="0"/>
    <s v="USD"/>
    <x v="1976"/>
    <x v="1988"/>
    <b v="0"/>
    <n v="110"/>
    <b v="1"/>
    <x v="4"/>
    <n v="1.006"/>
    <n v="10115"/>
    <x v="0"/>
    <m/>
  </r>
  <r>
    <n v="1649"/>
    <x v="1987"/>
    <s v="This is it! The new Sam Lyons album #3. Help me make it happen by pledging today - pre-order the CD and other cool stuff right here."/>
    <n v="3800"/>
    <n v="3822.33"/>
    <x v="0"/>
    <x v="0"/>
    <s v="USD"/>
    <x v="1977"/>
    <x v="1989"/>
    <b v="0"/>
    <n v="81"/>
    <b v="1"/>
    <x v="7"/>
    <n v="1.0058763157894737"/>
    <n v="1951.665"/>
    <x v="0"/>
    <m/>
  </r>
  <r>
    <n v="3020"/>
    <x v="1988"/>
    <s v="Any donation--big or small--will help us upgrade our studio/rehearsal space into a black box theater and offer even more programs."/>
    <n v="7000"/>
    <n v="7040"/>
    <x v="0"/>
    <x v="0"/>
    <s v="USD"/>
    <x v="1978"/>
    <x v="1990"/>
    <b v="0"/>
    <n v="30"/>
    <b v="1"/>
    <x v="12"/>
    <n v="1.0057142857142858"/>
    <n v="3535"/>
    <x v="0"/>
    <m/>
  </r>
  <r>
    <n v="659"/>
    <x v="1989"/>
    <s v="Sync up your lifestyle"/>
    <n v="3000"/>
    <n v="3017"/>
    <x v="0"/>
    <x v="0"/>
    <s v="USD"/>
    <x v="1979"/>
    <x v="1991"/>
    <b v="0"/>
    <n v="21"/>
    <b v="1"/>
    <x v="3"/>
    <n v="1.0056666666666667"/>
    <n v="1519"/>
    <x v="0"/>
    <m/>
  </r>
  <r>
    <n v="3240"/>
    <x v="1990"/>
    <s v="An inventive (re)telling of Princess Sophia Duleep Singhâ€™s journey, from an aristocratic upbringing to a life of political activism."/>
    <n v="3000"/>
    <n v="3017"/>
    <x v="0"/>
    <x v="1"/>
    <s v="GBP"/>
    <x v="1980"/>
    <x v="1992"/>
    <b v="0"/>
    <n v="34"/>
    <b v="1"/>
    <x v="4"/>
    <n v="1.0056666666666667"/>
    <n v="1525.5"/>
    <x v="0"/>
    <m/>
  </r>
  <r>
    <n v="3510"/>
    <x v="1991"/>
    <s v="The Uncommon Loons return with Much Ado for a 2nd production of Shakespeare in Minnesota's Nature on the banks of the Mississippi!"/>
    <n v="900"/>
    <n v="905"/>
    <x v="0"/>
    <x v="0"/>
    <s v="USD"/>
    <x v="1981"/>
    <x v="1993"/>
    <b v="0"/>
    <n v="15"/>
    <b v="1"/>
    <x v="4"/>
    <n v="1.0055555555555555"/>
    <n v="460"/>
    <x v="0"/>
    <m/>
  </r>
  <r>
    <n v="651"/>
    <x v="1992"/>
    <s v="Pacha's Pajamas is an epic story told through books, music, videos and now augmented PJs that's uplifting kids everywhere!"/>
    <n v="25000"/>
    <n v="25132"/>
    <x v="0"/>
    <x v="0"/>
    <s v="USD"/>
    <x v="1982"/>
    <x v="1994"/>
    <b v="0"/>
    <n v="105"/>
    <b v="1"/>
    <x v="3"/>
    <n v="1.00528"/>
    <n v="12618.5"/>
    <x v="0"/>
    <m/>
  </r>
  <r>
    <n v="10"/>
    <x v="1993"/>
    <s v="Making a reality show casting the real elites of China. They are fun, young, wild, and ambitious. Filmed in Beijing with real risks."/>
    <n v="3000"/>
    <n v="3015"/>
    <x v="0"/>
    <x v="0"/>
    <s v="USD"/>
    <x v="1983"/>
    <x v="1995"/>
    <b v="0"/>
    <n v="19"/>
    <b v="1"/>
    <x v="16"/>
    <n v="1.0049999999999999"/>
    <n v="1517"/>
    <x v="0"/>
    <m/>
  </r>
  <r>
    <n v="106"/>
    <x v="1994"/>
    <s v="A Boy. A Girl. A Car. A Serial Killer."/>
    <n v="5000"/>
    <n v="5025"/>
    <x v="0"/>
    <x v="0"/>
    <s v="USD"/>
    <x v="1984"/>
    <x v="1996"/>
    <b v="0"/>
    <n v="27"/>
    <b v="1"/>
    <x v="6"/>
    <n v="1.0049999999999999"/>
    <n v="2526"/>
    <x v="0"/>
    <m/>
  </r>
  <r>
    <n v="1634"/>
    <x v="1995"/>
    <s v="Recording Debut  Album w/ Producer Ikey Owens from Free Moral Agents/ The Mars Volta"/>
    <n v="2000"/>
    <n v="2010"/>
    <x v="0"/>
    <x v="0"/>
    <s v="USD"/>
    <x v="1985"/>
    <x v="1997"/>
    <b v="0"/>
    <n v="32"/>
    <b v="1"/>
    <x v="2"/>
    <n v="1.0049999999999999"/>
    <n v="1021"/>
    <x v="0"/>
    <m/>
  </r>
  <r>
    <n v="3038"/>
    <x v="1996"/>
    <s v="Our little theater needs some love. We took over a lab and need to make our space look more inviting and well, like a theater!"/>
    <n v="1000"/>
    <n v="1005"/>
    <x v="0"/>
    <x v="0"/>
    <s v="USD"/>
    <x v="1986"/>
    <x v="1998"/>
    <b v="0"/>
    <n v="27"/>
    <b v="1"/>
    <x v="12"/>
    <n v="1.0049999999999999"/>
    <n v="516"/>
    <x v="0"/>
    <m/>
  </r>
  <r>
    <n v="3564"/>
    <x v="1997"/>
    <s v="Multi Award-Winng play THE PILLOWMAN coming to the Arts Centre Theatre, Aberdeen"/>
    <n v="1000"/>
    <n v="1005"/>
    <x v="0"/>
    <x v="1"/>
    <s v="GBP"/>
    <x v="1987"/>
    <x v="1999"/>
    <b v="0"/>
    <n v="17"/>
    <b v="1"/>
    <x v="4"/>
    <n v="1.0049999999999999"/>
    <n v="511"/>
    <x v="0"/>
    <m/>
  </r>
  <r>
    <n v="3588"/>
    <x v="1998"/>
    <s v="Touring the fast-paced, playful and poignant story of three twenty-somethings in a mental-health support group."/>
    <n v="200"/>
    <n v="201"/>
    <x v="0"/>
    <x v="1"/>
    <s v="GBP"/>
    <x v="1988"/>
    <x v="2000"/>
    <b v="0"/>
    <n v="11"/>
    <b v="1"/>
    <x v="4"/>
    <n v="1.0049999999999999"/>
    <n v="106"/>
    <x v="0"/>
    <m/>
  </r>
  <r>
    <n v="3653"/>
    <x v="1999"/>
    <s v="ALLIE is a new dark comedy play which will premiere at the Edinburgh Festival Fringe 2015. Written and produced by Ruaraidh Murray."/>
    <n v="2000"/>
    <n v="2010"/>
    <x v="0"/>
    <x v="1"/>
    <s v="GBP"/>
    <x v="1989"/>
    <x v="2001"/>
    <b v="0"/>
    <n v="33"/>
    <b v="1"/>
    <x v="4"/>
    <n v="1.0049999999999999"/>
    <n v="1021.5"/>
    <x v="0"/>
    <m/>
  </r>
  <r>
    <n v="117"/>
    <x v="2000"/>
    <s v="Joel is writing a novel when his fiancÃ©e Helena dies. Believing his writing suffers when he is not in love, Joel ends up dating very different women."/>
    <n v="4500"/>
    <n v="4522.22"/>
    <x v="0"/>
    <x v="0"/>
    <s v="USD"/>
    <x v="1990"/>
    <x v="2002"/>
    <b v="0"/>
    <n v="27"/>
    <b v="1"/>
    <x v="6"/>
    <n v="1.0049377777777779"/>
    <n v="2274.61"/>
    <x v="0"/>
    <m/>
  </r>
  <r>
    <n v="3569"/>
    <x v="2001"/>
    <s v="In 2015, Green Light is producing 3 shows of new plays exclusively written, directed and created by women- help make it happen!"/>
    <n v="5000"/>
    <n v="5024"/>
    <x v="0"/>
    <x v="0"/>
    <s v="USD"/>
    <x v="1991"/>
    <x v="2003"/>
    <b v="0"/>
    <n v="41"/>
    <b v="1"/>
    <x v="4"/>
    <n v="1.0047999999999999"/>
    <n v="2532.5"/>
    <x v="0"/>
    <m/>
  </r>
  <r>
    <n v="1266"/>
    <x v="2002"/>
    <s v="We are looking to record our first EP produced by Aaron Harris (ISIS/Palms) at Studio West."/>
    <n v="9500"/>
    <n v="9545"/>
    <x v="0"/>
    <x v="0"/>
    <s v="USD"/>
    <x v="1992"/>
    <x v="2004"/>
    <b v="1"/>
    <n v="50"/>
    <b v="1"/>
    <x v="2"/>
    <n v="1.0047368421052632"/>
    <n v="4797.5"/>
    <x v="0"/>
    <m/>
  </r>
  <r>
    <n v="652"/>
    <x v="2003"/>
    <s v="Zossom is a smart phone case with a strap. Forget the days of shattered screens and scratches. The Zossom case keeps your phone safe."/>
    <n v="3000"/>
    <n v="3014"/>
    <x v="0"/>
    <x v="0"/>
    <s v="USD"/>
    <x v="1993"/>
    <x v="2005"/>
    <b v="0"/>
    <n v="28"/>
    <b v="1"/>
    <x v="3"/>
    <n v="1.0046666666666666"/>
    <n v="1521"/>
    <x v="0"/>
    <m/>
  </r>
  <r>
    <n v="302"/>
    <x v="2004"/>
    <s v="(UN)CUT explores circumcisionâ€™s medical, sexual &amp; religious complexities against the backdrop of San Franciscoâ€™s latest ban controversy"/>
    <n v="10000"/>
    <n v="10046"/>
    <x v="0"/>
    <x v="0"/>
    <s v="USD"/>
    <x v="1994"/>
    <x v="2006"/>
    <b v="1"/>
    <n v="108"/>
    <b v="1"/>
    <x v="14"/>
    <n v="1.0045999999999999"/>
    <n v="5077"/>
    <x v="0"/>
    <m/>
  </r>
  <r>
    <n v="3261"/>
    <x v="2005"/>
    <s v="Six Spartanburg-based professional actors perform A Midsummer Night's Dream outdoors in downtown Spartanburg."/>
    <n v="3300"/>
    <n v="3315"/>
    <x v="0"/>
    <x v="0"/>
    <s v="USD"/>
    <x v="1995"/>
    <x v="2007"/>
    <b v="1"/>
    <n v="49"/>
    <b v="1"/>
    <x v="4"/>
    <n v="1.0045454545454546"/>
    <n v="1682"/>
    <x v="0"/>
    <m/>
  </r>
  <r>
    <n v="3556"/>
    <x v="2006"/>
    <s v="'Immortal', a play about five English Air Bombers in WW2, is an exciting first project for the brand new Production Company, GreanTea."/>
    <n v="2200"/>
    <n v="2210"/>
    <x v="0"/>
    <x v="1"/>
    <s v="GBP"/>
    <x v="1996"/>
    <x v="2008"/>
    <b v="0"/>
    <n v="20"/>
    <b v="1"/>
    <x v="4"/>
    <n v="1.0045454545454546"/>
    <n v="1115"/>
    <x v="0"/>
    <m/>
  </r>
  <r>
    <n v="1288"/>
    <x v="2007"/>
    <s v="EggSalad presents an unflinching new work mapping the mental landscape of addiction and recovery. Premiering in NY Aug 26-27 &amp; Sept 2!"/>
    <n v="4000"/>
    <n v="4018"/>
    <x v="0"/>
    <x v="0"/>
    <s v="USD"/>
    <x v="1997"/>
    <x v="2009"/>
    <b v="0"/>
    <n v="61"/>
    <b v="1"/>
    <x v="4"/>
    <n v="1.0044999999999999"/>
    <n v="2039.5"/>
    <x v="0"/>
    <m/>
  </r>
  <r>
    <n v="3750"/>
    <x v="2008"/>
    <s v="Stars on Stage children's theatre program is in need of 6 new wireless body microphones!_x000a__x000a_#soskidsbeheard   _x000a__x000a_www.apatheplace.org"/>
    <n v="6000"/>
    <n v="6027"/>
    <x v="0"/>
    <x v="0"/>
    <s v="USD"/>
    <x v="1998"/>
    <x v="2010"/>
    <b v="0"/>
    <n v="28"/>
    <b v="1"/>
    <x v="20"/>
    <n v="1.0044999999999999"/>
    <n v="3027.5"/>
    <x v="0"/>
    <m/>
  </r>
  <r>
    <n v="792"/>
    <x v="2009"/>
    <s v="Rock n' Roll about the intersection of lies and belief: the Believable Lie."/>
    <n v="2500"/>
    <n v="2511.11"/>
    <x v="0"/>
    <x v="0"/>
    <s v="USD"/>
    <x v="1999"/>
    <x v="2011"/>
    <b v="0"/>
    <n v="60"/>
    <b v="1"/>
    <x v="2"/>
    <n v="1.0044440000000001"/>
    <n v="1285.5550000000001"/>
    <x v="0"/>
    <m/>
  </r>
  <r>
    <n v="419"/>
    <x v="2010"/>
    <s v="Beyond Local is a personal journey through an art-centric and musically talented community that fosters creativity."/>
    <n v="8000"/>
    <n v="8035"/>
    <x v="0"/>
    <x v="0"/>
    <s v="USD"/>
    <x v="2000"/>
    <x v="2012"/>
    <b v="0"/>
    <n v="73"/>
    <b v="1"/>
    <x v="14"/>
    <n v="1.004375"/>
    <n v="4054"/>
    <x v="0"/>
    <m/>
  </r>
  <r>
    <n v="825"/>
    <x v="2011"/>
    <s v="Kickstarting Kill Freeman independently. Help fund the New Record, Video and Live Shows."/>
    <n v="12500"/>
    <n v="12554"/>
    <x v="0"/>
    <x v="0"/>
    <s v="USD"/>
    <x v="2001"/>
    <x v="2013"/>
    <b v="0"/>
    <n v="99"/>
    <b v="1"/>
    <x v="2"/>
    <n v="1.0043200000000001"/>
    <n v="6326.5"/>
    <x v="0"/>
    <m/>
  </r>
  <r>
    <n v="1743"/>
    <x v="2012"/>
    <s v="Visual documentation of the endangered IÃ±upiat language, captured in the form of a printed photography book."/>
    <n v="6000"/>
    <n v="6025"/>
    <x v="0"/>
    <x v="0"/>
    <s v="USD"/>
    <x v="2002"/>
    <x v="2014"/>
    <b v="0"/>
    <n v="67"/>
    <b v="1"/>
    <x v="9"/>
    <n v="1.0041666666666667"/>
    <n v="3046"/>
    <x v="0"/>
    <m/>
  </r>
  <r>
    <n v="3400"/>
    <x v="2013"/>
    <s v="A hilarious comedy starring Sarah, a recent grad, who uses the magic of a mystical open mic to solve the problems of her relationships."/>
    <n v="10000"/>
    <n v="10041"/>
    <x v="0"/>
    <x v="0"/>
    <s v="USD"/>
    <x v="2003"/>
    <x v="2015"/>
    <b v="0"/>
    <n v="85"/>
    <b v="1"/>
    <x v="4"/>
    <n v="1.0041"/>
    <n v="5063"/>
    <x v="0"/>
    <m/>
  </r>
  <r>
    <n v="90"/>
    <x v="2014"/>
    <s v="We're looking for funding to help submit a short film to film festivals."/>
    <n v="500"/>
    <n v="502"/>
    <x v="0"/>
    <x v="0"/>
    <s v="USD"/>
    <x v="2004"/>
    <x v="2016"/>
    <b v="0"/>
    <n v="16"/>
    <b v="1"/>
    <x v="6"/>
    <n v="1.004"/>
    <n v="259"/>
    <x v="0"/>
    <m/>
  </r>
  <r>
    <n v="2531"/>
    <x v="2015"/>
    <s v="The first CD of chamber music composed by John Leupold to be released on PARMA records. The album features solo, duets, and a quartet."/>
    <n v="4500"/>
    <n v="4518"/>
    <x v="0"/>
    <x v="0"/>
    <s v="USD"/>
    <x v="2005"/>
    <x v="2017"/>
    <b v="0"/>
    <n v="61"/>
    <b v="1"/>
    <x v="18"/>
    <n v="1.004"/>
    <n v="2289.5"/>
    <x v="0"/>
    <m/>
  </r>
  <r>
    <n v="3151"/>
    <x v="2016"/>
    <s v="A Multi-Media Puppet Show, with large cable control puppets to tell a hilarious story for all ages."/>
    <n v="3500"/>
    <n v="3514"/>
    <x v="0"/>
    <x v="0"/>
    <s v="USD"/>
    <x v="2006"/>
    <x v="2018"/>
    <b v="1"/>
    <n v="34"/>
    <b v="1"/>
    <x v="4"/>
    <n v="1.004"/>
    <n v="1774"/>
    <x v="0"/>
    <m/>
  </r>
  <r>
    <n v="3545"/>
    <x v="2017"/>
    <s v="FUND our teens in Shakespeare's comedy &quot;The Merchant of Venice&quot;. Donating pays for our venue/insurance located in Woodland, CA."/>
    <n v="250"/>
    <n v="251"/>
    <x v="0"/>
    <x v="0"/>
    <s v="USD"/>
    <x v="2007"/>
    <x v="2019"/>
    <b v="0"/>
    <n v="8"/>
    <b v="1"/>
    <x v="4"/>
    <n v="1.004"/>
    <n v="129.5"/>
    <x v="0"/>
    <m/>
  </r>
  <r>
    <n v="3234"/>
    <x v="2018"/>
    <s v="Get Repetitive Beats to Vaults! A high octane play set in Oxford  during one of the most influential &amp; hedonistic movements in music."/>
    <n v="4000"/>
    <n v="4015.71"/>
    <x v="0"/>
    <x v="1"/>
    <s v="GBP"/>
    <x v="2008"/>
    <x v="2020"/>
    <b v="0"/>
    <n v="115"/>
    <b v="1"/>
    <x v="4"/>
    <n v="1.0039275000000001"/>
    <n v="2065.355"/>
    <x v="0"/>
    <m/>
  </r>
  <r>
    <n v="3648"/>
    <x v="2019"/>
    <s v="Help Moth Live! Support Moth and its artist collective to achieve its 2014/15 season."/>
    <n v="40000"/>
    <n v="40153"/>
    <x v="0"/>
    <x v="0"/>
    <s v="USD"/>
    <x v="2009"/>
    <x v="2021"/>
    <b v="0"/>
    <n v="73"/>
    <b v="1"/>
    <x v="4"/>
    <n v="1.003825"/>
    <n v="20113"/>
    <x v="0"/>
    <m/>
  </r>
  <r>
    <n v="2828"/>
    <x v="2020"/>
    <s v="The Battle of Britain has been lost; London is occupied, who can you trust? Help produce this classic piece of theatre. Drama for now."/>
    <n v="9500"/>
    <n v="9536"/>
    <x v="0"/>
    <x v="1"/>
    <s v="GBP"/>
    <x v="2010"/>
    <x v="2022"/>
    <b v="0"/>
    <n v="97"/>
    <b v="1"/>
    <x v="4"/>
    <n v="1.0037894736842106"/>
    <n v="4816.5"/>
    <x v="0"/>
    <m/>
  </r>
  <r>
    <n v="342"/>
    <x v="2021"/>
    <s v="BREAKING A MONSTER needs your help to play in THEATERS!"/>
    <n v="55000"/>
    <n v="55201.52"/>
    <x v="0"/>
    <x v="0"/>
    <s v="USD"/>
    <x v="2011"/>
    <x v="2023"/>
    <b v="1"/>
    <n v="325"/>
    <b v="1"/>
    <x v="14"/>
    <n v="1.0036639999999999"/>
    <n v="27763.26"/>
    <x v="0"/>
    <m/>
  </r>
  <r>
    <n v="2984"/>
    <x v="2022"/>
    <s v="A traveling wooden wagon that transforms into a theatrical playing space presenting FREE original performance while building community!"/>
    <n v="25000"/>
    <n v="25088"/>
    <x v="0"/>
    <x v="0"/>
    <s v="USD"/>
    <x v="2012"/>
    <x v="2024"/>
    <b v="1"/>
    <n v="218"/>
    <b v="1"/>
    <x v="12"/>
    <n v="1.00352"/>
    <n v="12653"/>
    <x v="0"/>
    <m/>
  </r>
  <r>
    <n v="3215"/>
    <x v="2023"/>
    <s v="2 world premieres:_x000a_HOW TO LIVE ON EARTH by MJ Kaufman_x000a_ / CAL IN CAMO by William Francis Hoffman_x000a_+ workshops of 7 more plays!"/>
    <n v="35000"/>
    <n v="35123"/>
    <x v="0"/>
    <x v="0"/>
    <s v="USD"/>
    <x v="2013"/>
    <x v="2025"/>
    <b v="1"/>
    <n v="134"/>
    <b v="1"/>
    <x v="4"/>
    <n v="1.0035142857142858"/>
    <n v="17628.5"/>
    <x v="0"/>
    <m/>
  </r>
  <r>
    <n v="28"/>
    <x v="2024"/>
    <s v="John and Brian are on a quest to change people's lives and rehabilitate dogs."/>
    <n v="12000"/>
    <n v="12042"/>
    <x v="0"/>
    <x v="0"/>
    <s v="USD"/>
    <x v="2014"/>
    <x v="2026"/>
    <b v="0"/>
    <n v="71"/>
    <b v="1"/>
    <x v="16"/>
    <n v="1.0035000000000001"/>
    <n v="6056.5"/>
    <x v="0"/>
    <m/>
  </r>
  <r>
    <n v="725"/>
    <x v="2025"/>
    <s v="A true story about inspiration and survival - David Alfred George turns his powerful experience into a compelling vBook."/>
    <n v="20000"/>
    <n v="20070"/>
    <x v="0"/>
    <x v="0"/>
    <s v="USD"/>
    <x v="2015"/>
    <x v="2027"/>
    <b v="0"/>
    <n v="140"/>
    <b v="1"/>
    <x v="15"/>
    <n v="1.0035000000000001"/>
    <n v="10105"/>
    <x v="0"/>
    <m/>
  </r>
  <r>
    <n v="2110"/>
    <x v="2026"/>
    <s v="Brent Brown's breakout new album! Requires help from the record label... You!"/>
    <n v="2000"/>
    <n v="2007"/>
    <x v="0"/>
    <x v="0"/>
    <s v="USD"/>
    <x v="2016"/>
    <x v="2028"/>
    <b v="0"/>
    <n v="38"/>
    <b v="1"/>
    <x v="13"/>
    <n v="1.0035000000000001"/>
    <n v="1022.5"/>
    <x v="0"/>
    <m/>
  </r>
  <r>
    <n v="1656"/>
    <x v="2027"/>
    <s v="The making of a quality, full length album journeying through a pop/folk/rock/americana sound_x000a_noisetrade.com/jaredmitchellmusic"/>
    <n v="7500"/>
    <n v="7525.12"/>
    <x v="0"/>
    <x v="0"/>
    <s v="USD"/>
    <x v="2017"/>
    <x v="2029"/>
    <b v="0"/>
    <n v="48"/>
    <b v="1"/>
    <x v="7"/>
    <n v="1.0033493333333334"/>
    <n v="3786.56"/>
    <x v="0"/>
    <m/>
  </r>
  <r>
    <n v="1849"/>
    <x v="2028"/>
    <s v="Release the Skylines is a small, local Cleveland metal band looking to record an album."/>
    <n v="300"/>
    <n v="301"/>
    <x v="0"/>
    <x v="0"/>
    <s v="USD"/>
    <x v="2018"/>
    <x v="2030"/>
    <b v="0"/>
    <n v="8"/>
    <b v="1"/>
    <x v="2"/>
    <n v="1.0033333333333334"/>
    <n v="154.5"/>
    <x v="0"/>
    <m/>
  </r>
  <r>
    <n v="2098"/>
    <x v="2029"/>
    <s v="The Christopher Battles EP Project will fund professional recording, publicity, and release for this original singer-songwriter."/>
    <n v="6000"/>
    <n v="6020"/>
    <x v="0"/>
    <x v="0"/>
    <s v="USD"/>
    <x v="2019"/>
    <x v="2031"/>
    <b v="0"/>
    <n v="32"/>
    <b v="1"/>
    <x v="13"/>
    <n v="1.0033333333333334"/>
    <n v="3026"/>
    <x v="0"/>
    <m/>
  </r>
  <r>
    <n v="3701"/>
    <x v="2030"/>
    <s v="Part-silent film, part-thriller, Dog Show sees four actors play a community of dogs and their owners. One autumn, a killer strikes."/>
    <n v="1500"/>
    <n v="1505"/>
    <x v="0"/>
    <x v="1"/>
    <s v="GBP"/>
    <x v="2020"/>
    <x v="2032"/>
    <b v="0"/>
    <n v="39"/>
    <b v="1"/>
    <x v="4"/>
    <n v="1.0033333333333334"/>
    <n v="772"/>
    <x v="0"/>
    <m/>
  </r>
  <r>
    <n v="2525"/>
    <x v="2031"/>
    <s v="Husband and wife operatic team specializing in German opera. Fundraising for an audition tour of Germany."/>
    <n v="8000"/>
    <n v="8026"/>
    <x v="0"/>
    <x v="0"/>
    <s v="USD"/>
    <x v="2021"/>
    <x v="2033"/>
    <b v="0"/>
    <n v="80"/>
    <b v="1"/>
    <x v="18"/>
    <n v="1.00325"/>
    <n v="4053"/>
    <x v="0"/>
    <m/>
  </r>
  <r>
    <n v="3335"/>
    <x v="2032"/>
    <s v="Phantom Pain - a new play promoting mental health awareness written and performed by fledgling theatre company Unhinged Creations."/>
    <n v="5000"/>
    <n v="5016"/>
    <x v="0"/>
    <x v="1"/>
    <s v="GBP"/>
    <x v="2022"/>
    <x v="2034"/>
    <b v="0"/>
    <n v="63"/>
    <b v="1"/>
    <x v="4"/>
    <n v="1.0032000000000001"/>
    <n v="2539.5"/>
    <x v="0"/>
    <m/>
  </r>
  <r>
    <n v="1929"/>
    <x v="2033"/>
    <s v="Trying to raise funds to release a full-length album on LP and CD by my post-punk studio project, Surplus 1980."/>
    <n v="3200"/>
    <n v="3210"/>
    <x v="0"/>
    <x v="0"/>
    <s v="USD"/>
    <x v="2023"/>
    <x v="2035"/>
    <b v="0"/>
    <n v="75"/>
    <b v="1"/>
    <x v="13"/>
    <n v="1.003125"/>
    <n v="1642.5"/>
    <x v="0"/>
    <m/>
  </r>
  <r>
    <n v="3406"/>
    <x v="2034"/>
    <s v="A funny and moving new play about two families dealing with aging parents in very different ways!"/>
    <n v="10000"/>
    <n v="10031"/>
    <x v="0"/>
    <x v="0"/>
    <s v="USD"/>
    <x v="2024"/>
    <x v="2036"/>
    <b v="0"/>
    <n v="91"/>
    <b v="1"/>
    <x v="4"/>
    <n v="1.0031000000000001"/>
    <n v="5061"/>
    <x v="0"/>
    <m/>
  </r>
  <r>
    <n v="2993"/>
    <x v="2035"/>
    <s v="Help us build the Kitchen from Hell!"/>
    <n v="1000"/>
    <n v="1003"/>
    <x v="0"/>
    <x v="0"/>
    <s v="USD"/>
    <x v="2025"/>
    <x v="2037"/>
    <b v="0"/>
    <n v="22"/>
    <b v="1"/>
    <x v="12"/>
    <n v="1.0029999999999999"/>
    <n v="512.5"/>
    <x v="0"/>
    <m/>
  </r>
  <r>
    <n v="3348"/>
    <x v="619"/>
    <s v="Old Hat's new production explores the bleak culture of war and the cosmic powers of guilt and imagination in Shakespeare's tragedy."/>
    <n v="5500"/>
    <n v="5516"/>
    <x v="0"/>
    <x v="0"/>
    <s v="USD"/>
    <x v="2026"/>
    <x v="2038"/>
    <b v="0"/>
    <n v="79"/>
    <b v="1"/>
    <x v="4"/>
    <n v="1.002909090909091"/>
    <n v="2797.5"/>
    <x v="0"/>
    <m/>
  </r>
  <r>
    <n v="3787"/>
    <x v="2036"/>
    <s v="The Happiest Show on Earth is a Disney musical revue to benefit the Make-A-Wish foundation. Funds for production needed."/>
    <n v="350"/>
    <n v="351"/>
    <x v="0"/>
    <x v="0"/>
    <s v="USD"/>
    <x v="933"/>
    <x v="2039"/>
    <b v="0"/>
    <n v="10"/>
    <b v="1"/>
    <x v="20"/>
    <n v="1.0028571428571429"/>
    <n v="180.5"/>
    <x v="0"/>
    <m/>
  </r>
  <r>
    <n v="3275"/>
    <x v="2037"/>
    <s v="The Whitelisted Theatre Company is a non-profit arts organization dedicated to producing the most relevant European plays in NYC."/>
    <n v="1800"/>
    <n v="1805"/>
    <x v="0"/>
    <x v="0"/>
    <s v="USD"/>
    <x v="2027"/>
    <x v="2040"/>
    <b v="1"/>
    <n v="12"/>
    <b v="1"/>
    <x v="4"/>
    <n v="1.0027777777777778"/>
    <n v="908.5"/>
    <x v="0"/>
    <m/>
  </r>
  <r>
    <n v="2811"/>
    <x v="2038"/>
    <s v="Ray Gunn and Starburst is an audio sci-fi/comedy sending up the tropes of classic and pulp science-fiction."/>
    <n v="10000"/>
    <n v="10027"/>
    <x v="0"/>
    <x v="1"/>
    <s v="GBP"/>
    <x v="2028"/>
    <x v="2041"/>
    <b v="0"/>
    <n v="108"/>
    <b v="1"/>
    <x v="4"/>
    <n v="1.0026999999999999"/>
    <n v="5067.5"/>
    <x v="0"/>
    <m/>
  </r>
  <r>
    <n v="1365"/>
    <x v="2039"/>
    <s v="Our first professional studio album &quot;See The Light&quot; will be released this spring! Help us record, mix, master, and release the album!"/>
    <n v="7500"/>
    <n v="7520"/>
    <x v="0"/>
    <x v="0"/>
    <s v="USD"/>
    <x v="2029"/>
    <x v="2042"/>
    <b v="0"/>
    <n v="92"/>
    <b v="1"/>
    <x v="2"/>
    <n v="1.0026666666666666"/>
    <n v="3806"/>
    <x v="0"/>
    <m/>
  </r>
  <r>
    <n v="3288"/>
    <x v="2040"/>
    <s v="Cancer patient Anne Bartram's bucket list wish, is to have her new play performed at a London venue and reviewed by a national paper."/>
    <n v="10000"/>
    <n v="10026.49"/>
    <x v="0"/>
    <x v="1"/>
    <s v="GBP"/>
    <x v="2030"/>
    <x v="2043"/>
    <b v="0"/>
    <n v="207"/>
    <b v="1"/>
    <x v="4"/>
    <n v="1.0026489999999999"/>
    <n v="5116.7449999999999"/>
    <x v="0"/>
    <m/>
  </r>
  <r>
    <n v="3433"/>
    <x v="2041"/>
    <s v="death&amp;pretzels presents their first Chicago based project:_x000a_The Dybbuk by S. Ansky"/>
    <n v="9500"/>
    <n v="9525"/>
    <x v="0"/>
    <x v="0"/>
    <s v="USD"/>
    <x v="2031"/>
    <x v="2044"/>
    <b v="0"/>
    <n v="71"/>
    <b v="1"/>
    <x v="4"/>
    <n v="1.0026315789473683"/>
    <n v="4798"/>
    <x v="0"/>
    <m/>
  </r>
  <r>
    <n v="748"/>
    <x v="2042"/>
    <s v="Peace on Earth begins with birth. Educating pregnant women to create a more peaceful world is what this book is all about."/>
    <n v="2000"/>
    <n v="2005"/>
    <x v="0"/>
    <x v="0"/>
    <s v="USD"/>
    <x v="2032"/>
    <x v="2045"/>
    <b v="0"/>
    <n v="44"/>
    <b v="1"/>
    <x v="15"/>
    <n v="1.0024999999999999"/>
    <n v="1024.5"/>
    <x v="0"/>
    <m/>
  </r>
  <r>
    <n v="2539"/>
    <x v="2043"/>
    <s v="Help ABS Academy musicians get their cellos, gambas, &amp; contrabasses to San Francisco by supporting their instruments' travel."/>
    <n v="10000"/>
    <n v="10025"/>
    <x v="0"/>
    <x v="0"/>
    <s v="USD"/>
    <x v="2033"/>
    <x v="2046"/>
    <b v="0"/>
    <n v="59"/>
    <b v="1"/>
    <x v="18"/>
    <n v="1.0024999999999999"/>
    <n v="5042"/>
    <x v="0"/>
    <m/>
  </r>
  <r>
    <n v="3373"/>
    <x v="2044"/>
    <s v="The Rules is a brand new black-comedy, serial-killer-romance debuting at the Edinburgh Fringe this August and we need your help!"/>
    <n v="2000"/>
    <n v="2005"/>
    <x v="0"/>
    <x v="1"/>
    <s v="GBP"/>
    <x v="2034"/>
    <x v="2047"/>
    <b v="0"/>
    <n v="30"/>
    <b v="1"/>
    <x v="4"/>
    <n v="1.0024999999999999"/>
    <n v="1017.5"/>
    <x v="0"/>
    <m/>
  </r>
  <r>
    <n v="3775"/>
    <x v="2045"/>
    <s v="Travis Kent joins forces with some of today's brightest contemporary composers for an evening full of firsts at 54 Below."/>
    <n v="2000"/>
    <n v="2005"/>
    <x v="0"/>
    <x v="0"/>
    <s v="USD"/>
    <x v="2035"/>
    <x v="2048"/>
    <b v="0"/>
    <n v="14"/>
    <b v="1"/>
    <x v="20"/>
    <n v="1.0024999999999999"/>
    <n v="1009.5"/>
    <x v="0"/>
    <m/>
  </r>
  <r>
    <n v="417"/>
    <x v="2046"/>
    <s v="An unexpected kidney donor acts on faith in order to rescue a fellow cyclist from his failing body. The true story of Pete and Kelly."/>
    <n v="10500"/>
    <n v="10526"/>
    <x v="0"/>
    <x v="0"/>
    <s v="USD"/>
    <x v="2036"/>
    <x v="2049"/>
    <b v="0"/>
    <n v="52"/>
    <b v="1"/>
    <x v="14"/>
    <n v="1.0024761904761905"/>
    <n v="5289"/>
    <x v="0"/>
    <m/>
  </r>
  <r>
    <n v="32"/>
    <x v="2047"/>
    <s v="Approaching a milestone birthday, Gail abandons her group of yuppie stay-at-home mom friends for the vibrant and rowdy gay community."/>
    <n v="28450"/>
    <n v="28520"/>
    <x v="0"/>
    <x v="0"/>
    <s v="USD"/>
    <x v="2037"/>
    <x v="2050"/>
    <b v="0"/>
    <n v="89"/>
    <b v="1"/>
    <x v="16"/>
    <n v="1.0024604569420035"/>
    <n v="14304.5"/>
    <x v="0"/>
    <m/>
  </r>
  <r>
    <n v="3687"/>
    <x v="2048"/>
    <s v="&quot;death (and straight boys)&quot; is a 5 play cycle, loosely founded on the KÃ¼bler-Ross model, more commonly known as the 5 stages of grief."/>
    <n v="5000"/>
    <n v="5012.25"/>
    <x v="0"/>
    <x v="0"/>
    <s v="USD"/>
    <x v="2038"/>
    <x v="2051"/>
    <b v="0"/>
    <n v="25"/>
    <b v="1"/>
    <x v="4"/>
    <n v="1.0024500000000001"/>
    <n v="2518.625"/>
    <x v="0"/>
    <m/>
  </r>
  <r>
    <n v="2808"/>
    <x v="2049"/>
    <s v="Seat of the Pants mounts our first show in a black box space that could become permanent; can you help us excel and seal the deal?"/>
    <n v="4500"/>
    <n v="4511"/>
    <x v="0"/>
    <x v="0"/>
    <s v="USD"/>
    <x v="2039"/>
    <x v="2052"/>
    <b v="0"/>
    <n v="69"/>
    <b v="1"/>
    <x v="4"/>
    <n v="1.0024444444444445"/>
    <n v="2290"/>
    <x v="0"/>
    <m/>
  </r>
  <r>
    <n v="16"/>
    <x v="2050"/>
    <s v="We want to create a Sizzle Reel to pitch a Reality TV Series to TV Executive starring artists Art Moose will use new artists each week."/>
    <n v="12000"/>
    <n v="12029"/>
    <x v="0"/>
    <x v="0"/>
    <s v="USD"/>
    <x v="2040"/>
    <x v="2053"/>
    <b v="0"/>
    <n v="70"/>
    <b v="1"/>
    <x v="16"/>
    <n v="1.0024166666666667"/>
    <n v="6049.5"/>
    <x v="0"/>
    <m/>
  </r>
  <r>
    <n v="20"/>
    <x v="2051"/>
    <s v="Help us reach our goal &amp; pay the drama dept that is performing the hard read, which is set for October 2015."/>
    <n v="2000"/>
    <n v="2004"/>
    <x v="0"/>
    <x v="0"/>
    <s v="USD"/>
    <x v="2041"/>
    <x v="2054"/>
    <b v="0"/>
    <n v="25"/>
    <b v="1"/>
    <x v="16"/>
    <n v="1.002"/>
    <n v="1014.5"/>
    <x v="0"/>
    <m/>
  </r>
  <r>
    <n v="533"/>
    <x v="2052"/>
    <s v="New writing â€¢ Twisty-turny magical realist retro sci-fi â€¢ Human lives â€¢ Storytelling â€¢ The slope our society slips down..."/>
    <n v="2000"/>
    <n v="2004"/>
    <x v="0"/>
    <x v="1"/>
    <s v="GBP"/>
    <x v="2042"/>
    <x v="2055"/>
    <b v="0"/>
    <n v="17"/>
    <b v="1"/>
    <x v="4"/>
    <n v="1.002"/>
    <n v="1010.5"/>
    <x v="0"/>
    <m/>
  </r>
  <r>
    <n v="3829"/>
    <x v="2053"/>
    <s v="A play that illustrates the symptoms of PTSD, shows its effect on families, and demonstrates some of the difficulties of treating it."/>
    <n v="500"/>
    <n v="501"/>
    <x v="0"/>
    <x v="0"/>
    <s v="USD"/>
    <x v="2043"/>
    <x v="2056"/>
    <b v="0"/>
    <n v="8"/>
    <b v="1"/>
    <x v="4"/>
    <n v="1.002"/>
    <n v="254.5"/>
    <x v="0"/>
    <m/>
  </r>
  <r>
    <n v="386"/>
    <x v="2054"/>
    <s v="Eight friends reunite to achieve their childhood dream of designing, constructing, and launching a homemade submarine."/>
    <n v="600"/>
    <n v="601"/>
    <x v="0"/>
    <x v="0"/>
    <s v="USD"/>
    <x v="2044"/>
    <x v="2057"/>
    <b v="0"/>
    <n v="13"/>
    <b v="1"/>
    <x v="14"/>
    <n v="1.0016666666666667"/>
    <n v="307"/>
    <x v="0"/>
    <m/>
  </r>
  <r>
    <n v="1602"/>
    <x v="2055"/>
    <s v="We need the help of fans of both music and film alike to help us create our collective vision for this song."/>
    <n v="1500"/>
    <n v="1502.5"/>
    <x v="0"/>
    <x v="0"/>
    <s v="USD"/>
    <x v="2045"/>
    <x v="2058"/>
    <b v="0"/>
    <n v="32"/>
    <b v="1"/>
    <x v="2"/>
    <n v="1.0016666666666667"/>
    <n v="767.25"/>
    <x v="0"/>
    <m/>
  </r>
  <r>
    <n v="1828"/>
    <x v="2056"/>
    <s v="Sam Sliva's new EP, &quot;Drained,&quot; will combine Rock, Reggae and Country stylings to make one definitive sound...BUT ONLY WITH YOUR HELP!!"/>
    <n v="20000"/>
    <n v="20032"/>
    <x v="0"/>
    <x v="0"/>
    <s v="USD"/>
    <x v="2046"/>
    <x v="2059"/>
    <b v="0"/>
    <n v="48"/>
    <b v="1"/>
    <x v="2"/>
    <n v="1.0016"/>
    <n v="10040"/>
    <x v="0"/>
    <m/>
  </r>
  <r>
    <n v="2971"/>
    <x v="2057"/>
    <s v="An Asian-Jewish-American family collides with music, food, and identity crises in this world premiere New York theater production."/>
    <n v="3200"/>
    <n v="3205"/>
    <x v="0"/>
    <x v="0"/>
    <s v="USD"/>
    <x v="2047"/>
    <x v="2060"/>
    <b v="0"/>
    <n v="43"/>
    <b v="1"/>
    <x v="4"/>
    <n v="1.0015624999999999"/>
    <n v="1624"/>
    <x v="0"/>
    <m/>
  </r>
  <r>
    <n v="1838"/>
    <x v="2058"/>
    <s v="Paul Haasch is producing his first music video! With awesome people involved and a great vision, it is sure to be an amazing piece."/>
    <n v="1000"/>
    <n v="1001.49"/>
    <x v="0"/>
    <x v="0"/>
    <s v="USD"/>
    <x v="1592"/>
    <x v="2061"/>
    <b v="0"/>
    <n v="28"/>
    <b v="1"/>
    <x v="2"/>
    <n v="1.00149"/>
    <n v="514.745"/>
    <x v="0"/>
    <m/>
  </r>
  <r>
    <n v="59"/>
    <x v="2059"/>
    <s v="An electronic music producer stuck in his blue collar life has overnight success thrown at him when his music leaks on the internet."/>
    <n v="20000"/>
    <n v="20025.14"/>
    <x v="0"/>
    <x v="0"/>
    <s v="USD"/>
    <x v="2048"/>
    <x v="2062"/>
    <b v="0"/>
    <n v="33"/>
    <b v="1"/>
    <x v="16"/>
    <n v="1.0012570000000001"/>
    <n v="10029.07"/>
    <x v="0"/>
    <m/>
  </r>
  <r>
    <n v="2975"/>
    <x v="2060"/>
    <s v="[By The Mummers] needs your help this holiday season to stage a full scale production of William Gibson's &quot;The Butterfingers Angel...&quot;"/>
    <n v="8000"/>
    <n v="8010"/>
    <x v="0"/>
    <x v="0"/>
    <s v="USD"/>
    <x v="2049"/>
    <x v="2063"/>
    <b v="0"/>
    <n v="113"/>
    <b v="1"/>
    <x v="4"/>
    <n v="1.00125"/>
    <n v="4061.5"/>
    <x v="0"/>
    <m/>
  </r>
  <r>
    <n v="3695"/>
    <x v="2061"/>
    <s v="Tony-Award Winning Play, The History Boys brought to you by the Independent Student Production Company Narrative Series: Page to Stage!"/>
    <n v="4000"/>
    <n v="4005"/>
    <x v="0"/>
    <x v="0"/>
    <s v="USD"/>
    <x v="2050"/>
    <x v="2064"/>
    <b v="0"/>
    <n v="33"/>
    <b v="1"/>
    <x v="4"/>
    <n v="1.00125"/>
    <n v="2019"/>
    <x v="0"/>
    <m/>
  </r>
  <r>
    <n v="2177"/>
    <x v="2062"/>
    <s v="Stone Horse ~ _x000a_Doing what they do best, laying down honest and _x000a_proper Rock-n-Roll guaranteed to soothe your soul!"/>
    <n v="2500"/>
    <n v="2503"/>
    <x v="0"/>
    <x v="0"/>
    <s v="USD"/>
    <x v="2051"/>
    <x v="2065"/>
    <b v="0"/>
    <n v="38"/>
    <b v="1"/>
    <x v="2"/>
    <n v="1.0012000000000001"/>
    <n v="1270.5"/>
    <x v="0"/>
    <m/>
  </r>
  <r>
    <n v="2246"/>
    <x v="2063"/>
    <s v="The BESPOKE GEEK is a brand new clothing company from Bletchley, England producing handmade and individual hoodies for geeks."/>
    <n v="2500"/>
    <n v="2503"/>
    <x v="0"/>
    <x v="1"/>
    <s v="GBP"/>
    <x v="2052"/>
    <x v="2066"/>
    <b v="0"/>
    <n v="57"/>
    <b v="1"/>
    <x v="1"/>
    <n v="1.0012000000000001"/>
    <n v="1280"/>
    <x v="0"/>
    <m/>
  </r>
  <r>
    <n v="3213"/>
    <x v="2064"/>
    <s v="3 boys, 1 white dress and a hoover collide in this explosive new play by John Fitzpatrick. Life's a wedding disco. Let's dance."/>
    <n v="6000"/>
    <n v="6007"/>
    <x v="0"/>
    <x v="1"/>
    <s v="GBP"/>
    <x v="2053"/>
    <x v="2067"/>
    <b v="1"/>
    <n v="47"/>
    <b v="1"/>
    <x v="4"/>
    <n v="1.0011666666666668"/>
    <n v="3027"/>
    <x v="0"/>
    <m/>
  </r>
  <r>
    <n v="3219"/>
    <x v="2065"/>
    <s v="Eyes Closed is a collaborative play and docudrama about New Yorkers and their dreams."/>
    <n v="20000"/>
    <n v="20022"/>
    <x v="0"/>
    <x v="0"/>
    <s v="USD"/>
    <x v="2054"/>
    <x v="2068"/>
    <b v="1"/>
    <n v="119"/>
    <b v="1"/>
    <x v="4"/>
    <n v="1.0011000000000001"/>
    <n v="10070.5"/>
    <x v="0"/>
    <m/>
  </r>
  <r>
    <n v="2288"/>
    <x v="2066"/>
    <s v="Technocracy will be released on digital media on June 26th, but we all know analog is king!  Help us press this album on vinyl!"/>
    <n v="1000"/>
    <n v="1001"/>
    <x v="0"/>
    <x v="0"/>
    <s v="USD"/>
    <x v="2055"/>
    <x v="2069"/>
    <b v="0"/>
    <n v="25"/>
    <b v="1"/>
    <x v="2"/>
    <n v="1.0009999999999999"/>
    <n v="513"/>
    <x v="0"/>
    <m/>
  </r>
  <r>
    <n v="2482"/>
    <x v="2067"/>
    <s v="Singer Jude Roberts has been asked to perform his song &quot;The Flood&quot;  in Hiroshima.  You can assist in making this opportunity a reality."/>
    <n v="1000"/>
    <n v="1001"/>
    <x v="0"/>
    <x v="0"/>
    <s v="USD"/>
    <x v="2056"/>
    <x v="2070"/>
    <b v="0"/>
    <n v="25"/>
    <b v="1"/>
    <x v="13"/>
    <n v="1.0009999999999999"/>
    <n v="513"/>
    <x v="0"/>
    <m/>
  </r>
  <r>
    <n v="2560"/>
    <x v="2068"/>
    <s v="New CD of favourite chamber music by Welsh composer Michael Parkin featuring debut recordings by outstanding young musicians."/>
    <n v="3000"/>
    <n v="3003"/>
    <x v="0"/>
    <x v="1"/>
    <s v="GBP"/>
    <x v="2057"/>
    <x v="2071"/>
    <b v="0"/>
    <n v="21"/>
    <b v="1"/>
    <x v="18"/>
    <n v="1.0009999999999999"/>
    <n v="1512"/>
    <x v="0"/>
    <m/>
  </r>
  <r>
    <n v="3622"/>
    <x v="2069"/>
    <s v="5 actors. 39 characters. 1 epic adventure. Presented by the Cradle Theatre Company."/>
    <n v="1000"/>
    <n v="1000.99"/>
    <x v="0"/>
    <x v="0"/>
    <s v="USD"/>
    <x v="2058"/>
    <x v="2072"/>
    <b v="0"/>
    <n v="21"/>
    <b v="1"/>
    <x v="4"/>
    <n v="1.00099"/>
    <n v="510.995"/>
    <x v="0"/>
    <m/>
  </r>
  <r>
    <n v="3316"/>
    <x v="2070"/>
    <s v="Gorgeousness that which sits in the root of Loveness._x000a_Other than this there is no endearment for or otherwise_x000a_to describe."/>
    <n v="11737"/>
    <n v="11747.18"/>
    <x v="0"/>
    <x v="0"/>
    <s v="USD"/>
    <x v="2059"/>
    <x v="2073"/>
    <b v="0"/>
    <n v="125"/>
    <b v="1"/>
    <x v="4"/>
    <n v="1.0008673425918038"/>
    <n v="5936.09"/>
    <x v="0"/>
    <m/>
  </r>
  <r>
    <n v="1851"/>
    <x v="2071"/>
    <s v="I have recorded 3 solo blues/rock/surf albums of original music, but they're only digitally released - I want there to be real CD's!"/>
    <n v="1300"/>
    <n v="1301"/>
    <x v="0"/>
    <x v="0"/>
    <s v="USD"/>
    <x v="2060"/>
    <x v="2074"/>
    <b v="0"/>
    <n v="26"/>
    <b v="1"/>
    <x v="2"/>
    <n v="1.0007692307692309"/>
    <n v="663.5"/>
    <x v="0"/>
    <m/>
  </r>
  <r>
    <n v="3310"/>
    <x v="2072"/>
    <s v="A new play about coming coming home, recovery, and trying to find God in the process."/>
    <n v="6500"/>
    <n v="6505"/>
    <x v="0"/>
    <x v="0"/>
    <s v="USD"/>
    <x v="2061"/>
    <x v="2075"/>
    <b v="0"/>
    <n v="31"/>
    <b v="1"/>
    <x v="4"/>
    <n v="1.0007692307692309"/>
    <n v="3268"/>
    <x v="0"/>
    <m/>
  </r>
  <r>
    <n v="3297"/>
    <x v="2073"/>
    <s v="A father loses his family in a freak plane crash and goes on to murder the air traffic controller he holds responsible."/>
    <n v="5500"/>
    <n v="5504"/>
    <x v="0"/>
    <x v="1"/>
    <s v="GBP"/>
    <x v="2062"/>
    <x v="2076"/>
    <b v="0"/>
    <n v="44"/>
    <b v="1"/>
    <x v="4"/>
    <n v="1.0007272727272727"/>
    <n v="2774"/>
    <x v="0"/>
    <m/>
  </r>
  <r>
    <n v="1824"/>
    <x v="2074"/>
    <s v="cd fund raiser"/>
    <n v="3000"/>
    <n v="3002"/>
    <x v="0"/>
    <x v="0"/>
    <s v="USD"/>
    <x v="2063"/>
    <x v="2077"/>
    <b v="0"/>
    <n v="40"/>
    <b v="1"/>
    <x v="2"/>
    <n v="1.0006666666666666"/>
    <n v="1521"/>
    <x v="0"/>
    <m/>
  </r>
  <r>
    <n v="2286"/>
    <x v="2075"/>
    <s v="Arson In The Suburbs is ready to release its FIRST three song E.P. and looking to raise funds to get back in the studio! RnFnR!"/>
    <n v="1500"/>
    <n v="1501"/>
    <x v="0"/>
    <x v="0"/>
    <s v="USD"/>
    <x v="2064"/>
    <x v="2078"/>
    <b v="0"/>
    <n v="14"/>
    <b v="1"/>
    <x v="2"/>
    <n v="1.0006666666666666"/>
    <n v="757.5"/>
    <x v="0"/>
    <m/>
  </r>
  <r>
    <n v="3590"/>
    <x v="2076"/>
    <s v="Two men on trial for desertion, confined within a Glasshouse. How long can friendship last? How much can a man stand before he breaks?"/>
    <n v="5000"/>
    <n v="5003"/>
    <x v="0"/>
    <x v="1"/>
    <s v="GBP"/>
    <x v="2065"/>
    <x v="2079"/>
    <b v="0"/>
    <n v="73"/>
    <b v="1"/>
    <x v="4"/>
    <n v="1.0005999999999999"/>
    <n v="2538"/>
    <x v="0"/>
    <m/>
  </r>
  <r>
    <n v="2487"/>
    <x v="2077"/>
    <s v="Raise enough money to fund the copyright cost for the full length indie rock record we spent the year recording."/>
    <n v="1500"/>
    <n v="1500.76"/>
    <x v="0"/>
    <x v="0"/>
    <s v="USD"/>
    <x v="2066"/>
    <x v="2080"/>
    <b v="0"/>
    <n v="38"/>
    <b v="1"/>
    <x v="13"/>
    <n v="1.0005066666666667"/>
    <n v="769.38"/>
    <x v="0"/>
    <m/>
  </r>
  <r>
    <n v="3216"/>
    <x v="2078"/>
    <s v="Brute (winner of the 2015 IdeasTap Underbelly Award) is new writing based on the true story of a rather twisted, horrible schoolgirl."/>
    <n v="2000"/>
    <n v="2001"/>
    <x v="0"/>
    <x v="1"/>
    <s v="GBP"/>
    <x v="2067"/>
    <x v="2081"/>
    <b v="1"/>
    <n v="35"/>
    <b v="1"/>
    <x v="4"/>
    <n v="1.0004999999999999"/>
    <n v="1018"/>
    <x v="0"/>
    <m/>
  </r>
  <r>
    <n v="3602"/>
    <x v="2079"/>
    <s v="A student directed and student performed production of Shakespeare's Macbeth in Milwaukee's beautiful Lake Park on June 3rd &amp; 4th"/>
    <n v="4000"/>
    <n v="4002"/>
    <x v="0"/>
    <x v="0"/>
    <s v="USD"/>
    <x v="2068"/>
    <x v="2082"/>
    <b v="0"/>
    <n v="49"/>
    <b v="1"/>
    <x v="4"/>
    <n v="1.0004999999999999"/>
    <n v="2025.5"/>
    <x v="0"/>
    <m/>
  </r>
  <r>
    <n v="8"/>
    <x v="2080"/>
    <s v="Help us raise the funds to film our pilot episode!"/>
    <n v="3500"/>
    <n v="3501.52"/>
    <x v="0"/>
    <x v="0"/>
    <s v="USD"/>
    <x v="2069"/>
    <x v="2083"/>
    <b v="0"/>
    <n v="12"/>
    <b v="1"/>
    <x v="16"/>
    <n v="1.0004342857142856"/>
    <n v="1756.76"/>
    <x v="0"/>
    <m/>
  </r>
  <r>
    <n v="747"/>
    <x v="2081"/>
    <s v="My creations are born in different cultural environment around the globe with Â« what is already there Â» and act as a social impulse"/>
    <n v="7000"/>
    <n v="7003"/>
    <x v="0"/>
    <x v="14"/>
    <s v="EUR"/>
    <x v="2070"/>
    <x v="2084"/>
    <b v="0"/>
    <n v="55"/>
    <b v="1"/>
    <x v="15"/>
    <n v="1.0004285714285714"/>
    <n v="3529"/>
    <x v="0"/>
    <m/>
  </r>
  <r>
    <n v="3312"/>
    <x v="2082"/>
    <s v="Bare Theatre presents one of Shakespeare's most notorious characters in the final chapter of the War of the Roses saga."/>
    <n v="2500"/>
    <n v="2501"/>
    <x v="0"/>
    <x v="0"/>
    <s v="USD"/>
    <x v="2071"/>
    <x v="2085"/>
    <b v="0"/>
    <n v="41"/>
    <b v="1"/>
    <x v="4"/>
    <n v="1.0004"/>
    <n v="1271"/>
    <x v="0"/>
    <m/>
  </r>
  <r>
    <n v="3557"/>
    <x v="2083"/>
    <s v="A play by April Yvette Thompson. A Gullah Healer Woman and an Afro-Cuban Priest forge a new world of magic &amp; dreams in Jim Crow Miami."/>
    <n v="100000"/>
    <n v="100036"/>
    <x v="0"/>
    <x v="0"/>
    <s v="USD"/>
    <x v="2072"/>
    <x v="2086"/>
    <b v="0"/>
    <n v="558"/>
    <b v="1"/>
    <x v="4"/>
    <n v="1.0003599999999999"/>
    <n v="50297"/>
    <x v="0"/>
    <m/>
  </r>
  <r>
    <n v="1603"/>
    <x v="2084"/>
    <s v="An exercise in the wild and dangerous world of solo musicianship by Maxwell D Feinstein."/>
    <n v="2000"/>
    <n v="2000.66"/>
    <x v="0"/>
    <x v="0"/>
    <s v="USD"/>
    <x v="2073"/>
    <x v="2087"/>
    <b v="0"/>
    <n v="30"/>
    <b v="1"/>
    <x v="2"/>
    <n v="1.0003299999999999"/>
    <n v="1015.33"/>
    <x v="0"/>
    <m/>
  </r>
  <r>
    <n v="799"/>
    <x v="2085"/>
    <s v="Los Angeles-based recording artist Ryan Caskey joined forces with producer Eddie Hedges to record alternative rock masterworks."/>
    <n v="5000"/>
    <n v="5001"/>
    <x v="0"/>
    <x v="0"/>
    <s v="USD"/>
    <x v="2074"/>
    <x v="2088"/>
    <b v="0"/>
    <n v="28"/>
    <b v="1"/>
    <x v="2"/>
    <n v="1.0002"/>
    <n v="2514.5"/>
    <x v="0"/>
    <m/>
  </r>
  <r>
    <n v="3578"/>
    <x v="2086"/>
    <s v="An unsparing, slightly surreal look at the effects of the private rented sector on two young women. Based on real events."/>
    <n v="1500"/>
    <n v="1500.2"/>
    <x v="0"/>
    <x v="1"/>
    <s v="GBP"/>
    <x v="2075"/>
    <x v="2089"/>
    <b v="0"/>
    <n v="37"/>
    <b v="1"/>
    <x v="4"/>
    <n v="1.0001333333333333"/>
    <n v="768.6"/>
    <x v="0"/>
    <m/>
  </r>
  <r>
    <n v="82"/>
    <x v="2087"/>
    <s v="A short film about the tragically hilarious events that occur when a fearful and panicky 6-year old boy loses his first baby tooth."/>
    <n v="4000"/>
    <n v="4000.5"/>
    <x v="0"/>
    <x v="0"/>
    <s v="USD"/>
    <x v="2076"/>
    <x v="2090"/>
    <b v="0"/>
    <n v="100"/>
    <b v="1"/>
    <x v="6"/>
    <n v="1.0001249999999999"/>
    <n v="2050.25"/>
    <x v="0"/>
    <m/>
  </r>
  <r>
    <n v="3376"/>
    <x v="2088"/>
    <s v="3 college grads struggling to fund their social network. 1 bratty blackmailing student. 1 dreamy Asian business man. 1 awesome play."/>
    <n v="8000"/>
    <n v="8001"/>
    <x v="0"/>
    <x v="0"/>
    <s v="USD"/>
    <x v="2077"/>
    <x v="2091"/>
    <b v="0"/>
    <n v="19"/>
    <b v="1"/>
    <x v="4"/>
    <n v="1.0001249999999999"/>
    <n v="4010"/>
    <x v="0"/>
    <m/>
  </r>
  <r>
    <n v="3384"/>
    <x v="2089"/>
    <s v="Six gay men, emotional baggage, and online dating: what could go wrong? A play about looking for love and finding something better."/>
    <n v="6000"/>
    <n v="6000.66"/>
    <x v="0"/>
    <x v="0"/>
    <s v="USD"/>
    <x v="2078"/>
    <x v="2092"/>
    <b v="0"/>
    <n v="64"/>
    <b v="1"/>
    <x v="4"/>
    <n v="1.0001100000000001"/>
    <n v="3032.33"/>
    <x v="0"/>
    <m/>
  </r>
  <r>
    <n v="1026"/>
    <x v="2090"/>
    <s v="Changing Stations is an 11-track classical-contemporary album by Daniel Liam Glyn, based on the 11 main lines of the London Underground"/>
    <n v="7000"/>
    <n v="7000.58"/>
    <x v="0"/>
    <x v="1"/>
    <s v="GBP"/>
    <x v="2079"/>
    <x v="2093"/>
    <b v="1"/>
    <n v="122"/>
    <b v="1"/>
    <x v="10"/>
    <n v="1.0000828571428571"/>
    <n v="3561.29"/>
    <x v="0"/>
    <m/>
  </r>
  <r>
    <n v="2474"/>
    <x v="2091"/>
    <s v="Even though were still recording our first album, were taking pre orders to help with manufacturing costs. We have a lot to cover with this CD/ DVD. "/>
    <n v="5000"/>
    <n v="5000.18"/>
    <x v="0"/>
    <x v="0"/>
    <s v="USD"/>
    <x v="2080"/>
    <x v="2094"/>
    <b v="0"/>
    <n v="38"/>
    <b v="1"/>
    <x v="13"/>
    <n v="1.0000360000000001"/>
    <n v="2519.09"/>
    <x v="0"/>
    <m/>
  </r>
  <r>
    <n v="3815"/>
    <x v="2092"/>
    <s v="Come and help us make the Canterbury Shakespeare Festival a reality"/>
    <n v="1000"/>
    <n v="1000.01"/>
    <x v="0"/>
    <x v="1"/>
    <s v="GBP"/>
    <x v="2081"/>
    <x v="2095"/>
    <b v="0"/>
    <n v="20"/>
    <b v="1"/>
    <x v="4"/>
    <n v="1.0000100000000001"/>
    <n v="510.005"/>
    <x v="0"/>
    <m/>
  </r>
  <r>
    <n v="3417"/>
    <x v="2093"/>
    <s v="Fury Theatre is bringing Mamet's powerful play, Oleanna, to life!  Help us get ahead of funding so we can keep theater affordable."/>
    <n v="1700"/>
    <n v="1700.01"/>
    <x v="0"/>
    <x v="0"/>
    <s v="USD"/>
    <x v="2082"/>
    <x v="2096"/>
    <b v="0"/>
    <n v="45"/>
    <b v="1"/>
    <x v="4"/>
    <n v="1.0000058823529412"/>
    <n v="872.505"/>
    <x v="0"/>
    <m/>
  </r>
  <r>
    <n v="139"/>
    <x v="2094"/>
    <s v="When  Rome is infected with a zombie plague, Lucius Agrippa and a small group fights for survival"/>
    <n v="500"/>
    <n v="500"/>
    <x v="1"/>
    <x v="0"/>
    <s v="USD"/>
    <x v="2083"/>
    <x v="2097"/>
    <b v="0"/>
    <n v="1"/>
    <b v="0"/>
    <x v="22"/>
    <n v="1"/>
    <n v="250.5"/>
    <x v="0"/>
    <m/>
  </r>
  <r>
    <n v="1689"/>
    <x v="2095"/>
    <s v="Praising the Living God in the second half of life."/>
    <n v="2400"/>
    <n v="2400"/>
    <x v="2"/>
    <x v="0"/>
    <s v="USD"/>
    <x v="2084"/>
    <x v="2098"/>
    <b v="0"/>
    <n v="14"/>
    <b v="0"/>
    <x v="21"/>
    <n v="1"/>
    <n v="1207"/>
    <x v="0"/>
    <m/>
  </r>
  <r>
    <n v="31"/>
    <x v="2096"/>
    <s v="After a two-year hiatus, The Alan Katz Show is coming back! But it can't unless we can get a 16gb flash drive valued at $12.71!"/>
    <n v="13"/>
    <n v="13"/>
    <x v="0"/>
    <x v="0"/>
    <s v="USD"/>
    <x v="2085"/>
    <x v="2099"/>
    <b v="0"/>
    <n v="1"/>
    <b v="1"/>
    <x v="16"/>
    <n v="1"/>
    <n v="7"/>
    <x v="0"/>
    <m/>
  </r>
  <r>
    <n v="41"/>
    <x v="2097"/>
    <s v="A TV series that takes place in a high school setting with religions,morals,&amp; ethics as a guiding message for students &amp; their families"/>
    <n v="2000"/>
    <n v="2000"/>
    <x v="0"/>
    <x v="0"/>
    <s v="USD"/>
    <x v="2086"/>
    <x v="2100"/>
    <b v="0"/>
    <n v="19"/>
    <b v="1"/>
    <x v="16"/>
    <n v="1"/>
    <n v="1009.5"/>
    <x v="0"/>
    <m/>
  </r>
  <r>
    <n v="44"/>
    <x v="2098"/>
    <s v="The Creator of the hit FOX show THE BOURBON LOUNGE brings you BIG WHISKEY. A new travel show exploring whiskey like you've never seen."/>
    <n v="2000"/>
    <n v="2000"/>
    <x v="0"/>
    <x v="0"/>
    <s v="USD"/>
    <x v="2087"/>
    <x v="2101"/>
    <b v="0"/>
    <n v="15"/>
    <b v="1"/>
    <x v="16"/>
    <n v="1"/>
    <n v="1007.5"/>
    <x v="0"/>
    <m/>
  </r>
  <r>
    <n v="49"/>
    <x v="2099"/>
    <s v="Driving Jersey is real people telling real stories."/>
    <n v="12000"/>
    <n v="12000"/>
    <x v="0"/>
    <x v="0"/>
    <s v="USD"/>
    <x v="2088"/>
    <x v="2102"/>
    <b v="0"/>
    <n v="87"/>
    <b v="1"/>
    <x v="16"/>
    <n v="1"/>
    <n v="6043.5"/>
    <x v="0"/>
    <m/>
  </r>
  <r>
    <n v="50"/>
    <x v="2100"/>
    <s v="A brand new dating show which helps one lucky lady find her Mr Right with difficult decisions to make along the way."/>
    <n v="600"/>
    <n v="600"/>
    <x v="0"/>
    <x v="1"/>
    <s v="GBP"/>
    <x v="2089"/>
    <x v="2103"/>
    <b v="0"/>
    <n v="22"/>
    <b v="1"/>
    <x v="16"/>
    <n v="1"/>
    <n v="311"/>
    <x v="0"/>
    <m/>
  </r>
  <r>
    <n v="73"/>
    <x v="2101"/>
    <s v="A scientist on the brink of a discovery that will revolutionize society sees her work destroyed in an experiment gone horribly wrong."/>
    <n v="900"/>
    <n v="900"/>
    <x v="0"/>
    <x v="0"/>
    <s v="USD"/>
    <x v="369"/>
    <x v="2104"/>
    <b v="0"/>
    <n v="18"/>
    <b v="1"/>
    <x v="6"/>
    <n v="1"/>
    <n v="459"/>
    <x v="0"/>
    <m/>
  </r>
  <r>
    <n v="84"/>
    <x v="2102"/>
    <s v="&quot;A sociopath crosses paths with the person he must confront about his wife's murder, it might be himself&quot;"/>
    <n v="500"/>
    <n v="500"/>
    <x v="0"/>
    <x v="0"/>
    <s v="USD"/>
    <x v="2090"/>
    <x v="2105"/>
    <b v="0"/>
    <n v="7"/>
    <b v="1"/>
    <x v="6"/>
    <n v="1"/>
    <n v="253.5"/>
    <x v="0"/>
    <m/>
  </r>
  <r>
    <n v="100"/>
    <x v="2103"/>
    <s v="Two sisters share a fragile relationship. When their mother dies and they inherit the family house, old problems rise to the surface."/>
    <n v="5000"/>
    <n v="5000"/>
    <x v="0"/>
    <x v="0"/>
    <s v="USD"/>
    <x v="2091"/>
    <x v="2106"/>
    <b v="0"/>
    <n v="26"/>
    <b v="1"/>
    <x v="6"/>
    <n v="1"/>
    <n v="2513"/>
    <x v="0"/>
    <m/>
  </r>
  <r>
    <n v="101"/>
    <x v="2104"/>
    <s v="The spatiotemporal boundaries between a manâ€™s life, and that of his father dissolve. A reflection on experience, image, and memory."/>
    <n v="3500"/>
    <n v="3500"/>
    <x v="0"/>
    <x v="0"/>
    <s v="USD"/>
    <x v="2092"/>
    <x v="2107"/>
    <b v="0"/>
    <n v="35"/>
    <b v="1"/>
    <x v="6"/>
    <n v="1"/>
    <n v="1767.5"/>
    <x v="0"/>
    <m/>
  </r>
  <r>
    <n v="294"/>
    <x v="2105"/>
    <s v="An amazing journey in Bolivia in a theater-truck._x000a_The creative soul of social movements re-imagined._x000a_The art of the youth of Teatro Trono in action."/>
    <n v="5000"/>
    <n v="5000"/>
    <x v="0"/>
    <x v="0"/>
    <s v="USD"/>
    <x v="2093"/>
    <x v="2108"/>
    <b v="1"/>
    <n v="50"/>
    <b v="1"/>
    <x v="14"/>
    <n v="1"/>
    <n v="2525"/>
    <x v="0"/>
    <m/>
  </r>
  <r>
    <n v="390"/>
    <x v="2106"/>
    <s v="Join UCF as they dive into the creative and community outreach for the families in St. Vincent and the Grenadines."/>
    <n v="1000"/>
    <n v="1000"/>
    <x v="0"/>
    <x v="0"/>
    <s v="USD"/>
    <x v="2094"/>
    <x v="2109"/>
    <b v="0"/>
    <n v="14"/>
    <b v="1"/>
    <x v="14"/>
    <n v="1"/>
    <n v="507"/>
    <x v="0"/>
    <m/>
  </r>
  <r>
    <n v="525"/>
    <x v="2107"/>
    <s v="EUPHORIA! is a new play about the decriminalization of drugs, and its profound effect on both the criminals in prison and &quot;The Man.&quot;"/>
    <n v="12000"/>
    <n v="12000"/>
    <x v="0"/>
    <x v="0"/>
    <s v="USD"/>
    <x v="2095"/>
    <x v="2110"/>
    <b v="0"/>
    <n v="12"/>
    <b v="1"/>
    <x v="4"/>
    <n v="1"/>
    <n v="6006"/>
    <x v="0"/>
    <m/>
  </r>
  <r>
    <n v="531"/>
    <x v="2108"/>
    <s v="SYLVIA is a modern romantic comedy about a marriage and a talking dog. Directed by Jeanna Michaels. January 12 through January 29, 2017"/>
    <n v="4000"/>
    <n v="4000"/>
    <x v="0"/>
    <x v="0"/>
    <s v="USD"/>
    <x v="2096"/>
    <x v="2111"/>
    <b v="0"/>
    <n v="31"/>
    <b v="1"/>
    <x v="4"/>
    <n v="1"/>
    <n v="2015.5"/>
    <x v="0"/>
    <m/>
  </r>
  <r>
    <n v="782"/>
    <x v="2109"/>
    <s v="After almost three years of being out of music, I've decided to finally make the solo record I've wanted to do for years."/>
    <n v="700"/>
    <n v="700"/>
    <x v="0"/>
    <x v="0"/>
    <s v="USD"/>
    <x v="2097"/>
    <x v="2112"/>
    <b v="0"/>
    <n v="14"/>
    <b v="1"/>
    <x v="2"/>
    <n v="1"/>
    <n v="357"/>
    <x v="0"/>
    <m/>
  </r>
  <r>
    <n v="804"/>
    <x v="2110"/>
    <s v="Hope and Inspiration.  That is what this project is all about. In the midst of a dark and broken world our stories can speak life."/>
    <n v="5500"/>
    <n v="5500"/>
    <x v="0"/>
    <x v="0"/>
    <s v="USD"/>
    <x v="2098"/>
    <x v="2113"/>
    <b v="0"/>
    <n v="18"/>
    <b v="1"/>
    <x v="2"/>
    <n v="1"/>
    <n v="2759"/>
    <x v="0"/>
    <m/>
  </r>
  <r>
    <n v="808"/>
    <x v="2111"/>
    <s v="The Micronite Filters have a blood curdling sonic adventure ready for psychedelic swirled vinyl for the best possible auditory journey."/>
    <n v="4500"/>
    <n v="4500"/>
    <x v="0"/>
    <x v="7"/>
    <s v="CAD"/>
    <x v="2099"/>
    <x v="2114"/>
    <b v="0"/>
    <n v="43"/>
    <b v="1"/>
    <x v="2"/>
    <n v="1"/>
    <n v="2271.5"/>
    <x v="0"/>
    <m/>
  </r>
  <r>
    <n v="821"/>
    <x v="2112"/>
    <s v="Bizness Suit - NEW ALBUM - We're going to LA to record the best rock album ever - bluesy funky Rock n Roll with soul"/>
    <n v="17482"/>
    <n v="17482"/>
    <x v="0"/>
    <x v="0"/>
    <s v="USD"/>
    <x v="2100"/>
    <x v="2115"/>
    <b v="0"/>
    <n v="78"/>
    <b v="1"/>
    <x v="2"/>
    <n v="1"/>
    <n v="8780"/>
    <x v="0"/>
    <m/>
  </r>
  <r>
    <n v="847"/>
    <x v="2113"/>
    <s v="MUSIC WITH MEANING!  MUSIC THAT MATTERS!!!"/>
    <n v="10"/>
    <n v="10"/>
    <x v="0"/>
    <x v="0"/>
    <s v="USD"/>
    <x v="2101"/>
    <x v="2116"/>
    <b v="0"/>
    <n v="1"/>
    <b v="1"/>
    <x v="17"/>
    <n v="1"/>
    <n v="5.5"/>
    <x v="0"/>
    <m/>
  </r>
  <r>
    <n v="848"/>
    <x v="2114"/>
    <s v="God Am, a Grunge/Doom metal band, who have been trying to fund the production of our EP to bring you a unique aural assault."/>
    <n v="300"/>
    <n v="300"/>
    <x v="0"/>
    <x v="0"/>
    <s v="USD"/>
    <x v="2102"/>
    <x v="2117"/>
    <b v="0"/>
    <n v="16"/>
    <b v="1"/>
    <x v="17"/>
    <n v="1"/>
    <n v="158"/>
    <x v="0"/>
    <m/>
  </r>
  <r>
    <n v="853"/>
    <x v="2115"/>
    <s v="Help release a CD of sloggoth's first album &quot;sloggoth&quot;.  All contributors of $5 or more get a CD when the goal is met!"/>
    <n v="300"/>
    <n v="300"/>
    <x v="0"/>
    <x v="0"/>
    <s v="USD"/>
    <x v="2103"/>
    <x v="2118"/>
    <b v="0"/>
    <n v="10"/>
    <b v="1"/>
    <x v="17"/>
    <n v="1"/>
    <n v="155"/>
    <x v="0"/>
    <m/>
  </r>
  <r>
    <n v="857"/>
    <x v="2116"/>
    <s v="Modern Post-Hardcore/Electro music (Hardstyle, EDM, Trap, Dubstep, Dembow, House)."/>
    <n v="1200"/>
    <n v="1200"/>
    <x v="0"/>
    <x v="8"/>
    <s v="EUR"/>
    <x v="2104"/>
    <x v="2119"/>
    <b v="0"/>
    <n v="24"/>
    <b v="1"/>
    <x v="17"/>
    <n v="1"/>
    <n v="612"/>
    <x v="0"/>
    <m/>
  </r>
  <r>
    <n v="1302"/>
    <x v="2117"/>
    <s v="Boys of a Certain Age is a unique and special show that we're trying to remount in New York City in 2017."/>
    <n v="2500"/>
    <n v="2500"/>
    <x v="0"/>
    <x v="0"/>
    <s v="USD"/>
    <x v="2105"/>
    <x v="2120"/>
    <b v="0"/>
    <n v="50"/>
    <b v="1"/>
    <x v="4"/>
    <n v="1"/>
    <n v="1275"/>
    <x v="0"/>
    <m/>
  </r>
  <r>
    <n v="1363"/>
    <x v="2118"/>
    <s v="Identifying cancer and disease products we use everyday and are totally unaware of. Then substituting them with healthy alternatives"/>
    <n v="200"/>
    <n v="200"/>
    <x v="0"/>
    <x v="0"/>
    <s v="USD"/>
    <x v="2106"/>
    <x v="2121"/>
    <b v="0"/>
    <n v="5"/>
    <b v="1"/>
    <x v="15"/>
    <n v="1"/>
    <n v="102.5"/>
    <x v="0"/>
    <m/>
  </r>
  <r>
    <n v="1633"/>
    <x v="2119"/>
    <s v="We are a four piece rock band that has played shows in and around NYC including Mercury Lounge.  Two of our members are now in LA."/>
    <n v="10000"/>
    <n v="10000"/>
    <x v="0"/>
    <x v="0"/>
    <s v="USD"/>
    <x v="2107"/>
    <x v="2122"/>
    <b v="0"/>
    <n v="58"/>
    <b v="1"/>
    <x v="2"/>
    <n v="1"/>
    <n v="5029"/>
    <x v="0"/>
    <m/>
  </r>
  <r>
    <n v="1639"/>
    <x v="2120"/>
    <s v="We've written the music and now it's time to record. We're excited to work with Nic at Different Fur studios but we need your help!"/>
    <n v="1800"/>
    <n v="1800"/>
    <x v="0"/>
    <x v="0"/>
    <s v="USD"/>
    <x v="2108"/>
    <x v="2123"/>
    <b v="0"/>
    <n v="19"/>
    <b v="1"/>
    <x v="2"/>
    <n v="1"/>
    <n v="909.5"/>
    <x v="0"/>
    <m/>
  </r>
  <r>
    <n v="1642"/>
    <x v="2121"/>
    <s v="Pop Garden Radio Presents: The Rock on the Road Tour Season 2 CD. 23 great Pop tracks from independent Pop artists."/>
    <n v="1200"/>
    <n v="1200"/>
    <x v="0"/>
    <x v="0"/>
    <s v="USD"/>
    <x v="2109"/>
    <x v="2124"/>
    <b v="0"/>
    <n v="28"/>
    <b v="1"/>
    <x v="7"/>
    <n v="1"/>
    <n v="614"/>
    <x v="0"/>
    <m/>
  </r>
  <r>
    <n v="1822"/>
    <x v="2122"/>
    <s v="Wood Butcher needs your help to make this happen. Buy a CD, support local music!"/>
    <n v="300"/>
    <n v="300"/>
    <x v="0"/>
    <x v="7"/>
    <s v="CAD"/>
    <x v="2110"/>
    <x v="2125"/>
    <b v="0"/>
    <n v="11"/>
    <b v="1"/>
    <x v="2"/>
    <n v="1"/>
    <n v="155.5"/>
    <x v="0"/>
    <m/>
  </r>
  <r>
    <n v="1845"/>
    <x v="2123"/>
    <s v="OH MY JOSH! _x000a__x000a_Our Kickstarter Supporters get FIRST DIBS!_x000a__x000a_Here's our latest single release and a package deal you cannot ignore!"/>
    <n v="1000"/>
    <n v="1000"/>
    <x v="0"/>
    <x v="0"/>
    <s v="USD"/>
    <x v="2111"/>
    <x v="2126"/>
    <b v="0"/>
    <n v="19"/>
    <b v="1"/>
    <x v="2"/>
    <n v="1"/>
    <n v="509.5"/>
    <x v="0"/>
    <m/>
  </r>
  <r>
    <n v="1857"/>
    <x v="2124"/>
    <s v="We need to get back to Nashville to record our second record, a full LP this time.  It ain't cheap and we need your help!"/>
    <n v="3000"/>
    <n v="3000"/>
    <x v="0"/>
    <x v="0"/>
    <s v="USD"/>
    <x v="2112"/>
    <x v="2127"/>
    <b v="0"/>
    <n v="22"/>
    <b v="1"/>
    <x v="2"/>
    <n v="1"/>
    <n v="1511"/>
    <x v="0"/>
    <m/>
  </r>
  <r>
    <n v="2095"/>
    <x v="2125"/>
    <s v="This CD celebrates a journey beginning with the death of a father and culminating with the joyous victory expressed in music!"/>
    <n v="2500"/>
    <n v="2500"/>
    <x v="0"/>
    <x v="0"/>
    <s v="USD"/>
    <x v="2113"/>
    <x v="2128"/>
    <b v="0"/>
    <n v="22"/>
    <b v="1"/>
    <x v="13"/>
    <n v="1"/>
    <n v="1261"/>
    <x v="0"/>
    <m/>
  </r>
  <r>
    <n v="2097"/>
    <x v="2126"/>
    <s v="Engine is ready to record our sophomore release. The songs are written, the musicians are ready. Help us bring this into existence!"/>
    <n v="3000"/>
    <n v="3000"/>
    <x v="0"/>
    <x v="0"/>
    <s v="USD"/>
    <x v="2114"/>
    <x v="2129"/>
    <b v="0"/>
    <n v="38"/>
    <b v="1"/>
    <x v="13"/>
    <n v="1"/>
    <n v="1519"/>
    <x v="0"/>
    <m/>
  </r>
  <r>
    <n v="2112"/>
    <x v="2127"/>
    <s v="BBB is going back into the studio to record and release &quot;Felix From Canada&quot; by popular demand.  We need your help!"/>
    <n v="300"/>
    <n v="300"/>
    <x v="0"/>
    <x v="0"/>
    <s v="USD"/>
    <x v="2115"/>
    <x v="2130"/>
    <b v="0"/>
    <n v="11"/>
    <b v="1"/>
    <x v="13"/>
    <n v="1"/>
    <n v="155.5"/>
    <x v="0"/>
    <m/>
  </r>
  <r>
    <n v="2169"/>
    <x v="2128"/>
    <s v="An innovative new YouTube series reviewing the HOT new music technology that people love. For Rockers, Jazzers, Rappers and everyone"/>
    <n v="153"/>
    <n v="153"/>
    <x v="0"/>
    <x v="0"/>
    <s v="USD"/>
    <x v="2116"/>
    <x v="2131"/>
    <b v="0"/>
    <n v="7"/>
    <b v="1"/>
    <x v="2"/>
    <n v="1"/>
    <n v="80"/>
    <x v="0"/>
    <m/>
  </r>
  <r>
    <n v="2172"/>
    <x v="2129"/>
    <s v="hey friends. We are Hollow Point 9._x000a_We are calling on you to help us._x000a_In our journey to make our debut album."/>
    <n v="1000"/>
    <n v="1000"/>
    <x v="0"/>
    <x v="0"/>
    <s v="USD"/>
    <x v="2117"/>
    <x v="2132"/>
    <b v="0"/>
    <n v="13"/>
    <b v="1"/>
    <x v="2"/>
    <n v="1"/>
    <n v="506.5"/>
    <x v="0"/>
    <m/>
  </r>
  <r>
    <n v="2207"/>
    <x v="2130"/>
    <s v="Each piece has a story behind it. Not of some life drama but of an experience you live whilst listening; Happiness evoking"/>
    <n v="2000"/>
    <n v="2000"/>
    <x v="0"/>
    <x v="0"/>
    <s v="USD"/>
    <x v="2118"/>
    <x v="2133"/>
    <b v="0"/>
    <n v="7"/>
    <b v="1"/>
    <x v="10"/>
    <n v="1"/>
    <n v="1003.5"/>
    <x v="0"/>
    <m/>
  </r>
  <r>
    <n v="2466"/>
    <x v="2131"/>
    <s v="With big dreams and big sounds, Jesse Alexander's Debut album titled &quot;For Once&quot; brings Indie Rock to a whole new level."/>
    <n v="2500"/>
    <n v="2500"/>
    <x v="0"/>
    <x v="0"/>
    <s v="USD"/>
    <x v="2119"/>
    <x v="2134"/>
    <b v="0"/>
    <n v="52"/>
    <b v="1"/>
    <x v="13"/>
    <n v="1"/>
    <n v="1276"/>
    <x v="0"/>
    <m/>
  </r>
  <r>
    <n v="2473"/>
    <x v="2132"/>
    <s v="Wrote some new songs and it turned into an album. I even have a title already, &quot;Oh My Soul&quot;. Would love your support!"/>
    <n v="2000"/>
    <n v="2000"/>
    <x v="0"/>
    <x v="0"/>
    <s v="USD"/>
    <x v="2120"/>
    <x v="2135"/>
    <b v="0"/>
    <n v="47"/>
    <b v="1"/>
    <x v="13"/>
    <n v="1"/>
    <n v="1023.5"/>
    <x v="0"/>
    <m/>
  </r>
  <r>
    <n v="2480"/>
    <x v="2133"/>
    <s v="We are a band from Long Beach, Ca looking to record our first EP. Any little bit counts and your support would mean the world to us!"/>
    <n v="2000"/>
    <n v="2000"/>
    <x v="0"/>
    <x v="0"/>
    <s v="USD"/>
    <x v="2121"/>
    <x v="2136"/>
    <b v="0"/>
    <n v="8"/>
    <b v="1"/>
    <x v="13"/>
    <n v="1"/>
    <n v="1004"/>
    <x v="0"/>
    <m/>
  </r>
  <r>
    <n v="2496"/>
    <x v="2134"/>
    <s v="Be a part of making the first Lynn Haven album, &quot;Fair Weather Friends.&quot;"/>
    <n v="6000"/>
    <n v="6000"/>
    <x v="0"/>
    <x v="0"/>
    <s v="USD"/>
    <x v="2122"/>
    <x v="2137"/>
    <b v="0"/>
    <n v="10"/>
    <b v="1"/>
    <x v="13"/>
    <n v="1"/>
    <n v="3005"/>
    <x v="0"/>
    <m/>
  </r>
  <r>
    <n v="2522"/>
    <x v="2135"/>
    <s v="Based on Don DeLilloâ€™s powerful post-9/11 novel, Falling Man captures the first moments of the terrorist attacks that changed the world"/>
    <n v="5000"/>
    <n v="5000"/>
    <x v="0"/>
    <x v="0"/>
    <s v="USD"/>
    <x v="2123"/>
    <x v="2138"/>
    <b v="0"/>
    <n v="27"/>
    <b v="1"/>
    <x v="18"/>
    <n v="1"/>
    <n v="2513.5"/>
    <x v="0"/>
    <m/>
  </r>
  <r>
    <n v="2530"/>
    <x v="2136"/>
    <s v="With your help the Tulsa Youth Symphony will have its premiere appearance at the opening of the OK Mozart Festival, June 6th"/>
    <n v="6500"/>
    <n v="6500"/>
    <x v="0"/>
    <x v="0"/>
    <s v="USD"/>
    <x v="2124"/>
    <x v="2139"/>
    <b v="0"/>
    <n v="48"/>
    <b v="1"/>
    <x v="18"/>
    <n v="1"/>
    <n v="3274"/>
    <x v="0"/>
    <m/>
  </r>
  <r>
    <n v="2635"/>
    <x v="2137"/>
    <s v="Help UTS Ontario students raise money to get their experiments on the ISS. Promote space science in Canada! We can't do it without you!"/>
    <n v="11500"/>
    <n v="11500"/>
    <x v="0"/>
    <x v="7"/>
    <s v="CAD"/>
    <x v="2125"/>
    <x v="2140"/>
    <b v="0"/>
    <n v="84"/>
    <b v="1"/>
    <x v="5"/>
    <n v="1"/>
    <n v="5792"/>
    <x v="0"/>
    <m/>
  </r>
  <r>
    <n v="2821"/>
    <x v="2138"/>
    <s v="Help us share an untold story of Britain's involvement in the slave trade, in the church where Wilberforce began his abolition campaign"/>
    <n v="1000"/>
    <n v="1000"/>
    <x v="0"/>
    <x v="1"/>
    <s v="GBP"/>
    <x v="2126"/>
    <x v="2141"/>
    <b v="0"/>
    <n v="35"/>
    <b v="1"/>
    <x v="4"/>
    <n v="1"/>
    <n v="517.5"/>
    <x v="0"/>
    <m/>
  </r>
  <r>
    <n v="2822"/>
    <x v="2139"/>
    <s v="A campaign to support the artists creating Theatre Forever's The Nature Crown, premiering in the Guthrie Theater's Dowling Studio!"/>
    <n v="6000"/>
    <n v="6000"/>
    <x v="0"/>
    <x v="0"/>
    <s v="USD"/>
    <x v="2127"/>
    <x v="2142"/>
    <b v="0"/>
    <n v="94"/>
    <b v="1"/>
    <x v="4"/>
    <n v="1"/>
    <n v="3047"/>
    <x v="0"/>
    <m/>
  </r>
  <r>
    <n v="2830"/>
    <x v="2140"/>
    <s v="Avalon is a new South African Township play and Nakhtik is a  danced political lecture."/>
    <n v="3000"/>
    <n v="3000"/>
    <x v="0"/>
    <x v="0"/>
    <s v="USD"/>
    <x v="2128"/>
    <x v="2143"/>
    <b v="0"/>
    <n v="11"/>
    <b v="1"/>
    <x v="4"/>
    <n v="1"/>
    <n v="1505.5"/>
    <x v="0"/>
    <m/>
  </r>
  <r>
    <n v="2837"/>
    <x v="2141"/>
    <s v="Aidez-nous Ã  financer notre projet Stop the tempo prÃ©sentÃ© du 18 nov au 12 dÃ©c 2015 au ThÃ©Ã¢tre Prospero! M.E.S de Michel-Maxime Legault"/>
    <n v="850"/>
    <n v="850"/>
    <x v="0"/>
    <x v="7"/>
    <s v="CAD"/>
    <x v="2129"/>
    <x v="2144"/>
    <b v="0"/>
    <n v="21"/>
    <b v="1"/>
    <x v="4"/>
    <n v="1"/>
    <n v="435.5"/>
    <x v="0"/>
    <m/>
  </r>
  <r>
    <n v="2922"/>
    <x v="2142"/>
    <s v="We as a Performing Arts College are to perform 'Les Miserables'. We need backing in order to afford the set, costume and other aspects."/>
    <n v="500"/>
    <n v="500"/>
    <x v="0"/>
    <x v="1"/>
    <s v="GBP"/>
    <x v="2130"/>
    <x v="2145"/>
    <b v="0"/>
    <n v="6"/>
    <b v="1"/>
    <x v="20"/>
    <n v="1"/>
    <n v="253"/>
    <x v="0"/>
    <m/>
  </r>
  <r>
    <n v="2923"/>
    <x v="2143"/>
    <s v="Spreading the love of theatre, one step at a time. I would like to produce a reading of one of my favorite musicals"/>
    <n v="300"/>
    <n v="300"/>
    <x v="0"/>
    <x v="0"/>
    <s v="USD"/>
    <x v="2131"/>
    <x v="2146"/>
    <b v="0"/>
    <n v="10"/>
    <b v="1"/>
    <x v="20"/>
    <n v="1"/>
    <n v="155"/>
    <x v="0"/>
    <m/>
  </r>
  <r>
    <n v="2928"/>
    <x v="2144"/>
    <s v="This is a touring production for schools in the Treasure Valley!"/>
    <n v="1000"/>
    <n v="1000"/>
    <x v="0"/>
    <x v="0"/>
    <s v="USD"/>
    <x v="2132"/>
    <x v="2147"/>
    <b v="0"/>
    <n v="24"/>
    <b v="1"/>
    <x v="20"/>
    <n v="1"/>
    <n v="512"/>
    <x v="0"/>
    <m/>
  </r>
  <r>
    <n v="2988"/>
    <x v="2145"/>
    <s v="Since October 2015 the Shoebox Theatre has become a hub of creativity - The next step in our journey is to hang stage curtains!"/>
    <n v="1000"/>
    <n v="1000"/>
    <x v="0"/>
    <x v="1"/>
    <s v="GBP"/>
    <x v="2133"/>
    <x v="2148"/>
    <b v="0"/>
    <n v="28"/>
    <b v="1"/>
    <x v="12"/>
    <n v="1"/>
    <n v="514"/>
    <x v="0"/>
    <m/>
  </r>
  <r>
    <n v="2990"/>
    <x v="2146"/>
    <s v="We are a non-profit revitalizing the Gloria Theatre - our gift to the community - and we need your help #arts #community #theater"/>
    <n v="10000"/>
    <n v="10000"/>
    <x v="0"/>
    <x v="0"/>
    <s v="USD"/>
    <x v="2134"/>
    <x v="2149"/>
    <b v="0"/>
    <n v="27"/>
    <b v="1"/>
    <x v="12"/>
    <n v="1"/>
    <n v="5013.5"/>
    <x v="0"/>
    <m/>
  </r>
  <r>
    <n v="3000"/>
    <x v="2147"/>
    <s v="A benefit show featuring musicians, dancers &amp; poets all under age 30 to raise money in support of LGBTQ rights and programs."/>
    <n v="500"/>
    <n v="500"/>
    <x v="0"/>
    <x v="0"/>
    <s v="USD"/>
    <x v="2135"/>
    <x v="2150"/>
    <b v="0"/>
    <n v="8"/>
    <b v="1"/>
    <x v="12"/>
    <n v="1"/>
    <n v="254"/>
    <x v="0"/>
    <m/>
  </r>
  <r>
    <n v="3031"/>
    <x v="2148"/>
    <s v="Blue Thyme Nights is the production of Am I Blue by Beth Henley &amp; Thymus Vulgaris by Lanford  Wilson._x000a__x000a_Artwork by Charlotte Ager"/>
    <n v="1500"/>
    <n v="1500"/>
    <x v="0"/>
    <x v="0"/>
    <s v="USD"/>
    <x v="2136"/>
    <x v="2151"/>
    <b v="0"/>
    <n v="29"/>
    <b v="1"/>
    <x v="12"/>
    <n v="1"/>
    <n v="764.5"/>
    <x v="0"/>
    <m/>
  </r>
  <r>
    <n v="3185"/>
    <x v="2149"/>
    <s v="I've written, and am producing, a fun new play with a gorgeous cast for this year's Edfringe and it just needs a little extra dough :)"/>
    <n v="1000"/>
    <n v="1000"/>
    <x v="0"/>
    <x v="1"/>
    <s v="GBP"/>
    <x v="2137"/>
    <x v="2152"/>
    <b v="1"/>
    <n v="24"/>
    <b v="1"/>
    <x v="4"/>
    <n v="1"/>
    <n v="512"/>
    <x v="0"/>
    <m/>
  </r>
  <r>
    <n v="3287"/>
    <x v="2150"/>
    <s v="An inspirational one-man play about crisis, community, and the search for wholeness."/>
    <n v="2500"/>
    <n v="2500"/>
    <x v="0"/>
    <x v="7"/>
    <s v="CAD"/>
    <x v="2138"/>
    <x v="2153"/>
    <b v="0"/>
    <n v="34"/>
    <b v="1"/>
    <x v="4"/>
    <n v="1"/>
    <n v="1267"/>
    <x v="0"/>
    <m/>
  </r>
  <r>
    <n v="3332"/>
    <x v="2151"/>
    <s v="Two marine biologists are at odds during an important expedition. When a stranded shark refuses to die, things get weird."/>
    <n v="6000"/>
    <n v="6000"/>
    <x v="0"/>
    <x v="0"/>
    <s v="USD"/>
    <x v="2139"/>
    <x v="2154"/>
    <b v="0"/>
    <n v="83"/>
    <b v="1"/>
    <x v="4"/>
    <n v="1"/>
    <n v="3041.5"/>
    <x v="0"/>
    <m/>
  </r>
  <r>
    <n v="3336"/>
    <x v="2152"/>
    <s v="A theatrical adaptation of Oscar Wilde's short stories, presented by Suitcase Civilians at The Space, April 5-10 2016."/>
    <n v="250"/>
    <n v="250"/>
    <x v="0"/>
    <x v="1"/>
    <s v="GBP"/>
    <x v="2140"/>
    <x v="2155"/>
    <b v="0"/>
    <n v="9"/>
    <b v="1"/>
    <x v="4"/>
    <n v="1"/>
    <n v="129.5"/>
    <x v="0"/>
    <m/>
  </r>
  <r>
    <n v="3341"/>
    <x v="2153"/>
    <s v="A London flat, two stories play simultaneously. Irish mapmaker 1821, Iranian artist present day. Each senses the other. Worlds collide."/>
    <n v="3350"/>
    <n v="3350"/>
    <x v="0"/>
    <x v="1"/>
    <s v="GBP"/>
    <x v="2141"/>
    <x v="2156"/>
    <b v="0"/>
    <n v="28"/>
    <b v="1"/>
    <x v="4"/>
    <n v="1"/>
    <n v="1689"/>
    <x v="0"/>
    <m/>
  </r>
  <r>
    <n v="3375"/>
    <x v="2154"/>
    <s v="Production of wickedly funny new play for two women, written by iconic songwriter and ex-London's Burning man, Chris Larner"/>
    <n v="3000"/>
    <n v="3000"/>
    <x v="0"/>
    <x v="1"/>
    <s v="GBP"/>
    <x v="2142"/>
    <x v="2157"/>
    <b v="0"/>
    <n v="17"/>
    <b v="1"/>
    <x v="4"/>
    <n v="1"/>
    <n v="1508.5"/>
    <x v="0"/>
    <m/>
  </r>
  <r>
    <n v="3385"/>
    <x v="2155"/>
    <s v="An Equity Reading of a new play; Intimate drama about a family dealing with consequence of actions after a school shooting."/>
    <n v="2000"/>
    <n v="2000"/>
    <x v="0"/>
    <x v="0"/>
    <s v="USD"/>
    <x v="2143"/>
    <x v="2158"/>
    <b v="0"/>
    <n v="15"/>
    <b v="1"/>
    <x v="4"/>
    <n v="1"/>
    <n v="1007.5"/>
    <x v="0"/>
    <m/>
  </r>
  <r>
    <n v="3392"/>
    <x v="2156"/>
    <s v="Life is more than the days you have left. 1 in 3 tells of two normal people &amp; their confrontation with mortality and the dice of fate."/>
    <n v="500"/>
    <n v="500"/>
    <x v="0"/>
    <x v="1"/>
    <s v="GBP"/>
    <x v="2144"/>
    <x v="2159"/>
    <b v="0"/>
    <n v="12"/>
    <b v="1"/>
    <x v="4"/>
    <n v="1"/>
    <n v="256"/>
    <x v="0"/>
    <m/>
  </r>
  <r>
    <n v="3403"/>
    <x v="2157"/>
    <s v="Two worlds, one bond - no turning back._x000a_A dark comedy about domestic abuse and the power of an unlikely friendship"/>
    <n v="2000"/>
    <n v="2000"/>
    <x v="0"/>
    <x v="1"/>
    <s v="GBP"/>
    <x v="2145"/>
    <x v="2160"/>
    <b v="0"/>
    <n v="17"/>
    <b v="1"/>
    <x v="4"/>
    <n v="1"/>
    <n v="1008.5"/>
    <x v="0"/>
    <m/>
  </r>
  <r>
    <n v="3412"/>
    <x v="2158"/>
    <s v="Rough Haired Pointer present for the first time ever Joe Orton's 'Fred &amp; Madge' at the Hope Theatre, Islington this Sept and Oct"/>
    <n v="3000"/>
    <n v="3000"/>
    <x v="0"/>
    <x v="1"/>
    <s v="GBP"/>
    <x v="2146"/>
    <x v="2161"/>
    <b v="0"/>
    <n v="26"/>
    <b v="1"/>
    <x v="4"/>
    <n v="1"/>
    <n v="1513"/>
    <x v="0"/>
    <m/>
  </r>
  <r>
    <n v="3415"/>
    <x v="2159"/>
    <s v="We are raising funds to allow for enhanced scenic, costume, and lighting design. Every dollar helps!"/>
    <n v="200"/>
    <n v="200"/>
    <x v="0"/>
    <x v="0"/>
    <s v="USD"/>
    <x v="2147"/>
    <x v="2162"/>
    <b v="0"/>
    <n v="9"/>
    <b v="1"/>
    <x v="4"/>
    <n v="1"/>
    <n v="104.5"/>
    <x v="0"/>
    <m/>
  </r>
  <r>
    <n v="3427"/>
    <x v="2160"/>
    <s v="A new play developed in collaboration with graduating theatre makers, premiering at the Edinburgh Fringe Festival 2014."/>
    <n v="1500"/>
    <n v="1500"/>
    <x v="0"/>
    <x v="1"/>
    <s v="GBP"/>
    <x v="2148"/>
    <x v="2163"/>
    <b v="0"/>
    <n v="29"/>
    <b v="1"/>
    <x v="4"/>
    <n v="1"/>
    <n v="764.5"/>
    <x v="0"/>
    <m/>
  </r>
  <r>
    <n v="3431"/>
    <x v="2161"/>
    <s v="Our 1st full season!  We need your help to fund costumes, sets, props &amp; help bringing these wonderful shows to the stage!"/>
    <n v="2000"/>
    <n v="2000"/>
    <x v="0"/>
    <x v="0"/>
    <s v="USD"/>
    <x v="2149"/>
    <x v="2164"/>
    <b v="0"/>
    <n v="21"/>
    <b v="1"/>
    <x v="4"/>
    <n v="1"/>
    <n v="1010.5"/>
    <x v="0"/>
    <m/>
  </r>
  <r>
    <n v="3442"/>
    <x v="2162"/>
    <s v="An Evening of Radio aims to showcase original work written by undergraduate playwriting students in the style of live staged readings."/>
    <n v="250"/>
    <n v="250"/>
    <x v="0"/>
    <x v="0"/>
    <s v="USD"/>
    <x v="2150"/>
    <x v="2165"/>
    <b v="0"/>
    <n v="8"/>
    <b v="1"/>
    <x v="4"/>
    <n v="1"/>
    <n v="129"/>
    <x v="0"/>
    <m/>
  </r>
  <r>
    <n v="3445"/>
    <x v="2163"/>
    <s v="Rehearsal &amp; development of our first project as Axon Theatre: &quot;The Star-Spangled Girl&quot; in South Wales."/>
    <n v="2000"/>
    <n v="2000"/>
    <x v="0"/>
    <x v="1"/>
    <s v="GBP"/>
    <x v="2151"/>
    <x v="2166"/>
    <b v="0"/>
    <n v="31"/>
    <b v="1"/>
    <x v="4"/>
    <n v="1"/>
    <n v="1015.5"/>
    <x v="0"/>
    <m/>
  </r>
  <r>
    <n v="3473"/>
    <x v="2164"/>
    <s v="A modern telling of the Greek myth. Sisyphus defies the Gods and attempts to change the world order... but can he overcome his fate?"/>
    <n v="4900"/>
    <n v="4900"/>
    <x v="0"/>
    <x v="0"/>
    <s v="USD"/>
    <x v="2152"/>
    <x v="2167"/>
    <b v="0"/>
    <n v="33"/>
    <b v="1"/>
    <x v="4"/>
    <n v="1"/>
    <n v="2466.5"/>
    <x v="0"/>
    <m/>
  </r>
  <r>
    <n v="3493"/>
    <x v="2165"/>
    <s v="We need your help purchasing a stage for our production of the Wizard of Oz! This program is helping children with autism. Thank you!"/>
    <n v="1500"/>
    <n v="1500"/>
    <x v="0"/>
    <x v="0"/>
    <s v="USD"/>
    <x v="2153"/>
    <x v="2168"/>
    <b v="0"/>
    <n v="29"/>
    <b v="1"/>
    <x v="4"/>
    <n v="1"/>
    <n v="764.5"/>
    <x v="0"/>
    <m/>
  </r>
  <r>
    <n v="3494"/>
    <x v="2166"/>
    <s v="&quot;Special in a Bad Way&quot; is a comedy that questions American Public Schools in their treatment of the so called, 'learning disabled.'"/>
    <n v="400"/>
    <n v="400"/>
    <x v="0"/>
    <x v="0"/>
    <s v="USD"/>
    <x v="2154"/>
    <x v="2169"/>
    <b v="0"/>
    <n v="13"/>
    <b v="1"/>
    <x v="4"/>
    <n v="1"/>
    <n v="206.5"/>
    <x v="0"/>
    <m/>
  </r>
  <r>
    <n v="3504"/>
    <x v="2167"/>
    <s v="The Sterling Lion Theater Company is a non-profit theater group established for the benefit of the Connecticut lower Naugatuck Valley."/>
    <n v="1000"/>
    <n v="1000"/>
    <x v="0"/>
    <x v="0"/>
    <s v="USD"/>
    <x v="2155"/>
    <x v="2170"/>
    <b v="0"/>
    <n v="8"/>
    <b v="1"/>
    <x v="4"/>
    <n v="1"/>
    <n v="504"/>
    <x v="0"/>
    <m/>
  </r>
  <r>
    <n v="3512"/>
    <x v="2168"/>
    <s v="We're making a hard hitting, innovative play which will open your eyes to what mental illness is like in the mind of the sufferer."/>
    <n v="1000"/>
    <n v="1000"/>
    <x v="0"/>
    <x v="1"/>
    <s v="GBP"/>
    <x v="2156"/>
    <x v="2171"/>
    <b v="0"/>
    <n v="17"/>
    <b v="1"/>
    <x v="4"/>
    <n v="1"/>
    <n v="508.5"/>
    <x v="0"/>
    <m/>
  </r>
  <r>
    <n v="3516"/>
    <x v="2169"/>
    <s v="A new play about a lesser known yet pivotal event in American history, about a group of WWI Veterans fighting for their rights."/>
    <n v="2500"/>
    <n v="2500"/>
    <x v="0"/>
    <x v="0"/>
    <s v="USD"/>
    <x v="2157"/>
    <x v="2172"/>
    <b v="0"/>
    <n v="11"/>
    <b v="1"/>
    <x v="4"/>
    <n v="1"/>
    <n v="1255.5"/>
    <x v="0"/>
    <m/>
  </r>
  <r>
    <n v="3517"/>
    <x v="2170"/>
    <s v="Support an outstanding cast of actors to take on a professional production of a masterpiece of modern theatre"/>
    <n v="4000"/>
    <n v="4000"/>
    <x v="0"/>
    <x v="1"/>
    <s v="GBP"/>
    <x v="2158"/>
    <x v="2173"/>
    <b v="0"/>
    <n v="13"/>
    <b v="1"/>
    <x v="4"/>
    <n v="1"/>
    <n v="2006.5"/>
    <x v="0"/>
    <m/>
  </r>
  <r>
    <n v="3522"/>
    <x v="2171"/>
    <s v="New show with 2 performers and an original score, bringing the true story of this forgotten WW1 heroine to audiences in the southwest."/>
    <n v="1395"/>
    <n v="1395"/>
    <x v="0"/>
    <x v="1"/>
    <s v="GBP"/>
    <x v="2159"/>
    <x v="2174"/>
    <b v="0"/>
    <n v="34"/>
    <b v="1"/>
    <x v="4"/>
    <n v="1"/>
    <n v="714.5"/>
    <x v="0"/>
    <m/>
  </r>
  <r>
    <n v="3530"/>
    <x v="2172"/>
    <s v="â€œFar From Fictionâ€ is a powerful play, written by Sally Willis, offering insights into a new understanding of  female psychology."/>
    <n v="2750"/>
    <n v="2750"/>
    <x v="0"/>
    <x v="1"/>
    <s v="GBP"/>
    <x v="2160"/>
    <x v="2175"/>
    <b v="0"/>
    <n v="22"/>
    <b v="1"/>
    <x v="4"/>
    <n v="1"/>
    <n v="1386"/>
    <x v="0"/>
    <m/>
  </r>
  <r>
    <n v="3544"/>
    <x v="2173"/>
    <s v="Death &amp; Pretzels presents the world premiere of Paul Pasulka's Gruoch, or Lady Macbeth"/>
    <n v="2500"/>
    <n v="2500"/>
    <x v="0"/>
    <x v="0"/>
    <s v="USD"/>
    <x v="2161"/>
    <x v="2176"/>
    <b v="0"/>
    <n v="24"/>
    <b v="1"/>
    <x v="4"/>
    <n v="1"/>
    <n v="1262"/>
    <x v="0"/>
    <m/>
  </r>
  <r>
    <n v="3552"/>
    <x v="2174"/>
    <s v="Support Lock&amp;Key Theatre's 'Timon of Athens' by donating to our printing! Every penny goes to posters, programmes, flyers and scripts."/>
    <n v="773"/>
    <n v="773"/>
    <x v="0"/>
    <x v="1"/>
    <s v="GBP"/>
    <x v="2162"/>
    <x v="2177"/>
    <b v="0"/>
    <n v="20"/>
    <b v="1"/>
    <x v="4"/>
    <n v="1"/>
    <n v="396.5"/>
    <x v="0"/>
    <m/>
  </r>
  <r>
    <n v="3555"/>
    <x v="2175"/>
    <s v="Baby Living Room is a project created by Spazio Farma Mestre for children: free theatre for kids as sustainable education for families"/>
    <n v="2400"/>
    <n v="2400"/>
    <x v="0"/>
    <x v="4"/>
    <s v="EUR"/>
    <x v="2163"/>
    <x v="2178"/>
    <b v="0"/>
    <n v="14"/>
    <b v="1"/>
    <x v="4"/>
    <n v="1"/>
    <n v="1207"/>
    <x v="0"/>
    <m/>
  </r>
  <r>
    <n v="3572"/>
    <x v="2176"/>
    <s v="A darkly comic one woman show by Abram Rooney as part of The Camden Fringe 2015."/>
    <n v="500"/>
    <n v="500"/>
    <x v="0"/>
    <x v="1"/>
    <s v="GBP"/>
    <x v="2164"/>
    <x v="2179"/>
    <b v="0"/>
    <n v="9"/>
    <b v="1"/>
    <x v="4"/>
    <n v="1"/>
    <n v="254.5"/>
    <x v="0"/>
    <m/>
  </r>
  <r>
    <n v="3576"/>
    <x v="2177"/>
    <s v="Vote here for whatever show you want to see next year! No gimmick, no stretch goals, just a simple vote and a free ticket."/>
    <n v="100"/>
    <n v="100"/>
    <x v="0"/>
    <x v="0"/>
    <s v="USD"/>
    <x v="2165"/>
    <x v="2180"/>
    <b v="0"/>
    <n v="5"/>
    <b v="1"/>
    <x v="4"/>
    <n v="1"/>
    <n v="52.5"/>
    <x v="0"/>
    <m/>
  </r>
  <r>
    <n v="3579"/>
    <x v="2178"/>
    <s v="Following success with 'The Canada Boys' and 'Parachute', we are looking for financial help from the community with our new production"/>
    <n v="500"/>
    <n v="500"/>
    <x v="0"/>
    <x v="1"/>
    <s v="GBP"/>
    <x v="2166"/>
    <x v="2181"/>
    <b v="0"/>
    <n v="14"/>
    <b v="1"/>
    <x v="4"/>
    <n v="1"/>
    <n v="257"/>
    <x v="0"/>
    <m/>
  </r>
  <r>
    <n v="3581"/>
    <x v="2179"/>
    <s v="An extraordinary, punchy and provocative new play, providing a voice for women to address their sexuality and self worth. #EDFREAK"/>
    <n v="1500"/>
    <n v="1500"/>
    <x v="0"/>
    <x v="1"/>
    <s v="GBP"/>
    <x v="2167"/>
    <x v="2182"/>
    <b v="0"/>
    <n v="45"/>
    <b v="1"/>
    <x v="4"/>
    <n v="1"/>
    <n v="772.5"/>
    <x v="0"/>
    <m/>
  </r>
  <r>
    <n v="3608"/>
    <x v="2180"/>
    <s v="Help us get the show on the road! Petrification is a new play about home, memory and identity and we need your help to tour."/>
    <n v="800"/>
    <n v="800"/>
    <x v="0"/>
    <x v="1"/>
    <s v="GBP"/>
    <x v="2168"/>
    <x v="2183"/>
    <b v="0"/>
    <n v="27"/>
    <b v="1"/>
    <x v="4"/>
    <n v="1"/>
    <n v="413.5"/>
    <x v="0"/>
    <m/>
  </r>
  <r>
    <n v="3613"/>
    <x v="2181"/>
    <s v="a woman walks into a bar except she looks like a man and no one's serving drinks. one night only"/>
    <n v="1250"/>
    <n v="1250"/>
    <x v="0"/>
    <x v="0"/>
    <s v="USD"/>
    <x v="2169"/>
    <x v="2184"/>
    <b v="0"/>
    <n v="20"/>
    <b v="1"/>
    <x v="4"/>
    <n v="1"/>
    <n v="635"/>
    <x v="0"/>
    <m/>
  </r>
  <r>
    <n v="3627"/>
    <x v="2182"/>
    <s v="One Shot Theatre Company is an organization that promotes youth theatre for social change, putting on shows that open a social dialogue"/>
    <n v="2000"/>
    <n v="2000"/>
    <x v="0"/>
    <x v="0"/>
    <s v="USD"/>
    <x v="2170"/>
    <x v="2185"/>
    <b v="0"/>
    <n v="29"/>
    <b v="1"/>
    <x v="4"/>
    <n v="1"/>
    <n v="1014.5"/>
    <x v="0"/>
    <m/>
  </r>
  <r>
    <n v="3650"/>
    <x v="2183"/>
    <s v="A terse and delicate dissection of male emotions from a rural perspective: fathers and sons, legacy and heritage, molasses and mud."/>
    <n v="500"/>
    <n v="500"/>
    <x v="0"/>
    <x v="1"/>
    <s v="GBP"/>
    <x v="2171"/>
    <x v="2186"/>
    <b v="0"/>
    <n v="17"/>
    <b v="1"/>
    <x v="4"/>
    <n v="1"/>
    <n v="258.5"/>
    <x v="0"/>
    <m/>
  </r>
  <r>
    <n v="3660"/>
    <x v="2184"/>
    <s v="We are a young company who have been accepted to put on our play at The Courtyard Theatre. We need Â£250 for flyers, props and costume!"/>
    <n v="250"/>
    <n v="250"/>
    <x v="0"/>
    <x v="1"/>
    <s v="GBP"/>
    <x v="2172"/>
    <x v="2187"/>
    <b v="0"/>
    <n v="22"/>
    <b v="1"/>
    <x v="4"/>
    <n v="1"/>
    <n v="136"/>
    <x v="0"/>
    <m/>
  </r>
  <r>
    <n v="3666"/>
    <x v="2185"/>
    <s v="Artistic Internship @ Ojai Playwrights Conference"/>
    <n v="1200"/>
    <n v="1200"/>
    <x v="0"/>
    <x v="0"/>
    <s v="USD"/>
    <x v="2173"/>
    <x v="2188"/>
    <b v="0"/>
    <n v="38"/>
    <b v="1"/>
    <x v="4"/>
    <n v="1"/>
    <n v="619"/>
    <x v="0"/>
    <m/>
  </r>
  <r>
    <n v="3674"/>
    <x v="2186"/>
    <s v="Theaterprojekt 12. Kl. Waldorfschule Essen. 2 junge Regisseure bringen volles Engagement &amp; Zeit ein. FÃ¼r ihre Finanzierung sammeln wir."/>
    <n v="4500"/>
    <n v="4500"/>
    <x v="0"/>
    <x v="2"/>
    <s v="EUR"/>
    <x v="2174"/>
    <x v="2189"/>
    <b v="0"/>
    <n v="31"/>
    <b v="1"/>
    <x v="4"/>
    <n v="1"/>
    <n v="2265.5"/>
    <x v="0"/>
    <m/>
  </r>
  <r>
    <n v="3761"/>
    <x v="2187"/>
    <s v="liveartshow returns with a new work at the Arcola this summer. Marsha is a story combining opera, dance and theatre... with a unicorn"/>
    <n v="500"/>
    <n v="500"/>
    <x v="0"/>
    <x v="1"/>
    <s v="GBP"/>
    <x v="2175"/>
    <x v="2190"/>
    <b v="0"/>
    <n v="3"/>
    <b v="1"/>
    <x v="20"/>
    <n v="1"/>
    <n v="251.5"/>
    <x v="0"/>
    <m/>
  </r>
  <r>
    <n v="3763"/>
    <x v="2188"/>
    <s v="A musical about two guys writing a musical about...two guys writing a musical."/>
    <n v="5000"/>
    <n v="5000"/>
    <x v="0"/>
    <x v="0"/>
    <s v="USD"/>
    <x v="2176"/>
    <x v="2191"/>
    <b v="0"/>
    <n v="77"/>
    <b v="1"/>
    <x v="20"/>
    <n v="1"/>
    <n v="2538.5"/>
    <x v="0"/>
    <m/>
  </r>
  <r>
    <n v="3764"/>
    <x v="2189"/>
    <s v="Talented, hard-working performers for Into the Woods JR need your help in renting microphones for our show!"/>
    <n v="1500"/>
    <n v="1500"/>
    <x v="0"/>
    <x v="0"/>
    <s v="USD"/>
    <x v="2177"/>
    <x v="2192"/>
    <b v="0"/>
    <n v="27"/>
    <b v="1"/>
    <x v="20"/>
    <n v="1"/>
    <n v="763.5"/>
    <x v="0"/>
    <m/>
  </r>
  <r>
    <n v="3769"/>
    <x v="2190"/>
    <s v="&quot;I wanted to tell the story of two people in love, who were never in the same place at the same time.&quot;- Jason Robert Brown"/>
    <n v="1100"/>
    <n v="1100"/>
    <x v="0"/>
    <x v="0"/>
    <s v="USD"/>
    <x v="2178"/>
    <x v="2193"/>
    <b v="0"/>
    <n v="15"/>
    <b v="1"/>
    <x v="20"/>
    <n v="1"/>
    <n v="557.5"/>
    <x v="0"/>
    <m/>
  </r>
  <r>
    <n v="3770"/>
    <x v="2191"/>
    <s v="The incredible story of woman's fight to clear her brother from the charge of cowardice in the Great War, brought to life musically"/>
    <n v="2000"/>
    <n v="2000"/>
    <x v="0"/>
    <x v="1"/>
    <s v="GBP"/>
    <x v="2179"/>
    <x v="2194"/>
    <b v="0"/>
    <n v="20"/>
    <b v="1"/>
    <x v="20"/>
    <n v="1"/>
    <n v="1010"/>
    <x v="0"/>
    <m/>
  </r>
  <r>
    <n v="3774"/>
    <x v="2192"/>
    <s v="Mabel Moon and her co-pilot Silvertoes are coming to earth in the form of a 35 minute interactive and educational musical adventure  !"/>
    <n v="2500"/>
    <n v="2500"/>
    <x v="0"/>
    <x v="7"/>
    <s v="CAD"/>
    <x v="2180"/>
    <x v="2195"/>
    <b v="0"/>
    <n v="25"/>
    <b v="1"/>
    <x v="20"/>
    <n v="1"/>
    <n v="1262.5"/>
    <x v="0"/>
    <m/>
  </r>
  <r>
    <n v="3808"/>
    <x v="2193"/>
    <s v="Following a sell-out run in Loughborough, Time at the Bar! is heading to this year's Fringe Festival... But we need your help!"/>
    <n v="1000"/>
    <n v="1000"/>
    <x v="0"/>
    <x v="1"/>
    <s v="GBP"/>
    <x v="2181"/>
    <x v="2196"/>
    <b v="0"/>
    <n v="24"/>
    <b v="1"/>
    <x v="4"/>
    <n v="1"/>
    <n v="512"/>
    <x v="0"/>
    <m/>
  </r>
  <r>
    <n v="3828"/>
    <x v="2194"/>
    <s v="In 1942 three black and one Puerto Rican jazz musicians from Harlem join the segregated US Marines. We see &quot;Love In Time of War&quot;"/>
    <n v="5000"/>
    <n v="5000"/>
    <x v="0"/>
    <x v="0"/>
    <s v="USD"/>
    <x v="2182"/>
    <x v="2197"/>
    <b v="0"/>
    <n v="28"/>
    <b v="1"/>
    <x v="4"/>
    <n v="1"/>
    <n v="2514"/>
    <x v="0"/>
    <m/>
  </r>
  <r>
    <n v="1062"/>
    <x v="2195"/>
    <s v="SEE US ON PATREON www.badgirlartwork.com"/>
    <n v="199"/>
    <n v="190"/>
    <x v="1"/>
    <x v="0"/>
    <s v="USD"/>
    <x v="2183"/>
    <x v="2198"/>
    <b v="0"/>
    <n v="4"/>
    <b v="0"/>
    <x v="23"/>
    <n v="0.95477386934673369"/>
    <n v="97"/>
    <x v="0"/>
    <m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x v="2184"/>
    <x v="2199"/>
    <b v="0"/>
    <n v="37"/>
    <b v="0"/>
    <x v="20"/>
    <n v="0.89666666666666661"/>
    <n v="2708.5"/>
    <x v="0"/>
    <m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x v="2185"/>
    <x v="2200"/>
    <b v="0"/>
    <n v="10"/>
    <b v="0"/>
    <x v="4"/>
    <n v="0.86135181975736563"/>
    <n v="1247.5"/>
    <x v="0"/>
    <m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x v="2186"/>
    <x v="2201"/>
    <b v="0"/>
    <n v="224"/>
    <b v="0"/>
    <x v="3"/>
    <n v="0.84946999999999995"/>
    <n v="42585.5"/>
    <x v="0"/>
    <m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x v="2187"/>
    <x v="2202"/>
    <b v="0"/>
    <n v="96"/>
    <b v="0"/>
    <x v="3"/>
    <n v="0.82817600000000002"/>
    <n v="14541.08"/>
    <x v="0"/>
    <m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x v="2188"/>
    <x v="2203"/>
    <b v="0"/>
    <n v="890"/>
    <b v="0"/>
    <x v="3"/>
    <n v="0.824221076923077"/>
    <n v="54019.37"/>
    <x v="0"/>
    <m/>
  </r>
  <r>
    <n v="1004"/>
    <x v="2201"/>
    <s v="Harnessing wearable technology as a powerful defense for food-allergy children."/>
    <n v="25000"/>
    <n v="20552"/>
    <x v="1"/>
    <x v="0"/>
    <s v="USD"/>
    <x v="2189"/>
    <x v="2204"/>
    <b v="0"/>
    <n v="95"/>
    <b v="0"/>
    <x v="3"/>
    <n v="0.82208000000000003"/>
    <n v="10323.5"/>
    <x v="0"/>
    <m/>
  </r>
  <r>
    <n v="1585"/>
    <x v="2202"/>
    <s v="We've explored some of the most amazing places in New Zealand and can't think of a better way to share our experiences than a photo :)"/>
    <n v="2000"/>
    <n v="1580"/>
    <x v="3"/>
    <x v="7"/>
    <s v="CAD"/>
    <x v="2190"/>
    <x v="2205"/>
    <b v="0"/>
    <n v="12"/>
    <b v="0"/>
    <x v="24"/>
    <n v="0.79"/>
    <n v="796"/>
    <x v="0"/>
    <m/>
  </r>
  <r>
    <n v="707"/>
    <x v="2203"/>
    <s v="Forget your headphones. Wear Hy all day for voice-controlled music, calls, biometrics and more, with a huge battery and hidden fit."/>
    <n v="68000"/>
    <n v="53670.6"/>
    <x v="3"/>
    <x v="1"/>
    <s v="GBP"/>
    <x v="2191"/>
    <x v="2206"/>
    <b v="0"/>
    <n v="456"/>
    <b v="0"/>
    <x v="3"/>
    <n v="0.78927352941176465"/>
    <n v="27063.3"/>
    <x v="0"/>
    <m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x v="2192"/>
    <x v="2207"/>
    <b v="0"/>
    <n v="37"/>
    <b v="0"/>
    <x v="4"/>
    <n v="0.78100000000000003"/>
    <n v="1971"/>
    <x v="0"/>
    <m/>
  </r>
  <r>
    <n v="3144"/>
    <x v="2205"/>
    <s v="Two women, one love, one must die: a multicultural cast in a play about the denied holocaust of Libyan Jews. Premieres in March in NYC"/>
    <n v="10000"/>
    <n v="7540"/>
    <x v="2"/>
    <x v="0"/>
    <s v="USD"/>
    <x v="2193"/>
    <x v="2208"/>
    <b v="0"/>
    <n v="30"/>
    <b v="0"/>
    <x v="4"/>
    <n v="0.754"/>
    <n v="3785"/>
    <x v="0"/>
    <m/>
  </r>
  <r>
    <n v="1005"/>
    <x v="2206"/>
    <s v="The Forcite Alpine helmet records 4K footage and keeps you connected all in one sleek design."/>
    <n v="200000"/>
    <n v="150102"/>
    <x v="1"/>
    <x v="0"/>
    <s v="USD"/>
    <x v="2194"/>
    <x v="2209"/>
    <b v="0"/>
    <n v="161"/>
    <b v="0"/>
    <x v="3"/>
    <n v="0.75051000000000001"/>
    <n v="75131.5"/>
    <x v="0"/>
    <m/>
  </r>
  <r>
    <n v="885"/>
    <x v="2207"/>
    <s v="Cobrette Bardole's widely anticipated sophomore release is ready for tracking and he needs your help to make it a reality!"/>
    <n v="1000"/>
    <n v="750"/>
    <x v="3"/>
    <x v="0"/>
    <s v="USD"/>
    <x v="2195"/>
    <x v="2210"/>
    <b v="0"/>
    <n v="21"/>
    <b v="0"/>
    <x v="13"/>
    <n v="0.75"/>
    <n v="385.5"/>
    <x v="0"/>
    <m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x v="2196"/>
    <x v="2211"/>
    <b v="0"/>
    <n v="36"/>
    <b v="0"/>
    <x v="3"/>
    <n v="0.72989999999999999"/>
    <n v="7317"/>
    <x v="0"/>
    <m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x v="2197"/>
    <x v="2212"/>
    <b v="0"/>
    <n v="95"/>
    <b v="0"/>
    <x v="25"/>
    <n v="0.7178461538461538"/>
    <n v="2380.5"/>
    <x v="0"/>
    <m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x v="2198"/>
    <x v="2213"/>
    <b v="0"/>
    <n v="33"/>
    <b v="0"/>
    <x v="4"/>
    <n v="0.70599999999999996"/>
    <n v="1781.5"/>
    <x v="0"/>
    <m/>
  </r>
  <r>
    <n v="1341"/>
    <x v="2211"/>
    <s v="BRILLAR: Your Kids Ultimate Wearable Companion. Educates, Rewards, Entertains, Calls, Motivates, Messages + Tracks Location &amp; Steps."/>
    <n v="25000"/>
    <n v="17590"/>
    <x v="1"/>
    <x v="1"/>
    <s v="GBP"/>
    <x v="2199"/>
    <x v="2214"/>
    <b v="0"/>
    <n v="46"/>
    <b v="0"/>
    <x v="3"/>
    <n v="0.7036"/>
    <n v="8818"/>
    <x v="0"/>
    <m/>
  </r>
  <r>
    <n v="774"/>
    <x v="2212"/>
    <s v="Arabella seeks studio time to professionally read her novel, making it available to listeners as an audio book on audible.com"/>
    <n v="500"/>
    <n v="351"/>
    <x v="3"/>
    <x v="0"/>
    <s v="USD"/>
    <x v="2200"/>
    <x v="2215"/>
    <b v="0"/>
    <n v="9"/>
    <b v="0"/>
    <x v="26"/>
    <n v="0.70199999999999996"/>
    <n v="180"/>
    <x v="0"/>
    <m/>
  </r>
  <r>
    <n v="4022"/>
    <x v="2213"/>
    <s v="Help us produce a video of the first Original Pronunciation Merchant of Venice."/>
    <n v="18000"/>
    <n v="12521"/>
    <x v="3"/>
    <x v="0"/>
    <s v="USD"/>
    <x v="2201"/>
    <x v="2216"/>
    <b v="0"/>
    <n v="197"/>
    <b v="0"/>
    <x v="4"/>
    <n v="0.69561111111111107"/>
    <n v="6359"/>
    <x v="0"/>
    <m/>
  </r>
  <r>
    <n v="1728"/>
    <x v="2214"/>
    <s v="Be in God's presence through instrumental covers of hymns. Help me build a home studio to freely distribute this album."/>
    <n v="1250"/>
    <n v="855"/>
    <x v="3"/>
    <x v="0"/>
    <s v="USD"/>
    <x v="2202"/>
    <x v="2217"/>
    <b v="0"/>
    <n v="7"/>
    <b v="0"/>
    <x v="21"/>
    <n v="0.68400000000000005"/>
    <n v="431"/>
    <x v="0"/>
    <m/>
  </r>
  <r>
    <n v="3123"/>
    <x v="2215"/>
    <s v="The Larchmont Playhouse is threatened! Help save the theater by becoming a Preservation Member of The Larchmont Playhouse."/>
    <n v="125000"/>
    <n v="85192"/>
    <x v="1"/>
    <x v="0"/>
    <s v="USD"/>
    <x v="2203"/>
    <x v="2218"/>
    <b v="0"/>
    <n v="348"/>
    <b v="0"/>
    <x v="12"/>
    <n v="0.68153600000000003"/>
    <n v="42770"/>
    <x v="0"/>
    <m/>
  </r>
  <r>
    <n v="877"/>
    <x v="2216"/>
    <s v="The Saxidentals are a Laie, HI based saxophone quartet. We have been playing gigs all around Laie and would love to make a music video!"/>
    <n v="2000"/>
    <n v="1351"/>
    <x v="3"/>
    <x v="0"/>
    <s v="USD"/>
    <x v="2204"/>
    <x v="2219"/>
    <b v="0"/>
    <n v="29"/>
    <b v="0"/>
    <x v="27"/>
    <n v="0.67549999999999999"/>
    <n v="690"/>
    <x v="0"/>
    <m/>
  </r>
  <r>
    <n v="1797"/>
    <x v="2217"/>
    <s v="A photography book that serves as a call to action for Congress to stand up for survivors of domestic and sexual assault."/>
    <n v="10000"/>
    <n v="6755"/>
    <x v="3"/>
    <x v="0"/>
    <s v="USD"/>
    <x v="2205"/>
    <x v="2220"/>
    <b v="1"/>
    <n v="140"/>
    <b v="0"/>
    <x v="9"/>
    <n v="0.67549999999999999"/>
    <n v="3447.5"/>
    <x v="0"/>
    <m/>
  </r>
  <r>
    <n v="3906"/>
    <x v="2218"/>
    <s v="We will workshop, stage and develop new writing, devised work and adaptations. A joyful leap into the possibilities of an idea!"/>
    <n v="1500"/>
    <n v="1010"/>
    <x v="3"/>
    <x v="1"/>
    <s v="GBP"/>
    <x v="2206"/>
    <x v="2221"/>
    <b v="0"/>
    <n v="16"/>
    <b v="0"/>
    <x v="4"/>
    <n v="0.67333333333333334"/>
    <n v="513"/>
    <x v="0"/>
    <m/>
  </r>
  <r>
    <n v="3062"/>
    <x v="2219"/>
    <s v="In our 30th year we are relocating to the world famous Choo Choo on The South Side. We will be remodeling the old Station House."/>
    <n v="10000"/>
    <n v="6684"/>
    <x v="3"/>
    <x v="0"/>
    <s v="USD"/>
    <x v="2207"/>
    <x v="2222"/>
    <b v="0"/>
    <n v="67"/>
    <b v="0"/>
    <x v="12"/>
    <n v="0.66839999999999999"/>
    <n v="3375.5"/>
    <x v="0"/>
    <m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x v="2208"/>
    <x v="2223"/>
    <b v="0"/>
    <n v="356"/>
    <b v="0"/>
    <x v="3"/>
    <n v="0.65246363636363636"/>
    <n v="36063.5"/>
    <x v="0"/>
    <m/>
  </r>
  <r>
    <n v="1775"/>
    <x v="2221"/>
    <s v="Rarely seen images of Muhammad Ali in his prime as he trained in Miami Beach at the famous 5th Street Gym in the early 70s"/>
    <n v="32500"/>
    <n v="21158"/>
    <x v="3"/>
    <x v="0"/>
    <s v="USD"/>
    <x v="2209"/>
    <x v="2224"/>
    <b v="1"/>
    <n v="124"/>
    <b v="0"/>
    <x v="9"/>
    <n v="0.65101538461538466"/>
    <n v="10641"/>
    <x v="0"/>
    <m/>
  </r>
  <r>
    <n v="1704"/>
    <x v="2222"/>
    <s v="We want to record an album of popular praise &amp; worship songs with our own influence and style."/>
    <n v="2000"/>
    <n v="1302"/>
    <x v="3"/>
    <x v="0"/>
    <s v="USD"/>
    <x v="2210"/>
    <x v="2225"/>
    <b v="0"/>
    <n v="11"/>
    <b v="0"/>
    <x v="21"/>
    <n v="0.65100000000000002"/>
    <n v="656.5"/>
    <x v="0"/>
    <m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x v="2211"/>
    <x v="2226"/>
    <b v="0"/>
    <n v="9"/>
    <b v="0"/>
    <x v="20"/>
    <n v="0.65"/>
    <n v="69.5"/>
    <x v="0"/>
    <m/>
  </r>
  <r>
    <n v="452"/>
    <x v="2224"/>
    <s v="A man must find his way out of the depths of the shadows by using the aid of a little girl."/>
    <n v="750"/>
    <n v="480"/>
    <x v="3"/>
    <x v="0"/>
    <s v="USD"/>
    <x v="2212"/>
    <x v="2227"/>
    <b v="0"/>
    <n v="12"/>
    <b v="0"/>
    <x v="28"/>
    <n v="0.64"/>
    <n v="246"/>
    <x v="0"/>
    <m/>
  </r>
  <r>
    <n v="2674"/>
    <x v="2225"/>
    <s v="A project to give the people of Playa Blanca an independent, energized future - _x000a_â€œLocal de Mariposas EÃ³licas Para un Futuro Mejorâ€"/>
    <n v="35000"/>
    <n v="21994"/>
    <x v="3"/>
    <x v="0"/>
    <s v="USD"/>
    <x v="2213"/>
    <x v="2228"/>
    <b v="1"/>
    <n v="171"/>
    <b v="0"/>
    <x v="19"/>
    <n v="0.62839999999999996"/>
    <n v="11082.5"/>
    <x v="0"/>
    <m/>
  </r>
  <r>
    <n v="1076"/>
    <x v="2226"/>
    <s v="A comical point and click adventure by veteran team of Broken Sword and Monkey Island fame - Steve Ince and Bill Tiller"/>
    <n v="75000"/>
    <n v="47074"/>
    <x v="3"/>
    <x v="0"/>
    <s v="USD"/>
    <x v="2214"/>
    <x v="2229"/>
    <b v="0"/>
    <n v="975"/>
    <b v="0"/>
    <x v="29"/>
    <n v="0.62765333333333329"/>
    <n v="24024.5"/>
    <x v="0"/>
    <m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x v="2215"/>
    <x v="2230"/>
    <b v="0"/>
    <n v="7"/>
    <b v="0"/>
    <x v="4"/>
    <n v="0.61909090909090914"/>
    <n v="1706"/>
    <x v="0"/>
    <m/>
  </r>
  <r>
    <n v="1792"/>
    <x v="2228"/>
    <s v="In 1970 Helaine Garren shot a series of images at Bensingerâ€™s Pool Hall in Chicago, Illinois."/>
    <n v="25000"/>
    <n v="15281"/>
    <x v="3"/>
    <x v="0"/>
    <s v="USD"/>
    <x v="2216"/>
    <x v="2231"/>
    <b v="1"/>
    <n v="139"/>
    <b v="0"/>
    <x v="9"/>
    <n v="0.61124000000000001"/>
    <n v="7710"/>
    <x v="0"/>
    <m/>
  </r>
  <r>
    <n v="2915"/>
    <x v="2229"/>
    <s v="An inclusive, cross community, multi-cultural theatre production for children aged 3 to 16 and their families"/>
    <n v="1000"/>
    <n v="611"/>
    <x v="3"/>
    <x v="1"/>
    <s v="GBP"/>
    <x v="2217"/>
    <x v="2232"/>
    <b v="0"/>
    <n v="3"/>
    <b v="0"/>
    <x v="4"/>
    <n v="0.61099999999999999"/>
    <n v="307"/>
    <x v="0"/>
    <m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x v="2218"/>
    <x v="2233"/>
    <b v="0"/>
    <n v="17"/>
    <b v="0"/>
    <x v="4"/>
    <n v="0.60899999999999999"/>
    <n v="1531"/>
    <x v="0"/>
    <m/>
  </r>
  <r>
    <n v="166"/>
    <x v="2231"/>
    <s v="A young teen makes a bad decision after joining gang and the film expresses his choices that led him to that point."/>
    <n v="5000"/>
    <n v="3000"/>
    <x v="3"/>
    <x v="0"/>
    <s v="USD"/>
    <x v="2219"/>
    <x v="2234"/>
    <b v="0"/>
    <n v="1"/>
    <b v="0"/>
    <x v="30"/>
    <n v="0.6"/>
    <n v="1500.5"/>
    <x v="0"/>
    <m/>
  </r>
  <r>
    <n v="4039"/>
    <x v="2232"/>
    <s v="Help stage an original One Act Play that brings awareness to Alzheimer's in its debut performance."/>
    <n v="500"/>
    <n v="300"/>
    <x v="3"/>
    <x v="0"/>
    <s v="USD"/>
    <x v="2220"/>
    <x v="2235"/>
    <b v="0"/>
    <n v="5"/>
    <b v="0"/>
    <x v="4"/>
    <n v="0.6"/>
    <n v="152.5"/>
    <x v="0"/>
    <m/>
  </r>
  <r>
    <n v="3071"/>
    <x v="2233"/>
    <s v="Anyone can create. They just need a place and an opportunity. The Echo Theatre (Provo) provides that opportunity."/>
    <n v="12000"/>
    <n v="7173"/>
    <x v="3"/>
    <x v="0"/>
    <s v="USD"/>
    <x v="2221"/>
    <x v="2236"/>
    <b v="0"/>
    <n v="117"/>
    <b v="0"/>
    <x v="12"/>
    <n v="0.59775"/>
    <n v="3645"/>
    <x v="0"/>
    <m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x v="2222"/>
    <x v="2237"/>
    <b v="0"/>
    <n v="24"/>
    <b v="0"/>
    <x v="20"/>
    <n v="0.59657142857142853"/>
    <n v="2100"/>
    <x v="0"/>
    <m/>
  </r>
  <r>
    <n v="2955"/>
    <x v="2235"/>
    <s v="Stage Door Theater needs a stage for its current and future productions. Can you help?"/>
    <n v="1200"/>
    <n v="715"/>
    <x v="1"/>
    <x v="0"/>
    <s v="USD"/>
    <x v="2223"/>
    <x v="2238"/>
    <b v="0"/>
    <n v="11"/>
    <b v="0"/>
    <x v="12"/>
    <n v="0.59583333333333333"/>
    <n v="363"/>
    <x v="0"/>
    <m/>
  </r>
  <r>
    <n v="1765"/>
    <x v="2236"/>
    <s v="Everyday I meet new people and everyday I learn a new story. These are the most popular of those stories from the first year of OTWISI."/>
    <n v="12500"/>
    <n v="7433.48"/>
    <x v="3"/>
    <x v="0"/>
    <s v="USD"/>
    <x v="2224"/>
    <x v="2239"/>
    <b v="1"/>
    <n v="103"/>
    <b v="0"/>
    <x v="9"/>
    <n v="0.59467839999999994"/>
    <n v="3768.24"/>
    <x v="0"/>
    <m/>
  </r>
  <r>
    <n v="1912"/>
    <x v="2237"/>
    <s v="Finally! Electrical Wiring Testing Made Easy...  Designed by a Professional for Professionals, Homeowners and DIYs, Too!"/>
    <n v="5000"/>
    <n v="2965"/>
    <x v="3"/>
    <x v="0"/>
    <s v="USD"/>
    <x v="2225"/>
    <x v="2240"/>
    <b v="0"/>
    <n v="42"/>
    <b v="0"/>
    <x v="31"/>
    <n v="0.59299999999999997"/>
    <n v="1503.5"/>
    <x v="0"/>
    <m/>
  </r>
  <r>
    <n v="3195"/>
    <x v="2238"/>
    <s v="Emerson Sings is the first cabaret to celebrate the work of up and coming musical theater composers who are alumni of Emerson College."/>
    <n v="3500"/>
    <n v="2070"/>
    <x v="3"/>
    <x v="0"/>
    <s v="USD"/>
    <x v="2226"/>
    <x v="2241"/>
    <b v="0"/>
    <n v="39"/>
    <b v="0"/>
    <x v="20"/>
    <n v="0.59142857142857141"/>
    <n v="1054.5"/>
    <x v="0"/>
    <m/>
  </r>
  <r>
    <n v="998"/>
    <x v="2239"/>
    <s v="Ollinfit is the first wearable fitness trainer with 3 sensors for superior accuracy, feedback and results."/>
    <n v="60000"/>
    <n v="35135"/>
    <x v="3"/>
    <x v="7"/>
    <s v="CAD"/>
    <x v="2227"/>
    <x v="2242"/>
    <b v="0"/>
    <n v="229"/>
    <b v="0"/>
    <x v="3"/>
    <n v="0.58558333333333334"/>
    <n v="17682"/>
    <x v="0"/>
    <m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x v="2228"/>
    <x v="2243"/>
    <b v="0"/>
    <n v="7"/>
    <b v="0"/>
    <x v="30"/>
    <n v="0.58461538461538465"/>
    <n v="193.5"/>
    <x v="0"/>
    <m/>
  </r>
  <r>
    <n v="3122"/>
    <x v="2241"/>
    <s v="cancelled until further notice"/>
    <n v="199"/>
    <n v="116"/>
    <x v="1"/>
    <x v="0"/>
    <s v="USD"/>
    <x v="2229"/>
    <x v="2244"/>
    <b v="0"/>
    <n v="2"/>
    <b v="0"/>
    <x v="12"/>
    <n v="0.58291457286432158"/>
    <n v="59"/>
    <x v="0"/>
    <m/>
  </r>
  <r>
    <n v="689"/>
    <x v="2242"/>
    <s v="The Lifeclock One is an officially licensed, supercharged version of Snake Plisskenâ€™s countdown watch from Escape from New York."/>
    <n v="200000"/>
    <n v="115297.5"/>
    <x v="3"/>
    <x v="0"/>
    <s v="USD"/>
    <x v="2230"/>
    <x v="2245"/>
    <b v="0"/>
    <n v="336"/>
    <b v="0"/>
    <x v="3"/>
    <n v="0.57648750000000004"/>
    <n v="57816.75"/>
    <x v="0"/>
    <m/>
  </r>
  <r>
    <n v="3116"/>
    <x v="2243"/>
    <s v="Creating a consuite for CoreCon. A focus on the insanity of asylums and early medical practices from history."/>
    <n v="750"/>
    <n v="430"/>
    <x v="3"/>
    <x v="0"/>
    <s v="USD"/>
    <x v="2231"/>
    <x v="2246"/>
    <b v="0"/>
    <n v="10"/>
    <b v="0"/>
    <x v="12"/>
    <n v="0.57333333333333336"/>
    <n v="220"/>
    <x v="0"/>
    <m/>
  </r>
  <r>
    <n v="3998"/>
    <x v="2244"/>
    <s v="Forsaken Angels, a powerful new play by William Leary, author of DCMTA's Best Of 2014 Play Masquerade."/>
    <n v="1250"/>
    <n v="715"/>
    <x v="3"/>
    <x v="0"/>
    <s v="USD"/>
    <x v="2232"/>
    <x v="2247"/>
    <b v="0"/>
    <n v="12"/>
    <b v="0"/>
    <x v="4"/>
    <n v="0.57199999999999995"/>
    <n v="363.5"/>
    <x v="0"/>
    <m/>
  </r>
  <r>
    <n v="1770"/>
    <x v="2245"/>
    <s v="Auto-Archives non-profit library will publish a book of previously unseen 60s and 70s motor racing images by photographer Peter Darley."/>
    <n v="24500"/>
    <n v="13846"/>
    <x v="3"/>
    <x v="0"/>
    <s v="USD"/>
    <x v="2233"/>
    <x v="2248"/>
    <b v="1"/>
    <n v="92"/>
    <b v="0"/>
    <x v="9"/>
    <n v="0.56514285714285717"/>
    <n v="6969"/>
    <x v="0"/>
    <m/>
  </r>
  <r>
    <n v="978"/>
    <x v="2246"/>
    <s v="hidn tempo is an intelligent watch band that allows you to monitor your stress and manage it anywhere, anytime."/>
    <n v="172889"/>
    <n v="97273"/>
    <x v="3"/>
    <x v="10"/>
    <s v="SEK"/>
    <x v="2234"/>
    <x v="2249"/>
    <b v="0"/>
    <n v="123"/>
    <b v="0"/>
    <x v="3"/>
    <n v="0.5626326718299024"/>
    <n v="48698"/>
    <x v="0"/>
    <m/>
  </r>
  <r>
    <n v="216"/>
    <x v="2247"/>
    <s v="A nostalgic film about the unorthodox teacher we all wish we had, the girl we all fell for, and the friend we didn't expect to make."/>
    <n v="50000"/>
    <n v="27849.22"/>
    <x v="3"/>
    <x v="0"/>
    <s v="USD"/>
    <x v="2235"/>
    <x v="2250"/>
    <b v="0"/>
    <n v="84"/>
    <b v="0"/>
    <x v="30"/>
    <n v="0.55698440000000005"/>
    <n v="13966.61"/>
    <x v="0"/>
    <m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x v="2236"/>
    <x v="2251"/>
    <b v="0"/>
    <n v="25"/>
    <b v="0"/>
    <x v="20"/>
    <n v="0.54520000000000002"/>
    <n v="1375.5"/>
    <x v="0"/>
    <m/>
  </r>
  <r>
    <n v="4056"/>
    <x v="2249"/>
    <s v="American Pride is a play centered on the Poetry of one Iraq War veteran, and follows her journey through war and back home."/>
    <n v="1500"/>
    <n v="795"/>
    <x v="3"/>
    <x v="0"/>
    <s v="USD"/>
    <x v="2237"/>
    <x v="2252"/>
    <b v="0"/>
    <n v="9"/>
    <b v="0"/>
    <x v="4"/>
    <n v="0.53"/>
    <n v="402"/>
    <x v="0"/>
    <m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x v="2238"/>
    <x v="2253"/>
    <b v="0"/>
    <n v="46"/>
    <b v="0"/>
    <x v="20"/>
    <n v="0.52794871794871789"/>
    <n v="1052.5"/>
    <x v="0"/>
    <m/>
  </r>
  <r>
    <n v="1917"/>
    <x v="2251"/>
    <s v="Let's build a legendary brand altogether"/>
    <n v="390000"/>
    <n v="205025"/>
    <x v="3"/>
    <x v="20"/>
    <s v="HKD"/>
    <x v="2239"/>
    <x v="2254"/>
    <b v="0"/>
    <n v="70"/>
    <b v="0"/>
    <x v="31"/>
    <n v="0.52570512820512816"/>
    <n v="102547.5"/>
    <x v="0"/>
    <m/>
  </r>
  <r>
    <n v="1817"/>
    <x v="2252"/>
    <s v="Hundreds of breathtaking rodeo photographs collected in a beautiful coffee table book."/>
    <n v="18000"/>
    <n v="9419"/>
    <x v="3"/>
    <x v="0"/>
    <s v="USD"/>
    <x v="2240"/>
    <x v="2255"/>
    <b v="0"/>
    <n v="100"/>
    <b v="0"/>
    <x v="9"/>
    <n v="0.52327777777777773"/>
    <n v="4759.5"/>
    <x v="0"/>
    <m/>
  </r>
  <r>
    <n v="3199"/>
    <x v="2253"/>
    <s v="The Milburn Stone Theatre needs your help to bring its high-flying next blockbuster musical, TARZAN, to life!"/>
    <n v="5000"/>
    <n v="2608"/>
    <x v="3"/>
    <x v="0"/>
    <s v="USD"/>
    <x v="2241"/>
    <x v="2256"/>
    <b v="0"/>
    <n v="53"/>
    <b v="0"/>
    <x v="20"/>
    <n v="0.52159999999999995"/>
    <n v="1330.5"/>
    <x v="0"/>
    <m/>
  </r>
  <r>
    <n v="2755"/>
    <x v="2254"/>
    <s v="Colourful and imaginative book app for children, will be relished especially by those with Irish roots."/>
    <n v="500"/>
    <n v="260"/>
    <x v="3"/>
    <x v="9"/>
    <s v="EUR"/>
    <x v="2242"/>
    <x v="2257"/>
    <b v="0"/>
    <n v="15"/>
    <b v="0"/>
    <x v="32"/>
    <n v="0.52"/>
    <n v="137.5"/>
    <x v="0"/>
    <m/>
  </r>
  <r>
    <n v="3141"/>
    <x v="2255"/>
    <s v="We are a theatre society from the Groningen University in the Netherlands. _x000a_We would be more than happy for some help funding the play."/>
    <n v="500"/>
    <n v="258"/>
    <x v="2"/>
    <x v="14"/>
    <s v="EUR"/>
    <x v="2243"/>
    <x v="2258"/>
    <b v="0"/>
    <n v="8"/>
    <b v="0"/>
    <x v="4"/>
    <n v="0.51600000000000001"/>
    <n v="133"/>
    <x v="0"/>
    <m/>
  </r>
  <r>
    <n v="776"/>
    <x v="2256"/>
    <s v="Would anything change if women were in charge? Book Clubs, readers, and critics herald the latest by award-winning author, Aguila."/>
    <n v="7000"/>
    <n v="3598"/>
    <x v="3"/>
    <x v="0"/>
    <s v="USD"/>
    <x v="2244"/>
    <x v="2259"/>
    <b v="0"/>
    <n v="57"/>
    <b v="0"/>
    <x v="26"/>
    <n v="0.51400000000000001"/>
    <n v="1827.5"/>
    <x v="0"/>
    <m/>
  </r>
  <r>
    <n v="3631"/>
    <x v="2257"/>
    <s v="A revival of Shadowbox Live's Off-Broadway Rock Opera to uncompromisingly explore the darker urges of humankind. But we need your help!"/>
    <n v="17100"/>
    <n v="8725"/>
    <x v="3"/>
    <x v="0"/>
    <s v="USD"/>
    <x v="2245"/>
    <x v="2260"/>
    <b v="0"/>
    <n v="59"/>
    <b v="0"/>
    <x v="20"/>
    <n v="0.51023391812865493"/>
    <n v="4392"/>
    <x v="0"/>
    <m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x v="2246"/>
    <x v="2261"/>
    <b v="0"/>
    <n v="34"/>
    <b v="0"/>
    <x v="33"/>
    <n v="0.50739999999999996"/>
    <n v="1285.5"/>
    <x v="0"/>
    <m/>
  </r>
  <r>
    <n v="204"/>
    <x v="2259"/>
    <s v="A feature film based on the true story of Bruce and Denise Morcombe and their battle for justice for their missing son Daniel."/>
    <n v="300000"/>
    <n v="152165"/>
    <x v="3"/>
    <x v="6"/>
    <s v="AUD"/>
    <x v="2247"/>
    <x v="2262"/>
    <b v="0"/>
    <n v="1293"/>
    <b v="0"/>
    <x v="30"/>
    <n v="0.50721666666666665"/>
    <n v="76729"/>
    <x v="0"/>
    <m/>
  </r>
  <r>
    <n v="2676"/>
    <x v="2260"/>
    <s v="Our aim is to provide high-end equipment and space for Toronto coders, filmmakers, and artists to develop cutting-edge VR content."/>
    <n v="2100"/>
    <n v="1058"/>
    <x v="3"/>
    <x v="7"/>
    <s v="CAD"/>
    <x v="2248"/>
    <x v="2263"/>
    <b v="0"/>
    <n v="9"/>
    <b v="0"/>
    <x v="19"/>
    <n v="0.50380952380952382"/>
    <n v="533.5"/>
    <x v="0"/>
    <m/>
  </r>
  <r>
    <n v="483"/>
    <x v="2261"/>
    <s v="Help to fund a children's animation Series. Teaching good morals and conduct. Also includes simplified teachings about Islam and Allah."/>
    <n v="15000"/>
    <n v="7530"/>
    <x v="3"/>
    <x v="1"/>
    <s v="GBP"/>
    <x v="2249"/>
    <x v="2264"/>
    <b v="0"/>
    <n v="147"/>
    <b v="0"/>
    <x v="28"/>
    <n v="0.502"/>
    <n v="3838.5"/>
    <x v="0"/>
    <m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x v="2250"/>
    <x v="2265"/>
    <b v="0"/>
    <n v="5"/>
    <b v="0"/>
    <x v="4"/>
    <n v="0.5"/>
    <n v="152.5"/>
    <x v="0"/>
    <m/>
  </r>
  <r>
    <n v="1337"/>
    <x v="2263"/>
    <s v="Discreet safety device connects you to a dedicated 24/7 monitoring team, keeping you safe anywhere in the United States"/>
    <n v="50000"/>
    <n v="24691"/>
    <x v="1"/>
    <x v="0"/>
    <s v="USD"/>
    <x v="2251"/>
    <x v="2266"/>
    <b v="0"/>
    <n v="140"/>
    <b v="0"/>
    <x v="3"/>
    <n v="0.49381999999999998"/>
    <n v="12415.5"/>
    <x v="0"/>
    <m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x v="1191"/>
    <x v="2267"/>
    <b v="0"/>
    <n v="16"/>
    <b v="0"/>
    <x v="34"/>
    <n v="0.49186046511627907"/>
    <n v="1065.5"/>
    <x v="0"/>
    <m/>
  </r>
  <r>
    <n v="1814"/>
    <x v="2265"/>
    <s v="A self published photo book documenting the overwhelming presence of the colour pink, in young girls lives here in the UK."/>
    <n v="12000"/>
    <n v="5902"/>
    <x v="3"/>
    <x v="1"/>
    <s v="GBP"/>
    <x v="2252"/>
    <x v="2268"/>
    <b v="0"/>
    <n v="140"/>
    <b v="0"/>
    <x v="9"/>
    <n v="0.49183333333333334"/>
    <n v="3021"/>
    <x v="0"/>
    <m/>
  </r>
  <r>
    <n v="3902"/>
    <x v="2266"/>
    <s v="Love, Sex and Apps is a double bill exploring the way in which we are both connected and disconnected with those around us."/>
    <n v="3000"/>
    <n v="1465"/>
    <x v="3"/>
    <x v="1"/>
    <s v="GBP"/>
    <x v="2253"/>
    <x v="2269"/>
    <b v="0"/>
    <n v="31"/>
    <b v="0"/>
    <x v="4"/>
    <n v="0.48833333333333334"/>
    <n v="748"/>
    <x v="0"/>
    <m/>
  </r>
  <r>
    <n v="1802"/>
    <x v="2267"/>
    <s v="Inner Darkness turned into a photobook. Personal work i shot during my recovery...in Berlin."/>
    <n v="3500"/>
    <n v="1697"/>
    <x v="3"/>
    <x v="2"/>
    <s v="EUR"/>
    <x v="2254"/>
    <x v="2270"/>
    <b v="1"/>
    <n v="18"/>
    <b v="0"/>
    <x v="9"/>
    <n v="0.48485714285714288"/>
    <n v="857.5"/>
    <x v="0"/>
    <m/>
  </r>
  <r>
    <n v="2323"/>
    <x v="2268"/>
    <s v="You can never go wrong with a Beef Stick, great taste with no fillers and can easily goes with you everywhere."/>
    <n v="250"/>
    <n v="120"/>
    <x v="2"/>
    <x v="0"/>
    <s v="USD"/>
    <x v="2255"/>
    <x v="2271"/>
    <b v="0"/>
    <n v="4"/>
    <b v="0"/>
    <x v="11"/>
    <n v="0.48"/>
    <n v="62"/>
    <x v="0"/>
    <m/>
  </r>
  <r>
    <n v="1692"/>
    <x v="2269"/>
    <s v="After 3 years.....It's time for some new music! Album #2 is in motion and I can't wait to share it with all of you!"/>
    <n v="5000"/>
    <n v="2390"/>
    <x v="2"/>
    <x v="0"/>
    <s v="USD"/>
    <x v="2256"/>
    <x v="2272"/>
    <b v="0"/>
    <n v="15"/>
    <b v="0"/>
    <x v="21"/>
    <n v="0.47799999999999998"/>
    <n v="1202.5"/>
    <x v="0"/>
    <m/>
  </r>
  <r>
    <n v="3976"/>
    <x v="2270"/>
    <s v="Rossumâ€™s Universal Robots are the perfect workforce, without emotions, needs, or souls. But they are changing. Becoming more like us..."/>
    <n v="1300"/>
    <n v="620"/>
    <x v="3"/>
    <x v="0"/>
    <s v="USD"/>
    <x v="2257"/>
    <x v="2273"/>
    <b v="0"/>
    <n v="10"/>
    <b v="0"/>
    <x v="4"/>
    <n v="0.47692307692307695"/>
    <n v="315"/>
    <x v="0"/>
    <m/>
  </r>
  <r>
    <n v="1786"/>
    <x v="2271"/>
    <s v="A photo book that shows a timeless trip from Portugal to Sri Lanka in a subjective point of view through an old Hasselblad objective."/>
    <n v="1900"/>
    <n v="905"/>
    <x v="3"/>
    <x v="14"/>
    <s v="EUR"/>
    <x v="2258"/>
    <x v="2274"/>
    <b v="1"/>
    <n v="29"/>
    <b v="0"/>
    <x v="9"/>
    <n v="0.47631578947368419"/>
    <n v="467"/>
    <x v="0"/>
    <m/>
  </r>
  <r>
    <n v="1919"/>
    <x v="2272"/>
    <s v="Use preprogrammed firmware or program your own with AVR-ISP or Arduino ISP.  Device is based on the Atmel ATtiny13A microcontroller."/>
    <n v="500"/>
    <n v="237"/>
    <x v="3"/>
    <x v="0"/>
    <s v="USD"/>
    <x v="2259"/>
    <x v="2275"/>
    <b v="0"/>
    <n v="8"/>
    <b v="0"/>
    <x v="31"/>
    <n v="0.47399999999999998"/>
    <n v="122.5"/>
    <x v="0"/>
    <m/>
  </r>
  <r>
    <n v="1019"/>
    <x v="2273"/>
    <s v="Tempi Is a Wearable Bluetooth Device That Gives Accurate Temperature and Humidity Readings."/>
    <n v="45000"/>
    <n v="21300"/>
    <x v="1"/>
    <x v="0"/>
    <s v="USD"/>
    <x v="2260"/>
    <x v="2276"/>
    <b v="0"/>
    <n v="400"/>
    <b v="0"/>
    <x v="3"/>
    <n v="0.47333333333333333"/>
    <n v="10850"/>
    <x v="0"/>
    <m/>
  </r>
  <r>
    <n v="4036"/>
    <x v="2274"/>
    <s v="&quot;3 Days In Savannah&quot; explores the issues of love, racism, and regret while reminding us that, &quot;life is a game and love is the prize.&quot;"/>
    <n v="6000"/>
    <n v="2823"/>
    <x v="3"/>
    <x v="0"/>
    <s v="USD"/>
    <x v="2261"/>
    <x v="2277"/>
    <b v="0"/>
    <n v="17"/>
    <b v="0"/>
    <x v="4"/>
    <n v="0.47049999999999997"/>
    <n v="1420"/>
    <x v="0"/>
    <m/>
  </r>
  <r>
    <n v="969"/>
    <x v="2275"/>
    <s v="Geek &amp; Chic Smart Jewelry Collection, Wearables Meet Style!"/>
    <n v="30000"/>
    <n v="14000"/>
    <x v="3"/>
    <x v="18"/>
    <s v="MXN"/>
    <x v="2262"/>
    <x v="2278"/>
    <b v="0"/>
    <n v="11"/>
    <b v="0"/>
    <x v="3"/>
    <n v="0.46666666666666667"/>
    <n v="7005.5"/>
    <x v="0"/>
    <m/>
  </r>
  <r>
    <n v="1903"/>
    <x v="2276"/>
    <s v="A cool smart laser pointer for presenting professionals. Unique by design, widest functional coverage for both IOS and Android."/>
    <n v="3000"/>
    <n v="1398"/>
    <x v="3"/>
    <x v="0"/>
    <s v="USD"/>
    <x v="2263"/>
    <x v="2279"/>
    <b v="0"/>
    <n v="41"/>
    <b v="0"/>
    <x v="31"/>
    <n v="0.46600000000000003"/>
    <n v="719.5"/>
    <x v="0"/>
    <m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x v="2264"/>
    <x v="2280"/>
    <b v="0"/>
    <n v="114"/>
    <b v="0"/>
    <x v="3"/>
    <n v="0.46379999999999999"/>
    <n v="1216.5"/>
    <x v="0"/>
    <m/>
  </r>
  <r>
    <n v="3207"/>
    <x v="2278"/>
    <s v="We are proud to be doing The Last Five Years as our debut! Now, our little company needs your help to make our big dreams come true!"/>
    <n v="5500"/>
    <n v="2550"/>
    <x v="3"/>
    <x v="0"/>
    <s v="USD"/>
    <x v="2265"/>
    <x v="2281"/>
    <b v="0"/>
    <n v="36"/>
    <b v="0"/>
    <x v="20"/>
    <n v="0.46363636363636362"/>
    <n v="1293"/>
    <x v="0"/>
    <m/>
  </r>
  <r>
    <n v="2701"/>
    <x v="2279"/>
    <s v="We have been working extra hard to get our new training space ready and with a little extra help we hope to dream big for the future!"/>
    <n v="3400"/>
    <n v="1570"/>
    <x v="2"/>
    <x v="9"/>
    <s v="EUR"/>
    <x v="2266"/>
    <x v="2282"/>
    <b v="0"/>
    <n v="46"/>
    <b v="0"/>
    <x v="12"/>
    <n v="0.46176470588235297"/>
    <n v="808"/>
    <x v="0"/>
    <m/>
  </r>
  <r>
    <n v="960"/>
    <x v="2280"/>
    <s v="Kai sits right behind your ear and lets you access a smart voice interface 24/7. Call, text, search, and even call an Uber."/>
    <n v="55650"/>
    <n v="25655"/>
    <x v="3"/>
    <x v="0"/>
    <s v="USD"/>
    <x v="2267"/>
    <x v="2283"/>
    <b v="0"/>
    <n v="188"/>
    <b v="0"/>
    <x v="3"/>
    <n v="0.46100628930817611"/>
    <n v="12921.5"/>
    <x v="0"/>
    <m/>
  </r>
  <r>
    <n v="970"/>
    <x v="2281"/>
    <s v="Stainless Steel Modular Ring with screw on bezels for WiFi + Bluetooth + NFC Wireless modules with open source IOS and Android Apps"/>
    <n v="5000"/>
    <n v="2296"/>
    <x v="3"/>
    <x v="7"/>
    <s v="CAD"/>
    <x v="2268"/>
    <x v="2284"/>
    <b v="0"/>
    <n v="14"/>
    <b v="0"/>
    <x v="3"/>
    <n v="0.4592"/>
    <n v="1155"/>
    <x v="0"/>
    <m/>
  </r>
  <r>
    <n v="1774"/>
    <x v="2282"/>
    <s v="A photo book of the artist's present and future portraits from 2013 to 2015, including actor and human rights activist George Takei."/>
    <n v="2500"/>
    <n v="1148"/>
    <x v="3"/>
    <x v="0"/>
    <s v="USD"/>
    <x v="2269"/>
    <x v="2285"/>
    <b v="1"/>
    <n v="13"/>
    <b v="0"/>
    <x v="9"/>
    <n v="0.4592"/>
    <n v="580.5"/>
    <x v="0"/>
    <m/>
  </r>
  <r>
    <n v="1767"/>
    <x v="2283"/>
    <s v="A photographic search for the true meaning of pride for ones country during the World Cup"/>
    <n v="5000"/>
    <n v="2286"/>
    <x v="3"/>
    <x v="0"/>
    <s v="USD"/>
    <x v="2270"/>
    <x v="2286"/>
    <b v="1"/>
    <n v="39"/>
    <b v="0"/>
    <x v="9"/>
    <n v="0.4572"/>
    <n v="1162.5"/>
    <x v="0"/>
    <m/>
  </r>
  <r>
    <n v="1556"/>
    <x v="2284"/>
    <s v="To gather a collection of photographs for a coffee table book that displays the beauty of Canada's west."/>
    <n v="1500"/>
    <n v="677"/>
    <x v="3"/>
    <x v="7"/>
    <s v="CAD"/>
    <x v="2271"/>
    <x v="2287"/>
    <b v="0"/>
    <n v="12"/>
    <b v="0"/>
    <x v="34"/>
    <n v="0.45133333333333331"/>
    <n v="344.5"/>
    <x v="0"/>
    <m/>
  </r>
  <r>
    <n v="211"/>
    <x v="2285"/>
    <s v="The Heart of a Woman and The Heart of a Man is a feature film written by Jennie Marie Pacelli, based on real people and true events"/>
    <n v="5000"/>
    <n v="2230"/>
    <x v="3"/>
    <x v="0"/>
    <s v="USD"/>
    <x v="2272"/>
    <x v="2288"/>
    <b v="0"/>
    <n v="12"/>
    <b v="0"/>
    <x v="30"/>
    <n v="0.44600000000000001"/>
    <n v="1121"/>
    <x v="0"/>
    <m/>
  </r>
  <r>
    <n v="1007"/>
    <x v="2286"/>
    <s v="Our knee sleeve monitors your muscles and recommends rest time (on a mobile app) when it detects overexertion!"/>
    <n v="30000"/>
    <n v="13296"/>
    <x v="1"/>
    <x v="0"/>
    <s v="USD"/>
    <x v="2273"/>
    <x v="2289"/>
    <b v="0"/>
    <n v="76"/>
    <b v="0"/>
    <x v="3"/>
    <n v="0.44319999999999998"/>
    <n v="6686"/>
    <x v="0"/>
    <m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x v="2274"/>
    <x v="2290"/>
    <b v="0"/>
    <n v="7"/>
    <b v="0"/>
    <x v="21"/>
    <n v="0.443"/>
    <n v="889.5"/>
    <x v="0"/>
    <m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x v="2275"/>
    <x v="2291"/>
    <b v="0"/>
    <n v="23"/>
    <b v="0"/>
    <x v="4"/>
    <n v="0.43833333333333335"/>
    <n v="669"/>
    <x v="0"/>
    <m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x v="2276"/>
    <x v="2292"/>
    <b v="0"/>
    <n v="73"/>
    <b v="0"/>
    <x v="3"/>
    <n v="0.43406666666666666"/>
    <n v="3292"/>
    <x v="0"/>
    <m/>
  </r>
  <r>
    <n v="1920"/>
    <x v="2290"/>
    <s v="A new concept in bike light safety, protecting cyclists from being hit in the side. Bright, amber sideways."/>
    <n v="10000"/>
    <n v="4303"/>
    <x v="3"/>
    <x v="1"/>
    <s v="GBP"/>
    <x v="2277"/>
    <x v="2293"/>
    <b v="0"/>
    <n v="105"/>
    <b v="0"/>
    <x v="31"/>
    <n v="0.43030000000000002"/>
    <n v="2204"/>
    <x v="0"/>
    <m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x v="2278"/>
    <x v="2294"/>
    <b v="0"/>
    <n v="48"/>
    <b v="0"/>
    <x v="25"/>
    <n v="0.42892307692307691"/>
    <n v="1418"/>
    <x v="0"/>
    <m/>
  </r>
  <r>
    <n v="1906"/>
    <x v="2292"/>
    <s v="Max 5Tb storage, Wired lan, Additional USB ports and Hi-res DAC, 10000mAh battery, Real portable docking station"/>
    <n v="50000"/>
    <n v="21380"/>
    <x v="3"/>
    <x v="0"/>
    <s v="USD"/>
    <x v="2279"/>
    <x v="2295"/>
    <b v="0"/>
    <n v="99"/>
    <b v="0"/>
    <x v="31"/>
    <n v="0.42759999999999998"/>
    <n v="10739.5"/>
    <x v="0"/>
    <m/>
  </r>
  <r>
    <n v="1717"/>
    <x v="2293"/>
    <s v="Our first record created to reach, inspire, and ultimately express the love of Jesus to our generation."/>
    <n v="3265"/>
    <n v="1395"/>
    <x v="3"/>
    <x v="0"/>
    <s v="USD"/>
    <x v="2280"/>
    <x v="2296"/>
    <b v="0"/>
    <n v="41"/>
    <b v="0"/>
    <x v="21"/>
    <n v="0.42725880551301687"/>
    <n v="718"/>
    <x v="0"/>
    <m/>
  </r>
  <r>
    <n v="1987"/>
    <x v="2294"/>
    <s v="A collection of images that depicts the beauty and diversity within Ethiopia"/>
    <n v="5500"/>
    <n v="2336"/>
    <x v="3"/>
    <x v="1"/>
    <s v="GBP"/>
    <x v="2281"/>
    <x v="2297"/>
    <b v="0"/>
    <n v="28"/>
    <b v="0"/>
    <x v="35"/>
    <n v="0.42472727272727273"/>
    <n v="1182"/>
    <x v="0"/>
    <m/>
  </r>
  <r>
    <n v="3105"/>
    <x v="2295"/>
    <s v="My hope is to raise $5845 and replace old stained and mismatched border curtains, cyclorama curtain, and backdrop."/>
    <n v="5845"/>
    <n v="2476"/>
    <x v="3"/>
    <x v="0"/>
    <s v="USD"/>
    <x v="2282"/>
    <x v="2298"/>
    <b v="0"/>
    <n v="31"/>
    <b v="0"/>
    <x v="12"/>
    <n v="0.4236099230111206"/>
    <n v="1253.5"/>
    <x v="0"/>
    <m/>
  </r>
  <r>
    <n v="961"/>
    <x v="2296"/>
    <s v="Active, happy &amp; healthy together! _x000a_Thatâ€™s our mission for all dogs and their parents."/>
    <n v="95000"/>
    <n v="40079"/>
    <x v="3"/>
    <x v="0"/>
    <s v="USD"/>
    <x v="2283"/>
    <x v="2299"/>
    <b v="0"/>
    <n v="110"/>
    <b v="0"/>
    <x v="3"/>
    <n v="0.42188421052631581"/>
    <n v="20094.5"/>
    <x v="0"/>
    <m/>
  </r>
  <r>
    <n v="2868"/>
    <x v="2297"/>
    <s v="7 billion people &amp; most of us feel alone.  It's time we become emotionally unzipped.  &quot;Unzipped&quot; a new play about men &amp; relationships."/>
    <n v="15000"/>
    <n v="6301.76"/>
    <x v="3"/>
    <x v="0"/>
    <s v="USD"/>
    <x v="2284"/>
    <x v="2300"/>
    <b v="0"/>
    <n v="60"/>
    <b v="0"/>
    <x v="4"/>
    <n v="0.42011733333333334"/>
    <n v="3180.88"/>
    <x v="0"/>
    <m/>
  </r>
  <r>
    <n v="196"/>
    <x v="2298"/>
    <s v="A moving short film about a retired female boxer who develops a relationship with a young journalist who idolises her"/>
    <n v="3500"/>
    <n v="1465"/>
    <x v="3"/>
    <x v="1"/>
    <s v="GBP"/>
    <x v="2285"/>
    <x v="2301"/>
    <b v="0"/>
    <n v="19"/>
    <b v="0"/>
    <x v="30"/>
    <n v="0.41857142857142859"/>
    <n v="742"/>
    <x v="0"/>
    <m/>
  </r>
  <r>
    <n v="2854"/>
    <x v="2299"/>
    <s v="Almost Random Theatre's play about a candidate - with no policies - who is seeking election in May 2015"/>
    <n v="1000"/>
    <n v="417"/>
    <x v="3"/>
    <x v="1"/>
    <s v="GBP"/>
    <x v="2286"/>
    <x v="2302"/>
    <b v="0"/>
    <n v="14"/>
    <b v="0"/>
    <x v="4"/>
    <n v="0.41699999999999998"/>
    <n v="215.5"/>
    <x v="0"/>
    <m/>
  </r>
  <r>
    <n v="864"/>
    <x v="2300"/>
    <s v="Help to make an album that will stand out in the pantheon of LDS music, an album of the highest musical and artistic standards."/>
    <n v="6500"/>
    <n v="2700"/>
    <x v="3"/>
    <x v="0"/>
    <s v="USD"/>
    <x v="2287"/>
    <x v="2303"/>
    <b v="0"/>
    <n v="79"/>
    <b v="0"/>
    <x v="27"/>
    <n v="0.41538461538461541"/>
    <n v="1389.5"/>
    <x v="0"/>
    <m/>
  </r>
  <r>
    <n v="3844"/>
    <x v="2301"/>
    <s v="A comedy about a Christopher Walken Club.  This show was chosen to perform in DC!  Help the production get to our nation's capital."/>
    <n v="9800"/>
    <n v="4066"/>
    <x v="3"/>
    <x v="0"/>
    <s v="USD"/>
    <x v="2288"/>
    <x v="2304"/>
    <b v="1"/>
    <n v="50"/>
    <b v="0"/>
    <x v="4"/>
    <n v="0.41489795918367345"/>
    <n v="2058"/>
    <x v="0"/>
    <m/>
  </r>
  <r>
    <n v="1808"/>
    <x v="2302"/>
    <s v="An Iranian Journey exposes the duality of life in modern Iran where youth navigate a thicket of Islamic laws and customs to live freely"/>
    <n v="28000"/>
    <n v="11594"/>
    <x v="3"/>
    <x v="0"/>
    <s v="USD"/>
    <x v="2289"/>
    <x v="2305"/>
    <b v="1"/>
    <n v="96"/>
    <b v="0"/>
    <x v="9"/>
    <n v="0.41407142857142859"/>
    <n v="5845"/>
    <x v="0"/>
    <m/>
  </r>
  <r>
    <n v="1570"/>
    <x v="2303"/>
    <s v="A Coloring Book of Breathtaking Beauties_x000a_To Calm the Heart and Soul"/>
    <n v="6000"/>
    <n v="2484"/>
    <x v="1"/>
    <x v="0"/>
    <s v="USD"/>
    <x v="2290"/>
    <x v="2306"/>
    <b v="0"/>
    <n v="52"/>
    <b v="0"/>
    <x v="36"/>
    <n v="0.41399999999999998"/>
    <n v="1268"/>
    <x v="0"/>
    <m/>
  </r>
  <r>
    <n v="769"/>
    <x v="2304"/>
    <s v="Over a year of dedication has produced amazing photos and stirring words. The last step is to help those words appear in a printed book"/>
    <n v="4000"/>
    <n v="1656"/>
    <x v="3"/>
    <x v="0"/>
    <s v="USD"/>
    <x v="2291"/>
    <x v="2307"/>
    <b v="0"/>
    <n v="52"/>
    <b v="0"/>
    <x v="26"/>
    <n v="0.41399999999999998"/>
    <n v="854"/>
    <x v="0"/>
    <m/>
  </r>
  <r>
    <n v="2406"/>
    <x v="2305"/>
    <s v="Be a part of something BIG, support us in opening the best burger truck in Tacoma! ~ &quot;So I donâ€™t have to dream alone!&quot;"/>
    <n v="3250"/>
    <n v="1345"/>
    <x v="3"/>
    <x v="0"/>
    <s v="USD"/>
    <x v="2292"/>
    <x v="2308"/>
    <b v="0"/>
    <n v="16"/>
    <b v="0"/>
    <x v="37"/>
    <n v="0.41384615384615386"/>
    <n v="680.5"/>
    <x v="0"/>
    <m/>
  </r>
  <r>
    <n v="1106"/>
    <x v="2306"/>
    <s v="Collect coins and save civilians while you blast your way through tons of zombies! Unlock new characters and levels!"/>
    <n v="400"/>
    <n v="165"/>
    <x v="3"/>
    <x v="0"/>
    <s v="USD"/>
    <x v="2293"/>
    <x v="2309"/>
    <b v="0"/>
    <n v="7"/>
    <b v="0"/>
    <x v="29"/>
    <n v="0.41249999999999998"/>
    <n v="86"/>
    <x v="0"/>
    <m/>
  </r>
  <r>
    <n v="886"/>
    <x v="2307"/>
    <s v="The time has finally come... Sap Laughter is in the process of updating our merchandise setup, and we need your help making it happen!"/>
    <n v="500"/>
    <n v="205"/>
    <x v="3"/>
    <x v="0"/>
    <s v="USD"/>
    <x v="2294"/>
    <x v="2310"/>
    <b v="0"/>
    <n v="7"/>
    <b v="0"/>
    <x v="13"/>
    <n v="0.41"/>
    <n v="106"/>
    <x v="0"/>
    <m/>
  </r>
  <r>
    <n v="876"/>
    <x v="2308"/>
    <s v="What was the greatest record shop ever?  DOBELLS!"/>
    <n v="3152"/>
    <n v="1286"/>
    <x v="3"/>
    <x v="1"/>
    <s v="GBP"/>
    <x v="2295"/>
    <x v="2311"/>
    <b v="0"/>
    <n v="45"/>
    <b v="0"/>
    <x v="27"/>
    <n v="0.40799492385786801"/>
    <n v="665.5"/>
    <x v="0"/>
    <m/>
  </r>
  <r>
    <n v="892"/>
    <x v="2309"/>
    <s v="ADCA would like to complete the production of its debut CD, in order to bring the joys of chamber music to its fans, new and old."/>
    <n v="6000"/>
    <n v="2445"/>
    <x v="3"/>
    <x v="0"/>
    <s v="USD"/>
    <x v="2296"/>
    <x v="2312"/>
    <b v="0"/>
    <n v="17"/>
    <b v="0"/>
    <x v="13"/>
    <n v="0.40749999999999997"/>
    <n v="1231"/>
    <x v="0"/>
    <m/>
  </r>
  <r>
    <n v="1315"/>
    <x v="2310"/>
    <s v="Zoom will happen - THANK YOU! Received outside funding due amazing early success!"/>
    <n v="100000"/>
    <n v="40404"/>
    <x v="1"/>
    <x v="0"/>
    <s v="USD"/>
    <x v="2297"/>
    <x v="2313"/>
    <b v="0"/>
    <n v="248"/>
    <b v="0"/>
    <x v="3"/>
    <n v="0.40404000000000001"/>
    <n v="20326"/>
    <x v="0"/>
    <m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x v="2298"/>
    <x v="2314"/>
    <b v="0"/>
    <n v="5"/>
    <b v="0"/>
    <x v="30"/>
    <n v="0.40100000000000002"/>
    <n v="203"/>
    <x v="0"/>
    <m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x v="2299"/>
    <x v="2315"/>
    <b v="0"/>
    <n v="24"/>
    <b v="0"/>
    <x v="13"/>
    <n v="0.4002"/>
    <n v="1012.5"/>
    <x v="0"/>
    <m/>
  </r>
  <r>
    <n v="177"/>
    <x v="2313"/>
    <s v="I'm making a modern day version of the bible story &quot; The Good Samaritan&quot;"/>
    <n v="450"/>
    <n v="180"/>
    <x v="3"/>
    <x v="0"/>
    <s v="USD"/>
    <x v="2300"/>
    <x v="2316"/>
    <b v="0"/>
    <n v="7"/>
    <b v="0"/>
    <x v="30"/>
    <n v="0.4"/>
    <n v="93.5"/>
    <x v="0"/>
    <m/>
  </r>
  <r>
    <n v="896"/>
    <x v="2314"/>
    <s v="The people have spoken...the stars have aligned...Hardsoul Poets are making a new record and we want our fans on the front lines."/>
    <n v="8000"/>
    <n v="3200"/>
    <x v="3"/>
    <x v="0"/>
    <s v="USD"/>
    <x v="2301"/>
    <x v="2317"/>
    <b v="0"/>
    <n v="72"/>
    <b v="0"/>
    <x v="13"/>
    <n v="0.4"/>
    <n v="1636"/>
    <x v="0"/>
    <m/>
  </r>
  <r>
    <n v="952"/>
    <x v="2315"/>
    <s v="Audionoggin: Wireless personal surround sound for the athlete in everyone."/>
    <n v="49000"/>
    <n v="19572"/>
    <x v="3"/>
    <x v="0"/>
    <s v="USD"/>
    <x v="2302"/>
    <x v="2318"/>
    <b v="0"/>
    <n v="196"/>
    <b v="0"/>
    <x v="3"/>
    <n v="0.39942857142857141"/>
    <n v="9884"/>
    <x v="0"/>
    <m/>
  </r>
  <r>
    <n v="1784"/>
    <x v="2316"/>
    <s v="I want to publish my first photo book and make prints based on a series of rooftop cityscapes I took in 2014 of the city that I love."/>
    <n v="5000"/>
    <n v="1988"/>
    <x v="3"/>
    <x v="0"/>
    <s v="USD"/>
    <x v="2303"/>
    <x v="2319"/>
    <b v="1"/>
    <n v="33"/>
    <b v="0"/>
    <x v="9"/>
    <n v="0.39760000000000001"/>
    <n v="1010.5"/>
    <x v="0"/>
    <m/>
  </r>
  <r>
    <n v="1780"/>
    <x v="2317"/>
    <s v="It is time to recognize and give to the indigenus groups the credit they deserve. It is time to understand where we come from."/>
    <n v="30000"/>
    <n v="11923"/>
    <x v="3"/>
    <x v="0"/>
    <s v="USD"/>
    <x v="2304"/>
    <x v="2320"/>
    <b v="1"/>
    <n v="152"/>
    <b v="0"/>
    <x v="9"/>
    <n v="0.39743333333333336"/>
    <n v="6037.5"/>
    <x v="0"/>
    <m/>
  </r>
  <r>
    <n v="1304"/>
    <x v="2318"/>
    <s v="Deal with the cold like a boss with battery-powered heating device that will heat you up in the most extreme environment."/>
    <n v="40000"/>
    <n v="15851"/>
    <x v="1"/>
    <x v="1"/>
    <s v="GBP"/>
    <x v="2305"/>
    <x v="2321"/>
    <b v="0"/>
    <n v="104"/>
    <b v="0"/>
    <x v="3"/>
    <n v="0.39627499999999999"/>
    <n v="7977.5"/>
    <x v="0"/>
    <m/>
  </r>
  <r>
    <n v="1137"/>
    <x v="2319"/>
    <s v="This classic online RPG is being overhauled to run on more devices with an interface better suited for both mobile and widescreen."/>
    <n v="25000"/>
    <n v="9875"/>
    <x v="3"/>
    <x v="0"/>
    <s v="USD"/>
    <x v="2306"/>
    <x v="2322"/>
    <b v="0"/>
    <n v="39"/>
    <b v="0"/>
    <x v="25"/>
    <n v="0.39500000000000002"/>
    <n v="4957"/>
    <x v="0"/>
    <m/>
  </r>
  <r>
    <n v="671"/>
    <x v="2320"/>
    <s v="SmoothEye tracks eye movements to accurately measure alertness and focus level, allowing you to easily and reliably test your brain."/>
    <n v="30000"/>
    <n v="11828"/>
    <x v="3"/>
    <x v="0"/>
    <s v="USD"/>
    <x v="2307"/>
    <x v="2323"/>
    <b v="0"/>
    <n v="15"/>
    <b v="0"/>
    <x v="3"/>
    <n v="0.39426666666666665"/>
    <n v="5921.5"/>
    <x v="0"/>
    <m/>
  </r>
  <r>
    <n v="1910"/>
    <x v="2321"/>
    <s v="Thinking Cleaner is an add-on for your iRobotÂ® RoombaÂ® 700/800 that makes it smarter and aware of its owner."/>
    <n v="85000"/>
    <n v="33486"/>
    <x v="3"/>
    <x v="14"/>
    <s v="EUR"/>
    <x v="2308"/>
    <x v="2324"/>
    <b v="0"/>
    <n v="285"/>
    <b v="0"/>
    <x v="31"/>
    <n v="0.39395294117647056"/>
    <n v="16885.5"/>
    <x v="0"/>
    <m/>
  </r>
  <r>
    <n v="442"/>
    <x v="2322"/>
    <s v="Doomsday is here"/>
    <n v="17000"/>
    <n v="6691"/>
    <x v="3"/>
    <x v="0"/>
    <s v="USD"/>
    <x v="2309"/>
    <x v="2325"/>
    <b v="0"/>
    <n v="17"/>
    <b v="0"/>
    <x v="28"/>
    <n v="0.39358823529411763"/>
    <n v="3354"/>
    <x v="0"/>
    <m/>
  </r>
  <r>
    <n v="894"/>
    <x v="2323"/>
    <s v="Help Saint Sebastian finish their debut album, Melancholy Breakdown, accompanied by a short documentary film about fibromyalgia."/>
    <n v="20000"/>
    <n v="7834"/>
    <x v="3"/>
    <x v="0"/>
    <s v="USD"/>
    <x v="2310"/>
    <x v="2326"/>
    <b v="0"/>
    <n v="53"/>
    <b v="0"/>
    <x v="13"/>
    <n v="0.39169999999999999"/>
    <n v="3943.5"/>
    <x v="0"/>
    <m/>
  </r>
  <r>
    <n v="2321"/>
    <x v="2324"/>
    <s v="Universal organic liquid seasoning brewed all natural from lupine, oat, salt and water for soups, salads, stews and more"/>
    <n v="10557"/>
    <n v="4130"/>
    <x v="2"/>
    <x v="5"/>
    <s v="EUR"/>
    <x v="2311"/>
    <x v="2327"/>
    <b v="0"/>
    <n v="64"/>
    <b v="0"/>
    <x v="11"/>
    <n v="0.39120962394619685"/>
    <n v="2097"/>
    <x v="0"/>
    <m/>
  </r>
  <r>
    <n v="3102"/>
    <x v="2325"/>
    <s v="Imagine being able to take a performance anywhere! Meet the Theatre Bath Bus - a magical performance space where anything is possible."/>
    <n v="16000"/>
    <n v="6258"/>
    <x v="3"/>
    <x v="1"/>
    <s v="GBP"/>
    <x v="2312"/>
    <x v="2328"/>
    <b v="0"/>
    <n v="90"/>
    <b v="0"/>
    <x v="12"/>
    <n v="0.391125"/>
    <n v="3174"/>
    <x v="0"/>
    <m/>
  </r>
  <r>
    <n v="2598"/>
    <x v="2326"/>
    <s v="I'm ready to make Tulsa happy and aware that love and kindness go hand in hand with good food!"/>
    <n v="3000"/>
    <n v="1170"/>
    <x v="3"/>
    <x v="0"/>
    <s v="USD"/>
    <x v="2313"/>
    <x v="2329"/>
    <b v="0"/>
    <n v="14"/>
    <b v="0"/>
    <x v="37"/>
    <n v="0.39"/>
    <n v="592"/>
    <x v="0"/>
    <m/>
  </r>
  <r>
    <n v="959"/>
    <x v="2327"/>
    <s v="The Pi (Arduino-Compatible) is a new kind of wearable. It's a diy smartwatch with a round display, touch ring, and a powerful CPU!"/>
    <n v="50000"/>
    <n v="19430"/>
    <x v="3"/>
    <x v="0"/>
    <s v="USD"/>
    <x v="2314"/>
    <x v="2330"/>
    <b v="0"/>
    <n v="171"/>
    <b v="0"/>
    <x v="3"/>
    <n v="0.3886"/>
    <n v="9800.5"/>
    <x v="0"/>
    <m/>
  </r>
  <r>
    <n v="1795"/>
    <x v="2328"/>
    <s v="A photography book documenting the impact of the ISAF mission on the Afghan people of Mazar-e Sharif."/>
    <n v="28000"/>
    <n v="10846"/>
    <x v="3"/>
    <x v="2"/>
    <s v="EUR"/>
    <x v="2315"/>
    <x v="2331"/>
    <b v="1"/>
    <n v="81"/>
    <b v="0"/>
    <x v="9"/>
    <n v="0.38735714285714284"/>
    <n v="5463.5"/>
    <x v="0"/>
    <m/>
  </r>
  <r>
    <n v="1069"/>
    <x v="2329"/>
    <s v="A run-n-gun zombie survival game where you scavenge for items to make the night a little less scary."/>
    <n v="2200"/>
    <n v="850"/>
    <x v="3"/>
    <x v="0"/>
    <s v="USD"/>
    <x v="2316"/>
    <x v="2332"/>
    <b v="0"/>
    <n v="21"/>
    <b v="0"/>
    <x v="29"/>
    <n v="0.38636363636363635"/>
    <n v="435.5"/>
    <x v="0"/>
    <m/>
  </r>
  <r>
    <n v="951"/>
    <x v="2330"/>
    <s v="Revolutionizing the way we walk our dogs!"/>
    <n v="50000"/>
    <n v="19195"/>
    <x v="3"/>
    <x v="0"/>
    <s v="USD"/>
    <x v="2317"/>
    <x v="2333"/>
    <b v="0"/>
    <n v="121"/>
    <b v="0"/>
    <x v="3"/>
    <n v="0.38390000000000002"/>
    <n v="9658"/>
    <x v="0"/>
    <m/>
  </r>
  <r>
    <n v="930"/>
    <x v="2331"/>
    <s v="We recorded a full-length album to be released this summer for FREE!  All we need is the last $900 to master it. Donate today for some rad gifts!"/>
    <n v="900"/>
    <n v="345"/>
    <x v="3"/>
    <x v="0"/>
    <s v="USD"/>
    <x v="2318"/>
    <x v="2334"/>
    <b v="0"/>
    <n v="5"/>
    <b v="0"/>
    <x v="27"/>
    <n v="0.38333333333333336"/>
    <n v="175"/>
    <x v="0"/>
    <m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x v="2319"/>
    <x v="2335"/>
    <b v="0"/>
    <n v="8"/>
    <b v="0"/>
    <x v="4"/>
    <n v="0.38119999999999998"/>
    <n v="480.5"/>
    <x v="0"/>
    <m/>
  </r>
  <r>
    <n v="2889"/>
    <x v="2333"/>
    <s v="Halfway, Nebraska explores the limits of hope and what it means to love someone who may be too far damaged to save."/>
    <n v="3000"/>
    <n v="1142"/>
    <x v="3"/>
    <x v="0"/>
    <s v="USD"/>
    <x v="2320"/>
    <x v="2336"/>
    <b v="0"/>
    <n v="14"/>
    <b v="0"/>
    <x v="4"/>
    <n v="0.38066666666666665"/>
    <n v="578"/>
    <x v="0"/>
    <m/>
  </r>
  <r>
    <n v="3987"/>
    <x v="2334"/>
    <s v="Write Now 5 is a new writing festival in south east London promoting new work from emerging playwrights."/>
    <n v="400"/>
    <n v="151"/>
    <x v="3"/>
    <x v="1"/>
    <s v="GBP"/>
    <x v="2321"/>
    <x v="2337"/>
    <b v="0"/>
    <n v="13"/>
    <b v="0"/>
    <x v="4"/>
    <n v="0.3775"/>
    <n v="82"/>
    <x v="0"/>
    <m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x v="778"/>
    <x v="2338"/>
    <b v="0"/>
    <n v="14"/>
    <b v="0"/>
    <x v="4"/>
    <n v="0.3775"/>
    <n v="233.5"/>
    <x v="0"/>
    <m/>
  </r>
  <r>
    <n v="4052"/>
    <x v="2336"/>
    <s v="This empowering piece encourages women to rise up and pursue their dreams, not by behaving like a boy but by,_x000a_â€œThrowing Like A Girl.â€"/>
    <n v="3000"/>
    <n v="1126"/>
    <x v="3"/>
    <x v="0"/>
    <s v="USD"/>
    <x v="2322"/>
    <x v="2339"/>
    <b v="0"/>
    <n v="13"/>
    <b v="0"/>
    <x v="4"/>
    <n v="0.37533333333333335"/>
    <n v="569.5"/>
    <x v="0"/>
    <m/>
  </r>
  <r>
    <n v="4044"/>
    <x v="2337"/>
    <s v="A bilingual play in The New Works Festival at UT that crosses cultures and explores what it means to be confident with who you are."/>
    <n v="600"/>
    <n v="225"/>
    <x v="3"/>
    <x v="0"/>
    <s v="USD"/>
    <x v="2323"/>
    <x v="2340"/>
    <b v="0"/>
    <n v="4"/>
    <b v="0"/>
    <x v="4"/>
    <n v="0.375"/>
    <n v="114.5"/>
    <x v="0"/>
    <m/>
  </r>
  <r>
    <n v="3911"/>
    <x v="2338"/>
    <s v="â€˜Ministers of Graceâ€™ imagines what the movie Ghostbusters would be like if written by William Shakespeare."/>
    <n v="8000"/>
    <n v="2993"/>
    <x v="3"/>
    <x v="0"/>
    <s v="USD"/>
    <x v="2324"/>
    <x v="2341"/>
    <b v="0"/>
    <n v="36"/>
    <b v="0"/>
    <x v="4"/>
    <n v="0.37412499999999999"/>
    <n v="1514.5"/>
    <x v="0"/>
    <m/>
  </r>
  <r>
    <n v="899"/>
    <x v="2339"/>
    <s v="Lets get 48/14 pressed and in your cd players,ipods,blogs, and facebook status'. Lets get it everywhere!"/>
    <n v="750"/>
    <n v="280"/>
    <x v="3"/>
    <x v="0"/>
    <s v="USD"/>
    <x v="2325"/>
    <x v="2342"/>
    <b v="0"/>
    <n v="8"/>
    <b v="0"/>
    <x v="13"/>
    <n v="0.37333333333333335"/>
    <n v="144"/>
    <x v="0"/>
    <m/>
  </r>
  <r>
    <n v="4035"/>
    <x v="2340"/>
    <s v="&quot;Stories are where you go to look for the truth of your own life.&quot; (Frank Delaney)"/>
    <n v="10000"/>
    <n v="3685"/>
    <x v="3"/>
    <x v="0"/>
    <s v="USD"/>
    <x v="2326"/>
    <x v="2343"/>
    <b v="0"/>
    <n v="25"/>
    <b v="0"/>
    <x v="4"/>
    <n v="0.36849999999999999"/>
    <n v="1855"/>
    <x v="0"/>
    <m/>
  </r>
  <r>
    <n v="554"/>
    <x v="2341"/>
    <s v="grplife helps non-profit and community groups engage their members while upholding an attitude of responsibility for their information"/>
    <n v="3870"/>
    <n v="1416"/>
    <x v="3"/>
    <x v="0"/>
    <s v="USD"/>
    <x v="2327"/>
    <x v="2344"/>
    <b v="0"/>
    <n v="22"/>
    <b v="0"/>
    <x v="38"/>
    <n v="0.36589147286821705"/>
    <n v="719"/>
    <x v="0"/>
    <m/>
  </r>
  <r>
    <n v="2911"/>
    <x v="2342"/>
    <s v="The Most Beautiful Things in Japan are Hidden...Our different &amp; original play from the Japanese folk tale The Bamboo Cutters Daughter."/>
    <n v="1800"/>
    <n v="657"/>
    <x v="3"/>
    <x v="0"/>
    <s v="USD"/>
    <x v="2328"/>
    <x v="2345"/>
    <b v="0"/>
    <n v="14"/>
    <b v="0"/>
    <x v="4"/>
    <n v="0.36499999999999999"/>
    <n v="335.5"/>
    <x v="0"/>
    <m/>
  </r>
  <r>
    <n v="4094"/>
    <x v="2343"/>
    <s v="Live at the Speakeasy with Ryan Anderson is a local talk show! Showcasing local artist, special guest, and talented bands."/>
    <n v="2000"/>
    <n v="730"/>
    <x v="3"/>
    <x v="0"/>
    <s v="USD"/>
    <x v="2329"/>
    <x v="2346"/>
    <b v="0"/>
    <n v="8"/>
    <b v="0"/>
    <x v="4"/>
    <n v="0.36499999999999999"/>
    <n v="369"/>
    <x v="0"/>
    <m/>
  </r>
  <r>
    <n v="3635"/>
    <x v="2344"/>
    <s v="Mary's Son is a pop opera about Jesus and the hope he brings to all people."/>
    <n v="3500"/>
    <n v="1276"/>
    <x v="3"/>
    <x v="0"/>
    <s v="USD"/>
    <x v="2330"/>
    <x v="2347"/>
    <b v="0"/>
    <n v="10"/>
    <b v="0"/>
    <x v="20"/>
    <n v="0.36457142857142855"/>
    <n v="643"/>
    <x v="0"/>
    <m/>
  </r>
  <r>
    <n v="1805"/>
    <x v="2345"/>
    <s v="The production of the book about my long term project &quot;The Travellers&quot;, Ireland`s biggest minority group with a nomadic origin."/>
    <n v="22500"/>
    <n v="8191"/>
    <x v="3"/>
    <x v="2"/>
    <s v="EUR"/>
    <x v="1647"/>
    <x v="2348"/>
    <b v="1"/>
    <n v="122"/>
    <b v="0"/>
    <x v="9"/>
    <n v="0.36404444444444445"/>
    <n v="4156.5"/>
    <x v="0"/>
    <m/>
  </r>
  <r>
    <n v="3914"/>
    <x v="2346"/>
    <s v="Bots &amp; Barrals and StoneCrabs Theatre are excited to present the UK premiere of Guillem Clua's powerful Catalan drama Skin in Flames."/>
    <n v="2500"/>
    <n v="909"/>
    <x v="3"/>
    <x v="1"/>
    <s v="GBP"/>
    <x v="2331"/>
    <x v="2349"/>
    <b v="0"/>
    <n v="27"/>
    <b v="0"/>
    <x v="4"/>
    <n v="0.36359999999999998"/>
    <n v="468"/>
    <x v="0"/>
    <m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x v="2332"/>
    <x v="2350"/>
    <b v="1"/>
    <n v="38"/>
    <b v="0"/>
    <x v="9"/>
    <n v="0.36236363636363639"/>
    <n v="2012"/>
    <x v="0"/>
    <m/>
  </r>
  <r>
    <n v="765"/>
    <x v="2348"/>
    <s v="To survive, an American socialite must fight with a Mafia boss in the French Resistance, but will his underworld ruin her in the end?"/>
    <n v="7000"/>
    <n v="2521"/>
    <x v="3"/>
    <x v="0"/>
    <s v="USD"/>
    <x v="2333"/>
    <x v="2351"/>
    <b v="0"/>
    <n v="44"/>
    <b v="0"/>
    <x v="26"/>
    <n v="0.36014285714285715"/>
    <n v="1282.5"/>
    <x v="0"/>
    <m/>
  </r>
  <r>
    <n v="183"/>
    <x v="2349"/>
    <s v="Don't kill me until I meet my Dad"/>
    <n v="12500"/>
    <n v="4482"/>
    <x v="3"/>
    <x v="1"/>
    <s v="GBP"/>
    <x v="2334"/>
    <x v="2352"/>
    <b v="0"/>
    <n v="12"/>
    <b v="0"/>
    <x v="30"/>
    <n v="0.35855999999999999"/>
    <n v="2247"/>
    <x v="0"/>
    <m/>
  </r>
  <r>
    <n v="3943"/>
    <x v="2350"/>
    <s v="Field Trip Theatre has  commissioned Alexandra Petri to write a world premiere play set in DC , &quot;The Scrum&quot;,"/>
    <n v="5000"/>
    <n v="1782"/>
    <x v="3"/>
    <x v="0"/>
    <s v="USD"/>
    <x v="2335"/>
    <x v="2353"/>
    <b v="0"/>
    <n v="13"/>
    <b v="0"/>
    <x v="4"/>
    <n v="0.35639999999999999"/>
    <n v="897.5"/>
    <x v="0"/>
    <m/>
  </r>
  <r>
    <n v="1112"/>
    <x v="2351"/>
    <s v="Tarantino-esque Adventure Game on Steroids Inspired by LucasArts, Gritty Action Movies and 1940's Animation"/>
    <n v="88000"/>
    <n v="31272.92"/>
    <x v="3"/>
    <x v="0"/>
    <s v="USD"/>
    <x v="2336"/>
    <x v="2354"/>
    <b v="0"/>
    <n v="312"/>
    <b v="0"/>
    <x v="29"/>
    <n v="0.35537409090909089"/>
    <n v="15792.46"/>
    <x v="0"/>
    <m/>
  </r>
  <r>
    <n v="693"/>
    <x v="2352"/>
    <s v="Prana is the first wearable combining breath and posture tracking to make your sitting time count."/>
    <n v="100000"/>
    <n v="35338"/>
    <x v="3"/>
    <x v="0"/>
    <s v="USD"/>
    <x v="2337"/>
    <x v="2355"/>
    <b v="0"/>
    <n v="296"/>
    <b v="0"/>
    <x v="3"/>
    <n v="0.35338000000000003"/>
    <n v="17817"/>
    <x v="0"/>
    <m/>
  </r>
  <r>
    <n v="3633"/>
    <x v="2353"/>
    <s v="SMOKEY AND THE BANDIT: THE MUSICAL_x000a_The classic film, characters and music you love, on stage, LIVE!"/>
    <n v="5000"/>
    <n v="1762"/>
    <x v="3"/>
    <x v="0"/>
    <s v="USD"/>
    <x v="2338"/>
    <x v="2356"/>
    <b v="0"/>
    <n v="31"/>
    <b v="0"/>
    <x v="20"/>
    <n v="0.35239999999999999"/>
    <n v="896.5"/>
    <x v="0"/>
    <m/>
  </r>
  <r>
    <n v="1804"/>
    <x v="2354"/>
    <s v="A beautiful book of Polaroid photographs which celebrates the beauty, diversity, and distinctive character of Colombia"/>
    <n v="15500"/>
    <n v="5452"/>
    <x v="3"/>
    <x v="0"/>
    <s v="USD"/>
    <x v="2339"/>
    <x v="2357"/>
    <b v="1"/>
    <n v="52"/>
    <b v="0"/>
    <x v="9"/>
    <n v="0.35174193548387095"/>
    <n v="2752"/>
    <x v="0"/>
    <m/>
  </r>
  <r>
    <n v="3995"/>
    <x v="2355"/>
    <s v="Headaches: a play composed of personal testimonies, writings and music, centered on mental illness and its effects on people's lives."/>
    <n v="200"/>
    <n v="70"/>
    <x v="3"/>
    <x v="1"/>
    <s v="GBP"/>
    <x v="2340"/>
    <x v="2358"/>
    <b v="0"/>
    <n v="4"/>
    <b v="0"/>
    <x v="4"/>
    <n v="0.35"/>
    <n v="37"/>
    <x v="0"/>
    <m/>
  </r>
  <r>
    <n v="3983"/>
    <x v="2356"/>
    <s v="Donâ€™t miss Golden Threadâ€™s new family-friendly play with live music about Ziryab, the 9th century musician and cultural trailblazer!"/>
    <n v="11140"/>
    <n v="3877"/>
    <x v="3"/>
    <x v="0"/>
    <s v="USD"/>
    <x v="2341"/>
    <x v="2359"/>
    <b v="0"/>
    <n v="46"/>
    <b v="0"/>
    <x v="4"/>
    <n v="0.34802513464991025"/>
    <n v="1961.5"/>
    <x v="0"/>
    <m/>
  </r>
  <r>
    <n v="972"/>
    <x v="2357"/>
    <s v="Slackers Patent-Pending Magnetic Clip and Cable System, Amazing Sound, Durability and Value Can't Be Beat...AT ANY PRICE!!"/>
    <n v="20000"/>
    <n v="6925"/>
    <x v="3"/>
    <x v="0"/>
    <s v="USD"/>
    <x v="2342"/>
    <x v="2360"/>
    <b v="0"/>
    <n v="45"/>
    <b v="0"/>
    <x v="3"/>
    <n v="0.34625"/>
    <n v="3485"/>
    <x v="0"/>
    <m/>
  </r>
  <r>
    <n v="1013"/>
    <x v="2358"/>
    <s v="Versa Prima: The first portable and wearable LED strip that's controlled via Bluetooth. Designed to be versatile for your creativity."/>
    <n v="25000"/>
    <n v="8632"/>
    <x v="1"/>
    <x v="0"/>
    <s v="USD"/>
    <x v="2343"/>
    <x v="2361"/>
    <b v="0"/>
    <n v="90"/>
    <b v="0"/>
    <x v="3"/>
    <n v="0.34527999999999998"/>
    <n v="4361"/>
    <x v="0"/>
    <m/>
  </r>
  <r>
    <n v="2702"/>
    <x v="2359"/>
    <s v="The next phase of the evolution of Hygienic Art is the building of New London's first amphitheater, a covering for the Art Park."/>
    <n v="10000"/>
    <n v="3441"/>
    <x v="2"/>
    <x v="0"/>
    <s v="USD"/>
    <x v="2344"/>
    <x v="2362"/>
    <b v="1"/>
    <n v="26"/>
    <b v="0"/>
    <x v="12"/>
    <n v="0.34410000000000002"/>
    <n v="1733.5"/>
    <x v="0"/>
    <m/>
  </r>
  <r>
    <n v="4069"/>
    <x v="2360"/>
    <s v="'The Pendulum Swings' is a three-act dark comedy that sees Frank and Michael await their execution on Death Row."/>
    <n v="1250"/>
    <n v="430"/>
    <x v="3"/>
    <x v="1"/>
    <s v="GBP"/>
    <x v="2345"/>
    <x v="2363"/>
    <b v="0"/>
    <n v="13"/>
    <b v="0"/>
    <x v="4"/>
    <n v="0.34399999999999997"/>
    <n v="221.5"/>
    <x v="0"/>
    <m/>
  </r>
  <r>
    <n v="3851"/>
    <x v="2361"/>
    <s v="A play about the horrible choices we have to make every day. Should we take a risk, or take the road most travelled?"/>
    <n v="2500"/>
    <n v="852"/>
    <x v="3"/>
    <x v="1"/>
    <s v="GBP"/>
    <x v="2346"/>
    <x v="2364"/>
    <b v="1"/>
    <n v="24"/>
    <b v="0"/>
    <x v="4"/>
    <n v="0.34079999999999999"/>
    <n v="438"/>
    <x v="0"/>
    <m/>
  </r>
  <r>
    <n v="598"/>
    <x v="2362"/>
    <s v="This is a project to create a crowd-funding site for Urantia Book readers worldwide."/>
    <n v="2500"/>
    <n v="850"/>
    <x v="3"/>
    <x v="0"/>
    <s v="USD"/>
    <x v="2347"/>
    <x v="2365"/>
    <b v="0"/>
    <n v="7"/>
    <b v="0"/>
    <x v="38"/>
    <n v="0.34"/>
    <n v="428.5"/>
    <x v="0"/>
    <m/>
  </r>
  <r>
    <n v="1549"/>
    <x v="2363"/>
    <s v="A 2016 calendar collection of landscape and wildlife photographs from award winning photographer, Steve Marler."/>
    <n v="500"/>
    <n v="170"/>
    <x v="3"/>
    <x v="0"/>
    <s v="USD"/>
    <x v="2348"/>
    <x v="2366"/>
    <b v="0"/>
    <n v="6"/>
    <b v="0"/>
    <x v="34"/>
    <n v="0.34"/>
    <n v="88"/>
    <x v="0"/>
    <m/>
  </r>
  <r>
    <n v="711"/>
    <x v="2364"/>
    <s v="Our wearable and app automates the poke you normally get from your bedpartner to make you stop snoring and making you turn to the side."/>
    <n v="100000"/>
    <n v="33791"/>
    <x v="3"/>
    <x v="14"/>
    <s v="EUR"/>
    <x v="2349"/>
    <x v="2367"/>
    <b v="0"/>
    <n v="338"/>
    <b v="0"/>
    <x v="3"/>
    <n v="0.33790999999999999"/>
    <n v="17064.5"/>
    <x v="0"/>
    <m/>
  </r>
  <r>
    <n v="1726"/>
    <x v="2365"/>
    <s v="Amanda Joy Hall's sophomore album, &quot;Every Day&quot;. Release expected July 2014"/>
    <n v="6500"/>
    <n v="2196"/>
    <x v="3"/>
    <x v="0"/>
    <s v="USD"/>
    <x v="2350"/>
    <x v="2368"/>
    <b v="0"/>
    <n v="16"/>
    <b v="0"/>
    <x v="21"/>
    <n v="0.33784615384615385"/>
    <n v="1106"/>
    <x v="0"/>
    <m/>
  </r>
  <r>
    <n v="977"/>
    <x v="2366"/>
    <s v="The unique adapter to apply standard watch straps at your Samsung Gear S2 Sport and Sport 3G! Small, functional and handsome."/>
    <n v="2700"/>
    <n v="909"/>
    <x v="3"/>
    <x v="5"/>
    <s v="EUR"/>
    <x v="2351"/>
    <x v="2369"/>
    <b v="0"/>
    <n v="12"/>
    <b v="0"/>
    <x v="3"/>
    <n v="0.33666666666666667"/>
    <n v="460.5"/>
    <x v="0"/>
    <m/>
  </r>
  <r>
    <n v="2882"/>
    <x v="2367"/>
    <s v="A one-woman show about the life of Eva Schloss, her time in Auschwitz, and the positive impact she has had on thousands of lives."/>
    <n v="750"/>
    <n v="252"/>
    <x v="3"/>
    <x v="0"/>
    <s v="USD"/>
    <x v="2352"/>
    <x v="2370"/>
    <b v="0"/>
    <n v="4"/>
    <b v="0"/>
    <x v="4"/>
    <n v="0.33600000000000002"/>
    <n v="128"/>
    <x v="0"/>
    <m/>
  </r>
  <r>
    <n v="2643"/>
    <x v="2368"/>
    <s v="A mission to build and launch a telescope to observe and photograph Earth-like planets around our nearest star system, Alpha Centauri."/>
    <n v="1000000"/>
    <n v="335597.31"/>
    <x v="1"/>
    <x v="0"/>
    <s v="USD"/>
    <x v="785"/>
    <x v="2371"/>
    <b v="1"/>
    <n v="1501"/>
    <b v="0"/>
    <x v="5"/>
    <n v="0.33559730999999998"/>
    <n v="168549.155"/>
    <x v="0"/>
    <m/>
  </r>
  <r>
    <n v="1691"/>
    <x v="2369"/>
    <s v="TUV Online is making highly effective vocal training available &amp; affordable to churches, worship leaders and singers around the world!"/>
    <n v="30000"/>
    <n v="10042"/>
    <x v="2"/>
    <x v="0"/>
    <s v="USD"/>
    <x v="2353"/>
    <x v="2372"/>
    <b v="0"/>
    <n v="38"/>
    <b v="0"/>
    <x v="21"/>
    <n v="0.33473333333333333"/>
    <n v="5040"/>
    <x v="0"/>
    <m/>
  </r>
  <r>
    <n v="180"/>
    <x v="2370"/>
    <s v="The Rest of Us follows a survivor of an outbreak that nearly destroyed the earth as he travels to find some form of humanity."/>
    <n v="1200"/>
    <n v="401"/>
    <x v="3"/>
    <x v="1"/>
    <s v="GBP"/>
    <x v="2354"/>
    <x v="2373"/>
    <b v="0"/>
    <n v="13"/>
    <b v="0"/>
    <x v="30"/>
    <n v="0.33416666666666667"/>
    <n v="207"/>
    <x v="0"/>
    <m/>
  </r>
  <r>
    <n v="2672"/>
    <x v="2371"/>
    <s v="Manylabs aims to help support 20 new residents working on open, low-cost, accessible tools for science and science education."/>
    <n v="10000"/>
    <n v="3319"/>
    <x v="3"/>
    <x v="0"/>
    <s v="USD"/>
    <x v="2355"/>
    <x v="2374"/>
    <b v="1"/>
    <n v="47"/>
    <b v="0"/>
    <x v="19"/>
    <n v="0.33189999999999997"/>
    <n v="1683"/>
    <x v="0"/>
    <m/>
  </r>
  <r>
    <n v="479"/>
    <x v="2372"/>
    <s v="ANIMATING the most INFAMOUS Math Courses in America and TRANSLATING them for the mathematical underdog!"/>
    <n v="15000"/>
    <n v="4884"/>
    <x v="3"/>
    <x v="0"/>
    <s v="USD"/>
    <x v="2356"/>
    <x v="2375"/>
    <b v="0"/>
    <n v="55"/>
    <b v="0"/>
    <x v="28"/>
    <n v="0.3256"/>
    <n v="2469.5"/>
    <x v="0"/>
    <m/>
  </r>
  <r>
    <n v="3898"/>
    <x v="2373"/>
    <s v="'Somewhere you know, nowhere you've been' a theatrical _x000a_re-imagining of Walthamstowâ€™s past acted out beneath big skies in the marshes."/>
    <n v="2500"/>
    <n v="814"/>
    <x v="3"/>
    <x v="1"/>
    <s v="GBP"/>
    <x v="2357"/>
    <x v="2376"/>
    <b v="0"/>
    <n v="16"/>
    <b v="0"/>
    <x v="4"/>
    <n v="0.3256"/>
    <n v="415"/>
    <x v="0"/>
    <m/>
  </r>
  <r>
    <n v="2885"/>
    <x v="2374"/>
    <s v="An historic and proud work of Polish nationalistic literature performed on stage."/>
    <n v="400"/>
    <n v="130"/>
    <x v="3"/>
    <x v="0"/>
    <s v="USD"/>
    <x v="2358"/>
    <x v="2377"/>
    <b v="0"/>
    <n v="5"/>
    <b v="0"/>
    <x v="4"/>
    <n v="0.32500000000000001"/>
    <n v="67.5"/>
    <x v="0"/>
    <m/>
  </r>
  <r>
    <n v="3891"/>
    <x v="2375"/>
    <s v="A comedy about a mime who dreams of becoming a stand up comedian."/>
    <n v="800"/>
    <n v="260"/>
    <x v="3"/>
    <x v="0"/>
    <s v="USD"/>
    <x v="2359"/>
    <x v="2378"/>
    <b v="0"/>
    <n v="7"/>
    <b v="0"/>
    <x v="4"/>
    <n v="0.32500000000000001"/>
    <n v="133.5"/>
    <x v="0"/>
    <m/>
  </r>
  <r>
    <n v="3958"/>
    <x v="2376"/>
    <s v="A children's theatre group constructing props out of swimming noodles to provide free Shakespeare in the parks to local communities."/>
    <n v="2000"/>
    <n v="641"/>
    <x v="3"/>
    <x v="0"/>
    <s v="USD"/>
    <x v="2360"/>
    <x v="2379"/>
    <b v="0"/>
    <n v="16"/>
    <b v="0"/>
    <x v="4"/>
    <n v="0.32050000000000001"/>
    <n v="328.5"/>
    <x v="0"/>
    <m/>
  </r>
  <r>
    <n v="3985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x v="2361"/>
    <x v="2380"/>
    <b v="0"/>
    <n v="19"/>
    <b v="0"/>
    <x v="4"/>
    <n v="0.32050000000000001"/>
    <n v="330"/>
    <x v="0"/>
    <m/>
  </r>
  <r>
    <n v="1311"/>
    <x v="2378"/>
    <s v="Control Dreams: Design Adventures, Improve Waking Performance, Explore Spirituality, Recall Dreams and Awaken Refreshed with Aladdin."/>
    <n v="250000"/>
    <n v="80070"/>
    <x v="1"/>
    <x v="0"/>
    <s v="USD"/>
    <x v="2362"/>
    <x v="2381"/>
    <b v="0"/>
    <n v="100"/>
    <b v="0"/>
    <x v="3"/>
    <n v="0.32028000000000001"/>
    <n v="40085"/>
    <x v="0"/>
    <m/>
  </r>
  <r>
    <n v="2861"/>
    <x v="2379"/>
    <s v="The University of Queensland Drama Production Course is putting on an adaptation of William Shakespeares Julius Caesar"/>
    <n v="250"/>
    <n v="80"/>
    <x v="3"/>
    <x v="6"/>
    <s v="AUD"/>
    <x v="2363"/>
    <x v="2382"/>
    <b v="0"/>
    <n v="3"/>
    <b v="0"/>
    <x v="4"/>
    <n v="0.32"/>
    <n v="41.5"/>
    <x v="0"/>
    <m/>
  </r>
  <r>
    <n v="3974"/>
    <x v="2380"/>
    <s v="We are performing Shakespeare's &quot;The Taming of the Shrew&quot; in its original Elizabethan setting at the Oxford Shakespeare Festival."/>
    <n v="1000"/>
    <n v="320"/>
    <x v="3"/>
    <x v="1"/>
    <s v="GBP"/>
    <x v="2364"/>
    <x v="2383"/>
    <b v="0"/>
    <n v="11"/>
    <b v="0"/>
    <x v="4"/>
    <n v="0.32"/>
    <n v="165.5"/>
    <x v="0"/>
    <m/>
  </r>
  <r>
    <n v="1431"/>
    <x v="2381"/>
    <s v="Iran does not adhere to International Copyright Laws. Please help me publish a Persian translation before it is illegally translated."/>
    <n v="17000"/>
    <n v="5431"/>
    <x v="3"/>
    <x v="0"/>
    <s v="USD"/>
    <x v="2365"/>
    <x v="2384"/>
    <b v="0"/>
    <n v="47"/>
    <b v="0"/>
    <x v="39"/>
    <n v="0.31947058823529412"/>
    <n v="2739"/>
    <x v="0"/>
    <m/>
  </r>
  <r>
    <n v="2845"/>
    <x v="2382"/>
    <s v="The Maderati: A bitingly witty absurdest comedy, which pokes wickedly perceptive fun at NY artist lifestyle."/>
    <n v="7500"/>
    <n v="2366"/>
    <x v="3"/>
    <x v="0"/>
    <s v="USD"/>
    <x v="2366"/>
    <x v="2385"/>
    <b v="0"/>
    <n v="39"/>
    <b v="0"/>
    <x v="4"/>
    <n v="0.31546666666666667"/>
    <n v="1202.5"/>
    <x v="0"/>
    <m/>
  </r>
  <r>
    <n v="4040"/>
    <x v="2383"/>
    <s v="This nationally published book, set in the 70â€™s, tells the untold story of singers and a friendly reunion visit turning bad."/>
    <n v="8000"/>
    <n v="2500"/>
    <x v="3"/>
    <x v="0"/>
    <s v="USD"/>
    <x v="2367"/>
    <x v="2386"/>
    <b v="0"/>
    <n v="2"/>
    <b v="0"/>
    <x v="4"/>
    <n v="0.3125"/>
    <n v="1251"/>
    <x v="0"/>
    <m/>
  </r>
  <r>
    <n v="1687"/>
    <x v="2384"/>
    <s v="Be a part of bringing &quot;YOU SAY SPEAK WE SAY MOVE&quot; into existence with FIKE. This is our first album since moving back to Baton Rouge!"/>
    <n v="10000"/>
    <n v="3125"/>
    <x v="2"/>
    <x v="0"/>
    <s v="USD"/>
    <x v="2368"/>
    <x v="2387"/>
    <b v="0"/>
    <n v="39"/>
    <b v="0"/>
    <x v="21"/>
    <n v="0.3125"/>
    <n v="1582"/>
    <x v="0"/>
    <m/>
  </r>
  <r>
    <n v="1313"/>
    <x v="2385"/>
    <s v="Clip on owner recognition for any bag with 100db+ deterrence of others from opening or moving it. Plus forget-me-not notifications."/>
    <n v="40000"/>
    <n v="12446"/>
    <x v="1"/>
    <x v="0"/>
    <s v="USD"/>
    <x v="2369"/>
    <x v="2388"/>
    <b v="0"/>
    <n v="122"/>
    <b v="0"/>
    <x v="3"/>
    <n v="0.31114999999999998"/>
    <n v="6284"/>
    <x v="0"/>
    <m/>
  </r>
  <r>
    <n v="921"/>
    <x v="2386"/>
    <s v="I'm recording the music of my uncle, Legendary trumpeter Clifford Brown. Had uncle Cliff lived, how might he revisit his music today?"/>
    <n v="15000"/>
    <n v="4635"/>
    <x v="3"/>
    <x v="0"/>
    <s v="USD"/>
    <x v="2370"/>
    <x v="2389"/>
    <b v="0"/>
    <n v="20"/>
    <b v="0"/>
    <x v="27"/>
    <n v="0.309"/>
    <n v="2327.5"/>
    <x v="0"/>
    <m/>
  </r>
  <r>
    <n v="3637"/>
    <x v="2387"/>
    <s v="THE BALLAD OF DOWNTOWN JAKE is a newly created contemporary music drama that is schedule to premiere in Phoenix, AZ in March 2015."/>
    <n v="3000"/>
    <n v="926"/>
    <x v="3"/>
    <x v="0"/>
    <s v="USD"/>
    <x v="2371"/>
    <x v="2390"/>
    <b v="0"/>
    <n v="14"/>
    <b v="0"/>
    <x v="20"/>
    <n v="0.30866666666666664"/>
    <n v="470"/>
    <x v="0"/>
    <m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x v="2372"/>
    <x v="2391"/>
    <b v="0"/>
    <n v="19"/>
    <b v="0"/>
    <x v="26"/>
    <n v="0.30862068965517242"/>
    <n v="457"/>
    <x v="0"/>
    <m/>
  </r>
  <r>
    <n v="702"/>
    <x v="2389"/>
    <s v="Realtime feedback for swim &amp; triathlon training! Visually monitor pace &amp; intervals to improve fitness. For swimmers &amp; triathletes."/>
    <n v="15000"/>
    <n v="4622.01"/>
    <x v="3"/>
    <x v="0"/>
    <s v="USD"/>
    <x v="2373"/>
    <x v="2392"/>
    <b v="0"/>
    <n v="37"/>
    <b v="0"/>
    <x v="3"/>
    <n v="0.30813400000000002"/>
    <n v="2329.5050000000001"/>
    <x v="0"/>
    <m/>
  </r>
  <r>
    <n v="1803"/>
    <x v="2390"/>
    <s v="Photographs capture fleeting experiences, where childhood is our past and adulthood is our future. In between. On the verge."/>
    <n v="17500"/>
    <n v="5390"/>
    <x v="3"/>
    <x v="0"/>
    <s v="USD"/>
    <x v="2374"/>
    <x v="2393"/>
    <b v="1"/>
    <n v="75"/>
    <b v="0"/>
    <x v="9"/>
    <n v="0.308"/>
    <n v="2732.5"/>
    <x v="0"/>
    <m/>
  </r>
  <r>
    <n v="879"/>
    <x v="2391"/>
    <s v="It'll be THE event of the year for the musically adventurous types. Don't miss this chance to bring Peter BrÃ¶tzmann to our fair city!"/>
    <n v="2100"/>
    <n v="644"/>
    <x v="3"/>
    <x v="0"/>
    <s v="USD"/>
    <x v="2375"/>
    <x v="2394"/>
    <b v="0"/>
    <n v="30"/>
    <b v="0"/>
    <x v="27"/>
    <n v="0.30666666666666664"/>
    <n v="337"/>
    <x v="0"/>
    <m/>
  </r>
  <r>
    <n v="1014"/>
    <x v="2392"/>
    <s v="CHEMION is an eyewear device that lets you show your creativity to the world."/>
    <n v="10000"/>
    <n v="3060"/>
    <x v="1"/>
    <x v="0"/>
    <s v="USD"/>
    <x v="2376"/>
    <x v="2395"/>
    <b v="0"/>
    <n v="16"/>
    <b v="0"/>
    <x v="3"/>
    <n v="0.30599999999999999"/>
    <n v="1538"/>
    <x v="0"/>
    <m/>
  </r>
  <r>
    <n v="2145"/>
    <x v="2393"/>
    <s v="When the gods of religions and days passed return to our modern world, humanity must fight for its survival and future."/>
    <n v="15000"/>
    <n v="4565"/>
    <x v="3"/>
    <x v="0"/>
    <s v="USD"/>
    <x v="2377"/>
    <x v="2396"/>
    <b v="0"/>
    <n v="89"/>
    <b v="0"/>
    <x v="29"/>
    <n v="0.30433333333333334"/>
    <n v="2327"/>
    <x v="0"/>
    <m/>
  </r>
  <r>
    <n v="934"/>
    <x v="2394"/>
    <s v="Ground Effect is my first solo EP project intended to help promote Fusion and creative music music in Saskatchewan and Canada."/>
    <n v="5000"/>
    <n v="1520"/>
    <x v="3"/>
    <x v="7"/>
    <s v="CAD"/>
    <x v="2378"/>
    <x v="2397"/>
    <b v="0"/>
    <n v="30"/>
    <b v="0"/>
    <x v="27"/>
    <n v="0.30399999999999999"/>
    <n v="775"/>
    <x v="0"/>
    <m/>
  </r>
  <r>
    <n v="3807"/>
    <x v="2395"/>
    <s v="A vibrant, street-wise, and musical performance that follows the lives of stories of the community of Washington Heights..."/>
    <n v="1500"/>
    <n v="455"/>
    <x v="3"/>
    <x v="0"/>
    <s v="USD"/>
    <x v="2379"/>
    <x v="2398"/>
    <b v="0"/>
    <n v="9"/>
    <b v="0"/>
    <x v="20"/>
    <n v="0.30333333333333334"/>
    <n v="232"/>
    <x v="0"/>
    <m/>
  </r>
  <r>
    <n v="203"/>
    <x v="2396"/>
    <s v="We are aiming to make a Web Series based on Youth Culture and the misrepresentation of socially stereotyped people."/>
    <n v="2500"/>
    <n v="746"/>
    <x v="3"/>
    <x v="1"/>
    <s v="GBP"/>
    <x v="2380"/>
    <x v="2399"/>
    <b v="0"/>
    <n v="8"/>
    <b v="0"/>
    <x v="30"/>
    <n v="0.2984"/>
    <n v="377"/>
    <x v="0"/>
    <m/>
  </r>
  <r>
    <n v="3104"/>
    <x v="2397"/>
    <s v="The Loft is CQEAP's latest studio. Located in Rockhampton's CBD we'll be running performing arts workshops for 5yrs to adults."/>
    <n v="4000"/>
    <n v="1185"/>
    <x v="3"/>
    <x v="6"/>
    <s v="AUD"/>
    <x v="2381"/>
    <x v="2400"/>
    <b v="0"/>
    <n v="5"/>
    <b v="0"/>
    <x v="12"/>
    <n v="0.29625000000000001"/>
    <n v="595"/>
    <x v="0"/>
    <m/>
  </r>
  <r>
    <n v="1002"/>
    <x v="2398"/>
    <s v="A modern day locket that uses NFC technology to link your precious photos, videos, apps, and more. Choose our design or submit yours."/>
    <n v="9999"/>
    <n v="2960"/>
    <x v="1"/>
    <x v="0"/>
    <s v="USD"/>
    <x v="2382"/>
    <x v="2401"/>
    <b v="0"/>
    <n v="22"/>
    <b v="0"/>
    <x v="3"/>
    <n v="0.29602960296029601"/>
    <n v="1491"/>
    <x v="0"/>
    <m/>
  </r>
  <r>
    <n v="983"/>
    <x v="2399"/>
    <s v="Our t-shirt maintains steady temperatures through hot and cold focal points capable of reaching a 36ÂºF/20ÂºC range in under 2 minutes!"/>
    <n v="104219"/>
    <n v="30751"/>
    <x v="3"/>
    <x v="8"/>
    <s v="EUR"/>
    <x v="2383"/>
    <x v="2402"/>
    <b v="0"/>
    <n v="179"/>
    <b v="0"/>
    <x v="3"/>
    <n v="0.2950613611721471"/>
    <n v="15465"/>
    <x v="0"/>
    <m/>
  </r>
  <r>
    <n v="1077"/>
    <x v="2400"/>
    <s v="An epic strategy game of world conquest with simultaneous turn-based multiplayer gameplay and no hotseat waiting"/>
    <n v="25000"/>
    <n v="7344"/>
    <x v="3"/>
    <x v="0"/>
    <s v="USD"/>
    <x v="2384"/>
    <x v="2403"/>
    <b v="0"/>
    <n v="167"/>
    <b v="0"/>
    <x v="29"/>
    <n v="0.29376000000000002"/>
    <n v="3755.5"/>
    <x v="0"/>
    <m/>
  </r>
  <r>
    <n v="1228"/>
    <x v="2401"/>
    <s v="Kat is partnering with Kickstarter to raise the funds to complete her first solo World music CD &quot;Gypsy&quot;!"/>
    <n v="5000"/>
    <n v="1465"/>
    <x v="1"/>
    <x v="0"/>
    <s v="USD"/>
    <x v="2385"/>
    <x v="2404"/>
    <b v="0"/>
    <n v="24"/>
    <b v="0"/>
    <x v="33"/>
    <n v="0.29299999999999998"/>
    <n v="744.5"/>
    <x v="0"/>
    <m/>
  </r>
  <r>
    <n v="670"/>
    <x v="2402"/>
    <s v="FINCLIP, the revolutionary scuba diving accessory that when attached to your fins makes getting them on the simplest thing in the world"/>
    <n v="90000"/>
    <n v="26349"/>
    <x v="3"/>
    <x v="4"/>
    <s v="EUR"/>
    <x v="2386"/>
    <x v="2405"/>
    <b v="0"/>
    <n v="310"/>
    <b v="0"/>
    <x v="3"/>
    <n v="0.29276666666666668"/>
    <n v="13329.5"/>
    <x v="0"/>
    <m/>
  </r>
  <r>
    <n v="2742"/>
    <x v="2403"/>
    <s v="The pachyderms at the Denver Zoo are moving. Follow along on the convoluted journey to their new home."/>
    <n v="2500"/>
    <n v="731"/>
    <x v="3"/>
    <x v="0"/>
    <s v="USD"/>
    <x v="2387"/>
    <x v="2406"/>
    <b v="0"/>
    <n v="18"/>
    <b v="0"/>
    <x v="32"/>
    <n v="0.29239999999999999"/>
    <n v="374.5"/>
    <x v="0"/>
    <m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x v="2388"/>
    <x v="2407"/>
    <b v="0"/>
    <n v="92"/>
    <b v="0"/>
    <x v="24"/>
    <n v="0.29228571428571426"/>
    <n v="2092"/>
    <x v="0"/>
    <m/>
  </r>
  <r>
    <n v="1546"/>
    <x v="2405"/>
    <s v="Buy and maintain 6 acres of land in West Ireland as a Wildlife Refuge for an endangered species of native Raptor called the Hen Harrier"/>
    <n v="1000"/>
    <n v="289"/>
    <x v="3"/>
    <x v="1"/>
    <s v="GBP"/>
    <x v="2389"/>
    <x v="2408"/>
    <b v="0"/>
    <n v="11"/>
    <b v="0"/>
    <x v="34"/>
    <n v="0.28899999999999998"/>
    <n v="150"/>
    <x v="0"/>
    <m/>
  </r>
  <r>
    <n v="2127"/>
    <x v="2406"/>
    <s v="Three Monkeys is an audio adventure game for PC."/>
    <n v="28000"/>
    <n v="8076"/>
    <x v="3"/>
    <x v="1"/>
    <s v="GBP"/>
    <x v="2390"/>
    <x v="2409"/>
    <b v="0"/>
    <n v="236"/>
    <b v="0"/>
    <x v="29"/>
    <n v="0.28842857142857142"/>
    <n v="4156"/>
    <x v="0"/>
    <m/>
  </r>
  <r>
    <n v="4075"/>
    <x v="2407"/>
    <s v="Set in the near future, this version of Shakespeare's classic play looks at how events that shook an empire could still happen today."/>
    <n v="2000"/>
    <n v="576"/>
    <x v="3"/>
    <x v="1"/>
    <s v="GBP"/>
    <x v="2391"/>
    <x v="2410"/>
    <b v="0"/>
    <n v="13"/>
    <b v="0"/>
    <x v="4"/>
    <n v="0.28799999999999998"/>
    <n v="294.5"/>
    <x v="0"/>
    <m/>
  </r>
  <r>
    <n v="4110"/>
    <x v="2408"/>
    <s v="Set in the height of sex, drugs and rock 'n' roll this production is an exciting new take on Moliere's classic! Performing with SpaceUK"/>
    <n v="300"/>
    <n v="86"/>
    <x v="3"/>
    <x v="1"/>
    <s v="GBP"/>
    <x v="2392"/>
    <x v="2411"/>
    <b v="0"/>
    <n v="6"/>
    <b v="0"/>
    <x v="4"/>
    <n v="0.28666666666666668"/>
    <n v="46"/>
    <x v="0"/>
    <m/>
  </r>
  <r>
    <n v="2362"/>
    <x v="2409"/>
    <s v="The Columbus Ruby Brigade has brought monthly ruby goodness and camaraderie to all participants."/>
    <n v="420"/>
    <n v="120"/>
    <x v="1"/>
    <x v="0"/>
    <s v="USD"/>
    <x v="2393"/>
    <x v="2412"/>
    <b v="0"/>
    <n v="2"/>
    <b v="0"/>
    <x v="38"/>
    <n v="0.2857142857142857"/>
    <n v="61"/>
    <x v="0"/>
    <m/>
  </r>
  <r>
    <n v="962"/>
    <x v="2410"/>
    <s v="Introducing the iDavit, a revolutionary crane-like system thatâ€™ll allow you to work anywhere. Hands free to be totally hands on."/>
    <n v="2500"/>
    <n v="712"/>
    <x v="3"/>
    <x v="0"/>
    <s v="USD"/>
    <x v="2394"/>
    <x v="2413"/>
    <b v="0"/>
    <n v="37"/>
    <b v="0"/>
    <x v="3"/>
    <n v="0.2848"/>
    <n v="374.5"/>
    <x v="0"/>
    <m/>
  </r>
  <r>
    <n v="3734"/>
    <x v="2411"/>
    <s v="Shakespeare's plays have an important message for the world. Bosnia needs to hear. Bring Shakespeare to Sarajevo! Fund performances!"/>
    <n v="1500"/>
    <n v="427"/>
    <x v="3"/>
    <x v="0"/>
    <s v="USD"/>
    <x v="2395"/>
    <x v="2414"/>
    <b v="0"/>
    <n v="7"/>
    <b v="0"/>
    <x v="4"/>
    <n v="0.28466666666666668"/>
    <n v="217"/>
    <x v="0"/>
    <m/>
  </r>
  <r>
    <n v="2137"/>
    <x v="2412"/>
    <s v="Arrest, interrogate, and uncover the truth as a local woman recruited by the KGB. For Windows, Mac &amp; Linux."/>
    <n v="50000"/>
    <n v="14203"/>
    <x v="3"/>
    <x v="7"/>
    <s v="CAD"/>
    <x v="2396"/>
    <x v="2415"/>
    <b v="0"/>
    <n v="534"/>
    <b v="0"/>
    <x v="29"/>
    <n v="0.28405999999999998"/>
    <n v="7368.5"/>
    <x v="0"/>
    <m/>
  </r>
  <r>
    <n v="2682"/>
    <x v="2413"/>
    <s v="Gourmet Toast is the culinary combination, neigh, perfection of America's most under-utilized snack: Toast."/>
    <n v="6000"/>
    <n v="1698"/>
    <x v="3"/>
    <x v="0"/>
    <s v="USD"/>
    <x v="2397"/>
    <x v="2416"/>
    <b v="0"/>
    <n v="20"/>
    <b v="0"/>
    <x v="37"/>
    <n v="0.28299999999999997"/>
    <n v="859"/>
    <x v="0"/>
    <m/>
  </r>
  <r>
    <n v="2157"/>
    <x v="2414"/>
    <s v="Gamers and 90's fans unite in this small tale of epic proportions!"/>
    <n v="75000"/>
    <n v="21144"/>
    <x v="3"/>
    <x v="0"/>
    <s v="USD"/>
    <x v="2398"/>
    <x v="2417"/>
    <b v="0"/>
    <n v="57"/>
    <b v="0"/>
    <x v="29"/>
    <n v="0.28192"/>
    <n v="10600.5"/>
    <x v="0"/>
    <m/>
  </r>
  <r>
    <n v="4028"/>
    <x v="2415"/>
    <s v="The 2014 Minnesota Fringe Festival brings the World Premiere of LightBright's one-act play, The Last King of the I.D.A."/>
    <n v="2000"/>
    <n v="561"/>
    <x v="3"/>
    <x v="0"/>
    <s v="USD"/>
    <x v="2399"/>
    <x v="2418"/>
    <b v="0"/>
    <n v="11"/>
    <b v="0"/>
    <x v="4"/>
    <n v="0.28050000000000003"/>
    <n v="286"/>
    <x v="0"/>
    <m/>
  </r>
  <r>
    <n v="950"/>
    <x v="2416"/>
    <s v="Rider worn tail light brake light. Adheres to virtually any coat, jacket or vest. Stays on even when you get off."/>
    <n v="5000"/>
    <n v="1402"/>
    <x v="3"/>
    <x v="7"/>
    <s v="CAD"/>
    <x v="2400"/>
    <x v="2419"/>
    <b v="0"/>
    <n v="24"/>
    <b v="0"/>
    <x v="3"/>
    <n v="0.28039999999999998"/>
    <n v="713"/>
    <x v="0"/>
    <m/>
  </r>
  <r>
    <n v="2747"/>
    <x v="2417"/>
    <s v="A collection of childrens poems written to educate, inspire and create quality time with parents. Beautifully illustrated, 44 pp."/>
    <n v="500"/>
    <n v="140"/>
    <x v="3"/>
    <x v="0"/>
    <s v="USD"/>
    <x v="2401"/>
    <x v="2420"/>
    <b v="0"/>
    <n v="4"/>
    <b v="0"/>
    <x v="32"/>
    <n v="0.28000000000000003"/>
    <n v="72"/>
    <x v="0"/>
    <m/>
  </r>
  <r>
    <n v="685"/>
    <x v="2418"/>
    <s v="PowerPack is an efficient and affordable backpack with a lithium-ion charger for all electronic devices offering charges on the go!"/>
    <n v="2000"/>
    <n v="553"/>
    <x v="3"/>
    <x v="0"/>
    <s v="USD"/>
    <x v="2402"/>
    <x v="2421"/>
    <b v="0"/>
    <n v="10"/>
    <b v="0"/>
    <x v="3"/>
    <n v="0.27650000000000002"/>
    <n v="281.5"/>
    <x v="0"/>
    <m/>
  </r>
  <r>
    <n v="144"/>
    <x v="2419"/>
    <s v="A film about a collapsing food industry, a lonely farmer and a lonely botanist needs your help to finish post-production!"/>
    <n v="7500"/>
    <n v="2070"/>
    <x v="1"/>
    <x v="7"/>
    <s v="CAD"/>
    <x v="2403"/>
    <x v="2422"/>
    <b v="0"/>
    <n v="37"/>
    <b v="0"/>
    <x v="22"/>
    <n v="0.27600000000000002"/>
    <n v="1053.5"/>
    <x v="0"/>
    <m/>
  </r>
  <r>
    <n v="2673"/>
    <x v="2420"/>
    <s v="We're opening up a Pixel Academy in Manhattan and we need your help to fill it with technology and tools for New York City's kids!"/>
    <n v="40000"/>
    <n v="11032"/>
    <x v="3"/>
    <x v="0"/>
    <s v="USD"/>
    <x v="2404"/>
    <x v="2423"/>
    <b v="1"/>
    <n v="66"/>
    <b v="0"/>
    <x v="19"/>
    <n v="0.27579999999999999"/>
    <n v="5549"/>
    <x v="0"/>
    <m/>
  </r>
  <r>
    <n v="4102"/>
    <x v="2421"/>
    <s v="Local Community theater to get up and running in the Idaho Falls area. Something new, something different!"/>
    <n v="500"/>
    <n v="137"/>
    <x v="3"/>
    <x v="0"/>
    <s v="USD"/>
    <x v="2405"/>
    <x v="2424"/>
    <b v="0"/>
    <n v="6"/>
    <b v="0"/>
    <x v="4"/>
    <n v="0.27400000000000002"/>
    <n v="71.5"/>
    <x v="0"/>
    <m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x v="2406"/>
    <x v="2425"/>
    <b v="0"/>
    <n v="34"/>
    <b v="0"/>
    <x v="38"/>
    <n v="0.27383999999999997"/>
    <n v="6863"/>
    <x v="0"/>
    <m/>
  </r>
  <r>
    <n v="2918"/>
    <x v="2423"/>
    <s v="A meta-theatrical retelling of Chekhov's Three Sisters, framed with Civil War Hymns, Dance, and wild theatricality."/>
    <n v="5000"/>
    <n v="1362"/>
    <x v="3"/>
    <x v="0"/>
    <s v="USD"/>
    <x v="2407"/>
    <x v="2426"/>
    <b v="0"/>
    <n v="20"/>
    <b v="0"/>
    <x v="4"/>
    <n v="0.27239999999999998"/>
    <n v="691"/>
    <x v="0"/>
    <m/>
  </r>
  <r>
    <n v="3888"/>
    <x v="2424"/>
    <s v="We are devising a vibrant new adaptation of Homer's The Odyssey featuring dynamic storytelling, stunning visuals and original music."/>
    <n v="2000"/>
    <n v="542"/>
    <x v="3"/>
    <x v="1"/>
    <s v="GBP"/>
    <x v="2408"/>
    <x v="2427"/>
    <b v="0"/>
    <n v="14"/>
    <b v="0"/>
    <x v="4"/>
    <n v="0.27100000000000002"/>
    <n v="278"/>
    <x v="0"/>
    <m/>
  </r>
  <r>
    <n v="465"/>
    <x v="2425"/>
    <s v="&quot;Amp&quot; is a short film about a robot with needs."/>
    <n v="512"/>
    <n v="138"/>
    <x v="3"/>
    <x v="0"/>
    <s v="USD"/>
    <x v="2409"/>
    <x v="2428"/>
    <b v="0"/>
    <n v="8"/>
    <b v="0"/>
    <x v="28"/>
    <n v="0.26953125"/>
    <n v="73"/>
    <x v="0"/>
    <m/>
  </r>
  <r>
    <n v="3865"/>
    <x v="2426"/>
    <s v="Sissy Entertainment delivers a delicious cabaret that blends comedic monologue, song, and traditional sketch comedy."/>
    <n v="2413"/>
    <n v="650"/>
    <x v="3"/>
    <x v="7"/>
    <s v="CAD"/>
    <x v="2410"/>
    <x v="2429"/>
    <b v="0"/>
    <n v="14"/>
    <b v="0"/>
    <x v="4"/>
    <n v="0.26937422295897223"/>
    <n v="332"/>
    <x v="0"/>
    <m/>
  </r>
  <r>
    <n v="1437"/>
    <x v="2427"/>
    <s v="Introducing A True Story That Bridges Borders: Join Us As We Translate THE BACHELOR CHAPTERS: A THINKING WOMAN'S ROMANCE Into Spanish!"/>
    <n v="3000"/>
    <n v="807"/>
    <x v="3"/>
    <x v="0"/>
    <s v="USD"/>
    <x v="2411"/>
    <x v="2430"/>
    <b v="0"/>
    <n v="22"/>
    <b v="0"/>
    <x v="39"/>
    <n v="0.26900000000000002"/>
    <n v="414.5"/>
    <x v="0"/>
    <m/>
  </r>
  <r>
    <n v="2920"/>
    <x v="2428"/>
    <s v="Help save this village theatre group. Funding required for lighting, stage equipment, &amp; ongoing productions. Involves youth  &amp; adults."/>
    <n v="2500"/>
    <n v="671"/>
    <x v="3"/>
    <x v="7"/>
    <s v="CAD"/>
    <x v="2412"/>
    <x v="2431"/>
    <b v="0"/>
    <n v="13"/>
    <b v="0"/>
    <x v="4"/>
    <n v="0.26840000000000003"/>
    <n v="342"/>
    <x v="0"/>
    <m/>
  </r>
  <r>
    <n v="4074"/>
    <x v="2429"/>
    <s v="A performance to inspire people, regardless of their faith, to visualise the repentance of Hurr and the forgiveness of Imam Hussain"/>
    <n v="2750"/>
    <n v="735"/>
    <x v="3"/>
    <x v="1"/>
    <s v="GBP"/>
    <x v="2413"/>
    <x v="2432"/>
    <b v="0"/>
    <n v="21"/>
    <b v="0"/>
    <x v="4"/>
    <n v="0.26727272727272727"/>
    <n v="378"/>
    <x v="0"/>
    <m/>
  </r>
  <r>
    <n v="2746"/>
    <x v="2430"/>
    <s v="An easy fun way for children to understand the physical limitations of someone with CFIDS and Fibromyalgia using marbles and a jar."/>
    <n v="3000"/>
    <n v="801"/>
    <x v="3"/>
    <x v="0"/>
    <s v="USD"/>
    <x v="2414"/>
    <x v="2433"/>
    <b v="0"/>
    <n v="19"/>
    <b v="0"/>
    <x v="32"/>
    <n v="0.26700000000000002"/>
    <n v="410"/>
    <x v="0"/>
    <m/>
  </r>
  <r>
    <n v="3111"/>
    <x v="2431"/>
    <s v="Help All Puppet Players perform it's 2015 season in a beautiful 200 seat theater for an entire year."/>
    <n v="20000"/>
    <n v="5328"/>
    <x v="3"/>
    <x v="0"/>
    <s v="USD"/>
    <x v="2415"/>
    <x v="2434"/>
    <b v="0"/>
    <n v="76"/>
    <b v="0"/>
    <x v="12"/>
    <n v="0.26640000000000003"/>
    <n v="2702"/>
    <x v="0"/>
    <m/>
  </r>
  <r>
    <n v="701"/>
    <x v="2432"/>
    <s v="In case you missed out on this campaign but are interested in owning a Hotblack London watch, please visit www.hotblacklondon.com."/>
    <n v="23000"/>
    <n v="6118"/>
    <x v="3"/>
    <x v="1"/>
    <s v="GBP"/>
    <x v="2416"/>
    <x v="2435"/>
    <b v="0"/>
    <n v="21"/>
    <b v="0"/>
    <x v="3"/>
    <n v="0.26600000000000001"/>
    <n v="3069.5"/>
    <x v="0"/>
    <m/>
  </r>
  <r>
    <n v="2697"/>
    <x v="2433"/>
    <s v="Stuffed waffles made from Dough. Sweet, savory, salty and then stuffed with meats, fruits, and sauces!"/>
    <n v="23000"/>
    <n v="6061"/>
    <x v="3"/>
    <x v="0"/>
    <s v="USD"/>
    <x v="2417"/>
    <x v="2436"/>
    <b v="0"/>
    <n v="52"/>
    <b v="0"/>
    <x v="37"/>
    <n v="0.26352173913043481"/>
    <n v="3056.5"/>
    <x v="0"/>
    <m/>
  </r>
  <r>
    <n v="1998"/>
    <x v="2434"/>
    <s v="I am moving to Guatemala to document and report on the growing community resistance movements across Central America and Mexico"/>
    <n v="2500"/>
    <n v="655"/>
    <x v="3"/>
    <x v="0"/>
    <s v="USD"/>
    <x v="2418"/>
    <x v="2437"/>
    <b v="0"/>
    <n v="3"/>
    <b v="0"/>
    <x v="35"/>
    <n v="0.26200000000000001"/>
    <n v="329"/>
    <x v="0"/>
    <m/>
  </r>
  <r>
    <n v="200"/>
    <x v="2435"/>
    <s v="A film dedicated to an AAF Pilot's struggle to survive behind enemy lines during WWII."/>
    <n v="6000"/>
    <n v="1571.55"/>
    <x v="3"/>
    <x v="0"/>
    <s v="USD"/>
    <x v="2419"/>
    <x v="2438"/>
    <b v="0"/>
    <n v="18"/>
    <b v="0"/>
    <x v="30"/>
    <n v="0.26192500000000002"/>
    <n v="794.77499999999998"/>
    <x v="0"/>
    <m/>
  </r>
  <r>
    <n v="1700"/>
    <x v="2436"/>
    <s v="My debut full-length album. This album will be a new direction as we hope to capture the worship that happens when you're at camp."/>
    <n v="20000"/>
    <n v="5212"/>
    <x v="2"/>
    <x v="0"/>
    <s v="USD"/>
    <x v="2420"/>
    <x v="2439"/>
    <b v="0"/>
    <n v="79"/>
    <b v="0"/>
    <x v="21"/>
    <n v="0.2606"/>
    <n v="2645.5"/>
    <x v="0"/>
    <m/>
  </r>
  <r>
    <n v="1067"/>
    <x v="2437"/>
    <s v="Canâ€™t make up your mind about something? Simply type in your two options and let the fighters of fate decide for you!"/>
    <n v="500"/>
    <n v="130"/>
    <x v="3"/>
    <x v="0"/>
    <s v="USD"/>
    <x v="2421"/>
    <x v="2440"/>
    <b v="0"/>
    <n v="10"/>
    <b v="0"/>
    <x v="29"/>
    <n v="0.26"/>
    <n v="70"/>
    <x v="0"/>
    <m/>
  </r>
  <r>
    <n v="1305"/>
    <x v="2438"/>
    <s v="Instantly alert and show friends and family where you are during an assault or an emergency with a ring that fits on your finger"/>
    <n v="30000"/>
    <n v="7793"/>
    <x v="1"/>
    <x v="0"/>
    <s v="USD"/>
    <x v="2422"/>
    <x v="2441"/>
    <b v="0"/>
    <n v="86"/>
    <b v="0"/>
    <x v="3"/>
    <n v="0.25976666666666665"/>
    <n v="3939.5"/>
    <x v="0"/>
    <m/>
  </r>
  <r>
    <n v="680"/>
    <x v="2439"/>
    <s v="A simple, vibrating belt that trains your muscles to maintain the correct posture, providing more confidence and higher energy levels."/>
    <n v="75000"/>
    <n v="19434"/>
    <x v="3"/>
    <x v="0"/>
    <s v="USD"/>
    <x v="2423"/>
    <x v="2442"/>
    <b v="0"/>
    <n v="129"/>
    <b v="0"/>
    <x v="3"/>
    <n v="0.25912000000000002"/>
    <n v="9781.5"/>
    <x v="0"/>
    <m/>
  </r>
  <r>
    <n v="1781"/>
    <x v="2440"/>
    <s v="A photobook of the US presidential election from a citizen's point of view, showing the major conventions, rallies, and election day."/>
    <n v="5500"/>
    <n v="1417"/>
    <x v="3"/>
    <x v="0"/>
    <s v="USD"/>
    <x v="2424"/>
    <x v="2443"/>
    <b v="1"/>
    <n v="24"/>
    <b v="0"/>
    <x v="9"/>
    <n v="0.25763636363636366"/>
    <n v="720.5"/>
    <x v="0"/>
    <m/>
  </r>
  <r>
    <n v="4033"/>
    <x v="2441"/>
    <s v="Help us produce an iconic new verse play, set in the year 2020, with virtuoso acting and hauntingly beautiful words and music"/>
    <n v="23900"/>
    <n v="6141.99"/>
    <x v="3"/>
    <x v="1"/>
    <s v="GBP"/>
    <x v="2425"/>
    <x v="2444"/>
    <b v="0"/>
    <n v="94"/>
    <b v="0"/>
    <x v="4"/>
    <n v="0.25698702928870293"/>
    <n v="3117.9949999999999"/>
    <x v="0"/>
    <m/>
  </r>
  <r>
    <n v="677"/>
    <x v="2442"/>
    <s v="Sinapsi is the first heated jacket designed in Italy._x000a_Now you can manage your jacket by smartphone. Power bank 5/x Charger included."/>
    <n v="50000"/>
    <n v="12792"/>
    <x v="3"/>
    <x v="4"/>
    <s v="EUR"/>
    <x v="2426"/>
    <x v="2445"/>
    <b v="0"/>
    <n v="96"/>
    <b v="0"/>
    <x v="3"/>
    <n v="0.25584000000000001"/>
    <n v="6444"/>
    <x v="0"/>
    <m/>
  </r>
  <r>
    <n v="2778"/>
    <x v="2443"/>
    <s v="Mariah is an illustrated story of a girl and a tiny Mermaid._x000a_Make  your own Mermaid Doll with the included knitting or sewing pattern!"/>
    <n v="5500"/>
    <n v="1405"/>
    <x v="3"/>
    <x v="0"/>
    <s v="USD"/>
    <x v="2427"/>
    <x v="2446"/>
    <b v="0"/>
    <n v="15"/>
    <b v="0"/>
    <x v="32"/>
    <n v="0.25545454545454543"/>
    <n v="710"/>
    <x v="0"/>
    <m/>
  </r>
  <r>
    <n v="515"/>
    <x v="2444"/>
    <s v="A Tale of Faith is an animated short film based on the heartwarming tale by Rebbe Nachman of Breslov."/>
    <n v="97000"/>
    <n v="24651"/>
    <x v="3"/>
    <x v="0"/>
    <s v="USD"/>
    <x v="2428"/>
    <x v="2447"/>
    <b v="0"/>
    <n v="34"/>
    <b v="0"/>
    <x v="28"/>
    <n v="0.25413402061855672"/>
    <n v="12342.5"/>
    <x v="0"/>
    <m/>
  </r>
  <r>
    <n v="1690"/>
    <x v="2445"/>
    <s v="Our newest project! We are hard at it trying to bring music that uplifts the spirit, and tells a story of life-changing love."/>
    <n v="2500"/>
    <n v="635"/>
    <x v="2"/>
    <x v="0"/>
    <s v="USD"/>
    <x v="2429"/>
    <x v="2448"/>
    <b v="0"/>
    <n v="11"/>
    <b v="0"/>
    <x v="21"/>
    <n v="0.254"/>
    <n v="323"/>
    <x v="0"/>
    <m/>
  </r>
  <r>
    <n v="2407"/>
    <x v="2446"/>
    <s v="Hummus-mediterranean diet, real food, organic, vegan, kosher._x000a_An original great health oriented street food in Santa Fe NM."/>
    <n v="22000"/>
    <n v="5557"/>
    <x v="3"/>
    <x v="0"/>
    <s v="USD"/>
    <x v="2430"/>
    <x v="2449"/>
    <b v="0"/>
    <n v="33"/>
    <b v="0"/>
    <x v="37"/>
    <n v="0.25259090909090909"/>
    <n v="2795"/>
    <x v="0"/>
    <m/>
  </r>
  <r>
    <n v="210"/>
    <x v="2447"/>
    <s v="A tender short film about a young man who needs advice from  someone he had no intention of ever meeting, his biological father."/>
    <n v="12000"/>
    <n v="3030"/>
    <x v="3"/>
    <x v="0"/>
    <s v="USD"/>
    <x v="2431"/>
    <x v="2450"/>
    <b v="0"/>
    <n v="33"/>
    <b v="0"/>
    <x v="30"/>
    <n v="0.2525"/>
    <n v="1531.5"/>
    <x v="0"/>
    <m/>
  </r>
  <r>
    <n v="993"/>
    <x v="2448"/>
    <s v="Shield TL is a tail light for a bicycle w/ radar technology. It makes you more visible to cars and drivers at a greater distance."/>
    <n v="70000"/>
    <n v="17561"/>
    <x v="3"/>
    <x v="0"/>
    <s v="USD"/>
    <x v="2432"/>
    <x v="2451"/>
    <b v="0"/>
    <n v="196"/>
    <b v="0"/>
    <x v="3"/>
    <n v="0.25087142857142858"/>
    <n v="8878.5"/>
    <x v="0"/>
    <m/>
  </r>
  <r>
    <n v="1500"/>
    <x v="2449"/>
    <s v="A young hero, sword play, epic tales, swamp monsters, a gang of thieves, and romance and betrayal. Forging your own destiny ain't easy."/>
    <n v="2800"/>
    <n v="701"/>
    <x v="3"/>
    <x v="0"/>
    <s v="USD"/>
    <x v="2433"/>
    <x v="2452"/>
    <b v="0"/>
    <n v="15"/>
    <b v="0"/>
    <x v="26"/>
    <n v="0.25035714285714283"/>
    <n v="358"/>
    <x v="0"/>
    <m/>
  </r>
  <r>
    <n v="3109"/>
    <x v="2450"/>
    <s v="Help us exceed our goal to convert the Sidney Auto Vue Drive-In from 35mm to digital. This will cost upwards of $75,000. Thank you!"/>
    <n v="26500"/>
    <n v="6633"/>
    <x v="3"/>
    <x v="0"/>
    <s v="USD"/>
    <x v="2434"/>
    <x v="2453"/>
    <b v="0"/>
    <n v="114"/>
    <b v="0"/>
    <x v="12"/>
    <n v="0.25030188679245285"/>
    <n v="3373.5"/>
    <x v="0"/>
    <m/>
  </r>
  <r>
    <n v="239"/>
    <x v="2451"/>
    <s v="Lovers Clint and Eli convey their conflicting perspectives of guilt and remorse while in the desolate Australian bush."/>
    <n v="1000"/>
    <n v="250"/>
    <x v="3"/>
    <x v="6"/>
    <s v="AUD"/>
    <x v="2435"/>
    <x v="2454"/>
    <b v="0"/>
    <n v="5"/>
    <b v="0"/>
    <x v="30"/>
    <n v="0.25"/>
    <n v="127.5"/>
    <x v="0"/>
    <m/>
  </r>
  <r>
    <n v="3203"/>
    <x v="2452"/>
    <s v="Escape from Reality's 1st Season &quot;Defying Gravity&quot; including The Last Five Years, Godspell, and Aida."/>
    <n v="1000"/>
    <n v="250"/>
    <x v="3"/>
    <x v="0"/>
    <s v="USD"/>
    <x v="2436"/>
    <x v="2455"/>
    <b v="0"/>
    <n v="6"/>
    <b v="0"/>
    <x v="20"/>
    <n v="0.25"/>
    <n v="128"/>
    <x v="0"/>
    <m/>
  </r>
  <r>
    <n v="874"/>
    <x v="2453"/>
    <s v="Tachoir music has been described as &quot;Highly original compositions with dazzling improvisations by virtuoso musicians&quot; - The Times"/>
    <n v="3000"/>
    <n v="730"/>
    <x v="3"/>
    <x v="0"/>
    <s v="USD"/>
    <x v="2437"/>
    <x v="2456"/>
    <b v="0"/>
    <n v="21"/>
    <b v="0"/>
    <x v="27"/>
    <n v="0.24333333333333335"/>
    <n v="375.5"/>
    <x v="0"/>
    <m/>
  </r>
  <r>
    <n v="3959"/>
    <x v="2454"/>
    <s v="A free website for theatre on California's central coast - actors, auditions, &amp; shows in Santa Barbara, San Luis Obispo, &amp; Montetey."/>
    <n v="1200"/>
    <n v="292"/>
    <x v="3"/>
    <x v="0"/>
    <s v="USD"/>
    <x v="2438"/>
    <x v="2457"/>
    <b v="0"/>
    <n v="12"/>
    <b v="0"/>
    <x v="4"/>
    <n v="0.24333333333333335"/>
    <n v="152"/>
    <x v="0"/>
    <m/>
  </r>
  <r>
    <n v="3955"/>
    <x v="2455"/>
    <s v="FHE High School Theatre Booster Fund Raiser for Costumes --Fall Play Snow Queen and Spring Musical Once on this Island"/>
    <n v="1750"/>
    <n v="425"/>
    <x v="3"/>
    <x v="0"/>
    <s v="USD"/>
    <x v="2439"/>
    <x v="2458"/>
    <b v="0"/>
    <n v="8"/>
    <b v="0"/>
    <x v="4"/>
    <n v="0.24285714285714285"/>
    <n v="216.5"/>
    <x v="0"/>
    <m/>
  </r>
  <r>
    <n v="4010"/>
    <x v="2456"/>
    <s v="JUNTO Productions is proud to present our first production, the premiere of The Connection, a play by Jeffrey Paul."/>
    <n v="7200"/>
    <n v="1742"/>
    <x v="3"/>
    <x v="0"/>
    <s v="USD"/>
    <x v="2440"/>
    <x v="2459"/>
    <b v="0"/>
    <n v="38"/>
    <b v="0"/>
    <x v="4"/>
    <n v="0.24194444444444443"/>
    <n v="890"/>
    <x v="0"/>
    <m/>
  </r>
  <r>
    <n v="3967"/>
    <x v="2457"/>
    <s v="Ramsay Wise is painting the backdrops for the Maplewood Barn Theatre's summer 2017 production. He needs canvas and paint."/>
    <n v="1700"/>
    <n v="410"/>
    <x v="3"/>
    <x v="0"/>
    <s v="USD"/>
    <x v="2441"/>
    <x v="2460"/>
    <b v="0"/>
    <n v="10"/>
    <b v="0"/>
    <x v="4"/>
    <n v="0.2411764705882353"/>
    <n v="210"/>
    <x v="0"/>
    <m/>
  </r>
  <r>
    <n v="867"/>
    <x v="2458"/>
    <s v="MichÃ© Fambro records the long-awaited Jazz Crooner album.  Favorite standards, and soon-to-be classic originals in one memorable album."/>
    <n v="5000"/>
    <n v="1201"/>
    <x v="3"/>
    <x v="0"/>
    <s v="USD"/>
    <x v="2442"/>
    <x v="2461"/>
    <b v="0"/>
    <n v="11"/>
    <b v="0"/>
    <x v="27"/>
    <n v="0.2402"/>
    <n v="606"/>
    <x v="0"/>
    <m/>
  </r>
  <r>
    <n v="1783"/>
    <x v="2459"/>
    <s v="My Buddy Spirit and I, Ara, camping full time camera on hand for a bit over nine years. &quot;Hue of my Vision&quot; is our Photo Book."/>
    <n v="40000"/>
    <n v="9477"/>
    <x v="3"/>
    <x v="0"/>
    <s v="USD"/>
    <x v="2443"/>
    <x v="2462"/>
    <b v="1"/>
    <n v="185"/>
    <b v="0"/>
    <x v="9"/>
    <n v="0.236925"/>
    <n v="4831"/>
    <x v="0"/>
    <m/>
  </r>
  <r>
    <n v="3051"/>
    <x v="2460"/>
    <s v="The ABC tour: 26 comedy-juggling shows in 26 different venues - chosen by YOU - each beginning with a different letter of the alphabet."/>
    <n v="3500"/>
    <n v="827"/>
    <x v="3"/>
    <x v="1"/>
    <s v="GBP"/>
    <x v="2444"/>
    <x v="2463"/>
    <b v="1"/>
    <n v="35"/>
    <b v="0"/>
    <x v="12"/>
    <n v="0.23628571428571429"/>
    <n v="431"/>
    <x v="0"/>
    <m/>
  </r>
  <r>
    <n v="2596"/>
    <x v="2461"/>
    <s v="I'm bringing passion, talent, and most importantly some amazing gourmet food to the streets of Lethbridge and southern Alberta."/>
    <n v="35000"/>
    <n v="8256"/>
    <x v="3"/>
    <x v="7"/>
    <s v="CAD"/>
    <x v="2445"/>
    <x v="2464"/>
    <b v="0"/>
    <n v="27"/>
    <b v="0"/>
    <x v="37"/>
    <n v="0.23588571428571428"/>
    <n v="4141.5"/>
    <x v="0"/>
    <m/>
  </r>
  <r>
    <n v="3089"/>
    <x v="2462"/>
    <s v="A community space in Somerville, MA to celebrate the beautiful intersection of sports and creativity."/>
    <n v="25000"/>
    <n v="5854"/>
    <x v="3"/>
    <x v="0"/>
    <s v="USD"/>
    <x v="2446"/>
    <x v="2465"/>
    <b v="0"/>
    <n v="45"/>
    <b v="0"/>
    <x v="12"/>
    <n v="0.23416000000000001"/>
    <n v="2949.5"/>
    <x v="0"/>
    <m/>
  </r>
  <r>
    <n v="2880"/>
    <x v="2463"/>
    <s v="BELIEF leaves res &amp; crosses nations, swims the Atlantic, landing on Isle where Salish meets Gaelic, where humanity transcends barriers"/>
    <n v="12000"/>
    <n v="2800"/>
    <x v="3"/>
    <x v="0"/>
    <s v="USD"/>
    <x v="2447"/>
    <x v="2466"/>
    <b v="0"/>
    <n v="29"/>
    <b v="0"/>
    <x v="4"/>
    <n v="0.23333333333333334"/>
    <n v="1414.5"/>
    <x v="0"/>
    <m/>
  </r>
  <r>
    <n v="150"/>
    <x v="2464"/>
    <s v="The untold story of Captain Robert April and the first launching of the starship U.S.S. Enterprise,  NCC-1701"/>
    <n v="130000"/>
    <n v="30112"/>
    <x v="1"/>
    <x v="0"/>
    <s v="USD"/>
    <x v="2448"/>
    <x v="2467"/>
    <b v="0"/>
    <n v="67"/>
    <b v="0"/>
    <x v="22"/>
    <n v="0.23163076923076922"/>
    <n v="15089.5"/>
    <x v="0"/>
    <m/>
  </r>
  <r>
    <n v="593"/>
    <x v="2465"/>
    <s v="One Day Your Life May Just Depend on Staying Anonymous Online.  Or You Just May Not Want Google, Amazon Or The NSA Knowing Your Details"/>
    <n v="500"/>
    <n v="115"/>
    <x v="3"/>
    <x v="1"/>
    <s v="GBP"/>
    <x v="2449"/>
    <x v="2468"/>
    <b v="0"/>
    <n v="7"/>
    <b v="0"/>
    <x v="38"/>
    <n v="0.23"/>
    <n v="61"/>
    <x v="0"/>
    <m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x v="2450"/>
    <x v="2469"/>
    <b v="0"/>
    <n v="35"/>
    <b v="0"/>
    <x v="36"/>
    <n v="0.2291"/>
    <n v="1163"/>
    <x v="0"/>
    <m/>
  </r>
  <r>
    <n v="519"/>
    <x v="2467"/>
    <s v="&quot;When the dream of childhood is stolen... a nightmare is born&quot; A dark animated fantasy film by indie filmmaker M dot Strange."/>
    <n v="12001"/>
    <n v="2746"/>
    <x v="3"/>
    <x v="0"/>
    <s v="USD"/>
    <x v="2451"/>
    <x v="2470"/>
    <b v="0"/>
    <n v="70"/>
    <b v="0"/>
    <x v="28"/>
    <n v="0.22881426547787684"/>
    <n v="1408"/>
    <x v="0"/>
    <m/>
  </r>
  <r>
    <n v="1017"/>
    <x v="2468"/>
    <s v="Enjoy high-quality sound and the possibility to control your smartphone and apps using custom voice commands and head movements."/>
    <n v="250000"/>
    <n v="57197"/>
    <x v="1"/>
    <x v="0"/>
    <s v="USD"/>
    <x v="2452"/>
    <x v="2471"/>
    <b v="0"/>
    <n v="355"/>
    <b v="0"/>
    <x v="3"/>
    <n v="0.22878799999999999"/>
    <n v="28776"/>
    <x v="0"/>
    <m/>
  </r>
  <r>
    <n v="3093"/>
    <x v="2469"/>
    <s v="Jump in the deep end of the provocative and darkly humourous, POOL (NO WATER)...to be performed in a Pool!  Directed by Gordon McCall."/>
    <n v="4000"/>
    <n v="910"/>
    <x v="3"/>
    <x v="7"/>
    <s v="CAD"/>
    <x v="1274"/>
    <x v="2472"/>
    <b v="0"/>
    <n v="17"/>
    <b v="0"/>
    <x v="12"/>
    <n v="0.22750000000000001"/>
    <n v="463.5"/>
    <x v="0"/>
    <m/>
  </r>
  <r>
    <n v="2405"/>
    <x v="2470"/>
    <s v="We are the first gaming-themed food truck, bringing gourmet pub fare to the Jacksonville area."/>
    <n v="5000"/>
    <n v="1126"/>
    <x v="3"/>
    <x v="0"/>
    <s v="USD"/>
    <x v="2453"/>
    <x v="2473"/>
    <b v="0"/>
    <n v="20"/>
    <b v="0"/>
    <x v="37"/>
    <n v="0.22520000000000001"/>
    <n v="573"/>
    <x v="0"/>
    <m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x v="2454"/>
    <x v="2474"/>
    <b v="0"/>
    <n v="12"/>
    <b v="0"/>
    <x v="4"/>
    <n v="0.22500000000000001"/>
    <n v="118.5"/>
    <x v="0"/>
    <m/>
  </r>
  <r>
    <n v="1330"/>
    <x v="2472"/>
    <s v="Outdoor play is essential. Wanderwatch helps to make it fun and safe! Fun for kids, great for parents. Time to Play!"/>
    <n v="35000"/>
    <n v="7873"/>
    <x v="1"/>
    <x v="0"/>
    <s v="USD"/>
    <x v="2455"/>
    <x v="2475"/>
    <b v="0"/>
    <n v="50"/>
    <b v="0"/>
    <x v="3"/>
    <n v="0.22494285714285714"/>
    <n v="3961.5"/>
    <x v="0"/>
    <m/>
  </r>
  <r>
    <n v="169"/>
    <x v="2473"/>
    <s v="Family is a short film about a father and son and two brothers who were separated by the Korean war and finally reunite after 60 years."/>
    <n v="2500"/>
    <n v="560"/>
    <x v="3"/>
    <x v="1"/>
    <s v="GBP"/>
    <x v="2456"/>
    <x v="2476"/>
    <b v="0"/>
    <n v="10"/>
    <b v="0"/>
    <x v="30"/>
    <n v="0.224"/>
    <n v="285"/>
    <x v="0"/>
    <m/>
  </r>
  <r>
    <n v="910"/>
    <x v="2474"/>
    <s v="After the success of my first album &quot;A Very Hattie Christmas&quot; I'm coming back with my second album &quot;The Way We Used To Bee&quot;."/>
    <n v="550"/>
    <n v="123"/>
    <x v="3"/>
    <x v="1"/>
    <s v="GBP"/>
    <x v="2457"/>
    <x v="2477"/>
    <b v="0"/>
    <n v="5"/>
    <b v="0"/>
    <x v="27"/>
    <n v="0.22363636363636363"/>
    <n v="64"/>
    <x v="0"/>
    <m/>
  </r>
  <r>
    <n v="4057"/>
    <x v="2475"/>
    <s v="Exhilarating Double Bill uniting London premiere of THE TWELFTH BATTLE OF ISONZO &amp; thrilling revival of JUDITH: A PARTING FROM THE BODY"/>
    <n v="3500"/>
    <n v="775"/>
    <x v="3"/>
    <x v="1"/>
    <s v="GBP"/>
    <x v="2458"/>
    <x v="2478"/>
    <b v="0"/>
    <n v="6"/>
    <b v="0"/>
    <x v="4"/>
    <n v="0.22142857142857142"/>
    <n v="390.5"/>
    <x v="0"/>
    <m/>
  </r>
  <r>
    <n v="708"/>
    <x v="2476"/>
    <s v="Glowbelt is the world's first rectractable LED safety belt for fans of the great outdoors, fitness enthusiasts, children and more."/>
    <n v="40000"/>
    <n v="8837"/>
    <x v="3"/>
    <x v="1"/>
    <s v="GBP"/>
    <x v="2459"/>
    <x v="2479"/>
    <b v="0"/>
    <n v="369"/>
    <b v="0"/>
    <x v="3"/>
    <n v="0.22092500000000001"/>
    <n v="4603"/>
    <x v="0"/>
    <m/>
  </r>
  <r>
    <n v="1796"/>
    <x v="2477"/>
    <s v="Kenema is a stunning portrait photography book by British Photographer, Peter Dibdin, capturing community life in Kenema, Sierra Leone."/>
    <n v="19000"/>
    <n v="4190"/>
    <x v="3"/>
    <x v="1"/>
    <s v="GBP"/>
    <x v="2460"/>
    <x v="2480"/>
    <b v="1"/>
    <n v="86"/>
    <b v="0"/>
    <x v="9"/>
    <n v="0.22052631578947368"/>
    <n v="2138"/>
    <x v="0"/>
    <m/>
  </r>
  <r>
    <n v="4053"/>
    <x v="2478"/>
    <s v="'Time at the Bar!' is a play written by Kieran Mellish, a student at Loughborough University and member of LSU Stage Society."/>
    <n v="500"/>
    <n v="110"/>
    <x v="3"/>
    <x v="1"/>
    <s v="GBP"/>
    <x v="2461"/>
    <x v="2481"/>
    <b v="0"/>
    <n v="2"/>
    <b v="0"/>
    <x v="4"/>
    <n v="0.22"/>
    <n v="56"/>
    <x v="0"/>
    <m/>
  </r>
  <r>
    <n v="3842"/>
    <x v="2479"/>
    <s v="Follow the sell-out Tree Folk Theatre, as we lead you through The Tempest with masks, puppetry and live music! 15th July - 3rd August"/>
    <n v="5000"/>
    <n v="1097"/>
    <x v="3"/>
    <x v="1"/>
    <s v="GBP"/>
    <x v="2462"/>
    <x v="2482"/>
    <b v="1"/>
    <n v="23"/>
    <b v="0"/>
    <x v="4"/>
    <n v="0.21940000000000001"/>
    <n v="560"/>
    <x v="0"/>
    <m/>
  </r>
  <r>
    <n v="485"/>
    <x v="2480"/>
    <s v="Last few days to make this toon a reality! 5 funny toons for YOU! See the pilot episode here!"/>
    <n v="37956"/>
    <n v="8315.01"/>
    <x v="3"/>
    <x v="1"/>
    <s v="GBP"/>
    <x v="2463"/>
    <x v="2483"/>
    <b v="0"/>
    <n v="125"/>
    <b v="0"/>
    <x v="28"/>
    <n v="0.21906971229845085"/>
    <n v="4220.0050000000001"/>
    <x v="0"/>
    <m/>
  </r>
  <r>
    <n v="2745"/>
    <x v="2481"/>
    <s v="A spunky little girl, driven by a love of pumpkin pie, overcomes her fears and serendipitiously discovers what she'll be for Halloween"/>
    <n v="8000"/>
    <n v="1751"/>
    <x v="3"/>
    <x v="0"/>
    <s v="USD"/>
    <x v="2464"/>
    <x v="2484"/>
    <b v="0"/>
    <n v="49"/>
    <b v="0"/>
    <x v="32"/>
    <n v="0.21887499999999999"/>
    <n v="900"/>
    <x v="0"/>
    <m/>
  </r>
  <r>
    <n v="2917"/>
    <x v="2482"/>
    <s v="Cross dressing, cross gartering, crossed swords. Cross a bridge and come see this fantastically fun rendition of Twelfth Night"/>
    <n v="2000"/>
    <n v="437"/>
    <x v="3"/>
    <x v="0"/>
    <s v="USD"/>
    <x v="2465"/>
    <x v="2485"/>
    <b v="0"/>
    <n v="9"/>
    <b v="0"/>
    <x v="4"/>
    <n v="0.2185"/>
    <n v="223"/>
    <x v="0"/>
    <m/>
  </r>
  <r>
    <n v="1683"/>
    <x v="2483"/>
    <s v="Rendre tÃ©moignage de ce que Dieu fait chaque jour pour moi et venir en  aide  aux autres, c'est  mon but."/>
    <n v="3500"/>
    <n v="760"/>
    <x v="2"/>
    <x v="3"/>
    <s v="EUR"/>
    <x v="2466"/>
    <x v="2486"/>
    <b v="0"/>
    <n v="10"/>
    <b v="0"/>
    <x v="21"/>
    <n v="0.21714285714285714"/>
    <n v="385"/>
    <x v="0"/>
    <m/>
  </r>
  <r>
    <n v="4083"/>
    <x v="2484"/>
    <s v="Condemned to death for Collaboration with the Nazis, popular French Singer &amp; Entertainer Maurice Chevalier tells his side of the story"/>
    <n v="3500"/>
    <n v="759"/>
    <x v="3"/>
    <x v="0"/>
    <s v="USD"/>
    <x v="2467"/>
    <x v="2487"/>
    <b v="0"/>
    <n v="6"/>
    <b v="0"/>
    <x v="4"/>
    <n v="0.21685714285714286"/>
    <n v="382.5"/>
    <x v="0"/>
    <m/>
  </r>
  <r>
    <n v="672"/>
    <x v="2485"/>
    <s v="Fashion accessories used to instantly link with people you meet and exchange contact info, money, documents, media and so much more."/>
    <n v="50000"/>
    <n v="10814"/>
    <x v="3"/>
    <x v="0"/>
    <s v="USD"/>
    <x v="2468"/>
    <x v="2488"/>
    <b v="0"/>
    <n v="215"/>
    <b v="0"/>
    <x v="3"/>
    <n v="0.21628"/>
    <n v="5514.5"/>
    <x v="0"/>
    <m/>
  </r>
  <r>
    <n v="467"/>
    <x v="2486"/>
    <s v="Unfiltered + uncensored radio hosts Kris and Berman, create an adult animated series based on the mock lives of prank call characters."/>
    <n v="20000"/>
    <n v="4315"/>
    <x v="3"/>
    <x v="0"/>
    <s v="USD"/>
    <x v="2469"/>
    <x v="2489"/>
    <b v="0"/>
    <n v="39"/>
    <b v="0"/>
    <x v="28"/>
    <n v="0.21575"/>
    <n v="2177"/>
    <x v="0"/>
    <m/>
  </r>
  <r>
    <n v="3893"/>
    <x v="2487"/>
    <s v="An inspiring story of a young girl's journey from childhood to adulthood told through monologue, dialogue, poetry and music and dance."/>
    <n v="50000"/>
    <n v="10775"/>
    <x v="3"/>
    <x v="0"/>
    <s v="USD"/>
    <x v="2470"/>
    <x v="2490"/>
    <b v="0"/>
    <n v="84"/>
    <b v="0"/>
    <x v="4"/>
    <n v="0.2155"/>
    <n v="5429.5"/>
    <x v="0"/>
    <m/>
  </r>
  <r>
    <n v="669"/>
    <x v="2488"/>
    <s v="Beautiful automatic watches, made for every moment._x000a_Sports, business, casual.....it fits every moment of your life."/>
    <n v="200000"/>
    <n v="43015"/>
    <x v="3"/>
    <x v="10"/>
    <s v="SEK"/>
    <x v="2471"/>
    <x v="2491"/>
    <b v="0"/>
    <n v="28"/>
    <b v="0"/>
    <x v="3"/>
    <n v="0.21507499999999999"/>
    <n v="21521.5"/>
    <x v="0"/>
    <m/>
  </r>
  <r>
    <n v="3737"/>
    <x v="1067"/>
    <s v="The ASU Theatre and Shakespeare Club presents Measure For Measure directed by Jordyn Ochser."/>
    <n v="700"/>
    <n v="150"/>
    <x v="3"/>
    <x v="0"/>
    <s v="USD"/>
    <x v="2472"/>
    <x v="2492"/>
    <b v="0"/>
    <n v="4"/>
    <b v="0"/>
    <x v="4"/>
    <n v="0.21428571428571427"/>
    <n v="77"/>
    <x v="0"/>
    <m/>
  </r>
  <r>
    <n v="4104"/>
    <x v="2489"/>
    <s v="PETER PAN, written by Ebony Rattle, is a new retelling of the classic play by J.M. Barrie about a boy who refused to grow up."/>
    <n v="3000"/>
    <n v="641"/>
    <x v="3"/>
    <x v="6"/>
    <s v="AUD"/>
    <x v="2473"/>
    <x v="2493"/>
    <b v="0"/>
    <n v="14"/>
    <b v="0"/>
    <x v="4"/>
    <n v="0.21366666666666667"/>
    <n v="327.5"/>
    <x v="0"/>
    <m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x v="2474"/>
    <x v="2494"/>
    <b v="0"/>
    <n v="121"/>
    <b v="0"/>
    <x v="38"/>
    <n v="0.21363333333333334"/>
    <n v="6469.5"/>
    <x v="0"/>
    <m/>
  </r>
  <r>
    <n v="1771"/>
    <x v="2491"/>
    <s v="Photographic book on the historic oil region of Pennsylvania where Edwin Drake drilled the well that started the modern oil industry."/>
    <n v="4200"/>
    <n v="895"/>
    <x v="3"/>
    <x v="1"/>
    <s v="GBP"/>
    <x v="2475"/>
    <x v="2495"/>
    <b v="1"/>
    <n v="25"/>
    <b v="0"/>
    <x v="9"/>
    <n v="0.21309523809523809"/>
    <n v="460"/>
    <x v="0"/>
    <m/>
  </r>
  <r>
    <n v="3843"/>
    <x v="2492"/>
    <s v="Vengeance Can Wait navigates Japanese sub-culture as it charts a dark, twisted and touching, â€œdifferentâ€ kind of love story."/>
    <n v="5000"/>
    <n v="1065"/>
    <x v="3"/>
    <x v="0"/>
    <s v="USD"/>
    <x v="2476"/>
    <x v="2496"/>
    <b v="1"/>
    <n v="19"/>
    <b v="0"/>
    <x v="4"/>
    <n v="0.21299999999999999"/>
    <n v="542"/>
    <x v="0"/>
    <m/>
  </r>
  <r>
    <n v="1566"/>
    <x v="2493"/>
    <s v="Joe DeVito's first Art Book and original King Kong novellas available in both Limited and Deluxe Editions."/>
    <n v="30000"/>
    <n v="6375"/>
    <x v="1"/>
    <x v="0"/>
    <s v="USD"/>
    <x v="2477"/>
    <x v="2497"/>
    <b v="0"/>
    <n v="59"/>
    <b v="0"/>
    <x v="36"/>
    <n v="0.21249999999999999"/>
    <n v="3217"/>
    <x v="0"/>
    <m/>
  </r>
  <r>
    <n v="1737"/>
    <x v="2494"/>
    <s v="An instrumental project in which all songs are incorporated around the healing power of our God. Used for times of prayer &amp; devotion"/>
    <n v="4000"/>
    <n v="850"/>
    <x v="3"/>
    <x v="0"/>
    <s v="USD"/>
    <x v="2478"/>
    <x v="2498"/>
    <b v="0"/>
    <n v="15"/>
    <b v="0"/>
    <x v="21"/>
    <n v="0.21249999999999999"/>
    <n v="432.5"/>
    <x v="0"/>
    <m/>
  </r>
  <r>
    <n v="1984"/>
    <x v="2495"/>
    <s v="Does love lasts longer than &quot;Love Locks&quot; ?_x000a__x000a_A photographic journey into the lives of these 'love-locked' couples."/>
    <n v="15000"/>
    <n v="3172"/>
    <x v="3"/>
    <x v="0"/>
    <s v="USD"/>
    <x v="2479"/>
    <x v="2499"/>
    <b v="0"/>
    <n v="7"/>
    <b v="0"/>
    <x v="35"/>
    <n v="0.21146666666666666"/>
    <n v="1589.5"/>
    <x v="0"/>
    <m/>
  </r>
  <r>
    <n v="3972"/>
    <x v="2496"/>
    <s v="We're a horror based theatre company in Oklahoma City beginning our first season of shows."/>
    <n v="1000"/>
    <n v="211"/>
    <x v="3"/>
    <x v="0"/>
    <s v="USD"/>
    <x v="2480"/>
    <x v="2500"/>
    <b v="0"/>
    <n v="8"/>
    <b v="0"/>
    <x v="4"/>
    <n v="0.21099999999999999"/>
    <n v="109.5"/>
    <x v="0"/>
    <m/>
  </r>
  <r>
    <n v="181"/>
    <x v="2497"/>
    <s v="Christina has been suffering with flash backs and some very disturbing nightmares and realises that it is more than just nightmares."/>
    <n v="3423"/>
    <n v="722"/>
    <x v="3"/>
    <x v="1"/>
    <s v="GBP"/>
    <x v="2481"/>
    <x v="2501"/>
    <b v="0"/>
    <n v="4"/>
    <b v="0"/>
    <x v="30"/>
    <n v="0.21092608822670172"/>
    <n v="363"/>
    <x v="0"/>
    <m/>
  </r>
  <r>
    <n v="922"/>
    <x v="2498"/>
    <s v="Our goal is to help educate the world about jazz and its components; how it relates to love, romance, and success."/>
    <n v="27000"/>
    <n v="5680"/>
    <x v="3"/>
    <x v="0"/>
    <s v="USD"/>
    <x v="2482"/>
    <x v="2502"/>
    <b v="0"/>
    <n v="30"/>
    <b v="0"/>
    <x v="27"/>
    <n v="0.21037037037037037"/>
    <n v="2855"/>
    <x v="0"/>
    <m/>
  </r>
  <r>
    <n v="2655"/>
    <x v="2499"/>
    <s v="Thank you for your support!"/>
    <n v="15000"/>
    <n v="3155"/>
    <x v="1"/>
    <x v="0"/>
    <s v="USD"/>
    <x v="2483"/>
    <x v="2503"/>
    <b v="0"/>
    <n v="43"/>
    <b v="0"/>
    <x v="5"/>
    <n v="0.21033333333333334"/>
    <n v="1599"/>
    <x v="0"/>
    <m/>
  </r>
  <r>
    <n v="3135"/>
    <x v="2500"/>
    <s v="SEVEN tells the true stories of 7 women who bravely fought for the well-being of women, families, and children around the globe."/>
    <n v="777"/>
    <n v="162"/>
    <x v="2"/>
    <x v="0"/>
    <s v="USD"/>
    <x v="2484"/>
    <x v="2504"/>
    <b v="0"/>
    <n v="7"/>
    <b v="0"/>
    <x v="4"/>
    <n v="0.20849420849420849"/>
    <n v="84.5"/>
    <x v="0"/>
    <m/>
  </r>
  <r>
    <n v="2896"/>
    <x v="2501"/>
    <s v="&quot;Miracle on 34th Street&quot; is about faith and believing in others. _x000a_We believe. Do you?"/>
    <n v="3000"/>
    <n v="625"/>
    <x v="3"/>
    <x v="0"/>
    <s v="USD"/>
    <x v="2485"/>
    <x v="2505"/>
    <b v="0"/>
    <n v="12"/>
    <b v="0"/>
    <x v="4"/>
    <n v="0.20833333333333334"/>
    <n v="318.5"/>
    <x v="0"/>
    <m/>
  </r>
  <r>
    <n v="2324"/>
    <x v="2502"/>
    <s v="A city centre shop selling great locally made food with room to chat and learn about eachother."/>
    <n v="7500"/>
    <n v="1555"/>
    <x v="2"/>
    <x v="1"/>
    <s v="GBP"/>
    <x v="2486"/>
    <x v="2506"/>
    <b v="0"/>
    <n v="61"/>
    <b v="0"/>
    <x v="11"/>
    <n v="0.20733333333333334"/>
    <n v="808"/>
    <x v="0"/>
    <m/>
  </r>
  <r>
    <n v="1165"/>
    <x v="2503"/>
    <s v="Join us in transforming Dreamy Creations truck into a food truck so we can bring you the most delicious cupcakes to your neighborhood!"/>
    <n v="10000"/>
    <n v="2070.5"/>
    <x v="3"/>
    <x v="0"/>
    <s v="USD"/>
    <x v="2487"/>
    <x v="2507"/>
    <b v="0"/>
    <n v="25"/>
    <b v="0"/>
    <x v="37"/>
    <n v="0.20705000000000001"/>
    <n v="1047.75"/>
    <x v="0"/>
    <m/>
  </r>
  <r>
    <n v="1594"/>
    <x v="2504"/>
    <s v="I photograph my love of New Orleans, create canvases and share those memories with you."/>
    <n v="1000"/>
    <n v="205"/>
    <x v="3"/>
    <x v="0"/>
    <s v="USD"/>
    <x v="2488"/>
    <x v="2508"/>
    <b v="0"/>
    <n v="10"/>
    <b v="0"/>
    <x v="24"/>
    <n v="0.20499999999999999"/>
    <n v="107.5"/>
    <x v="0"/>
    <m/>
  </r>
  <r>
    <n v="1800"/>
    <x v="2505"/>
    <s v="Shot over 3 years in the U.K &amp; U.S, and featured in press worldwide, we need your help to back the highly anticipated Sikh Project book"/>
    <n v="46260"/>
    <n v="9460"/>
    <x v="3"/>
    <x v="1"/>
    <s v="GBP"/>
    <x v="2489"/>
    <x v="2509"/>
    <b v="1"/>
    <n v="113"/>
    <b v="0"/>
    <x v="9"/>
    <n v="0.20449632511889321"/>
    <n v="4786.5"/>
    <x v="0"/>
    <m/>
  </r>
  <r>
    <n v="2942"/>
    <x v="2506"/>
    <s v="YOUR community theatre:  provide a facility that is usable for presentation of movies, live music, live theatre and community events"/>
    <n v="200000"/>
    <n v="40850"/>
    <x v="3"/>
    <x v="7"/>
    <s v="CAD"/>
    <x v="2490"/>
    <x v="2510"/>
    <b v="0"/>
    <n v="202"/>
    <b v="0"/>
    <x v="12"/>
    <n v="0.20424999999999999"/>
    <n v="20526"/>
    <x v="0"/>
    <m/>
  </r>
  <r>
    <n v="1424"/>
    <x v="2507"/>
    <s v="A short book of practical mantras that can be used every day of the week. Mantras are cogwheels of universal engines."/>
    <n v="7500"/>
    <n v="1527"/>
    <x v="3"/>
    <x v="0"/>
    <s v="USD"/>
    <x v="2491"/>
    <x v="2511"/>
    <b v="0"/>
    <n v="14"/>
    <b v="0"/>
    <x v="39"/>
    <n v="0.2036"/>
    <n v="770.5"/>
    <x v="0"/>
    <m/>
  </r>
  <r>
    <n v="1785"/>
    <x v="2508"/>
    <s v="A book about a school bus converted into a living space, and the adventure shared by friends on its maiden voyage."/>
    <n v="24000"/>
    <n v="4853"/>
    <x v="3"/>
    <x v="0"/>
    <s v="USD"/>
    <x v="2492"/>
    <x v="2512"/>
    <b v="1"/>
    <n v="108"/>
    <b v="0"/>
    <x v="9"/>
    <n v="0.20220833333333332"/>
    <n v="2480.5"/>
    <x v="0"/>
    <m/>
  </r>
  <r>
    <n v="1697"/>
    <x v="2509"/>
    <s v="You can help create an awesome new worship album and in return get exclusive rewards ONLY for backers of this project."/>
    <n v="12500"/>
    <n v="2526"/>
    <x v="2"/>
    <x v="0"/>
    <s v="USD"/>
    <x v="2493"/>
    <x v="2513"/>
    <b v="0"/>
    <n v="22"/>
    <b v="0"/>
    <x v="21"/>
    <n v="0.20208000000000001"/>
    <n v="1274"/>
    <x v="0"/>
    <m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x v="2494"/>
    <x v="2514"/>
    <b v="0"/>
    <n v="10"/>
    <b v="0"/>
    <x v="4"/>
    <n v="0.2016"/>
    <n v="257"/>
    <x v="0"/>
    <m/>
  </r>
  <r>
    <n v="882"/>
    <x v="2510"/>
    <s v="This Full length Album Needs the real living record life. It took us 4 hard years, countless deaths and several studios but we won."/>
    <n v="1500"/>
    <n v="302"/>
    <x v="3"/>
    <x v="0"/>
    <s v="USD"/>
    <x v="2495"/>
    <x v="2515"/>
    <b v="0"/>
    <n v="14"/>
    <b v="0"/>
    <x v="13"/>
    <n v="0.20133333333333334"/>
    <n v="158"/>
    <x v="0"/>
    <m/>
  </r>
  <r>
    <n v="3739"/>
    <x v="2511"/>
    <s v="Jonny Labey (Eastenders) leads this poetic production as WWI poet Rupert Brooke, in this dynamic, moving portrait of a flawed genius."/>
    <n v="4000"/>
    <n v="805"/>
    <x v="3"/>
    <x v="1"/>
    <s v="GBP"/>
    <x v="2496"/>
    <x v="2516"/>
    <b v="0"/>
    <n v="8"/>
    <b v="0"/>
    <x v="4"/>
    <n v="0.20125000000000001"/>
    <n v="406.5"/>
    <x v="0"/>
    <m/>
  </r>
  <r>
    <n v="1880"/>
    <x v="2512"/>
    <s v="Sim Betting Football is the only football (soccer) betting simulation  game."/>
    <n v="5000"/>
    <n v="1004"/>
    <x v="3"/>
    <x v="1"/>
    <s v="GBP"/>
    <x v="2497"/>
    <x v="2517"/>
    <b v="0"/>
    <n v="24"/>
    <b v="0"/>
    <x v="25"/>
    <n v="0.20080000000000001"/>
    <n v="514"/>
    <x v="0"/>
    <m/>
  </r>
  <r>
    <n v="179"/>
    <x v="2513"/>
    <s v="A feature-length film about how three people survive in a diseased world."/>
    <n v="1000"/>
    <n v="200"/>
    <x v="3"/>
    <x v="0"/>
    <s v="USD"/>
    <x v="2498"/>
    <x v="2518"/>
    <b v="0"/>
    <n v="2"/>
    <b v="0"/>
    <x v="30"/>
    <n v="0.2"/>
    <n v="101"/>
    <x v="0"/>
    <m/>
  </r>
  <r>
    <n v="3632"/>
    <x v="2514"/>
    <s v="A professional musical revue. First performed in 2013 as a short tour, to be embarking on a full length tour across the UK in 2015!"/>
    <n v="500"/>
    <n v="100"/>
    <x v="3"/>
    <x v="1"/>
    <s v="GBP"/>
    <x v="2499"/>
    <x v="2519"/>
    <b v="0"/>
    <n v="1"/>
    <b v="0"/>
    <x v="20"/>
    <n v="0.2"/>
    <n v="50.5"/>
    <x v="0"/>
    <m/>
  </r>
  <r>
    <n v="3982"/>
    <x v="2515"/>
    <s v="Sex, deception, addiction, life. _x000a_A quality piece of relevant theatre at one of London's most vibrant and respected fringe theatres."/>
    <n v="850"/>
    <n v="170"/>
    <x v="3"/>
    <x v="1"/>
    <s v="GBP"/>
    <x v="2500"/>
    <x v="2520"/>
    <b v="0"/>
    <n v="5"/>
    <b v="0"/>
    <x v="4"/>
    <n v="0.2"/>
    <n v="87.5"/>
    <x v="0"/>
    <m/>
  </r>
  <r>
    <n v="3991"/>
    <x v="2516"/>
    <s v="North Texas first actor-driven theatre company needs your help"/>
    <n v="500"/>
    <n v="100"/>
    <x v="3"/>
    <x v="0"/>
    <s v="USD"/>
    <x v="2501"/>
    <x v="2521"/>
    <b v="0"/>
    <n v="1"/>
    <b v="0"/>
    <x v="4"/>
    <n v="0.2"/>
    <n v="50.5"/>
    <x v="0"/>
    <m/>
  </r>
  <r>
    <n v="3107"/>
    <x v="2517"/>
    <s v="When opportunity knocks, we answer!  Help expand the ravishingly talented troupe into a new and exciting market and venue!"/>
    <n v="40000"/>
    <n v="7905"/>
    <x v="3"/>
    <x v="0"/>
    <s v="USD"/>
    <x v="2502"/>
    <x v="2522"/>
    <b v="0"/>
    <n v="29"/>
    <b v="0"/>
    <x v="12"/>
    <n v="0.197625"/>
    <n v="3967"/>
    <x v="0"/>
    <m/>
  </r>
  <r>
    <n v="1335"/>
    <x v="2518"/>
    <s v="Dial up your performance with UB Fit: 1st wearable resistance technology that allows you to tone muscles while doing a cardio workout"/>
    <n v="25000"/>
    <n v="4940"/>
    <x v="1"/>
    <x v="0"/>
    <s v="USD"/>
    <x v="2503"/>
    <x v="2523"/>
    <b v="0"/>
    <n v="16"/>
    <b v="0"/>
    <x v="3"/>
    <n v="0.1976"/>
    <n v="2478"/>
    <x v="0"/>
    <m/>
  </r>
  <r>
    <n v="2857"/>
    <x v="2519"/>
    <s v="Somos una compaÃ±Ã­a de teatro independiente. Y en el 2017 queremos arrancar con el montaje de 3 obras._x000a_3 elencos, 3 espacios."/>
    <n v="38000"/>
    <n v="7500"/>
    <x v="3"/>
    <x v="18"/>
    <s v="MXN"/>
    <x v="2504"/>
    <x v="2524"/>
    <b v="0"/>
    <n v="15"/>
    <b v="0"/>
    <x v="4"/>
    <n v="0.19736842105263158"/>
    <n v="3757.5"/>
    <x v="0"/>
    <m/>
  </r>
  <r>
    <n v="3803"/>
    <x v="2520"/>
    <s v="A fully orchestrated concept album of Benjamin Button the Musical!"/>
    <n v="12000"/>
    <n v="2358"/>
    <x v="3"/>
    <x v="0"/>
    <s v="USD"/>
    <x v="2505"/>
    <x v="2525"/>
    <b v="0"/>
    <n v="40"/>
    <b v="0"/>
    <x v="20"/>
    <n v="0.19650000000000001"/>
    <n v="1199"/>
    <x v="0"/>
    <m/>
  </r>
  <r>
    <n v="1764"/>
    <x v="2521"/>
    <s v="Individual sportspeople are masters of their own destiny. This book is a gritty behind the scenes look at boxers striving for success"/>
    <n v="11000"/>
    <n v="2156"/>
    <x v="3"/>
    <x v="1"/>
    <s v="GBP"/>
    <x v="2506"/>
    <x v="2526"/>
    <b v="1"/>
    <n v="39"/>
    <b v="0"/>
    <x v="9"/>
    <n v="0.19600000000000001"/>
    <n v="1097.5"/>
    <x v="0"/>
    <m/>
  </r>
  <r>
    <n v="3063"/>
    <x v="2522"/>
    <s v="Members of the local Miami music scene are putting together a venue/creative space in Kendall!"/>
    <n v="3000"/>
    <n v="587"/>
    <x v="3"/>
    <x v="0"/>
    <s v="USD"/>
    <x v="2507"/>
    <x v="2527"/>
    <b v="0"/>
    <n v="23"/>
    <b v="0"/>
    <x v="12"/>
    <n v="0.19566666666666666"/>
    <n v="305"/>
    <x v="0"/>
    <m/>
  </r>
  <r>
    <n v="480"/>
    <x v="2523"/>
    <s v="To court his muse, an artist must first outsmart her dog.  A short animated film collaboration by Dana and Terrence Masson."/>
    <n v="40000"/>
    <n v="7764"/>
    <x v="3"/>
    <x v="0"/>
    <s v="USD"/>
    <x v="2508"/>
    <x v="2528"/>
    <b v="0"/>
    <n v="140"/>
    <b v="0"/>
    <x v="28"/>
    <n v="0.19409999999999999"/>
    <n v="3952"/>
    <x v="0"/>
    <m/>
  </r>
  <r>
    <n v="4064"/>
    <x v="2524"/>
    <s v="We are mounting a production of Neil Simon's brilliant comedy, The Odd Couple, and need your help to make it as wonderful as we can."/>
    <n v="2000"/>
    <n v="385"/>
    <x v="3"/>
    <x v="6"/>
    <s v="AUD"/>
    <x v="2509"/>
    <x v="2529"/>
    <b v="0"/>
    <n v="6"/>
    <b v="0"/>
    <x v="4"/>
    <n v="0.1925"/>
    <n v="195.5"/>
    <x v="0"/>
    <m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x v="2510"/>
    <x v="2530"/>
    <b v="0"/>
    <n v="8"/>
    <b v="0"/>
    <x v="37"/>
    <n v="0.19139999999999999"/>
    <n v="1439.5"/>
    <x v="0"/>
    <m/>
  </r>
  <r>
    <n v="2883"/>
    <x v="2526"/>
    <s v="Ticket sales benefit Bedford Hills Maximum Security Prison, Women's College Program Library. Presented by Theater For The New City."/>
    <n v="10000"/>
    <n v="1908"/>
    <x v="3"/>
    <x v="0"/>
    <s v="USD"/>
    <x v="2511"/>
    <x v="2531"/>
    <b v="0"/>
    <n v="5"/>
    <b v="0"/>
    <x v="4"/>
    <n v="0.1908"/>
    <n v="956.5"/>
    <x v="0"/>
    <m/>
  </r>
  <r>
    <n v="2753"/>
    <x v="2527"/>
    <s v="Written by my daughter and myself, illustrated by Jack Wiens. Everything is complete except for publishing."/>
    <n v="2000"/>
    <n v="380"/>
    <x v="3"/>
    <x v="0"/>
    <s v="USD"/>
    <x v="2512"/>
    <x v="2532"/>
    <b v="0"/>
    <n v="8"/>
    <b v="0"/>
    <x v="32"/>
    <n v="0.19"/>
    <n v="194"/>
    <x v="0"/>
    <m/>
  </r>
  <r>
    <n v="2657"/>
    <x v="2528"/>
    <s v="Miles, a team of citizen scientists is reaching for the moon. We've bootstrapped our way to the top and now we need your help."/>
    <n v="30000"/>
    <n v="5621.38"/>
    <x v="1"/>
    <x v="0"/>
    <s v="USD"/>
    <x v="2513"/>
    <x v="2533"/>
    <b v="0"/>
    <n v="59"/>
    <b v="0"/>
    <x v="5"/>
    <n v="0.18737933333333334"/>
    <n v="2840.19"/>
    <x v="0"/>
    <m/>
  </r>
  <r>
    <n v="665"/>
    <x v="2529"/>
    <s v="Culbox is an Open Source Wrist Watch for Arduino with built in Bluetooth and bunch of Hi-Tech sensors and tons of features for Makers"/>
    <n v="10000"/>
    <n v="1864"/>
    <x v="3"/>
    <x v="0"/>
    <s v="USD"/>
    <x v="2514"/>
    <x v="2534"/>
    <b v="0"/>
    <n v="12"/>
    <b v="0"/>
    <x v="3"/>
    <n v="0.18640000000000001"/>
    <n v="938"/>
    <x v="0"/>
    <m/>
  </r>
  <r>
    <n v="2515"/>
    <x v="2530"/>
    <s v="The Barrel Room SF is moving to a new location in San Francisco with a 60-seat restaurant &amp; full liquor. Help us make our move amazing!"/>
    <n v="5000"/>
    <n v="930"/>
    <x v="3"/>
    <x v="0"/>
    <s v="USD"/>
    <x v="2515"/>
    <x v="2535"/>
    <b v="0"/>
    <n v="12"/>
    <b v="0"/>
    <x v="40"/>
    <n v="0.186"/>
    <n v="471"/>
    <x v="0"/>
    <m/>
  </r>
  <r>
    <n v="1094"/>
    <x v="2531"/>
    <s v="An action racing game for iOS. Set in a steampunk world, players battle their way to the finish line on customizable rocket engines!"/>
    <n v="18000"/>
    <n v="3294.01"/>
    <x v="3"/>
    <x v="0"/>
    <s v="USD"/>
    <x v="2516"/>
    <x v="2536"/>
    <b v="0"/>
    <n v="27"/>
    <b v="0"/>
    <x v="29"/>
    <n v="0.18300055555555556"/>
    <n v="1660.5050000000001"/>
    <x v="0"/>
    <m/>
  </r>
  <r>
    <n v="866"/>
    <x v="2532"/>
    <s v="Drivetime heads to Cali for summer tour supported by @Smoothjazz.com &amp; @JJZPhilly  #Spaghettini #The Roxy"/>
    <n v="3500"/>
    <n v="640"/>
    <x v="3"/>
    <x v="0"/>
    <s v="USD"/>
    <x v="2517"/>
    <x v="2537"/>
    <b v="0"/>
    <n v="11"/>
    <b v="0"/>
    <x v="27"/>
    <n v="0.18285714285714286"/>
    <n v="325.5"/>
    <x v="0"/>
    <m/>
  </r>
  <r>
    <n v="1415"/>
    <x v="2533"/>
    <s v="This is a Series of 6 Books on Blessed Oscar A. Romero`s Writings. This Project will help to pay the translation costs of Volume 2."/>
    <n v="4400"/>
    <n v="800"/>
    <x v="3"/>
    <x v="0"/>
    <s v="USD"/>
    <x v="2518"/>
    <x v="2538"/>
    <b v="0"/>
    <n v="9"/>
    <b v="0"/>
    <x v="39"/>
    <n v="0.18181818181818182"/>
    <n v="404.5"/>
    <x v="0"/>
    <m/>
  </r>
  <r>
    <n v="860"/>
    <x v="2534"/>
    <s v="â€œThe Odd Couple Quintetâ€ is aptly named, since the Horn and Bassoon are truly an â€˜odd coupleâ€™ to front a jazz group."/>
    <n v="14000"/>
    <n v="2540"/>
    <x v="3"/>
    <x v="0"/>
    <s v="USD"/>
    <x v="2519"/>
    <x v="2539"/>
    <b v="0"/>
    <n v="48"/>
    <b v="0"/>
    <x v="27"/>
    <n v="0.18142857142857144"/>
    <n v="1294"/>
    <x v="0"/>
    <m/>
  </r>
  <r>
    <n v="3738"/>
    <x v="2535"/>
    <s v="A filmic, fast-paced exploration of trust, making its debut at Camden People's Theatre this July."/>
    <n v="1500"/>
    <n v="270"/>
    <x v="3"/>
    <x v="1"/>
    <s v="GBP"/>
    <x v="2520"/>
    <x v="2540"/>
    <b v="0"/>
    <n v="6"/>
    <b v="0"/>
    <x v="4"/>
    <n v="0.18"/>
    <n v="138"/>
    <x v="0"/>
    <m/>
  </r>
  <r>
    <n v="3980"/>
    <x v="2536"/>
    <s v="Itâ€™s your favorite classic with a twist. This summer, Chicago youth recreate Romeo and Juliet in The Mesh-n-Groove annual production!"/>
    <n v="2500"/>
    <n v="450"/>
    <x v="3"/>
    <x v="0"/>
    <s v="USD"/>
    <x v="2521"/>
    <x v="2541"/>
    <b v="0"/>
    <n v="7"/>
    <b v="0"/>
    <x v="4"/>
    <n v="0.18"/>
    <n v="228.5"/>
    <x v="0"/>
    <m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x v="2522"/>
    <x v="2542"/>
    <b v="0"/>
    <n v="29"/>
    <b v="0"/>
    <x v="29"/>
    <n v="0.17933333333333334"/>
    <n v="1090.5"/>
    <x v="0"/>
    <m/>
  </r>
  <r>
    <n v="3740"/>
    <x v="2538"/>
    <s v="Savage in Limbo is the pilot production of dasGROUP Theatre; a Dallas-based production company with an eye for grit &amp; love of theatre."/>
    <n v="2000"/>
    <n v="358"/>
    <x v="3"/>
    <x v="0"/>
    <s v="USD"/>
    <x v="2523"/>
    <x v="2543"/>
    <b v="0"/>
    <n v="14"/>
    <b v="0"/>
    <x v="4"/>
    <n v="0.17899999999999999"/>
    <n v="186"/>
    <x v="0"/>
    <m/>
  </r>
  <r>
    <n v="967"/>
    <x v="2539"/>
    <s v="Better Beanie is the new therapeutic wearable designed to assist you while keeping your hands free."/>
    <n v="20000"/>
    <n v="3562"/>
    <x v="3"/>
    <x v="0"/>
    <s v="USD"/>
    <x v="2524"/>
    <x v="2544"/>
    <b v="0"/>
    <n v="81"/>
    <b v="0"/>
    <x v="3"/>
    <n v="0.17810000000000001"/>
    <n v="1821.5"/>
    <x v="0"/>
    <m/>
  </r>
  <r>
    <n v="1238"/>
    <x v="2540"/>
    <s v="The purpose of the album is to pull from many differenet genres but to express life circumstances to reach everyday people through song"/>
    <n v="1000"/>
    <n v="178"/>
    <x v="1"/>
    <x v="0"/>
    <s v="USD"/>
    <x v="2525"/>
    <x v="2545"/>
    <b v="0"/>
    <n v="3"/>
    <b v="0"/>
    <x v="33"/>
    <n v="0.17799999999999999"/>
    <n v="90.5"/>
    <x v="0"/>
    <m/>
  </r>
  <r>
    <n v="2905"/>
    <x v="2541"/>
    <s v="Philly-based feminist theatre's inaugural production about a woman's friendship with an awesome lady cowboy."/>
    <n v="3500"/>
    <n v="622"/>
    <x v="3"/>
    <x v="0"/>
    <s v="USD"/>
    <x v="2526"/>
    <x v="2546"/>
    <b v="0"/>
    <n v="17"/>
    <b v="0"/>
    <x v="4"/>
    <n v="0.17771428571428571"/>
    <n v="319.5"/>
    <x v="0"/>
    <m/>
  </r>
  <r>
    <n v="3860"/>
    <x v="2542"/>
    <s v="The unproduced screenplay by Tennessee Williams is given life for the first time on a Twin Cities stage by an ensemble of local actors."/>
    <n v="6000"/>
    <n v="1060"/>
    <x v="3"/>
    <x v="0"/>
    <s v="USD"/>
    <x v="2527"/>
    <x v="2547"/>
    <b v="0"/>
    <n v="13"/>
    <b v="0"/>
    <x v="4"/>
    <n v="0.17666666666666667"/>
    <n v="536.5"/>
    <x v="0"/>
    <m/>
  </r>
  <r>
    <n v="4048"/>
    <x v="2543"/>
    <s v="The unspoken story of growing up disabled with cerebral palsy and no speech. This inclusive company fights ignorance using dark humour."/>
    <n v="17000"/>
    <n v="3001"/>
    <x v="3"/>
    <x v="1"/>
    <s v="GBP"/>
    <x v="2528"/>
    <x v="2548"/>
    <b v="0"/>
    <n v="91"/>
    <b v="0"/>
    <x v="4"/>
    <n v="0.17652941176470588"/>
    <n v="1546"/>
    <x v="0"/>
    <m/>
  </r>
  <r>
    <n v="219"/>
    <x v="2544"/>
    <s v="An hour-long pilot about a group of suburban LGBT teens coming of age in the early 90's."/>
    <n v="50000"/>
    <n v="8815"/>
    <x v="3"/>
    <x v="0"/>
    <s v="USD"/>
    <x v="2529"/>
    <x v="2549"/>
    <b v="0"/>
    <n v="76"/>
    <b v="0"/>
    <x v="30"/>
    <n v="0.17630000000000001"/>
    <n v="4445.5"/>
    <x v="0"/>
    <m/>
  </r>
  <r>
    <n v="472"/>
    <x v="2545"/>
    <s v="The animated film &quot;Fly Forward&quot; is an original story which humorously describes the life experiences of the Hero A-Fei in his Childhood"/>
    <n v="800"/>
    <n v="141"/>
    <x v="3"/>
    <x v="0"/>
    <s v="USD"/>
    <x v="2530"/>
    <x v="2550"/>
    <b v="0"/>
    <n v="5"/>
    <b v="0"/>
    <x v="28"/>
    <n v="0.17624999999999999"/>
    <n v="73"/>
    <x v="0"/>
    <m/>
  </r>
  <r>
    <n v="4055"/>
    <x v="2546"/>
    <s v="Moving Stories' 'The Tempest' promises to be vibrant &amp; enchanting, with original music, vivid design &amp; unforgettable performances."/>
    <n v="5000"/>
    <n v="881"/>
    <x v="3"/>
    <x v="1"/>
    <s v="GBP"/>
    <x v="2531"/>
    <x v="2551"/>
    <b v="0"/>
    <n v="21"/>
    <b v="0"/>
    <x v="4"/>
    <n v="0.1762"/>
    <n v="451"/>
    <x v="0"/>
    <m/>
  </r>
  <r>
    <n v="3897"/>
    <x v="2547"/>
    <s v="Help us to put on a production of Terry Pratchett's Wyrd Sisters, an ambitions show for our theatre but one I believe we can do."/>
    <n v="2500"/>
    <n v="440"/>
    <x v="3"/>
    <x v="11"/>
    <s v="NZD"/>
    <x v="2532"/>
    <x v="2552"/>
    <b v="0"/>
    <n v="10"/>
    <b v="0"/>
    <x v="4"/>
    <n v="0.17599999999999999"/>
    <n v="225"/>
    <x v="0"/>
    <m/>
  </r>
  <r>
    <n v="2677"/>
    <x v="2548"/>
    <s v="A mobile tech lab with cutting edge maker tools that travels to schools to offer free creative workshops for school age kids."/>
    <n v="19500"/>
    <n v="3415"/>
    <x v="3"/>
    <x v="0"/>
    <s v="USD"/>
    <x v="2533"/>
    <x v="2553"/>
    <b v="0"/>
    <n v="27"/>
    <b v="0"/>
    <x v="19"/>
    <n v="0.17512820512820512"/>
    <n v="1721"/>
    <x v="0"/>
    <m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x v="2534"/>
    <x v="2554"/>
    <b v="0"/>
    <n v="39"/>
    <b v="0"/>
    <x v="38"/>
    <n v="0.17380000000000001"/>
    <n v="2192"/>
    <x v="0"/>
    <m/>
  </r>
  <r>
    <n v="940"/>
    <x v="2550"/>
    <s v="The 1st club in your bag should be between your ears!  Light up Your Brain Power. Play Smarter. Swing the LUMIC Band.."/>
    <n v="9000"/>
    <n v="1544"/>
    <x v="3"/>
    <x v="0"/>
    <s v="USD"/>
    <x v="2535"/>
    <x v="2555"/>
    <b v="0"/>
    <n v="14"/>
    <b v="0"/>
    <x v="3"/>
    <n v="0.17155555555555554"/>
    <n v="779"/>
    <x v="0"/>
    <m/>
  </r>
  <r>
    <n v="3097"/>
    <x v="2551"/>
    <s v="The Bunker makes theatre with purpose: We provide ambitious artists a home in which to share their work with adventurous audiences."/>
    <n v="10000"/>
    <n v="1715"/>
    <x v="3"/>
    <x v="1"/>
    <s v="GBP"/>
    <x v="2536"/>
    <x v="2556"/>
    <b v="0"/>
    <n v="42"/>
    <b v="0"/>
    <x v="12"/>
    <n v="0.17150000000000001"/>
    <n v="878.5"/>
    <x v="0"/>
    <m/>
  </r>
  <r>
    <n v="1990"/>
    <x v="2552"/>
    <s v="An art nude photography book that includes traditional black and white sepia nudes as well as experimiental color nudes."/>
    <n v="3000"/>
    <n v="509"/>
    <x v="3"/>
    <x v="0"/>
    <s v="USD"/>
    <x v="2537"/>
    <x v="2557"/>
    <b v="0"/>
    <n v="5"/>
    <b v="0"/>
    <x v="35"/>
    <n v="0.16966666666666666"/>
    <n v="257"/>
    <x v="0"/>
    <m/>
  </r>
  <r>
    <n v="2403"/>
    <x v="2553"/>
    <s v="The aim is to start a business/service serving the finest green tea to my local area by trike as well as selling tea online."/>
    <n v="1200"/>
    <n v="202"/>
    <x v="3"/>
    <x v="1"/>
    <s v="GBP"/>
    <x v="2538"/>
    <x v="2558"/>
    <b v="0"/>
    <n v="12"/>
    <b v="0"/>
    <x v="37"/>
    <n v="0.16833333333333333"/>
    <n v="107"/>
    <x v="0"/>
    <m/>
  </r>
  <r>
    <n v="3890"/>
    <x v="2554"/>
    <s v="Will Power Troupe is the only US group invited to perform in London's Shakespeare Festival. We need your help to bring the USA to UK!"/>
    <n v="15000"/>
    <n v="2524"/>
    <x v="3"/>
    <x v="0"/>
    <s v="USD"/>
    <x v="2539"/>
    <x v="2559"/>
    <b v="0"/>
    <n v="8"/>
    <b v="0"/>
    <x v="4"/>
    <n v="0.16826666666666668"/>
    <n v="1266"/>
    <x v="0"/>
    <m/>
  </r>
  <r>
    <n v="989"/>
    <x v="2555"/>
    <s v="The most useful phone charger you will ever buy"/>
    <n v="10000"/>
    <n v="1677"/>
    <x v="3"/>
    <x v="0"/>
    <s v="USD"/>
    <x v="2540"/>
    <x v="2560"/>
    <b v="0"/>
    <n v="32"/>
    <b v="0"/>
    <x v="3"/>
    <n v="0.16769999999999999"/>
    <n v="854.5"/>
    <x v="0"/>
    <m/>
  </r>
  <r>
    <n v="2956"/>
    <x v="2556"/>
    <s v="Family-owned and community-operated haunted Halloween attraction in Bladensburg, OH, needs your help to grow bigger!"/>
    <n v="7900"/>
    <n v="1322"/>
    <x v="1"/>
    <x v="0"/>
    <s v="USD"/>
    <x v="2541"/>
    <x v="2561"/>
    <b v="0"/>
    <n v="20"/>
    <b v="0"/>
    <x v="12"/>
    <n v="0.16734177215189874"/>
    <n v="671"/>
    <x v="0"/>
    <m/>
  </r>
  <r>
    <n v="4020"/>
    <x v="2557"/>
    <s v="Having lived her whole life in the midst of a civil war, 11 year old Leyla dreams of being a pilot so she may fly her family to safety."/>
    <n v="600"/>
    <n v="100"/>
    <x v="3"/>
    <x v="0"/>
    <s v="USD"/>
    <x v="2542"/>
    <x v="2562"/>
    <b v="0"/>
    <n v="3"/>
    <b v="0"/>
    <x v="4"/>
    <n v="0.16666666666666666"/>
    <n v="51.5"/>
    <x v="0"/>
    <m/>
  </r>
  <r>
    <n v="3996"/>
    <x v="2558"/>
    <s v="The African tale of Anansi the Spider is that of a trickster who often uses cleverness and harmless jokes to get what he wants."/>
    <n v="3000"/>
    <n v="497"/>
    <x v="3"/>
    <x v="0"/>
    <s v="USD"/>
    <x v="2543"/>
    <x v="2563"/>
    <b v="0"/>
    <n v="17"/>
    <b v="0"/>
    <x v="4"/>
    <n v="0.16566666666666666"/>
    <n v="257"/>
    <x v="0"/>
    <m/>
  </r>
  <r>
    <n v="3999"/>
    <x v="2559"/>
    <s v="If tables had ears what tales would they tell? Sins of Seven Tables, a modern take on the 7 Deadlies, are they still sins?"/>
    <n v="7000"/>
    <n v="1156"/>
    <x v="3"/>
    <x v="0"/>
    <s v="USD"/>
    <x v="2544"/>
    <x v="2564"/>
    <b v="0"/>
    <n v="14"/>
    <b v="0"/>
    <x v="4"/>
    <n v="0.16514285714285715"/>
    <n v="585"/>
    <x v="0"/>
    <m/>
  </r>
  <r>
    <n v="4070"/>
    <x v="2560"/>
    <s v="V-Day Southern Utah University 2015 and Second Studio Players presents: The Vagina Monologues"/>
    <n v="1000"/>
    <n v="165"/>
    <x v="3"/>
    <x v="0"/>
    <s v="USD"/>
    <x v="2545"/>
    <x v="2565"/>
    <b v="0"/>
    <n v="6"/>
    <b v="0"/>
    <x v="4"/>
    <n v="0.16500000000000001"/>
    <n v="85.5"/>
    <x v="0"/>
    <m/>
  </r>
  <r>
    <n v="3644"/>
    <x v="2561"/>
    <s v="We are the Saugerties High School drama club. Please help us create our musical to keep theater alive!"/>
    <n v="5000"/>
    <n v="821"/>
    <x v="3"/>
    <x v="0"/>
    <s v="USD"/>
    <x v="2546"/>
    <x v="2566"/>
    <b v="0"/>
    <n v="12"/>
    <b v="0"/>
    <x v="20"/>
    <n v="0.16420000000000001"/>
    <n v="416.5"/>
    <x v="0"/>
    <m/>
  </r>
  <r>
    <n v="3848"/>
    <x v="2562"/>
    <s v="A Carnegie Mellon capstone play based on a woman's life as she slips from reality due to the degenerative effect of Alzheimer's Disease"/>
    <n v="13000"/>
    <n v="2129"/>
    <x v="3"/>
    <x v="0"/>
    <s v="USD"/>
    <x v="2547"/>
    <x v="2567"/>
    <b v="1"/>
    <n v="43"/>
    <b v="0"/>
    <x v="4"/>
    <n v="0.16376923076923078"/>
    <n v="1086"/>
    <x v="0"/>
    <m/>
  </r>
  <r>
    <n v="3854"/>
    <x v="2563"/>
    <s v="A play dedicated to the 100th anniversary of the Armenian Genocide."/>
    <n v="11000"/>
    <n v="1788"/>
    <x v="3"/>
    <x v="0"/>
    <s v="USD"/>
    <x v="2548"/>
    <x v="2568"/>
    <b v="0"/>
    <n v="20"/>
    <b v="0"/>
    <x v="4"/>
    <n v="0.16254545454545455"/>
    <n v="904"/>
    <x v="0"/>
    <m/>
  </r>
  <r>
    <n v="205"/>
    <x v="2564"/>
    <s v="A martyr faces execution at the hands of the State, while enduring the horrors and alienation of a new world order."/>
    <n v="8000"/>
    <n v="1300"/>
    <x v="3"/>
    <x v="0"/>
    <s v="USD"/>
    <x v="2549"/>
    <x v="2569"/>
    <b v="0"/>
    <n v="17"/>
    <b v="0"/>
    <x v="30"/>
    <n v="0.16250000000000001"/>
    <n v="658.5"/>
    <x v="0"/>
    <m/>
  </r>
  <r>
    <n v="3847"/>
    <x v="2565"/>
    <s v="The production of the original play &quot;Madame X&quot; by Amanda Davison. Inspired by the painting by John Singer Sargent."/>
    <n v="10500"/>
    <n v="1697"/>
    <x v="3"/>
    <x v="0"/>
    <s v="USD"/>
    <x v="2550"/>
    <x v="2570"/>
    <b v="1"/>
    <n v="9"/>
    <b v="0"/>
    <x v="4"/>
    <n v="0.16161904761904761"/>
    <n v="853"/>
    <x v="0"/>
    <m/>
  </r>
  <r>
    <n v="1003"/>
    <x v="2566"/>
    <s v="Connected, heating, premium quality and comfortable leather sneakers - hand-crafted in France."/>
    <n v="20000"/>
    <n v="3211"/>
    <x v="1"/>
    <x v="3"/>
    <s v="EUR"/>
    <x v="2551"/>
    <x v="2571"/>
    <b v="0"/>
    <n v="15"/>
    <b v="0"/>
    <x v="3"/>
    <n v="0.16055"/>
    <n v="1613"/>
    <x v="0"/>
    <m/>
  </r>
  <r>
    <n v="187"/>
    <x v="2567"/>
    <s v="A young man suffering from a severe case of OCD embarks on a road trip to find peace of mind."/>
    <n v="5000"/>
    <n v="800"/>
    <x v="3"/>
    <x v="0"/>
    <s v="USD"/>
    <x v="2552"/>
    <x v="2572"/>
    <b v="0"/>
    <n v="5"/>
    <b v="0"/>
    <x v="30"/>
    <n v="0.16"/>
    <n v="402.5"/>
    <x v="0"/>
    <m/>
  </r>
  <r>
    <n v="4030"/>
    <x v="2568"/>
    <s v="The world's best and only tribute to Dean Martin and Jerry Lewis_x000a_ bringing back the Music, Laughter and the Love."/>
    <n v="2500"/>
    <n v="400"/>
    <x v="3"/>
    <x v="0"/>
    <s v="USD"/>
    <x v="2553"/>
    <x v="2573"/>
    <b v="0"/>
    <n v="6"/>
    <b v="0"/>
    <x v="4"/>
    <n v="0.16"/>
    <n v="203"/>
    <x v="0"/>
    <m/>
  </r>
  <r>
    <n v="3091"/>
    <x v="2569"/>
    <s v="Roanoke, Virginia's first long-form improv theatre company. Producing improv and scripted theatre, with a dynamic training program."/>
    <n v="5000"/>
    <n v="796"/>
    <x v="3"/>
    <x v="0"/>
    <s v="USD"/>
    <x v="2554"/>
    <x v="2574"/>
    <b v="0"/>
    <n v="9"/>
    <b v="0"/>
    <x v="12"/>
    <n v="0.15920000000000001"/>
    <n v="402.5"/>
    <x v="0"/>
    <m/>
  </r>
  <r>
    <n v="3949"/>
    <x v="2570"/>
    <s v="A brilliant project making a huge difference : a play about Climate Change and a series of panels on environmental and community issues"/>
    <n v="10000"/>
    <n v="1577"/>
    <x v="3"/>
    <x v="6"/>
    <s v="AUD"/>
    <x v="2555"/>
    <x v="2575"/>
    <b v="0"/>
    <n v="32"/>
    <b v="0"/>
    <x v="4"/>
    <n v="0.15770000000000001"/>
    <n v="804.5"/>
    <x v="0"/>
    <m/>
  </r>
  <r>
    <n v="3933"/>
    <x v="2571"/>
    <s v="Presenting the complete three part of writer/director Ty Foard's &quot;A King's Story&quot; ...a dramatic artistic one director play festival"/>
    <n v="7000"/>
    <n v="1102"/>
    <x v="3"/>
    <x v="0"/>
    <s v="USD"/>
    <x v="2556"/>
    <x v="2576"/>
    <b v="0"/>
    <n v="12"/>
    <b v="0"/>
    <x v="4"/>
    <n v="0.15742857142857142"/>
    <n v="557"/>
    <x v="0"/>
    <m/>
  </r>
  <r>
    <n v="4081"/>
    <x v="2572"/>
    <s v="AUTheatreWing is a student theatre association fostering the development of the dramatic arts at our university."/>
    <n v="2224"/>
    <n v="350"/>
    <x v="3"/>
    <x v="0"/>
    <s v="USD"/>
    <x v="2557"/>
    <x v="2577"/>
    <b v="0"/>
    <n v="12"/>
    <b v="0"/>
    <x v="4"/>
    <n v="0.15737410071942445"/>
    <n v="181"/>
    <x v="0"/>
    <m/>
  </r>
  <r>
    <n v="3131"/>
    <x v="2573"/>
    <s v="A Staged Reading of &quot;Snake Eyes,&quot; a new play by Alex Rafala"/>
    <n v="4100"/>
    <n v="645"/>
    <x v="2"/>
    <x v="0"/>
    <s v="USD"/>
    <x v="2558"/>
    <x v="2578"/>
    <b v="0"/>
    <n v="12"/>
    <b v="0"/>
    <x v="4"/>
    <n v="0.15731707317073171"/>
    <n v="328.5"/>
    <x v="0"/>
    <m/>
  </r>
  <r>
    <n v="1772"/>
    <x v="2574"/>
    <s v="A photobook and a short documentary film telling the story of Holocaust in Northwestern Lithuania"/>
    <n v="5500"/>
    <n v="858"/>
    <x v="3"/>
    <x v="1"/>
    <s v="GBP"/>
    <x v="2559"/>
    <x v="2579"/>
    <b v="1"/>
    <n v="19"/>
    <b v="0"/>
    <x v="9"/>
    <n v="0.156"/>
    <n v="438.5"/>
    <x v="0"/>
    <m/>
  </r>
  <r>
    <n v="162"/>
    <x v="2575"/>
    <s v="This film follows a young man who has had only a troubled family life. He turns to all the wrong things and life falls apart."/>
    <n v="2800"/>
    <n v="435"/>
    <x v="3"/>
    <x v="0"/>
    <s v="USD"/>
    <x v="2560"/>
    <x v="2580"/>
    <b v="0"/>
    <n v="10"/>
    <b v="0"/>
    <x v="30"/>
    <n v="0.15535714285714286"/>
    <n v="222.5"/>
    <x v="0"/>
    <m/>
  </r>
  <r>
    <n v="1310"/>
    <x v="2576"/>
    <s v="An essential hoodie that holds all sized smart phones and keep your headphone wires tangle free."/>
    <n v="20000"/>
    <n v="3100"/>
    <x v="1"/>
    <x v="0"/>
    <s v="USD"/>
    <x v="2561"/>
    <x v="2581"/>
    <b v="0"/>
    <n v="24"/>
    <b v="0"/>
    <x v="3"/>
    <n v="0.155"/>
    <n v="1562"/>
    <x v="0"/>
    <m/>
  </r>
  <r>
    <n v="1782"/>
    <x v="2577"/>
    <s v="I am traveling across the entire USA documenting cocktail culture to publish a stunning hard cover photo book of the resulting work."/>
    <n v="35000"/>
    <n v="5422"/>
    <x v="3"/>
    <x v="0"/>
    <s v="USD"/>
    <x v="2562"/>
    <x v="2582"/>
    <b v="1"/>
    <n v="76"/>
    <b v="0"/>
    <x v="9"/>
    <n v="0.15491428571428573"/>
    <n v="2749"/>
    <x v="0"/>
    <m/>
  </r>
  <r>
    <n v="679"/>
    <x v="2578"/>
    <s v="World's first bio-feedback posture device for your entire back. Trains back, neck, thoracic &amp; ab segments by using only 30 min/day."/>
    <n v="57000"/>
    <n v="8827"/>
    <x v="3"/>
    <x v="0"/>
    <s v="USD"/>
    <x v="2563"/>
    <x v="2583"/>
    <b v="0"/>
    <n v="94"/>
    <b v="0"/>
    <x v="3"/>
    <n v="0.15485964912280703"/>
    <n v="4460.5"/>
    <x v="0"/>
    <m/>
  </r>
  <r>
    <n v="3732"/>
    <x v="2579"/>
    <s v="Mijn solo voorstelling gaat over Elektra (Sophokles) en hoe zij als jongere alles beleeft en meemaakt!"/>
    <n v="850"/>
    <n v="131"/>
    <x v="3"/>
    <x v="14"/>
    <s v="EUR"/>
    <x v="2564"/>
    <x v="2584"/>
    <b v="0"/>
    <n v="4"/>
    <b v="0"/>
    <x v="4"/>
    <n v="0.15411764705882353"/>
    <n v="67.5"/>
    <x v="0"/>
    <m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x v="2565"/>
    <x v="2585"/>
    <b v="0"/>
    <n v="29"/>
    <b v="0"/>
    <x v="3"/>
    <n v="0.15390000000000001"/>
    <n v="7709.5"/>
    <x v="0"/>
    <m/>
  </r>
  <r>
    <n v="1787"/>
    <x v="2581"/>
    <s v="Raising awareness to the effects of global warming through photographs of the high mountains of Peru."/>
    <n v="10000"/>
    <n v="1533"/>
    <x v="3"/>
    <x v="0"/>
    <s v="USD"/>
    <x v="2566"/>
    <x v="2586"/>
    <b v="1"/>
    <n v="24"/>
    <b v="0"/>
    <x v="9"/>
    <n v="0.15329999999999999"/>
    <n v="778.5"/>
    <x v="0"/>
    <m/>
  </r>
  <r>
    <n v="1318"/>
    <x v="2582"/>
    <s v="Your Dog's Best Friend._x000a_Revolutionize the way you care about your pups and brings you peace of mind."/>
    <n v="40000"/>
    <n v="6130"/>
    <x v="1"/>
    <x v="0"/>
    <s v="USD"/>
    <x v="2567"/>
    <x v="2587"/>
    <b v="0"/>
    <n v="135"/>
    <b v="0"/>
    <x v="3"/>
    <n v="0.15325"/>
    <n v="3132.5"/>
    <x v="0"/>
    <m/>
  </r>
  <r>
    <n v="3907"/>
    <x v="2583"/>
    <s v="Burqa&amp;Rifle dramatizes the  encounter between two women -- a vigilante and a convert to Islam."/>
    <n v="1000"/>
    <n v="153"/>
    <x v="3"/>
    <x v="0"/>
    <s v="USD"/>
    <x v="2568"/>
    <x v="2588"/>
    <b v="0"/>
    <n v="4"/>
    <b v="0"/>
    <x v="4"/>
    <n v="0.153"/>
    <n v="78.5"/>
    <x v="0"/>
    <m/>
  </r>
  <r>
    <n v="3924"/>
    <x v="2584"/>
    <s v="Help Comedy Illusionist Reggie Rice spread the magic of laughter as he takes his award-winning illusion show to a town near you!"/>
    <n v="15000"/>
    <n v="2290"/>
    <x v="3"/>
    <x v="0"/>
    <s v="USD"/>
    <x v="2569"/>
    <x v="2589"/>
    <b v="0"/>
    <n v="40"/>
    <b v="0"/>
    <x v="4"/>
    <n v="0.15266666666666667"/>
    <n v="1165"/>
    <x v="0"/>
    <m/>
  </r>
  <r>
    <n v="3100"/>
    <x v="2585"/>
    <s v="Friends for Change, a group of girls between the ages of 12 and 18 are building an outdoor Amphitheater as a gift to our community!"/>
    <n v="12000"/>
    <n v="1827"/>
    <x v="3"/>
    <x v="0"/>
    <s v="USD"/>
    <x v="2570"/>
    <x v="2590"/>
    <b v="0"/>
    <n v="13"/>
    <b v="0"/>
    <x v="12"/>
    <n v="0.15225"/>
    <n v="920"/>
    <x v="0"/>
    <m/>
  </r>
  <r>
    <n v="207"/>
    <x v="2586"/>
    <s v="To avoid bankruptcy, Vincent, a passionate young entrepreneur embarks  on an illicit affair in order to save his dream business."/>
    <n v="14000"/>
    <n v="2130"/>
    <x v="3"/>
    <x v="7"/>
    <s v="CAD"/>
    <x v="2571"/>
    <x v="2591"/>
    <b v="0"/>
    <n v="13"/>
    <b v="0"/>
    <x v="30"/>
    <n v="0.15214285714285714"/>
    <n v="1071.5"/>
    <x v="0"/>
    <m/>
  </r>
  <r>
    <n v="1319"/>
    <x v="2587"/>
    <s v="Stand out at festivals, get people talking and support our latest campaign to augment your style with the latest LED technology."/>
    <n v="5800"/>
    <n v="876"/>
    <x v="1"/>
    <x v="1"/>
    <s v="GBP"/>
    <x v="2572"/>
    <x v="2592"/>
    <b v="0"/>
    <n v="9"/>
    <b v="0"/>
    <x v="3"/>
    <n v="0.15103448275862069"/>
    <n v="442.5"/>
    <x v="0"/>
    <m/>
  </r>
  <r>
    <n v="3076"/>
    <x v="2588"/>
    <s v="Helping female comedians get in their 10,000 Hours of practice!"/>
    <n v="10000"/>
    <n v="1506"/>
    <x v="3"/>
    <x v="0"/>
    <s v="USD"/>
    <x v="2573"/>
    <x v="2593"/>
    <b v="0"/>
    <n v="50"/>
    <b v="0"/>
    <x v="12"/>
    <n v="0.15060000000000001"/>
    <n v="778"/>
    <x v="0"/>
    <m/>
  </r>
  <r>
    <n v="3870"/>
    <x v="2589"/>
    <s v="M,L,S&amp;R it's a sexy rock/pop musical confronting contemporary gay issues with an all male cast singing and dancing to top 40 songs."/>
    <n v="10000"/>
    <n v="1500"/>
    <x v="1"/>
    <x v="0"/>
    <s v="USD"/>
    <x v="2574"/>
    <x v="2594"/>
    <b v="0"/>
    <n v="10"/>
    <b v="0"/>
    <x v="20"/>
    <n v="0.15"/>
    <n v="755"/>
    <x v="0"/>
    <m/>
  </r>
  <r>
    <n v="2870"/>
    <x v="2590"/>
    <s v="The war in Iraq changed everything -one journey from the safe haven of the 99% to the shadows of veteran. How would you persevere?"/>
    <n v="5000"/>
    <n v="750"/>
    <x v="3"/>
    <x v="0"/>
    <s v="USD"/>
    <x v="2575"/>
    <x v="2595"/>
    <b v="0"/>
    <n v="9"/>
    <b v="0"/>
    <x v="4"/>
    <n v="0.15"/>
    <n v="379.5"/>
    <x v="0"/>
    <m/>
  </r>
  <r>
    <n v="714"/>
    <x v="2591"/>
    <s v="The Prep Packs Survival Belt allows you to carry all of the essentials for outdoor survival inside your belt buckle"/>
    <n v="15000"/>
    <n v="2249"/>
    <x v="3"/>
    <x v="0"/>
    <s v="USD"/>
    <x v="2576"/>
    <x v="2596"/>
    <b v="0"/>
    <n v="28"/>
    <b v="0"/>
    <x v="3"/>
    <n v="0.14993333333333334"/>
    <n v="1138.5"/>
    <x v="0"/>
    <m/>
  </r>
  <r>
    <n v="980"/>
    <x v="2592"/>
    <s v="Jayster devices and Jayster app both use Bluetooth Smart technology to provide the most user-friendly system for finding lost valuables"/>
    <n v="10000"/>
    <n v="1486"/>
    <x v="3"/>
    <x v="0"/>
    <s v="USD"/>
    <x v="2577"/>
    <x v="2597"/>
    <b v="0"/>
    <n v="31"/>
    <b v="0"/>
    <x v="3"/>
    <n v="0.14860000000000001"/>
    <n v="758.5"/>
    <x v="0"/>
    <m/>
  </r>
  <r>
    <n v="675"/>
    <x v="2593"/>
    <s v="24+ hour online class in WatchKit development from an expert iOS developer and instructor via unconventional, innovative projects."/>
    <n v="6000"/>
    <n v="891"/>
    <x v="3"/>
    <x v="0"/>
    <s v="USD"/>
    <x v="2578"/>
    <x v="2598"/>
    <b v="0"/>
    <n v="26"/>
    <b v="0"/>
    <x v="3"/>
    <n v="0.14849999999999999"/>
    <n v="458.5"/>
    <x v="0"/>
    <m/>
  </r>
  <r>
    <n v="2420"/>
    <x v="2594"/>
    <s v="Pangea Cuisines offers authentic hand crafted dishes, utilizing fresh ingredients selected that very morning."/>
    <n v="16870"/>
    <n v="2501"/>
    <x v="3"/>
    <x v="0"/>
    <s v="USD"/>
    <x v="2579"/>
    <x v="2599"/>
    <b v="0"/>
    <n v="36"/>
    <b v="0"/>
    <x v="37"/>
    <n v="0.14825133372851215"/>
    <n v="1268.5"/>
    <x v="0"/>
    <m/>
  </r>
  <r>
    <n v="966"/>
    <x v="2595"/>
    <s v="ICE SHIRT; running, multi-sport, cycling, &amp; athletic wear shirts that hold melting ice to cool you on hot days."/>
    <n v="12000"/>
    <n v="1776"/>
    <x v="3"/>
    <x v="0"/>
    <s v="USD"/>
    <x v="2580"/>
    <x v="2600"/>
    <b v="0"/>
    <n v="30"/>
    <b v="0"/>
    <x v="3"/>
    <n v="0.14799999999999999"/>
    <n v="903"/>
    <x v="0"/>
    <m/>
  </r>
  <r>
    <n v="2359"/>
    <x v="2596"/>
    <s v="I want to crowdfund the sequencing of my own genome to make it publicly available with crowd-sourced interpretation."/>
    <n v="7500"/>
    <n v="1101"/>
    <x v="1"/>
    <x v="0"/>
    <s v="USD"/>
    <x v="2581"/>
    <x v="2601"/>
    <b v="0"/>
    <n v="3"/>
    <b v="0"/>
    <x v="38"/>
    <n v="0.14680000000000001"/>
    <n v="552"/>
    <x v="0"/>
    <m/>
  </r>
  <r>
    <n v="932"/>
    <x v="2597"/>
    <s v="Help me to create my 3rd album, a Christmas CD with 16 Holiday/Original favorites!"/>
    <n v="9500"/>
    <n v="1381"/>
    <x v="3"/>
    <x v="0"/>
    <s v="USD"/>
    <x v="2582"/>
    <x v="2602"/>
    <b v="0"/>
    <n v="30"/>
    <b v="0"/>
    <x v="27"/>
    <n v="0.14536842105263159"/>
    <n v="705.5"/>
    <x v="0"/>
    <m/>
  </r>
  <r>
    <n v="1132"/>
    <x v="2598"/>
    <s v="One is a simple mobile game about exploring the connections between all living things. Featuring hand-painted art."/>
    <n v="10000"/>
    <n v="1438"/>
    <x v="3"/>
    <x v="7"/>
    <s v="CAD"/>
    <x v="2583"/>
    <x v="2603"/>
    <b v="0"/>
    <n v="13"/>
    <b v="0"/>
    <x v="25"/>
    <n v="0.14380000000000001"/>
    <n v="725.5"/>
    <x v="0"/>
    <m/>
  </r>
  <r>
    <n v="2768"/>
    <x v="2599"/>
    <s v="â€œItâ€™s Okay to Waitâ€ is the story of a father who sits down with his adolescent daughter to have â€œthe talkâ€ about sex."/>
    <n v="7000"/>
    <n v="1002"/>
    <x v="3"/>
    <x v="0"/>
    <s v="USD"/>
    <x v="2584"/>
    <x v="2604"/>
    <b v="0"/>
    <n v="34"/>
    <b v="0"/>
    <x v="32"/>
    <n v="0.14314285714285716"/>
    <n v="518"/>
    <x v="0"/>
    <m/>
  </r>
  <r>
    <n v="2774"/>
    <x v="2600"/>
    <s v="Building the inner wealth of children builds stronger families, schools and communities. Peaceful and positive relationships flourish."/>
    <n v="4000"/>
    <n v="570"/>
    <x v="3"/>
    <x v="0"/>
    <s v="USD"/>
    <x v="2585"/>
    <x v="2605"/>
    <b v="0"/>
    <n v="13"/>
    <b v="0"/>
    <x v="32"/>
    <n v="0.14249999999999999"/>
    <n v="291.5"/>
    <x v="0"/>
    <m/>
  </r>
  <r>
    <n v="3965"/>
    <x v="2601"/>
    <s v="Andrew Heller producing a production of an original play for the Philadelphia Fringe Festival. Written and Directed by Andrew Heller"/>
    <n v="2000"/>
    <n v="285"/>
    <x v="3"/>
    <x v="0"/>
    <s v="USD"/>
    <x v="2586"/>
    <x v="2606"/>
    <b v="0"/>
    <n v="4"/>
    <b v="0"/>
    <x v="4"/>
    <n v="0.14249999999999999"/>
    <n v="144.5"/>
    <x v="0"/>
    <m/>
  </r>
  <r>
    <n v="1088"/>
    <x v="2602"/>
    <s v="A fresh twist on survival games. Intense, high-stakes 30 minute rounds for up to 10 players."/>
    <n v="45000"/>
    <n v="6382.34"/>
    <x v="3"/>
    <x v="0"/>
    <s v="USD"/>
    <x v="2587"/>
    <x v="2607"/>
    <b v="0"/>
    <n v="147"/>
    <b v="0"/>
    <x v="29"/>
    <n v="0.14182977777777778"/>
    <n v="3264.67"/>
    <x v="0"/>
    <m/>
  </r>
  <r>
    <n v="1909"/>
    <x v="2603"/>
    <s v="Use Little Occhio to see and share the hidden secrets of nature. Capture, share awesome photos, works with iPhone/Android/tablets."/>
    <n v="35000"/>
    <n v="4939"/>
    <x v="3"/>
    <x v="0"/>
    <s v="USD"/>
    <x v="2588"/>
    <x v="2608"/>
    <b v="0"/>
    <n v="38"/>
    <b v="0"/>
    <x v="31"/>
    <n v="0.14111428571428572"/>
    <n v="2488.5"/>
    <x v="0"/>
    <m/>
  </r>
  <r>
    <n v="3069"/>
    <x v="2604"/>
    <s v="708 STL is ONE of a kind! The Best Burlesque &amp; Vaudeville, plus singing/dancing waitresses, high end comfort food &amp; GREAT craft beer!"/>
    <n v="1000"/>
    <n v="141"/>
    <x v="3"/>
    <x v="0"/>
    <s v="USD"/>
    <x v="2589"/>
    <x v="2609"/>
    <b v="0"/>
    <n v="7"/>
    <b v="0"/>
    <x v="12"/>
    <n v="0.14099999999999999"/>
    <n v="74"/>
    <x v="0"/>
    <m/>
  </r>
  <r>
    <n v="1243"/>
    <x v="2605"/>
    <s v="California's premier Latino cultural festival - music, theatre, film, workshops, visual arts, cuisine and more!"/>
    <n v="12000"/>
    <n v="1691"/>
    <x v="1"/>
    <x v="0"/>
    <s v="USD"/>
    <x v="2590"/>
    <x v="2610"/>
    <b v="0"/>
    <n v="38"/>
    <b v="0"/>
    <x v="33"/>
    <n v="0.14091666666666666"/>
    <n v="864.5"/>
    <x v="0"/>
    <m/>
  </r>
  <r>
    <n v="1093"/>
    <x v="2606"/>
    <s v="A little girl living isolated in the Canadian Rockies, you find your self  being lured into the hills in the middle of the night."/>
    <n v="300"/>
    <n v="42.25"/>
    <x v="3"/>
    <x v="7"/>
    <s v="CAD"/>
    <x v="2591"/>
    <x v="2611"/>
    <b v="0"/>
    <n v="4"/>
    <b v="0"/>
    <x v="29"/>
    <n v="0.14083333333333334"/>
    <n v="23.125"/>
    <x v="0"/>
    <m/>
  </r>
  <r>
    <n v="2912"/>
    <x v="2607"/>
    <s v="Set in Iceland, Fair Play is a a dark comedy- a play within a play. An extravaganza, fueled by Absinthe, and touched by the Surreal."/>
    <n v="14440"/>
    <n v="2030"/>
    <x v="3"/>
    <x v="0"/>
    <s v="USD"/>
    <x v="2592"/>
    <x v="2612"/>
    <b v="0"/>
    <n v="26"/>
    <b v="0"/>
    <x v="4"/>
    <n v="0.14058171745152354"/>
    <n v="1028"/>
    <x v="0"/>
    <m/>
  </r>
  <r>
    <n v="125"/>
    <x v="2608"/>
    <s v="Due to my little sister finally having recovered from her surgery we can finally make our movie if we can get even a little help to pay"/>
    <n v="500"/>
    <n v="70"/>
    <x v="1"/>
    <x v="7"/>
    <s v="CAD"/>
    <x v="2593"/>
    <x v="2613"/>
    <b v="0"/>
    <n v="6"/>
    <b v="0"/>
    <x v="22"/>
    <n v="0.14000000000000001"/>
    <n v="38"/>
    <x v="0"/>
    <m/>
  </r>
  <r>
    <n v="4016"/>
    <x v="2609"/>
    <s v="A new play and project exploring challenges faced by young adults struggling with mental health issues in contemporary Britain."/>
    <n v="500"/>
    <n v="70"/>
    <x v="3"/>
    <x v="1"/>
    <s v="GBP"/>
    <x v="2594"/>
    <x v="2614"/>
    <b v="0"/>
    <n v="7"/>
    <b v="0"/>
    <x v="4"/>
    <n v="0.14000000000000001"/>
    <n v="38.5"/>
    <x v="0"/>
    <m/>
  </r>
  <r>
    <n v="513"/>
    <x v="2610"/>
    <s v="A sci-fi fantasy 2.5D anime styled series about some guys trying to save the world, probably..."/>
    <n v="50000"/>
    <n v="6962"/>
    <x v="3"/>
    <x v="0"/>
    <s v="USD"/>
    <x v="2595"/>
    <x v="2615"/>
    <b v="0"/>
    <n v="68"/>
    <b v="0"/>
    <x v="28"/>
    <n v="0.13924"/>
    <n v="3515"/>
    <x v="0"/>
    <m/>
  </r>
  <r>
    <n v="3099"/>
    <x v="2611"/>
    <s v="I would like to screen this documentary at CSU at their Black Studies Dept. Looking to fly panelist in. Hoping to screen nationwide. &lt;3"/>
    <n v="2000"/>
    <n v="278"/>
    <x v="3"/>
    <x v="0"/>
    <s v="USD"/>
    <x v="2596"/>
    <x v="2616"/>
    <b v="0"/>
    <n v="5"/>
    <b v="0"/>
    <x v="12"/>
    <n v="0.13900000000000001"/>
    <n v="141.5"/>
    <x v="0"/>
    <m/>
  </r>
  <r>
    <n v="1801"/>
    <x v="2612"/>
    <s v="Get involved in Come, Bring, Punish, a new photo book by Ewen Spencer, documenting the European Ballroom scene and the life around it"/>
    <n v="17000"/>
    <n v="2355"/>
    <x v="3"/>
    <x v="1"/>
    <s v="GBP"/>
    <x v="2597"/>
    <x v="2617"/>
    <b v="1"/>
    <n v="37"/>
    <b v="0"/>
    <x v="9"/>
    <n v="0.13852941176470587"/>
    <n v="1196"/>
    <x v="0"/>
    <m/>
  </r>
  <r>
    <n v="431"/>
    <x v="2613"/>
    <s v="A short stop motion animated film of a man on his way home when strange goings on start to happen on his journey."/>
    <n v="3000"/>
    <n v="415"/>
    <x v="3"/>
    <x v="1"/>
    <s v="GBP"/>
    <x v="2598"/>
    <x v="2618"/>
    <b v="0"/>
    <n v="8"/>
    <b v="0"/>
    <x v="28"/>
    <n v="0.13833333333333334"/>
    <n v="211.5"/>
    <x v="0"/>
    <m/>
  </r>
  <r>
    <n v="1568"/>
    <x v="2614"/>
    <s v="A world adventure to seek culture and inspiration through art. Putting a visual documentation of our journey into a book."/>
    <n v="25000"/>
    <n v="3410"/>
    <x v="1"/>
    <x v="0"/>
    <s v="USD"/>
    <x v="2599"/>
    <x v="2619"/>
    <b v="0"/>
    <n v="22"/>
    <b v="0"/>
    <x v="36"/>
    <n v="0.13639999999999999"/>
    <n v="1716"/>
    <x v="0"/>
    <m/>
  </r>
  <r>
    <n v="1798"/>
    <x v="2615"/>
    <s v="A photographic series on Mexican cowboys that I want to have published as a fine art book that will also include cowboy poetry."/>
    <n v="16000"/>
    <n v="2182"/>
    <x v="3"/>
    <x v="0"/>
    <s v="USD"/>
    <x v="2600"/>
    <x v="2620"/>
    <b v="1"/>
    <n v="37"/>
    <b v="0"/>
    <x v="9"/>
    <n v="0.136375"/>
    <n v="1109.5"/>
    <x v="0"/>
    <m/>
  </r>
  <r>
    <n v="1777"/>
    <x v="2616"/>
    <s v="Photobook â€˜All along the Control Towerâ€™ by Theo and Frans Barten. Photos of more than 50 disused WW2 Control Towers in the UK."/>
    <n v="4800"/>
    <n v="651"/>
    <x v="3"/>
    <x v="14"/>
    <s v="EUR"/>
    <x v="2601"/>
    <x v="2621"/>
    <b v="1"/>
    <n v="10"/>
    <b v="0"/>
    <x v="9"/>
    <n v="0.135625"/>
    <n v="330.5"/>
    <x v="0"/>
    <m/>
  </r>
  <r>
    <n v="1550"/>
    <x v="2617"/>
    <s v="A photographic journal of a Costa Rican frog survey: recording the effects of habitat fragmentation on these charismatic amphibians."/>
    <n v="750"/>
    <n v="101"/>
    <x v="3"/>
    <x v="1"/>
    <s v="GBP"/>
    <x v="2602"/>
    <x v="2622"/>
    <b v="0"/>
    <n v="7"/>
    <b v="0"/>
    <x v="34"/>
    <n v="0.13466666666666666"/>
    <n v="54"/>
    <x v="0"/>
    <m/>
  </r>
  <r>
    <n v="135"/>
    <x v="2618"/>
    <s v="What would someone do if they suddenly discovered they could stop time? Join us on this clever sci-fi short film and find out!"/>
    <n v="3000"/>
    <n v="403"/>
    <x v="1"/>
    <x v="0"/>
    <s v="USD"/>
    <x v="2603"/>
    <x v="2623"/>
    <b v="0"/>
    <n v="5"/>
    <b v="0"/>
    <x v="22"/>
    <n v="0.13433333333333333"/>
    <n v="204"/>
    <x v="0"/>
    <m/>
  </r>
  <r>
    <n v="3735"/>
    <x v="2619"/>
    <s v="Young Actor's taking on a Jacobean tragedy. Family, betrayal, love, lust, sex and death."/>
    <n v="150"/>
    <n v="20"/>
    <x v="3"/>
    <x v="1"/>
    <s v="GBP"/>
    <x v="2604"/>
    <x v="2624"/>
    <b v="0"/>
    <n v="2"/>
    <b v="0"/>
    <x v="4"/>
    <n v="0.13333333333333333"/>
    <n v="11"/>
    <x v="0"/>
    <m/>
  </r>
  <r>
    <n v="944"/>
    <x v="2620"/>
    <s v="Find your pet when it's missing, digitally store pet-related information, and locate pet friend establishments and services."/>
    <n v="50000"/>
    <n v="6663"/>
    <x v="3"/>
    <x v="0"/>
    <s v="USD"/>
    <x v="2605"/>
    <x v="2625"/>
    <b v="0"/>
    <n v="96"/>
    <b v="0"/>
    <x v="3"/>
    <n v="0.13325999999999999"/>
    <n v="3379.5"/>
    <x v="0"/>
    <m/>
  </r>
  <r>
    <n v="1812"/>
    <x v="2621"/>
    <s v="Run Rwanda - 211 miles, 100 photos:  An intimate visual documentation  of the inspiring and innovative reality of modern day Rwanda"/>
    <n v="6500"/>
    <n v="865"/>
    <x v="3"/>
    <x v="1"/>
    <s v="GBP"/>
    <x v="2606"/>
    <x v="2626"/>
    <b v="0"/>
    <n v="23"/>
    <b v="0"/>
    <x v="9"/>
    <n v="0.13307692307692306"/>
    <n v="444"/>
    <x v="0"/>
    <m/>
  </r>
  <r>
    <n v="987"/>
    <x v="2622"/>
    <s v="Always know where your precious children are. Let them explore the world freely and in a secure way by using the Kidswatcher."/>
    <n v="50000"/>
    <n v="6610"/>
    <x v="3"/>
    <x v="14"/>
    <s v="EUR"/>
    <x v="2607"/>
    <x v="2627"/>
    <b v="0"/>
    <n v="41"/>
    <b v="0"/>
    <x v="3"/>
    <n v="0.13220000000000001"/>
    <n v="3325.5"/>
    <x v="0"/>
    <m/>
  </r>
  <r>
    <n v="1009"/>
    <x v="2623"/>
    <s v="R-CON is a wearable that measures running form. Instantly know when your form is breaking down and when you are running your strongest."/>
    <n v="50000"/>
    <n v="6565"/>
    <x v="1"/>
    <x v="0"/>
    <s v="USD"/>
    <x v="2608"/>
    <x v="2628"/>
    <b v="0"/>
    <n v="101"/>
    <b v="0"/>
    <x v="3"/>
    <n v="0.1313"/>
    <n v="3333"/>
    <x v="0"/>
    <m/>
  </r>
  <r>
    <n v="3880"/>
    <x v="2624"/>
    <s v="With Russell Grant as Mrs Meers, this classic musical taps into London's Theatro Technis 1-25 October 2014 for its UK fringe premiere!"/>
    <n v="7500"/>
    <n v="980"/>
    <x v="1"/>
    <x v="1"/>
    <s v="GBP"/>
    <x v="1874"/>
    <x v="2629"/>
    <b v="0"/>
    <n v="17"/>
    <b v="0"/>
    <x v="20"/>
    <n v="0.13066666666666665"/>
    <n v="498.5"/>
    <x v="0"/>
    <m/>
  </r>
  <r>
    <n v="3928"/>
    <x v="2625"/>
    <s v="&quot;Charm&quot; class is in session! Mama Darleena, a transgender African-American woman, shares rules for etiquette with her LGBTQ students."/>
    <n v="5000"/>
    <n v="651"/>
    <x v="3"/>
    <x v="0"/>
    <s v="USD"/>
    <x v="2609"/>
    <x v="2630"/>
    <b v="0"/>
    <n v="7"/>
    <b v="0"/>
    <x v="4"/>
    <n v="0.13020000000000001"/>
    <n v="329"/>
    <x v="0"/>
    <m/>
  </r>
  <r>
    <n v="1576"/>
    <x v="2626"/>
    <s v="For the publication of my first 3 books: an Art book, a graphic novel, and a coloring book"/>
    <n v="5000"/>
    <n v="650"/>
    <x v="1"/>
    <x v="0"/>
    <s v="USD"/>
    <x v="2610"/>
    <x v="2631"/>
    <b v="0"/>
    <n v="10"/>
    <b v="0"/>
    <x v="36"/>
    <n v="0.13"/>
    <n v="330"/>
    <x v="0"/>
    <m/>
  </r>
  <r>
    <n v="222"/>
    <x v="2627"/>
    <s v="Killian leader of an outlaw bike gang doesnâ€™t have a bike yet and here is your chance to help design and build his machine."/>
    <n v="1000"/>
    <n v="130"/>
    <x v="3"/>
    <x v="0"/>
    <s v="USD"/>
    <x v="2611"/>
    <x v="2632"/>
    <b v="0"/>
    <n v="2"/>
    <b v="0"/>
    <x v="30"/>
    <n v="0.13"/>
    <n v="66"/>
    <x v="0"/>
    <m/>
  </r>
  <r>
    <n v="2138"/>
    <x v="2628"/>
    <s v="A game with a mixture of a few genres from RPG, Simulation and to adventure elements."/>
    <n v="1000"/>
    <n v="128"/>
    <x v="3"/>
    <x v="1"/>
    <s v="GBP"/>
    <x v="2612"/>
    <x v="2633"/>
    <b v="0"/>
    <n v="12"/>
    <b v="0"/>
    <x v="29"/>
    <n v="0.128"/>
    <n v="70"/>
    <x v="0"/>
    <m/>
  </r>
  <r>
    <n v="986"/>
    <x v="2629"/>
    <s v="Amazing heated snow sport gloves; synonymous with quality, fusing innovative heat technology, style, functionality &amp; unique design."/>
    <n v="20000"/>
    <n v="2550"/>
    <x v="3"/>
    <x v="1"/>
    <s v="GBP"/>
    <x v="2613"/>
    <x v="2634"/>
    <b v="0"/>
    <n v="23"/>
    <b v="0"/>
    <x v="3"/>
    <n v="0.1275"/>
    <n v="1286.5"/>
    <x v="0"/>
    <m/>
  </r>
  <r>
    <n v="4091"/>
    <x v="2630"/>
    <s v="Unique  troupe will bring the wonder &amp; joy of Therapeutic Theater to  youth with severe multiple disabilities, &amp; adults with Alzheimers"/>
    <n v="1600"/>
    <n v="204"/>
    <x v="3"/>
    <x v="0"/>
    <s v="USD"/>
    <x v="2614"/>
    <x v="2635"/>
    <b v="0"/>
    <n v="8"/>
    <b v="0"/>
    <x v="4"/>
    <n v="0.1275"/>
    <n v="106"/>
    <x v="0"/>
    <m/>
  </r>
  <r>
    <n v="3867"/>
    <x v="2631"/>
    <s v="What do you know about Russian Culture? Our project helps the American children to find out about Russian literature."/>
    <n v="2000"/>
    <n v="251"/>
    <x v="3"/>
    <x v="0"/>
    <s v="USD"/>
    <x v="2615"/>
    <x v="2636"/>
    <b v="0"/>
    <n v="5"/>
    <b v="0"/>
    <x v="4"/>
    <n v="0.1255"/>
    <n v="128"/>
    <x v="0"/>
    <m/>
  </r>
  <r>
    <n v="1091"/>
    <x v="2632"/>
    <s v="London Revolution is a Minecraft server in development. This is an open world RPG FPS server with questing and ruthless gangs."/>
    <n v="200"/>
    <n v="25"/>
    <x v="3"/>
    <x v="1"/>
    <s v="GBP"/>
    <x v="2616"/>
    <x v="2637"/>
    <b v="0"/>
    <n v="2"/>
    <b v="0"/>
    <x v="29"/>
    <n v="0.125"/>
    <n v="13.5"/>
    <x v="0"/>
    <m/>
  </r>
  <r>
    <n v="2000"/>
    <x v="2633"/>
    <s v="What do you get when you combine 2 of the hottest alt-models in North America with one Canadian photographer? Make a CALENDAR!!!"/>
    <n v="5000"/>
    <n v="625"/>
    <x v="3"/>
    <x v="7"/>
    <s v="CAD"/>
    <x v="2617"/>
    <x v="2638"/>
    <b v="0"/>
    <n v="25"/>
    <b v="0"/>
    <x v="35"/>
    <n v="0.125"/>
    <n v="325"/>
    <x v="0"/>
    <m/>
  </r>
  <r>
    <n v="633"/>
    <x v="2634"/>
    <s v="Uivo lets police and fire department personnel quickly contact you in the event of an emergency involving your property."/>
    <n v="10000"/>
    <n v="1245"/>
    <x v="1"/>
    <x v="0"/>
    <s v="USD"/>
    <x v="2618"/>
    <x v="2639"/>
    <b v="0"/>
    <n v="25"/>
    <b v="0"/>
    <x v="38"/>
    <n v="0.1245"/>
    <n v="635"/>
    <x v="0"/>
    <m/>
  </r>
  <r>
    <n v="690"/>
    <x v="2635"/>
    <s v="A radiation shield for your fitness tracker, smartwatch or other wearable smart device"/>
    <n v="20000"/>
    <n v="2468"/>
    <x v="3"/>
    <x v="0"/>
    <s v="USD"/>
    <x v="2619"/>
    <x v="2640"/>
    <b v="0"/>
    <n v="34"/>
    <b v="0"/>
    <x v="3"/>
    <n v="0.1234"/>
    <n v="1251"/>
    <x v="0"/>
    <m/>
  </r>
  <r>
    <n v="3189"/>
    <x v="2636"/>
    <s v="Det Ã¤r tio Ã¥r sedan sist! Musikalen Hednadotter med sÃ¥ngarna frÃ¥n orginaluppsÃ¤ttningen sjunger musikalen i Konsertform."/>
    <n v="55000"/>
    <n v="6780"/>
    <x v="3"/>
    <x v="10"/>
    <s v="SEK"/>
    <x v="2620"/>
    <x v="2641"/>
    <b v="0"/>
    <n v="19"/>
    <b v="0"/>
    <x v="20"/>
    <n v="0.12327272727272727"/>
    <n v="3399.5"/>
    <x v="0"/>
    <m/>
  </r>
  <r>
    <n v="3938"/>
    <x v="2637"/>
    <s v="We Kickstarted Broken Alley Theatre in the summer of 2013. It's been an amazing two years. This year, BATx goes bigger than ever."/>
    <n v="3255"/>
    <n v="397"/>
    <x v="3"/>
    <x v="0"/>
    <s v="USD"/>
    <x v="2621"/>
    <x v="2642"/>
    <b v="0"/>
    <n v="5"/>
    <b v="0"/>
    <x v="4"/>
    <n v="0.12196620583717357"/>
    <n v="201"/>
    <x v="0"/>
    <m/>
  </r>
  <r>
    <n v="2595"/>
    <x v="2638"/>
    <s v="Looking to put the best baked goods in Bowling Green on wheels"/>
    <n v="15000"/>
    <n v="1825"/>
    <x v="3"/>
    <x v="0"/>
    <s v="USD"/>
    <x v="2622"/>
    <x v="2643"/>
    <b v="0"/>
    <n v="19"/>
    <b v="0"/>
    <x v="37"/>
    <n v="0.12166666666666667"/>
    <n v="922"/>
    <x v="0"/>
    <m/>
  </r>
  <r>
    <n v="4038"/>
    <x v="2639"/>
    <s v="We are vagina warriors ready to bring our message of human rights, empowerment and diversity to Main St. Lexington, NC."/>
    <n v="2500"/>
    <n v="301"/>
    <x v="3"/>
    <x v="0"/>
    <s v="USD"/>
    <x v="2623"/>
    <x v="2644"/>
    <b v="0"/>
    <n v="4"/>
    <b v="0"/>
    <x v="4"/>
    <n v="0.12039999999999999"/>
    <n v="152.5"/>
    <x v="0"/>
    <m/>
  </r>
  <r>
    <n v="3923"/>
    <x v="2640"/>
    <s v="Eleanor Roosevelt: Passionate campaigner for human rights, champion for peace, staunch supporter of FDR's policies, betrayed wife."/>
    <n v="11500"/>
    <n v="1384"/>
    <x v="3"/>
    <x v="1"/>
    <s v="GBP"/>
    <x v="2624"/>
    <x v="2645"/>
    <b v="0"/>
    <n v="17"/>
    <b v="0"/>
    <x v="4"/>
    <n v="0.12034782608695652"/>
    <n v="700.5"/>
    <x v="0"/>
    <m/>
  </r>
  <r>
    <n v="948"/>
    <x v="2641"/>
    <s v="T-Shirt with Led panel controlled by Android app over WiFi. _x000a_Multiple shirts, games, text, video effects support,"/>
    <n v="4000"/>
    <n v="480"/>
    <x v="3"/>
    <x v="14"/>
    <s v="EUR"/>
    <x v="2625"/>
    <x v="2646"/>
    <b v="0"/>
    <n v="8"/>
    <b v="0"/>
    <x v="3"/>
    <n v="0.12"/>
    <n v="244"/>
    <x v="0"/>
    <m/>
  </r>
  <r>
    <n v="3101"/>
    <x v="2642"/>
    <s v="LabellisÃ© 14-18, Mots Ã‰crits est un projet itinÃ©rant de lectures Ã  voix haute par des amateurs, mises en espace par une comÃ©dienne."/>
    <n v="2500"/>
    <n v="300"/>
    <x v="3"/>
    <x v="3"/>
    <s v="EUR"/>
    <x v="2626"/>
    <x v="2647"/>
    <b v="0"/>
    <n v="12"/>
    <b v="0"/>
    <x v="12"/>
    <n v="0.12"/>
    <n v="156"/>
    <x v="0"/>
    <m/>
  </r>
  <r>
    <n v="3066"/>
    <x v="2643"/>
    <s v="Our mission is to offer an innovative family watersports attraction that is fun, safe, economical and a leader in its field."/>
    <n v="350000"/>
    <n v="41950"/>
    <x v="3"/>
    <x v="6"/>
    <s v="AUD"/>
    <x v="2627"/>
    <x v="2648"/>
    <b v="0"/>
    <n v="15"/>
    <b v="0"/>
    <x v="12"/>
    <n v="0.11985714285714286"/>
    <n v="20982.5"/>
    <x v="0"/>
    <m/>
  </r>
  <r>
    <n v="217"/>
    <x v="2644"/>
    <s v="A roadmovie by paw"/>
    <n v="100000"/>
    <n v="11943"/>
    <x v="3"/>
    <x v="10"/>
    <s v="SEK"/>
    <x v="2628"/>
    <x v="2649"/>
    <b v="0"/>
    <n v="38"/>
    <b v="0"/>
    <x v="30"/>
    <n v="0.11942999999999999"/>
    <n v="5990.5"/>
    <x v="0"/>
    <m/>
  </r>
  <r>
    <n v="471"/>
    <x v="2645"/>
    <s v="Three kids try to stop Mazi Mbe's plan to restore Africa to its original state where Tricksters &amp; Spirits ruled_x000a_and Juju was law."/>
    <n v="55000"/>
    <n v="6541"/>
    <x v="3"/>
    <x v="0"/>
    <s v="USD"/>
    <x v="2629"/>
    <x v="2650"/>
    <b v="0"/>
    <n v="170"/>
    <b v="0"/>
    <x v="28"/>
    <n v="0.11892727272727273"/>
    <n v="3355.5"/>
    <x v="0"/>
    <m/>
  </r>
  <r>
    <n v="869"/>
    <x v="2646"/>
    <s v="The band Twice As Good wants to create and distribute a DVD of their live concert performance. This amazing band needs to be seen!"/>
    <n v="8800"/>
    <n v="1040"/>
    <x v="3"/>
    <x v="0"/>
    <s v="USD"/>
    <x v="2630"/>
    <x v="2651"/>
    <b v="0"/>
    <n v="3"/>
    <b v="0"/>
    <x v="27"/>
    <n v="0.11818181818181818"/>
    <n v="521.5"/>
    <x v="0"/>
    <m/>
  </r>
  <r>
    <n v="2129"/>
    <x v="2647"/>
    <s v="PKF is a Cat-Tastic 2D side-scrolling shooter! Stand up to all the big meanies with the power of positivity and save the universe!"/>
    <n v="2000"/>
    <n v="236"/>
    <x v="3"/>
    <x v="0"/>
    <s v="USD"/>
    <x v="2631"/>
    <x v="2652"/>
    <b v="0"/>
    <n v="12"/>
    <b v="0"/>
    <x v="29"/>
    <n v="0.11799999999999999"/>
    <n v="124"/>
    <x v="0"/>
    <m/>
  </r>
  <r>
    <n v="1180"/>
    <x v="2648"/>
    <s v="We would like to start a military-themed food truck to serve the Battle Creek/Kalamazoo area."/>
    <n v="50000"/>
    <n v="5875"/>
    <x v="3"/>
    <x v="0"/>
    <s v="USD"/>
    <x v="2632"/>
    <x v="2653"/>
    <b v="0"/>
    <n v="85"/>
    <b v="0"/>
    <x v="37"/>
    <n v="0.11749999999999999"/>
    <n v="2980"/>
    <x v="0"/>
    <m/>
  </r>
  <r>
    <n v="3193"/>
    <x v="2649"/>
    <s v="Bringing Richard O'Brien's sequel to legendary Rocky Horror to the stage for the first time. First London, then...The World!"/>
    <n v="5000"/>
    <n v="587"/>
    <x v="3"/>
    <x v="1"/>
    <s v="GBP"/>
    <x v="2633"/>
    <x v="2654"/>
    <b v="0"/>
    <n v="24"/>
    <b v="0"/>
    <x v="20"/>
    <n v="0.1174"/>
    <n v="305.5"/>
    <x v="0"/>
    <m/>
  </r>
  <r>
    <n v="1695"/>
    <x v="2650"/>
    <s v="We are the Preacher's Daughters &amp; recording a HYMNS CD with our unique vocal duo &amp; interwoven Cello. Hymns in a fresh, beautiful way."/>
    <n v="12000"/>
    <n v="1405"/>
    <x v="2"/>
    <x v="0"/>
    <s v="USD"/>
    <x v="2634"/>
    <x v="2655"/>
    <b v="0"/>
    <n v="23"/>
    <b v="0"/>
    <x v="21"/>
    <n v="0.11708333333333333"/>
    <n v="714"/>
    <x v="0"/>
    <m/>
  </r>
  <r>
    <n v="2758"/>
    <x v="2651"/>
    <s v="Water Bomb Fight, Swooped &amp; Moon You Are Unique by Soraya Yvette are Christ centred Aussie outdoor fun adventure books for tween/teens"/>
    <n v="2000"/>
    <n v="234"/>
    <x v="3"/>
    <x v="6"/>
    <s v="AUD"/>
    <x v="2635"/>
    <x v="2656"/>
    <b v="0"/>
    <n v="6"/>
    <b v="0"/>
    <x v="32"/>
    <n v="0.11700000000000001"/>
    <n v="120"/>
    <x v="0"/>
    <m/>
  </r>
  <r>
    <n v="1233"/>
    <x v="2652"/>
    <s v="A Shakulute mouthpiece will allow me to play my silver alto flute vertically  like my Japanese shakuhachis but with Western fingerings."/>
    <n v="1000"/>
    <n v="116"/>
    <x v="1"/>
    <x v="0"/>
    <s v="USD"/>
    <x v="2636"/>
    <x v="2657"/>
    <b v="0"/>
    <n v="6"/>
    <b v="0"/>
    <x v="33"/>
    <n v="0.11600000000000001"/>
    <n v="61"/>
    <x v="0"/>
    <m/>
  </r>
  <r>
    <n v="3084"/>
    <x v="2653"/>
    <s v="18-yr-old handicap-access ramp collapsed, must replace. Help fund &amp; ensure everyone access to our 35-seat non-profit community theater!"/>
    <n v="4059"/>
    <n v="470"/>
    <x v="3"/>
    <x v="0"/>
    <s v="USD"/>
    <x v="2637"/>
    <x v="2658"/>
    <b v="0"/>
    <n v="6"/>
    <b v="0"/>
    <x v="12"/>
    <n v="0.11579206701157921"/>
    <n v="238"/>
    <x v="0"/>
    <m/>
  </r>
  <r>
    <n v="3905"/>
    <x v="2654"/>
    <s v="&quot;STAIRCASES&quot; is a piece of collaborative new writing exploring 'L'esprit de l'escalier', or the conversations you wish you could have."/>
    <n v="1500"/>
    <n v="173"/>
    <x v="3"/>
    <x v="1"/>
    <s v="GBP"/>
    <x v="2638"/>
    <x v="2659"/>
    <b v="0"/>
    <n v="7"/>
    <b v="0"/>
    <x v="4"/>
    <n v="0.11533333333333333"/>
    <n v="90"/>
    <x v="0"/>
    <m/>
  </r>
  <r>
    <n v="2653"/>
    <x v="2655"/>
    <s v="DREAM BIG. Explore the universe through STEAM education. (Science, Technology, Engineering, Art, Mathematics)"/>
    <n v="51000"/>
    <n v="5876"/>
    <x v="1"/>
    <x v="0"/>
    <s v="USD"/>
    <x v="2639"/>
    <x v="2660"/>
    <b v="0"/>
    <n v="70"/>
    <b v="0"/>
    <x v="5"/>
    <n v="0.1152156862745098"/>
    <n v="2973"/>
    <x v="0"/>
    <m/>
  </r>
  <r>
    <n v="1307"/>
    <x v="2656"/>
    <s v="Get VR to Everyone with Mailable, Ready to Use Viewers"/>
    <n v="50000"/>
    <n v="5757"/>
    <x v="1"/>
    <x v="0"/>
    <s v="USD"/>
    <x v="2640"/>
    <x v="2661"/>
    <b v="0"/>
    <n v="45"/>
    <b v="0"/>
    <x v="3"/>
    <n v="0.11514000000000001"/>
    <n v="2901"/>
    <x v="0"/>
    <m/>
  </r>
  <r>
    <n v="2752"/>
    <x v="2657"/>
    <s v="Andrew wonders if his life would be more exciting if he'd been hatched a frog. Shiny and green just seems more exciting to him. Until.."/>
    <n v="4800"/>
    <n v="550"/>
    <x v="3"/>
    <x v="0"/>
    <s v="USD"/>
    <x v="2641"/>
    <x v="2662"/>
    <b v="0"/>
    <n v="14"/>
    <b v="0"/>
    <x v="32"/>
    <n v="0.11458333333333333"/>
    <n v="282"/>
    <x v="0"/>
    <m/>
  </r>
  <r>
    <n v="3197"/>
    <x v="2658"/>
    <s v="This years most important stage project for young artists in our region. www.ungespor.no"/>
    <n v="10000"/>
    <n v="1145"/>
    <x v="3"/>
    <x v="12"/>
    <s v="NOK"/>
    <x v="2642"/>
    <x v="2663"/>
    <b v="0"/>
    <n v="4"/>
    <b v="0"/>
    <x v="20"/>
    <n v="0.1145"/>
    <n v="574.5"/>
    <x v="0"/>
    <m/>
  </r>
  <r>
    <n v="2656"/>
    <x v="2659"/>
    <s v="MoonWatcher will be bringing the Moon closer to all of us."/>
    <n v="150000"/>
    <n v="17155"/>
    <x v="1"/>
    <x v="0"/>
    <s v="USD"/>
    <x v="2643"/>
    <x v="2664"/>
    <b v="0"/>
    <n v="152"/>
    <b v="0"/>
    <x v="5"/>
    <n v="0.11436666666666667"/>
    <n v="8653.5"/>
    <x v="0"/>
    <m/>
  </r>
  <r>
    <n v="4037"/>
    <x v="2660"/>
    <s v="The Pelican is a haunted play by one of Swedenâ€™s most renowned playwrights, August Strindberg, about a mother's tragic deceit."/>
    <n v="700"/>
    <n v="80"/>
    <x v="3"/>
    <x v="0"/>
    <s v="USD"/>
    <x v="2644"/>
    <x v="2665"/>
    <b v="0"/>
    <n v="2"/>
    <b v="0"/>
    <x v="4"/>
    <n v="0.11428571428571428"/>
    <n v="41"/>
    <x v="0"/>
    <m/>
  </r>
  <r>
    <n v="4096"/>
    <x v="2661"/>
    <s v="Theatre for Life believes in unlocking young people's creativity, developing self belief and creating positive opportunities."/>
    <n v="3500"/>
    <n v="400"/>
    <x v="3"/>
    <x v="1"/>
    <s v="GBP"/>
    <x v="2645"/>
    <x v="2666"/>
    <b v="0"/>
    <n v="5"/>
    <b v="0"/>
    <x v="4"/>
    <n v="0.11428571428571428"/>
    <n v="202.5"/>
    <x v="0"/>
    <m/>
  </r>
  <r>
    <n v="1308"/>
    <x v="2662"/>
    <s v="Boost Band, a wristband that charges any device"/>
    <n v="10000"/>
    <n v="1136"/>
    <x v="1"/>
    <x v="0"/>
    <s v="USD"/>
    <x v="2646"/>
    <x v="2667"/>
    <b v="0"/>
    <n v="38"/>
    <b v="0"/>
    <x v="3"/>
    <n v="0.11360000000000001"/>
    <n v="587"/>
    <x v="0"/>
    <m/>
  </r>
  <r>
    <n v="2671"/>
    <x v="2663"/>
    <s v="We will build hubs so that teens can use tech to develop business solutions to their communities greatest challenges. Help us!"/>
    <n v="25000"/>
    <n v="2836"/>
    <x v="3"/>
    <x v="0"/>
    <s v="USD"/>
    <x v="2647"/>
    <x v="2668"/>
    <b v="1"/>
    <n v="84"/>
    <b v="0"/>
    <x v="19"/>
    <n v="0.11344"/>
    <n v="1460"/>
    <x v="0"/>
    <m/>
  </r>
  <r>
    <n v="958"/>
    <x v="2664"/>
    <s v="Brown Leather and Black Nylon extra-long Apple Watch bands for large wrists connects to 42mm. Go measure! Design fits 190-250mm wrists."/>
    <n v="7777"/>
    <n v="881"/>
    <x v="3"/>
    <x v="0"/>
    <s v="USD"/>
    <x v="2648"/>
    <x v="2669"/>
    <b v="0"/>
    <n v="17"/>
    <b v="0"/>
    <x v="3"/>
    <n v="0.11328275684711328"/>
    <n v="449"/>
    <x v="0"/>
    <m/>
  </r>
  <r>
    <n v="3064"/>
    <x v="2665"/>
    <s v="An epicenter for connection, creation and expression of the community."/>
    <n v="75000"/>
    <n v="8471"/>
    <x v="3"/>
    <x v="0"/>
    <s v="USD"/>
    <x v="2649"/>
    <x v="2670"/>
    <b v="0"/>
    <n v="72"/>
    <b v="0"/>
    <x v="12"/>
    <n v="0.11294666666666667"/>
    <n v="4271.5"/>
    <x v="0"/>
    <m/>
  </r>
  <r>
    <n v="3731"/>
    <x v="2666"/>
    <s v="A long distance wrong number leads to love, but with Emily flying in to finally meet, Nick somehow forgot to mention he's blind."/>
    <n v="5500"/>
    <n v="620"/>
    <x v="3"/>
    <x v="0"/>
    <s v="USD"/>
    <x v="2650"/>
    <x v="2671"/>
    <b v="0"/>
    <n v="12"/>
    <b v="0"/>
    <x v="4"/>
    <n v="0.11272727272727273"/>
    <n v="316"/>
    <x v="0"/>
    <m/>
  </r>
  <r>
    <n v="2143"/>
    <x v="2667"/>
    <s v="Head Cap will provide easy access to tables, dice rollers and record sheet management to streamline your tabletop Battletech games."/>
    <n v="2000"/>
    <n v="225"/>
    <x v="3"/>
    <x v="0"/>
    <s v="USD"/>
    <x v="2651"/>
    <x v="2672"/>
    <b v="0"/>
    <n v="5"/>
    <b v="0"/>
    <x v="29"/>
    <n v="0.1125"/>
    <n v="115"/>
    <x v="0"/>
    <m/>
  </r>
  <r>
    <n v="1794"/>
    <x v="2668"/>
    <s v="&quot;Venus as Menâ€ is a book about beauty of masculine nude. Is a reflection about men as a sensitive and sensual being and gender equity."/>
    <n v="9000"/>
    <n v="997"/>
    <x v="3"/>
    <x v="0"/>
    <s v="USD"/>
    <x v="2652"/>
    <x v="2673"/>
    <b v="1"/>
    <n v="18"/>
    <b v="0"/>
    <x v="9"/>
    <n v="0.11077777777777778"/>
    <n v="507.5"/>
    <x v="0"/>
    <m/>
  </r>
  <r>
    <n v="1807"/>
    <x v="2669"/>
    <s v="I want to explore alternative cultures and lifestyles in America."/>
    <n v="5000"/>
    <n v="553"/>
    <x v="3"/>
    <x v="0"/>
    <s v="USD"/>
    <x v="2653"/>
    <x v="2674"/>
    <b v="1"/>
    <n v="8"/>
    <b v="0"/>
    <x v="9"/>
    <n v="0.1106"/>
    <n v="280.5"/>
    <x v="0"/>
    <m/>
  </r>
  <r>
    <n v="1735"/>
    <x v="2670"/>
    <s v="RainSong is letting my buy a discounted guitar. I will use this to offer my talents to the ministry programs I'm a part of."/>
    <n v="1000"/>
    <n v="110"/>
    <x v="3"/>
    <x v="0"/>
    <s v="USD"/>
    <x v="2654"/>
    <x v="2675"/>
    <b v="0"/>
    <n v="2"/>
    <b v="0"/>
    <x v="21"/>
    <n v="0.11"/>
    <n v="56"/>
    <x v="0"/>
    <m/>
  </r>
  <r>
    <n v="3934"/>
    <x v="2671"/>
    <s v="Lost youth and lost souls struggle to find meaning amid dingy basements, vanishing malls, and a bleak Midwestern summer."/>
    <n v="5000"/>
    <n v="550"/>
    <x v="3"/>
    <x v="0"/>
    <s v="USD"/>
    <x v="2655"/>
    <x v="2676"/>
    <b v="0"/>
    <n v="12"/>
    <b v="0"/>
    <x v="4"/>
    <n v="0.11"/>
    <n v="281"/>
    <x v="0"/>
    <m/>
  </r>
  <r>
    <n v="924"/>
    <x v="2672"/>
    <s v="Cultural and jazz instructional classes for youth at Preservation Hall. Preserving traditional New Orleans jazz and it's African roots."/>
    <n v="3000"/>
    <n v="327"/>
    <x v="3"/>
    <x v="0"/>
    <s v="USD"/>
    <x v="2656"/>
    <x v="2677"/>
    <b v="0"/>
    <n v="15"/>
    <b v="0"/>
    <x v="27"/>
    <n v="0.109"/>
    <n v="171"/>
    <x v="0"/>
    <m/>
  </r>
  <r>
    <n v="2376"/>
    <x v="2673"/>
    <s v="Tough, pre-manufactured lost and found stickers that forward messages to the owners email and cellphone."/>
    <n v="3000"/>
    <n v="326.33"/>
    <x v="1"/>
    <x v="0"/>
    <s v="USD"/>
    <x v="2657"/>
    <x v="2678"/>
    <b v="0"/>
    <n v="4"/>
    <b v="0"/>
    <x v="38"/>
    <n v="0.10877666666666666"/>
    <n v="165.16499999999999"/>
    <x v="0"/>
    <m/>
  </r>
  <r>
    <n v="928"/>
    <x v="2674"/>
    <s v="A real Motown Backup singer on 22 gold and platinum albums headlines her own Jazz CD of Motown songs."/>
    <n v="14500"/>
    <n v="1575"/>
    <x v="3"/>
    <x v="0"/>
    <s v="USD"/>
    <x v="2658"/>
    <x v="2679"/>
    <b v="0"/>
    <n v="28"/>
    <b v="0"/>
    <x v="27"/>
    <n v="0.10862068965517241"/>
    <n v="801.5"/>
    <x v="0"/>
    <m/>
  </r>
  <r>
    <n v="1809"/>
    <x v="2675"/>
    <s v="A stunning photo book highlighting the visual diversity of the City of Hamilton and showcasing it in a new light."/>
    <n v="3500"/>
    <n v="380"/>
    <x v="3"/>
    <x v="7"/>
    <s v="CAD"/>
    <x v="2659"/>
    <x v="2680"/>
    <b v="1"/>
    <n v="9"/>
    <b v="0"/>
    <x v="9"/>
    <n v="0.10857142857142857"/>
    <n v="194.5"/>
    <x v="0"/>
    <m/>
  </r>
  <r>
    <n v="2877"/>
    <x v="2676"/>
    <s v="Two of the 20th Centuryâ€™s Greatest Artists _x000a_navigate the perilous terrain of Art &amp; Fame _x000a_in a historic Collaboration."/>
    <n v="6000"/>
    <n v="650"/>
    <x v="3"/>
    <x v="0"/>
    <s v="USD"/>
    <x v="2660"/>
    <x v="2681"/>
    <b v="0"/>
    <n v="6"/>
    <b v="0"/>
    <x v="4"/>
    <n v="0.10833333333333334"/>
    <n v="328"/>
    <x v="0"/>
    <m/>
  </r>
  <r>
    <n v="1578"/>
    <x v="2677"/>
    <s v="2 artists, 1 month, 1 laptop, minimum wage, plenty of coffee proving a transmedia production worth noticing doesn't need a million dollar budget."/>
    <n v="1897"/>
    <n v="205"/>
    <x v="1"/>
    <x v="0"/>
    <s v="USD"/>
    <x v="2661"/>
    <x v="2682"/>
    <b v="0"/>
    <n v="4"/>
    <b v="0"/>
    <x v="36"/>
    <n v="0.10806536636794939"/>
    <n v="104.5"/>
    <x v="0"/>
    <m/>
  </r>
  <r>
    <n v="4088"/>
    <x v="2678"/>
    <s v="Young persons theatre company working in deprived area seeking funding for children's theatrical production."/>
    <n v="2000"/>
    <n v="216"/>
    <x v="3"/>
    <x v="1"/>
    <s v="GBP"/>
    <x v="2662"/>
    <x v="2683"/>
    <b v="0"/>
    <n v="3"/>
    <b v="0"/>
    <x v="4"/>
    <n v="0.108"/>
    <n v="109.5"/>
    <x v="0"/>
    <m/>
  </r>
  <r>
    <n v="141"/>
    <x v="2679"/>
    <s v="Join us creating a Science Fiction TV Series based upon the popular novels -The Catherine Kimbridge Chronicles."/>
    <n v="12000"/>
    <n v="1293"/>
    <x v="1"/>
    <x v="0"/>
    <s v="USD"/>
    <x v="2663"/>
    <x v="2684"/>
    <b v="0"/>
    <n v="28"/>
    <b v="0"/>
    <x v="22"/>
    <n v="0.10775"/>
    <n v="660.5"/>
    <x v="0"/>
    <m/>
  </r>
  <r>
    <n v="1334"/>
    <x v="2680"/>
    <s v="A wearable device that allows you to dock and operate your phone hands-free anywhere and everywhere!"/>
    <n v="133000"/>
    <n v="14303"/>
    <x v="1"/>
    <x v="0"/>
    <s v="USD"/>
    <x v="2664"/>
    <x v="2685"/>
    <b v="0"/>
    <n v="276"/>
    <b v="0"/>
    <x v="3"/>
    <n v="0.10754135338345865"/>
    <n v="7289.5"/>
    <x v="0"/>
    <m/>
  </r>
  <r>
    <n v="2690"/>
    <x v="2681"/>
    <s v="The stuffed chicken wing originators need YOUR help starting a restaurant so our AMAZING wings will be available to you 7 days a week!"/>
    <n v="80000"/>
    <n v="8586"/>
    <x v="3"/>
    <x v="0"/>
    <s v="USD"/>
    <x v="2665"/>
    <x v="2686"/>
    <b v="0"/>
    <n v="118"/>
    <b v="0"/>
    <x v="37"/>
    <n v="0.107325"/>
    <n v="4352"/>
    <x v="0"/>
    <m/>
  </r>
  <r>
    <n v="3978"/>
    <x v="2682"/>
    <s v="Staged play within the communities of eastern ( Kinston Wilson Wilmington ) North Carolina ! Funds will allow a child to attend! THX"/>
    <n v="2000"/>
    <n v="214"/>
    <x v="3"/>
    <x v="0"/>
    <s v="USD"/>
    <x v="2666"/>
    <x v="2687"/>
    <b v="0"/>
    <n v="8"/>
    <b v="0"/>
    <x v="4"/>
    <n v="0.107"/>
    <n v="111"/>
    <x v="0"/>
    <m/>
  </r>
  <r>
    <n v="3896"/>
    <x v="2683"/>
    <s v="Yorick and Co. is a comedy about a struggling theatre company whose mysterious benefactor starts haunting the show!"/>
    <n v="1600"/>
    <n v="170"/>
    <x v="3"/>
    <x v="0"/>
    <s v="USD"/>
    <x v="2667"/>
    <x v="2688"/>
    <b v="0"/>
    <n v="4"/>
    <b v="0"/>
    <x v="4"/>
    <n v="0.10625"/>
    <n v="87"/>
    <x v="0"/>
    <m/>
  </r>
  <r>
    <n v="2581"/>
    <x v="2684"/>
    <s v="Creating a Food Truck to bring gourmet sausage sliders to Jacksonville, FL for breakfast, lunch, and special events."/>
    <n v="5000"/>
    <n v="530"/>
    <x v="3"/>
    <x v="0"/>
    <s v="USD"/>
    <x v="2668"/>
    <x v="2689"/>
    <b v="0"/>
    <n v="11"/>
    <b v="0"/>
    <x v="37"/>
    <n v="0.106"/>
    <n v="270.5"/>
    <x v="0"/>
    <m/>
  </r>
  <r>
    <n v="3968"/>
    <x v="2685"/>
    <s v="&quot;On the breast of her gown, in fine red cloth, appeared the letter A.&quot; But what about the rest of the alphabet?"/>
    <n v="5000"/>
    <n v="527"/>
    <x v="3"/>
    <x v="0"/>
    <s v="USD"/>
    <x v="2669"/>
    <x v="2690"/>
    <b v="0"/>
    <n v="11"/>
    <b v="0"/>
    <x v="4"/>
    <n v="0.10539999999999999"/>
    <n v="269"/>
    <x v="0"/>
    <m/>
  </r>
  <r>
    <n v="2705"/>
    <x v="2686"/>
    <s v="Help light the lights at the historic Fischer Theatre in Danville, IL."/>
    <n v="16500"/>
    <n v="1739"/>
    <x v="2"/>
    <x v="0"/>
    <s v="USD"/>
    <x v="2670"/>
    <x v="2691"/>
    <b v="0"/>
    <n v="8"/>
    <b v="0"/>
    <x v="12"/>
    <n v="0.10539393939393939"/>
    <n v="873.5"/>
    <x v="0"/>
    <m/>
  </r>
  <r>
    <n v="2366"/>
    <x v="2687"/>
    <s v="iDEA virtual activities, the perfect way to encourage children and families to get active - physically, socially and mentally."/>
    <n v="25000"/>
    <n v="2630"/>
    <x v="1"/>
    <x v="1"/>
    <s v="GBP"/>
    <x v="2671"/>
    <x v="2692"/>
    <b v="0"/>
    <n v="27"/>
    <b v="0"/>
    <x v="38"/>
    <n v="0.1052"/>
    <n v="1328.5"/>
    <x v="0"/>
    <m/>
  </r>
  <r>
    <n v="1455"/>
    <x v="2688"/>
    <s v="The teachings of Tulku Sanjay Tsering, the body, speech and mind emanation of the esteemed 20th century Dzogchen Master Khenpo Ngaga"/>
    <n v="15000"/>
    <n v="1575"/>
    <x v="1"/>
    <x v="0"/>
    <s v="USD"/>
    <x v="2672"/>
    <x v="2693"/>
    <b v="0"/>
    <n v="7"/>
    <b v="0"/>
    <x v="39"/>
    <n v="0.105"/>
    <n v="791"/>
    <x v="0"/>
    <m/>
  </r>
  <r>
    <n v="2645"/>
    <x v="2689"/>
    <s v="Phase one of a small winged reentry craft. This phase will be testing the supersonic stability of a small craft traveling at 1,800kph"/>
    <n v="20000"/>
    <n v="2100"/>
    <x v="1"/>
    <x v="6"/>
    <s v="AUD"/>
    <x v="2673"/>
    <x v="2694"/>
    <b v="1"/>
    <n v="23"/>
    <b v="0"/>
    <x v="5"/>
    <n v="0.105"/>
    <n v="1061.5"/>
    <x v="0"/>
    <m/>
  </r>
  <r>
    <n v="1711"/>
    <x v="2690"/>
    <s v="&quot;Redemption&quot; is a multi-cultural worship album aimed at giving you an 'around-the-world' experience of Jesus-focused worship."/>
    <n v="10000"/>
    <n v="1050"/>
    <x v="3"/>
    <x v="0"/>
    <s v="USD"/>
    <x v="2674"/>
    <x v="2695"/>
    <b v="0"/>
    <n v="2"/>
    <b v="0"/>
    <x v="21"/>
    <n v="0.105"/>
    <n v="526"/>
    <x v="0"/>
    <m/>
  </r>
  <r>
    <n v="2759"/>
    <x v="2691"/>
    <s v="READY TO PRINT. A fun 38 page full color, hand illustrated children's book based on Australian animals and Indigenous Legends."/>
    <n v="1000"/>
    <n v="105"/>
    <x v="3"/>
    <x v="6"/>
    <s v="AUD"/>
    <x v="2675"/>
    <x v="2696"/>
    <b v="0"/>
    <n v="2"/>
    <b v="0"/>
    <x v="32"/>
    <n v="0.105"/>
    <n v="53.5"/>
    <x v="0"/>
    <m/>
  </r>
  <r>
    <n v="3146"/>
    <x v="2692"/>
    <s v="Somos... Podemos... Amamos... Nuestra muralla, nuestra utopÃ­a. Que el amor sea el lÃ­mite"/>
    <n v="50000"/>
    <n v="5250"/>
    <x v="2"/>
    <x v="18"/>
    <s v="MXN"/>
    <x v="2676"/>
    <x v="2697"/>
    <b v="0"/>
    <n v="12"/>
    <b v="0"/>
    <x v="4"/>
    <n v="0.105"/>
    <n v="2631"/>
    <x v="0"/>
    <m/>
  </r>
  <r>
    <n v="197"/>
    <x v="2693"/>
    <s v="â€œAfter a terrifying ordeal, a young woman is left in a depressive state and abandoned to cope with a distressing account of revengeâ€"/>
    <n v="2500"/>
    <n v="262"/>
    <x v="3"/>
    <x v="1"/>
    <s v="GBP"/>
    <x v="2677"/>
    <x v="2698"/>
    <b v="0"/>
    <n v="8"/>
    <b v="0"/>
    <x v="30"/>
    <n v="0.1048"/>
    <n v="135"/>
    <x v="0"/>
    <m/>
  </r>
  <r>
    <n v="2756"/>
    <x v="2694"/>
    <s v="We all pray to the same God no matter what name we might refer to Him as.  Our children deserve to know this basic truth."/>
    <n v="10000"/>
    <n v="1048"/>
    <x v="3"/>
    <x v="0"/>
    <s v="USD"/>
    <x v="2678"/>
    <x v="2699"/>
    <b v="0"/>
    <n v="33"/>
    <b v="0"/>
    <x v="32"/>
    <n v="0.1048"/>
    <n v="540.5"/>
    <x v="0"/>
    <m/>
  </r>
  <r>
    <n v="2124"/>
    <x v="2695"/>
    <s v="AZAMAR is a Role Playing Game world involving fantasy and high magic, based on the popular OpenD6 OGL using the Cinema6 RPG Framework."/>
    <n v="1100"/>
    <n v="115"/>
    <x v="3"/>
    <x v="0"/>
    <s v="USD"/>
    <x v="2679"/>
    <x v="2700"/>
    <b v="0"/>
    <n v="5"/>
    <b v="0"/>
    <x v="29"/>
    <n v="0.10454545454545454"/>
    <n v="60"/>
    <x v="0"/>
    <m/>
  </r>
  <r>
    <n v="2770"/>
    <x v="2696"/>
    <s v="A story about two friends who part ways because they are different, then reunite after learning they both are made of atoms."/>
    <n v="20000"/>
    <n v="2082.25"/>
    <x v="3"/>
    <x v="0"/>
    <s v="USD"/>
    <x v="2680"/>
    <x v="2701"/>
    <b v="0"/>
    <n v="33"/>
    <b v="0"/>
    <x v="32"/>
    <n v="0.1041125"/>
    <n v="1057.625"/>
    <x v="0"/>
    <m/>
  </r>
  <r>
    <n v="1870"/>
    <x v="2697"/>
    <s v="Conflict of Van Helsing &amp; Dracula (C.O.V.D.) is a board game available as an App based on the story: Dracula. Can you survive?"/>
    <n v="3500"/>
    <n v="361"/>
    <x v="3"/>
    <x v="0"/>
    <s v="USD"/>
    <x v="2681"/>
    <x v="2702"/>
    <b v="0"/>
    <n v="11"/>
    <b v="0"/>
    <x v="25"/>
    <n v="0.10314285714285715"/>
    <n v="186"/>
    <x v="0"/>
    <m/>
  </r>
  <r>
    <n v="716"/>
    <x v="2698"/>
    <s v="Translate sight into touch with a wrist-mounted wearable. A revolution for visually impaired people everywhere."/>
    <n v="7000"/>
    <n v="715"/>
    <x v="3"/>
    <x v="0"/>
    <s v="USD"/>
    <x v="2682"/>
    <x v="2703"/>
    <b v="0"/>
    <n v="16"/>
    <b v="0"/>
    <x v="3"/>
    <n v="0.10214285714285715"/>
    <n v="365.5"/>
    <x v="0"/>
    <m/>
  </r>
  <r>
    <n v="1725"/>
    <x v="2699"/>
    <s v="Christian band signed to VECA Records to release their debut album in Spring 2015.  This ministry is relying on faith-based donations."/>
    <n v="5500"/>
    <n v="560"/>
    <x v="3"/>
    <x v="0"/>
    <s v="USD"/>
    <x v="2683"/>
    <x v="2704"/>
    <b v="0"/>
    <n v="9"/>
    <b v="0"/>
    <x v="21"/>
    <n v="0.10181818181818182"/>
    <n v="284.5"/>
    <x v="0"/>
    <m/>
  </r>
  <r>
    <n v="1150"/>
    <x v="2700"/>
    <s v="Bringing delicious authentic and fusion Taiwanese Food to the West Coast."/>
    <n v="2500"/>
    <n v="252"/>
    <x v="3"/>
    <x v="0"/>
    <s v="USD"/>
    <x v="2684"/>
    <x v="2705"/>
    <b v="0"/>
    <n v="6"/>
    <b v="0"/>
    <x v="37"/>
    <n v="0.1008"/>
    <n v="129"/>
    <x v="0"/>
    <m/>
  </r>
  <r>
    <n v="4003"/>
    <x v="2701"/>
    <s v="&quot;MAMA'Z BA-B&quot; is the story of Marcus Williams who struggles to find a place for himself as a young black male."/>
    <n v="2000"/>
    <n v="201"/>
    <x v="3"/>
    <x v="0"/>
    <s v="USD"/>
    <x v="2685"/>
    <x v="2706"/>
    <b v="0"/>
    <n v="2"/>
    <b v="0"/>
    <x v="4"/>
    <n v="0.10050000000000001"/>
    <n v="101.5"/>
    <x v="0"/>
    <m/>
  </r>
  <r>
    <n v="667"/>
    <x v="2702"/>
    <s v="The first navigation system, usable by each means of transport, that will take you wherever you want without thinking about the route."/>
    <n v="50000"/>
    <n v="5010"/>
    <x v="3"/>
    <x v="4"/>
    <s v="EUR"/>
    <x v="2686"/>
    <x v="2707"/>
    <b v="0"/>
    <n v="28"/>
    <b v="0"/>
    <x v="3"/>
    <n v="0.1002"/>
    <n v="2519"/>
    <x v="0"/>
    <m/>
  </r>
  <r>
    <n v="893"/>
    <x v="2703"/>
    <s v="The Philly music scene is full of amazing talent. This annual music festival is to celebrate those gems within that scene!"/>
    <n v="2000"/>
    <n v="200"/>
    <x v="3"/>
    <x v="0"/>
    <s v="USD"/>
    <x v="2687"/>
    <x v="2708"/>
    <b v="0"/>
    <n v="5"/>
    <b v="0"/>
    <x v="13"/>
    <n v="0.1"/>
    <n v="102.5"/>
    <x v="0"/>
    <m/>
  </r>
  <r>
    <n v="2123"/>
    <x v="2704"/>
    <s v="Indie developer boredom's products' Xbox 360 game about a Japanese-inspired hug-themed game show needs funding for animation and environmental models."/>
    <n v="500"/>
    <n v="50"/>
    <x v="3"/>
    <x v="0"/>
    <s v="USD"/>
    <x v="2688"/>
    <x v="2709"/>
    <b v="0"/>
    <n v="5"/>
    <b v="0"/>
    <x v="29"/>
    <n v="0.1"/>
    <n v="27.5"/>
    <x v="0"/>
    <m/>
  </r>
  <r>
    <n v="3730"/>
    <x v="2705"/>
    <s v="&quot;MARK TWAIN IS HELL FOR THE COMPANY&quot; is an original theatrical production created and under development by Jeff Lowe."/>
    <n v="1000"/>
    <n v="100"/>
    <x v="3"/>
    <x v="0"/>
    <s v="USD"/>
    <x v="2689"/>
    <x v="2710"/>
    <b v="0"/>
    <n v="1"/>
    <b v="0"/>
    <x v="4"/>
    <n v="0.1"/>
    <n v="50.5"/>
    <x v="0"/>
    <m/>
  </r>
  <r>
    <n v="3745"/>
    <x v="2706"/>
    <s v="Tyke wants to expand her puppet theater show to weekly online web shows and is looking for backers."/>
    <n v="100"/>
    <n v="10"/>
    <x v="3"/>
    <x v="0"/>
    <s v="USD"/>
    <x v="2690"/>
    <x v="2711"/>
    <b v="0"/>
    <n v="1"/>
    <b v="0"/>
    <x v="4"/>
    <n v="0.1"/>
    <n v="5.5"/>
    <x v="0"/>
    <m/>
  </r>
  <r>
    <n v="3913"/>
    <x v="2707"/>
    <s v="â€œNo amount of fire or freshness can challenge what a man will store up in his ghostly heart.â€ â€“ The Great Gatsby"/>
    <n v="10000"/>
    <n v="1000"/>
    <x v="3"/>
    <x v="0"/>
    <s v="USD"/>
    <x v="2691"/>
    <x v="2712"/>
    <b v="0"/>
    <n v="7"/>
    <b v="0"/>
    <x v="4"/>
    <n v="0.1"/>
    <n v="503.5"/>
    <x v="0"/>
    <m/>
  </r>
  <r>
    <n v="3925"/>
    <x v="2708"/>
    <s v="Help Save High School Theater Program_x000a_Your donations will be used to purchase props, build sets, and costumes."/>
    <n v="150"/>
    <n v="15"/>
    <x v="3"/>
    <x v="0"/>
    <s v="USD"/>
    <x v="2692"/>
    <x v="2713"/>
    <b v="0"/>
    <n v="3"/>
    <b v="0"/>
    <x v="4"/>
    <n v="0.1"/>
    <n v="9"/>
    <x v="0"/>
    <m/>
  </r>
  <r>
    <n v="4103"/>
    <x v="2709"/>
    <s v="Weather Men is a play, written by Nathan Black.  A comedy/drama that explores the question of 'why people stay together?'"/>
    <n v="1000"/>
    <n v="100"/>
    <x v="3"/>
    <x v="0"/>
    <s v="USD"/>
    <x v="2693"/>
    <x v="2714"/>
    <b v="0"/>
    <n v="6"/>
    <b v="0"/>
    <x v="4"/>
    <n v="0.1"/>
    <n v="53"/>
    <x v="0"/>
    <m/>
  </r>
  <r>
    <n v="1434"/>
    <x v="2710"/>
    <s v="Interest from abroad to publish my book SOCIALCAPITALISM. Need translation to English master. Help appreciated."/>
    <n v="82000"/>
    <n v="8190"/>
    <x v="3"/>
    <x v="15"/>
    <s v="DKK"/>
    <x v="2694"/>
    <x v="2715"/>
    <b v="0"/>
    <n v="11"/>
    <b v="0"/>
    <x v="39"/>
    <n v="9.987804878048781E-2"/>
    <n v="4100.5"/>
    <x v="0"/>
    <m/>
  </r>
  <r>
    <n v="1324"/>
    <x v="2711"/>
    <s v="Monitor your actual UV exposure in real time and get notified when it's time to get out of the sun or when to reapply your sunscreen"/>
    <n v="50000"/>
    <n v="4920"/>
    <x v="1"/>
    <x v="0"/>
    <s v="USD"/>
    <x v="2695"/>
    <x v="2716"/>
    <b v="0"/>
    <n v="90"/>
    <b v="0"/>
    <x v="3"/>
    <n v="9.8400000000000001E-2"/>
    <n v="2505"/>
    <x v="0"/>
    <m/>
  </r>
  <r>
    <n v="2517"/>
    <x v="2712"/>
    <s v="KICK START US! Chef-driven dining experience offering a multi-course tasteful and playful menu that hems in familiar seasonal comfort."/>
    <n v="18000"/>
    <n v="1767"/>
    <x v="3"/>
    <x v="7"/>
    <s v="CAD"/>
    <x v="2696"/>
    <x v="2717"/>
    <b v="0"/>
    <n v="33"/>
    <b v="0"/>
    <x v="40"/>
    <n v="9.8166666666666666E-2"/>
    <n v="900"/>
    <x v="0"/>
    <m/>
  </r>
  <r>
    <n v="3986"/>
    <x v="2713"/>
    <s v="After a successful run at London's Cockpit Theatre, we are invited to perform in Gardzienice OPT and at Teatr Polski in Warsaw, Poland."/>
    <n v="5000"/>
    <n v="488"/>
    <x v="3"/>
    <x v="1"/>
    <s v="GBP"/>
    <x v="2697"/>
    <x v="2718"/>
    <b v="0"/>
    <n v="13"/>
    <b v="0"/>
    <x v="4"/>
    <n v="9.7600000000000006E-2"/>
    <n v="250.5"/>
    <x v="0"/>
    <m/>
  </r>
  <r>
    <n v="1707"/>
    <x v="2714"/>
    <s v="We exist to proclaim the love of Christ through music! Partner with our ministry and help us spread God's love with a new studio album!"/>
    <n v="5000"/>
    <n v="487"/>
    <x v="3"/>
    <x v="0"/>
    <s v="USD"/>
    <x v="2698"/>
    <x v="2719"/>
    <b v="0"/>
    <n v="9"/>
    <b v="0"/>
    <x v="21"/>
    <n v="9.74E-2"/>
    <n v="248"/>
    <x v="0"/>
    <m/>
  </r>
  <r>
    <n v="943"/>
    <x v="2715"/>
    <s v="A mask for home or travel that will give you the best, undisturbed sleep of your life."/>
    <n v="3000"/>
    <n v="289"/>
    <x v="3"/>
    <x v="0"/>
    <s v="USD"/>
    <x v="2699"/>
    <x v="2720"/>
    <b v="0"/>
    <n v="12"/>
    <b v="0"/>
    <x v="3"/>
    <n v="9.633333333333334E-2"/>
    <n v="150.5"/>
    <x v="0"/>
    <m/>
  </r>
  <r>
    <n v="132"/>
    <x v="2716"/>
    <s v="An anime inspired sci-fi action short set in Tokyo, Japan by VFX veterans, Gerald Abraham, Kim Tran and sound engineer, Jeremy Corby."/>
    <n v="80000"/>
    <n v="7655"/>
    <x v="1"/>
    <x v="0"/>
    <s v="USD"/>
    <x v="2700"/>
    <x v="2721"/>
    <b v="0"/>
    <n v="81"/>
    <b v="0"/>
    <x v="22"/>
    <n v="9.5687499999999995E-2"/>
    <n v="3868"/>
    <x v="0"/>
    <m/>
  </r>
  <r>
    <n v="2135"/>
    <x v="2717"/>
    <s v="Point-and-click adventure: The mysterious Nikola Tesla, a time traveling device, and an experiment gone wrong in Colorado Springs"/>
    <n v="5000"/>
    <n v="478"/>
    <x v="3"/>
    <x v="0"/>
    <s v="USD"/>
    <x v="2701"/>
    <x v="2722"/>
    <b v="0"/>
    <n v="22"/>
    <b v="0"/>
    <x v="29"/>
    <n v="9.5600000000000004E-2"/>
    <n v="250"/>
    <x v="0"/>
    <m/>
  </r>
  <r>
    <n v="499"/>
    <x v="2718"/>
    <s v="A Feature Length Animated Film Noir Musical with a modern twist. _x000d__x000a_Animation and music melded into edge-of-your-seat entertainment."/>
    <n v="20000"/>
    <n v="1910"/>
    <x v="3"/>
    <x v="0"/>
    <s v="USD"/>
    <x v="2702"/>
    <x v="2723"/>
    <b v="0"/>
    <n v="26"/>
    <b v="0"/>
    <x v="28"/>
    <n v="9.5500000000000002E-2"/>
    <n v="968"/>
    <x v="0"/>
    <m/>
  </r>
  <r>
    <n v="432"/>
    <x v="2719"/>
    <s v="A teenage zombie named Jeff and his mad scientist mother adapt to life in the town of Serendipity, where the supernatural occurs daily."/>
    <n v="6000"/>
    <n v="570"/>
    <x v="3"/>
    <x v="0"/>
    <s v="USD"/>
    <x v="2703"/>
    <x v="2724"/>
    <b v="0"/>
    <n v="8"/>
    <b v="0"/>
    <x v="28"/>
    <n v="9.5000000000000001E-2"/>
    <n v="289"/>
    <x v="0"/>
    <m/>
  </r>
  <r>
    <n v="889"/>
    <x v="2720"/>
    <s v="I have finally decided to follow my dream. I want to be a professional musician. This is the project that with get me there."/>
    <n v="25000"/>
    <n v="2360.3200000000002"/>
    <x v="3"/>
    <x v="0"/>
    <s v="USD"/>
    <x v="2704"/>
    <x v="2725"/>
    <b v="0"/>
    <n v="32"/>
    <b v="0"/>
    <x v="13"/>
    <n v="9.4412800000000005E-2"/>
    <n v="1196.1600000000001"/>
    <x v="0"/>
    <m/>
  </r>
  <r>
    <n v="2906"/>
    <x v="2721"/>
    <s v="The smash hit, award-winning comedy sashays onto the Los Angeles Theater Scene in a fabulous new production at Atwater Village Theatre."/>
    <n v="6000"/>
    <n v="565"/>
    <x v="3"/>
    <x v="0"/>
    <s v="USD"/>
    <x v="2705"/>
    <x v="2726"/>
    <b v="0"/>
    <n v="7"/>
    <b v="0"/>
    <x v="4"/>
    <n v="9.4166666666666662E-2"/>
    <n v="286"/>
    <x v="0"/>
    <m/>
  </r>
  <r>
    <n v="438"/>
    <x v="2722"/>
    <s v="As Smyton pushes himself to become respected, he unlocks secrets about himself and the world around him."/>
    <n v="20000"/>
    <n v="1876"/>
    <x v="3"/>
    <x v="0"/>
    <s v="USD"/>
    <x v="2706"/>
    <x v="2727"/>
    <b v="0"/>
    <n v="11"/>
    <b v="0"/>
    <x v="28"/>
    <n v="9.3799999999999994E-2"/>
    <n v="943.5"/>
    <x v="0"/>
    <m/>
  </r>
  <r>
    <n v="1693"/>
    <x v="2723"/>
    <s v="Creating and playing music is what i love. I long to produce &amp; release fresh, raw and relevant songs that come straight from the heart."/>
    <n v="3000"/>
    <n v="280"/>
    <x v="2"/>
    <x v="1"/>
    <s v="GBP"/>
    <x v="2707"/>
    <x v="2728"/>
    <b v="0"/>
    <n v="8"/>
    <b v="0"/>
    <x v="21"/>
    <n v="9.3333333333333338E-2"/>
    <n v="144"/>
    <x v="0"/>
    <m/>
  </r>
  <r>
    <n v="3728"/>
    <x v="2724"/>
    <s v="Bare Bones Shakespeare's first season will start with a DFW school touring show: Romeo and Juliet."/>
    <n v="20000"/>
    <n v="1862"/>
    <x v="3"/>
    <x v="0"/>
    <s v="USD"/>
    <x v="2708"/>
    <x v="2729"/>
    <b v="0"/>
    <n v="31"/>
    <b v="0"/>
    <x v="4"/>
    <n v="9.3100000000000002E-2"/>
    <n v="946.5"/>
    <x v="0"/>
    <m/>
  </r>
  <r>
    <n v="1582"/>
    <x v="2725"/>
    <s v="I create canvas prints of images from in and around New Orleans"/>
    <n v="1000"/>
    <n v="93"/>
    <x v="3"/>
    <x v="0"/>
    <s v="USD"/>
    <x v="2709"/>
    <x v="2730"/>
    <b v="0"/>
    <n v="3"/>
    <b v="0"/>
    <x v="24"/>
    <n v="9.2999999999999999E-2"/>
    <n v="48"/>
    <x v="0"/>
    <m/>
  </r>
  <r>
    <n v="1080"/>
    <x v="2726"/>
    <s v="A fantasy action RPG which follows an elven ex-slave on a journey of magic, revenge, intrigue, and deceit."/>
    <n v="20000"/>
    <n v="1821"/>
    <x v="3"/>
    <x v="0"/>
    <s v="USD"/>
    <x v="2710"/>
    <x v="2731"/>
    <b v="0"/>
    <n v="98"/>
    <b v="0"/>
    <x v="29"/>
    <n v="9.1050000000000006E-2"/>
    <n v="959.5"/>
    <x v="0"/>
    <m/>
  </r>
  <r>
    <n v="2892"/>
    <x v="2727"/>
    <s v="Something Precious is the world's first musical to alert folks to the harmful effects of technology on the human spirit."/>
    <n v="5500"/>
    <n v="500"/>
    <x v="3"/>
    <x v="0"/>
    <s v="USD"/>
    <x v="2711"/>
    <x v="2732"/>
    <b v="0"/>
    <n v="17"/>
    <b v="0"/>
    <x v="4"/>
    <n v="9.0909090909090912E-2"/>
    <n v="258.5"/>
    <x v="0"/>
    <m/>
  </r>
  <r>
    <n v="587"/>
    <x v="2728"/>
    <s v="Waitresses.com is an online community devoted to servers around the world. Learn. Connect. Work. Travel. Share._x000a__x000a_Make a pledge today!"/>
    <n v="30000"/>
    <n v="2725"/>
    <x v="3"/>
    <x v="7"/>
    <s v="CAD"/>
    <x v="2712"/>
    <x v="2733"/>
    <b v="0"/>
    <n v="7"/>
    <b v="0"/>
    <x v="38"/>
    <n v="9.0833333333333335E-2"/>
    <n v="1366"/>
    <x v="0"/>
    <m/>
  </r>
  <r>
    <n v="1914"/>
    <x v="2729"/>
    <s v="The &quot;ZoZo Skeleton Hand Planchette&quot; is a fully functional &quot;ouija board&quot; planchette (pointer) but is significantly more hair-raising."/>
    <n v="666"/>
    <n v="60"/>
    <x v="3"/>
    <x v="0"/>
    <s v="USD"/>
    <x v="2713"/>
    <x v="2734"/>
    <b v="0"/>
    <n v="2"/>
    <b v="0"/>
    <x v="31"/>
    <n v="9.0090090090090086E-2"/>
    <n v="31"/>
    <x v="0"/>
    <m/>
  </r>
  <r>
    <n v="1064"/>
    <x v="2730"/>
    <s v="Make wine from seed to bottle; build, socialize, sell, and relax in Vineyard Valley - a social, sandbox, free to play business sim!"/>
    <n v="90000"/>
    <n v="8077"/>
    <x v="3"/>
    <x v="0"/>
    <s v="USD"/>
    <x v="2714"/>
    <x v="2735"/>
    <b v="0"/>
    <n v="123"/>
    <b v="0"/>
    <x v="29"/>
    <n v="8.9744444444444446E-2"/>
    <n v="4100"/>
    <x v="0"/>
    <m/>
  </r>
  <r>
    <n v="942"/>
    <x v="2731"/>
    <s v="A Hands Free head mounted display adapter that supports the I AM Cardboard dscvr VR viewer for comfortable extended 3-D/VR viewing."/>
    <n v="7500"/>
    <n v="668"/>
    <x v="3"/>
    <x v="0"/>
    <s v="USD"/>
    <x v="2715"/>
    <x v="2736"/>
    <b v="0"/>
    <n v="16"/>
    <b v="0"/>
    <x v="3"/>
    <n v="8.9066666666666669E-2"/>
    <n v="342"/>
    <x v="0"/>
    <m/>
  </r>
  <r>
    <n v="1494"/>
    <x v="2732"/>
    <s v="Help this story of the 1862 Confederate invasion of Maryland be published! It is to Sharpsburg as The Killer Angels is to Gettysburg."/>
    <n v="5000"/>
    <n v="445"/>
    <x v="3"/>
    <x v="0"/>
    <s v="USD"/>
    <x v="2716"/>
    <x v="2737"/>
    <b v="0"/>
    <n v="11"/>
    <b v="0"/>
    <x v="26"/>
    <n v="8.8999999999999996E-2"/>
    <n v="228"/>
    <x v="0"/>
    <m/>
  </r>
  <r>
    <n v="4077"/>
    <x v="2733"/>
    <s v="We aim to bring creative, innovative, exciting, educational and fun community theater (with a professional attitude) to a new location."/>
    <n v="15000"/>
    <n v="1335"/>
    <x v="3"/>
    <x v="0"/>
    <s v="USD"/>
    <x v="2717"/>
    <x v="2738"/>
    <b v="0"/>
    <n v="6"/>
    <b v="0"/>
    <x v="4"/>
    <n v="8.8999999999999996E-2"/>
    <n v="670.5"/>
    <x v="0"/>
    <m/>
  </r>
  <r>
    <n v="1323"/>
    <x v="2734"/>
    <s v="High quality earbuds with a built-in splitter. Share with more than one friend. Music, movies, conversations. Any audio, any device!"/>
    <n v="15000"/>
    <n v="1332"/>
    <x v="1"/>
    <x v="0"/>
    <s v="USD"/>
    <x v="2718"/>
    <x v="2739"/>
    <b v="0"/>
    <n v="44"/>
    <b v="0"/>
    <x v="3"/>
    <n v="8.8800000000000004E-2"/>
    <n v="688"/>
    <x v="0"/>
    <m/>
  </r>
  <r>
    <n v="1146"/>
    <x v="2735"/>
    <s v="Bringing the flavor of competition BBQ to small town Auburn with the ease of a big city food truck."/>
    <n v="6000"/>
    <n v="530"/>
    <x v="3"/>
    <x v="0"/>
    <s v="USD"/>
    <x v="2719"/>
    <x v="2740"/>
    <b v="0"/>
    <n v="12"/>
    <b v="0"/>
    <x v="37"/>
    <n v="8.8333333333333333E-2"/>
    <n v="271"/>
    <x v="0"/>
    <m/>
  </r>
  <r>
    <n v="3841"/>
    <x v="2736"/>
    <s v="A play by award winning writer Eric Monte. _x000a_&quot;If they come back&quot; follows the lives of two teenage boys during the civil rights movement."/>
    <n v="10000"/>
    <n v="872"/>
    <x v="3"/>
    <x v="0"/>
    <s v="USD"/>
    <x v="2720"/>
    <x v="2741"/>
    <b v="1"/>
    <n v="34"/>
    <b v="0"/>
    <x v="4"/>
    <n v="8.72E-2"/>
    <n v="453"/>
    <x v="0"/>
    <m/>
  </r>
  <r>
    <n v="3908"/>
    <x v="2737"/>
    <s v="Death splits apart twin brothers in a questionable car accident. They shared dreams, and now they must share trials in the unknown."/>
    <n v="750"/>
    <n v="65"/>
    <x v="3"/>
    <x v="0"/>
    <s v="USD"/>
    <x v="2721"/>
    <x v="2742"/>
    <b v="0"/>
    <n v="4"/>
    <b v="0"/>
    <x v="4"/>
    <n v="8.666666666666667E-2"/>
    <n v="34.5"/>
    <x v="0"/>
    <m/>
  </r>
  <r>
    <n v="4018"/>
    <x v="2738"/>
    <s v="Funding for a production of Time Please at the Brighton Fringe 2017... and beyond."/>
    <n v="1500"/>
    <n v="130"/>
    <x v="3"/>
    <x v="1"/>
    <s v="GBP"/>
    <x v="2722"/>
    <x v="2743"/>
    <b v="0"/>
    <n v="4"/>
    <b v="0"/>
    <x v="4"/>
    <n v="8.666666666666667E-2"/>
    <n v="67"/>
    <x v="0"/>
    <m/>
  </r>
  <r>
    <n v="3075"/>
    <x v="2739"/>
    <s v="Magic Morgan &amp; Liliana are raising funds to expand their famed traveling magic show to a theater of magic."/>
    <n v="15000"/>
    <n v="1296"/>
    <x v="3"/>
    <x v="0"/>
    <s v="USD"/>
    <x v="2723"/>
    <x v="2744"/>
    <b v="0"/>
    <n v="20"/>
    <b v="0"/>
    <x v="12"/>
    <n v="8.6400000000000005E-2"/>
    <n v="658"/>
    <x v="0"/>
    <m/>
  </r>
  <r>
    <n v="1548"/>
    <x v="2740"/>
    <s v="Beauty is in the eye of the beholder and I want to inspire conservation through color."/>
    <n v="700"/>
    <n v="60"/>
    <x v="3"/>
    <x v="0"/>
    <s v="USD"/>
    <x v="2724"/>
    <x v="2745"/>
    <b v="0"/>
    <n v="1"/>
    <b v="0"/>
    <x v="34"/>
    <n v="8.5714285714285715E-2"/>
    <n v="30.5"/>
    <x v="0"/>
    <m/>
  </r>
  <r>
    <n v="1043"/>
    <x v="2741"/>
    <s v="We're seeking funding for a special 10th Anniversary PRINT EDITION! Receive your own copy for only $8"/>
    <n v="100000"/>
    <n v="8537"/>
    <x v="1"/>
    <x v="0"/>
    <s v="USD"/>
    <x v="2725"/>
    <x v="2746"/>
    <b v="0"/>
    <n v="292"/>
    <b v="0"/>
    <x v="23"/>
    <n v="8.5370000000000001E-2"/>
    <n v="4414.5"/>
    <x v="0"/>
    <m/>
  </r>
  <r>
    <n v="3801"/>
    <x v="2742"/>
    <s v="The Imaginary : A Musical is a new musical adaptation based on the novel written by A.F. Harrold.       TheImaginaryAMusical.com"/>
    <n v="5000"/>
    <n v="426"/>
    <x v="3"/>
    <x v="0"/>
    <s v="USD"/>
    <x v="2726"/>
    <x v="2747"/>
    <b v="0"/>
    <n v="9"/>
    <b v="0"/>
    <x v="20"/>
    <n v="8.5199999999999998E-2"/>
    <n v="217.5"/>
    <x v="0"/>
    <m/>
  </r>
  <r>
    <n v="2919"/>
    <x v="2743"/>
    <s v="A full staged reading of a new play about a boy who learns how to be happy from the most unexpected person."/>
    <n v="600"/>
    <n v="51"/>
    <x v="3"/>
    <x v="0"/>
    <s v="USD"/>
    <x v="2727"/>
    <x v="2748"/>
    <b v="0"/>
    <n v="6"/>
    <b v="0"/>
    <x v="4"/>
    <n v="8.5000000000000006E-2"/>
    <n v="28.5"/>
    <x v="0"/>
    <m/>
  </r>
  <r>
    <n v="2646"/>
    <x v="2744"/>
    <s v="We're a small group with a big mission: making it possible for everyone to explore space using the power of virtual reality."/>
    <n v="500000"/>
    <n v="42086.42"/>
    <x v="1"/>
    <x v="0"/>
    <s v="USD"/>
    <x v="2728"/>
    <x v="2749"/>
    <b v="1"/>
    <n v="535"/>
    <b v="0"/>
    <x v="5"/>
    <n v="8.4172839999999999E-2"/>
    <n v="21310.71"/>
    <x v="0"/>
    <m/>
  </r>
  <r>
    <n v="1427"/>
    <x v="2745"/>
    <s v="The book with advices that can save many lives._x000a_You will find here many case studies, extreme situations and solutions."/>
    <n v="5000"/>
    <n v="419"/>
    <x v="3"/>
    <x v="2"/>
    <s v="EUR"/>
    <x v="2729"/>
    <x v="2750"/>
    <b v="0"/>
    <n v="4"/>
    <b v="0"/>
    <x v="39"/>
    <n v="8.3799999999999999E-2"/>
    <n v="211.5"/>
    <x v="0"/>
    <m/>
  </r>
  <r>
    <n v="1491"/>
    <x v="2746"/>
    <s v="What do you get when you take outlaws, guns, gold and and old beagle in the old west? Adventure!"/>
    <n v="1200"/>
    <n v="100"/>
    <x v="3"/>
    <x v="0"/>
    <s v="USD"/>
    <x v="2730"/>
    <x v="2751"/>
    <b v="0"/>
    <n v="1"/>
    <b v="0"/>
    <x v="26"/>
    <n v="8.3333333333333329E-2"/>
    <n v="50.5"/>
    <x v="0"/>
    <m/>
  </r>
  <r>
    <n v="1117"/>
    <x v="2747"/>
    <s v="Experience the Medieval in your own village. Increase your village into a city and walk through the streets."/>
    <n v="1000"/>
    <n v="83"/>
    <x v="3"/>
    <x v="2"/>
    <s v="EUR"/>
    <x v="2731"/>
    <x v="2752"/>
    <b v="0"/>
    <n v="8"/>
    <b v="0"/>
    <x v="29"/>
    <n v="8.3000000000000004E-2"/>
    <n v="45.5"/>
    <x v="0"/>
    <m/>
  </r>
  <r>
    <n v="4046"/>
    <x v="2748"/>
    <s v="An eclectic One Man stage show, that takes the audience on a journey through vast personalities, as he discovers his true self...#Drama"/>
    <n v="5600"/>
    <n v="460"/>
    <x v="3"/>
    <x v="0"/>
    <s v="USD"/>
    <x v="2732"/>
    <x v="2753"/>
    <b v="0"/>
    <n v="12"/>
    <b v="0"/>
    <x v="4"/>
    <n v="8.2142857142857142E-2"/>
    <n v="236"/>
    <x v="0"/>
    <m/>
  </r>
  <r>
    <n v="458"/>
    <x v="2749"/>
    <s v="An animated parody of the game, Counter-Strike. The sequel to the very popular Counter-Strike: DE_dust2. Hacker is back!"/>
    <n v="10000"/>
    <n v="821"/>
    <x v="3"/>
    <x v="1"/>
    <s v="GBP"/>
    <x v="2733"/>
    <x v="2754"/>
    <b v="0"/>
    <n v="49"/>
    <b v="0"/>
    <x v="28"/>
    <n v="8.2100000000000006E-2"/>
    <n v="435"/>
    <x v="0"/>
    <m/>
  </r>
  <r>
    <n v="3922"/>
    <x v="2750"/>
    <s v="TDPF is a play about a woman named Lisa who devotes her life to her marriage and ministry â€”since it is a woman place says her husband."/>
    <n v="750"/>
    <n v="61"/>
    <x v="3"/>
    <x v="0"/>
    <s v="USD"/>
    <x v="2734"/>
    <x v="2755"/>
    <b v="0"/>
    <n v="6"/>
    <b v="0"/>
    <x v="4"/>
    <n v="8.1333333333333327E-2"/>
    <n v="33.5"/>
    <x v="0"/>
    <m/>
  </r>
  <r>
    <n v="1862"/>
    <x v="2751"/>
    <s v="Purple Fishing is an online game and social media platform for Trump Supporters and Critics to have fun finding common ground."/>
    <n v="18000"/>
    <n v="1455"/>
    <x v="3"/>
    <x v="0"/>
    <s v="USD"/>
    <x v="2735"/>
    <x v="2756"/>
    <b v="0"/>
    <n v="16"/>
    <b v="0"/>
    <x v="25"/>
    <n v="8.0833333333333326E-2"/>
    <n v="735.5"/>
    <x v="0"/>
    <m/>
  </r>
  <r>
    <n v="1430"/>
    <x v="2752"/>
    <s v="Profesional translation and publishing of the book on unique synthesis of project management and meditation"/>
    <n v="5000"/>
    <n v="403"/>
    <x v="3"/>
    <x v="0"/>
    <s v="USD"/>
    <x v="2736"/>
    <x v="2757"/>
    <b v="0"/>
    <n v="5"/>
    <b v="0"/>
    <x v="39"/>
    <n v="8.0600000000000005E-2"/>
    <n v="204"/>
    <x v="0"/>
    <m/>
  </r>
  <r>
    <n v="2952"/>
    <x v="2753"/>
    <s v="Mountain Haven transforms a former disused Mt Laguna Church into space for celebrations, events, learning, conferences, retreats &amp; more"/>
    <n v="20000"/>
    <n v="1605"/>
    <x v="1"/>
    <x v="0"/>
    <s v="USD"/>
    <x v="2737"/>
    <x v="2758"/>
    <b v="0"/>
    <n v="8"/>
    <b v="0"/>
    <x v="12"/>
    <n v="8.0250000000000002E-2"/>
    <n v="806.5"/>
    <x v="0"/>
    <m/>
  </r>
  <r>
    <n v="2325"/>
    <x v="2754"/>
    <s v="Do you like to Maga? Do you like hot sauce as spicy as your memes? Do you like sexy frogs? Of course you do were all adults here."/>
    <n v="1000"/>
    <n v="80"/>
    <x v="2"/>
    <x v="0"/>
    <s v="USD"/>
    <x v="2738"/>
    <x v="2759"/>
    <b v="0"/>
    <n v="7"/>
    <b v="0"/>
    <x v="11"/>
    <n v="0.08"/>
    <n v="43.5"/>
    <x v="0"/>
    <m/>
  </r>
  <r>
    <n v="2776"/>
    <x v="2755"/>
    <s v="A young girlâ€™s journey into a world of superheroesâ€”exploring love, compassion and acceptance with mystical creatures from far away."/>
    <n v="21000"/>
    <n v="1655"/>
    <x v="3"/>
    <x v="0"/>
    <s v="USD"/>
    <x v="2739"/>
    <x v="2760"/>
    <b v="0"/>
    <n v="36"/>
    <b v="0"/>
    <x v="32"/>
    <n v="7.8809523809523815E-2"/>
    <n v="845.5"/>
    <x v="0"/>
    <m/>
  </r>
  <r>
    <n v="1714"/>
    <x v="2756"/>
    <s v="Change the world. Music should be more fun, positive, and compassionate. What goes into your ears is important- same for your kids."/>
    <n v="25000"/>
    <n v="1967"/>
    <x v="3"/>
    <x v="0"/>
    <s v="USD"/>
    <x v="2740"/>
    <x v="2761"/>
    <b v="0"/>
    <n v="17"/>
    <b v="0"/>
    <x v="21"/>
    <n v="7.868E-2"/>
    <n v="992"/>
    <x v="0"/>
    <m/>
  </r>
  <r>
    <n v="2916"/>
    <x v="2757"/>
    <s v="The moving dramatisation of one man's journey to find the truth behind the Libyan regime change."/>
    <n v="1850"/>
    <n v="145"/>
    <x v="3"/>
    <x v="1"/>
    <s v="GBP"/>
    <x v="2741"/>
    <x v="2762"/>
    <b v="0"/>
    <n v="7"/>
    <b v="0"/>
    <x v="4"/>
    <n v="7.8378378378378383E-2"/>
    <n v="76"/>
    <x v="0"/>
    <m/>
  </r>
  <r>
    <n v="1089"/>
    <x v="2758"/>
    <s v="Farabel is a single player turn-based fantasy strategy game for Mac/PC/Linux"/>
    <n v="15000"/>
    <n v="1174"/>
    <x v="3"/>
    <x v="3"/>
    <s v="EUR"/>
    <x v="2742"/>
    <x v="2763"/>
    <b v="0"/>
    <n v="49"/>
    <b v="0"/>
    <x v="29"/>
    <n v="7.8266666666666665E-2"/>
    <n v="611.5"/>
    <x v="0"/>
    <m/>
  </r>
  <r>
    <n v="1995"/>
    <x v="2759"/>
    <s v="I'm looking to pursue my dream of becoming a full time photographer, using my current creative experience as a graphic designer."/>
    <n v="1000"/>
    <n v="78"/>
    <x v="3"/>
    <x v="7"/>
    <s v="CAD"/>
    <x v="2743"/>
    <x v="2764"/>
    <b v="0"/>
    <n v="3"/>
    <b v="0"/>
    <x v="35"/>
    <n v="7.8E-2"/>
    <n v="40.5"/>
    <x v="0"/>
    <m/>
  </r>
  <r>
    <n v="999"/>
    <x v="2760"/>
    <s v="Built in running, cycling, pedometer, and golf features for the edge you need to perform at your very best!"/>
    <n v="150000"/>
    <n v="11683"/>
    <x v="3"/>
    <x v="7"/>
    <s v="CAD"/>
    <x v="2744"/>
    <x v="2765"/>
    <b v="0"/>
    <n v="40"/>
    <b v="0"/>
    <x v="3"/>
    <n v="7.7886666666666673E-2"/>
    <n v="5861.5"/>
    <x v="0"/>
    <m/>
  </r>
  <r>
    <n v="4011"/>
    <x v="2761"/>
    <s v="Radio drama about a failed comedian with the help of his Dictaphone friend Alan, tries to become a success whilst fighting his demons."/>
    <n v="250"/>
    <n v="19"/>
    <x v="3"/>
    <x v="1"/>
    <s v="GBP"/>
    <x v="2745"/>
    <x v="2766"/>
    <b v="0"/>
    <n v="4"/>
    <b v="0"/>
    <x v="4"/>
    <n v="7.5999999999999998E-2"/>
    <n v="11.5"/>
    <x v="0"/>
    <m/>
  </r>
  <r>
    <n v="2675"/>
    <x v="2762"/>
    <s v="We are working to establish a collaborative work-space with the goal of creating a community of knowledge, design, and creativity."/>
    <n v="25000"/>
    <n v="1897"/>
    <x v="3"/>
    <x v="0"/>
    <s v="USD"/>
    <x v="2746"/>
    <x v="2767"/>
    <b v="1"/>
    <n v="29"/>
    <b v="0"/>
    <x v="19"/>
    <n v="7.5880000000000003E-2"/>
    <n v="963"/>
    <x v="0"/>
    <m/>
  </r>
  <r>
    <n v="664"/>
    <x v="2763"/>
    <s v="Save Oregon Babyâ„¢ Diapers, a handmade business, run by awesome moms in Southern Oregon, from permanently closing!"/>
    <n v="12000"/>
    <n v="904"/>
    <x v="3"/>
    <x v="0"/>
    <s v="USD"/>
    <x v="2747"/>
    <x v="2768"/>
    <b v="0"/>
    <n v="29"/>
    <b v="0"/>
    <x v="3"/>
    <n v="7.5333333333333335E-2"/>
    <n v="466.5"/>
    <x v="0"/>
    <m/>
  </r>
  <r>
    <n v="145"/>
    <x v="2764"/>
    <s v="Film-Makers Ricky Comuniello &amp; Ian Weeks are at it again - for the 1st time. We need your support for a modern Sci-Fiction short film"/>
    <n v="4500"/>
    <n v="338"/>
    <x v="1"/>
    <x v="0"/>
    <s v="USD"/>
    <x v="2748"/>
    <x v="2769"/>
    <b v="0"/>
    <n v="9"/>
    <b v="0"/>
    <x v="22"/>
    <n v="7.5111111111111115E-2"/>
    <n v="173.5"/>
    <x v="0"/>
    <m/>
  </r>
  <r>
    <n v="1078"/>
    <x v="2765"/>
    <s v="I am looking to create more games for the iPad/iPhone and want to add leaderboards, which requires new game development software"/>
    <n v="600"/>
    <n v="45"/>
    <x v="3"/>
    <x v="0"/>
    <s v="USD"/>
    <x v="2749"/>
    <x v="2770"/>
    <b v="0"/>
    <n v="5"/>
    <b v="0"/>
    <x v="29"/>
    <n v="7.4999999999999997E-2"/>
    <n v="25"/>
    <x v="0"/>
    <m/>
  </r>
  <r>
    <n v="1716"/>
    <x v="2766"/>
    <s v="New Twin Cities based Gospel Chorus and music ministry. Join us as we grow and support this exciting mission with our launch Feb 11th!!"/>
    <n v="2000"/>
    <n v="150"/>
    <x v="3"/>
    <x v="0"/>
    <s v="USD"/>
    <x v="2750"/>
    <x v="2771"/>
    <b v="0"/>
    <n v="3"/>
    <b v="0"/>
    <x v="21"/>
    <n v="7.4999999999999997E-2"/>
    <n v="76.5"/>
    <x v="0"/>
    <m/>
  </r>
  <r>
    <n v="684"/>
    <x v="2767"/>
    <s v="Arcus gives your fingers super powers."/>
    <n v="320000"/>
    <n v="23948"/>
    <x v="3"/>
    <x v="0"/>
    <s v="USD"/>
    <x v="2751"/>
    <x v="2772"/>
    <b v="0"/>
    <n v="135"/>
    <b v="0"/>
    <x v="3"/>
    <n v="7.4837500000000001E-2"/>
    <n v="12041.5"/>
    <x v="0"/>
    <m/>
  </r>
  <r>
    <n v="3969"/>
    <x v="2768"/>
    <s v="Board a pirate ship and sail with us on a midnight cruise into the dark realms of forgotten pirate lore with music, theater &amp; burlesque"/>
    <n v="2825"/>
    <n v="211"/>
    <x v="3"/>
    <x v="0"/>
    <s v="USD"/>
    <x v="2752"/>
    <x v="2773"/>
    <b v="0"/>
    <n v="6"/>
    <b v="0"/>
    <x v="4"/>
    <n v="7.4690265486725665E-2"/>
    <n v="108.5"/>
    <x v="0"/>
    <m/>
  </r>
  <r>
    <n v="1600"/>
    <x v="2769"/>
    <s v="I plan to document volunteer work on an organic farm in rural India, and photograph the people and places I encounter during the trip."/>
    <n v="5000"/>
    <n v="367"/>
    <x v="3"/>
    <x v="0"/>
    <s v="USD"/>
    <x v="2753"/>
    <x v="2774"/>
    <b v="0"/>
    <n v="9"/>
    <b v="0"/>
    <x v="24"/>
    <n v="7.3400000000000007E-2"/>
    <n v="188"/>
    <x v="0"/>
    <m/>
  </r>
  <r>
    <n v="446"/>
    <x v="2770"/>
    <s v="A faith based animated short. (The same guy who said a picture is worth a thousand words also said a cartoon is worth two thousand.)"/>
    <n v="10500"/>
    <n v="766"/>
    <x v="3"/>
    <x v="0"/>
    <s v="USD"/>
    <x v="2754"/>
    <x v="2775"/>
    <b v="0"/>
    <n v="16"/>
    <b v="0"/>
    <x v="28"/>
    <n v="7.2952380952380949E-2"/>
    <n v="391"/>
    <x v="0"/>
    <m/>
  </r>
  <r>
    <n v="995"/>
    <x v="2771"/>
    <s v="DAZLN nails light up near NFC devices like your mobile phone. If you're tired of receiving or gifting the same old thing look here!"/>
    <n v="10000"/>
    <n v="726"/>
    <x v="3"/>
    <x v="0"/>
    <s v="USD"/>
    <x v="2755"/>
    <x v="2776"/>
    <b v="0"/>
    <n v="9"/>
    <b v="0"/>
    <x v="3"/>
    <n v="7.2599999999999998E-2"/>
    <n v="367.5"/>
    <x v="0"/>
    <m/>
  </r>
  <r>
    <n v="3729"/>
    <x v="2772"/>
    <s v="Shoe-string, Independent theater with a focus on art that makes you think.  Next, we're putting on an award winning Steve Martin play!"/>
    <n v="5000"/>
    <n v="362"/>
    <x v="3"/>
    <x v="0"/>
    <s v="USD"/>
    <x v="2756"/>
    <x v="2777"/>
    <b v="0"/>
    <n v="5"/>
    <b v="0"/>
    <x v="4"/>
    <n v="7.2400000000000006E-2"/>
    <n v="183.5"/>
    <x v="0"/>
    <m/>
  </r>
  <r>
    <n v="1098"/>
    <x v="2773"/>
    <s v="Kick, Punch... Fireball is an FPS type arena game set inside the fantasy world."/>
    <n v="25000"/>
    <n v="1803"/>
    <x v="3"/>
    <x v="0"/>
    <s v="USD"/>
    <x v="2757"/>
    <x v="2778"/>
    <b v="0"/>
    <n v="22"/>
    <b v="0"/>
    <x v="29"/>
    <n v="7.2120000000000004E-2"/>
    <n v="912.5"/>
    <x v="0"/>
    <m/>
  </r>
  <r>
    <n v="888"/>
    <x v="2774"/>
    <s v="Support Ginger Binge sounds. We're an independent 'cosmic Americana' band. We love to play music for you. We are grateful for your help"/>
    <n v="1000"/>
    <n v="72"/>
    <x v="3"/>
    <x v="0"/>
    <s v="USD"/>
    <x v="2758"/>
    <x v="2779"/>
    <b v="0"/>
    <n v="4"/>
    <b v="0"/>
    <x v="13"/>
    <n v="7.1999999999999995E-2"/>
    <n v="38"/>
    <x v="0"/>
    <m/>
  </r>
  <r>
    <n v="1408"/>
    <x v="2775"/>
    <s v="A translation of the legendary series of chess books &quot;General Treatise on Chess&quot; by R. Grau. A complete chess course for all levels."/>
    <n v="1000"/>
    <n v="72"/>
    <x v="3"/>
    <x v="1"/>
    <s v="GBP"/>
    <x v="2759"/>
    <x v="2780"/>
    <b v="0"/>
    <n v="6"/>
    <b v="0"/>
    <x v="39"/>
    <n v="7.1999999999999995E-2"/>
    <n v="39"/>
    <x v="0"/>
    <m/>
  </r>
  <r>
    <n v="4027"/>
    <x v="2776"/>
    <s v="Drama Students at Lincoln High School in Walla Walla, WA are working hard to present their excellent version of Little Shop of Horrors."/>
    <n v="3000"/>
    <n v="215"/>
    <x v="3"/>
    <x v="0"/>
    <s v="USD"/>
    <x v="2760"/>
    <x v="2781"/>
    <b v="0"/>
    <n v="7"/>
    <b v="0"/>
    <x v="4"/>
    <n v="7.166666666666667E-2"/>
    <n v="111"/>
    <x v="0"/>
    <m/>
  </r>
  <r>
    <n v="1224"/>
    <x v="2777"/>
    <s v="Modern Celtic influenced CD.  Help me finish what I started before the stroke."/>
    <n v="15000"/>
    <n v="1060"/>
    <x v="1"/>
    <x v="0"/>
    <s v="USD"/>
    <x v="2761"/>
    <x v="2782"/>
    <b v="0"/>
    <n v="18"/>
    <b v="0"/>
    <x v="33"/>
    <n v="7.0666666666666669E-2"/>
    <n v="539"/>
    <x v="0"/>
    <m/>
  </r>
  <r>
    <n v="1419"/>
    <x v="2778"/>
    <s v="Argentinian Author Seeks to Tour America to Educate on Womenâ€™s Sexuality in Latin America / Autora Argentina Busca Gira en EEUU"/>
    <n v="6300"/>
    <n v="445"/>
    <x v="3"/>
    <x v="0"/>
    <s v="USD"/>
    <x v="2762"/>
    <x v="2783"/>
    <b v="0"/>
    <n v="10"/>
    <b v="0"/>
    <x v="39"/>
    <n v="7.0634920634920634E-2"/>
    <n v="227.5"/>
    <x v="0"/>
    <m/>
  </r>
  <r>
    <n v="3849"/>
    <x v="2779"/>
    <s v="Bayerische KomÃ¶die im Schaustellermillieu vor historischem Hintergrund des Oktoberfestes von Winfried Frey. UrauffÃ¼hrung September 2015"/>
    <n v="30000"/>
    <n v="2113"/>
    <x v="3"/>
    <x v="2"/>
    <s v="EUR"/>
    <x v="2763"/>
    <x v="2784"/>
    <b v="1"/>
    <n v="28"/>
    <b v="0"/>
    <x v="4"/>
    <n v="7.0433333333333334E-2"/>
    <n v="1070.5"/>
    <x v="0"/>
    <m/>
  </r>
  <r>
    <n v="1991"/>
    <x v="2780"/>
    <s v="Taking (and giving) professional portraits of survivors of human trafficking in Myanmar."/>
    <n v="2000"/>
    <n v="140"/>
    <x v="3"/>
    <x v="0"/>
    <s v="USD"/>
    <x v="2764"/>
    <x v="2785"/>
    <b v="0"/>
    <n v="3"/>
    <b v="0"/>
    <x v="35"/>
    <n v="7.0000000000000007E-2"/>
    <n v="71.5"/>
    <x v="0"/>
    <m/>
  </r>
  <r>
    <n v="4105"/>
    <x v="2781"/>
    <s v="Buscamos finalizar el proceso de producciÃ³n de un espectÃ¡culo de payaso y con Ã©l, activar espacios pÃºblicos para la escena clown."/>
    <n v="33000"/>
    <n v="2300"/>
    <x v="3"/>
    <x v="18"/>
    <s v="MXN"/>
    <x v="2765"/>
    <x v="2786"/>
    <b v="0"/>
    <n v="6"/>
    <b v="0"/>
    <x v="4"/>
    <n v="6.9696969696969702E-2"/>
    <n v="1153"/>
    <x v="0"/>
    <m/>
  </r>
  <r>
    <n v="2600"/>
    <x v="2782"/>
    <s v="On Sunday November 8, 2015 our food truck burned to the ground. Please help us get rebuilt."/>
    <n v="50000"/>
    <n v="3466"/>
    <x v="3"/>
    <x v="0"/>
    <s v="USD"/>
    <x v="2766"/>
    <x v="2787"/>
    <b v="0"/>
    <n v="30"/>
    <b v="0"/>
    <x v="37"/>
    <n v="6.9320000000000007E-2"/>
    <n v="1748"/>
    <x v="0"/>
    <m/>
  </r>
  <r>
    <n v="4032"/>
    <x v="2783"/>
    <s v="'Play it Forward' is a ticket bank for individuals in need. Fund a theater experience for someone that would otherwise go without!"/>
    <n v="6048"/>
    <n v="413"/>
    <x v="3"/>
    <x v="0"/>
    <s v="USD"/>
    <x v="2767"/>
    <x v="2788"/>
    <b v="0"/>
    <n v="7"/>
    <b v="0"/>
    <x v="4"/>
    <n v="6.8287037037037035E-2"/>
    <n v="210"/>
    <x v="0"/>
    <m/>
  </r>
  <r>
    <n v="424"/>
    <x v="2784"/>
    <s v="A short film about a gay teenage boy who is bullied to the point where he is willing to commit suicide. Only he can save himself."/>
    <n v="3000"/>
    <n v="203.9"/>
    <x v="3"/>
    <x v="0"/>
    <s v="USD"/>
    <x v="2768"/>
    <x v="2789"/>
    <b v="0"/>
    <n v="5"/>
    <b v="0"/>
    <x v="28"/>
    <n v="6.7966666666666675E-2"/>
    <n v="104.45"/>
    <x v="0"/>
    <m/>
  </r>
  <r>
    <n v="1433"/>
    <x v="2785"/>
    <s v="Publish my book on the Gayatri Mantra in English for the benefit of the readers and the children at the orphanage in Jhansi, India"/>
    <n v="12000"/>
    <n v="805"/>
    <x v="3"/>
    <x v="4"/>
    <s v="EUR"/>
    <x v="2769"/>
    <x v="2790"/>
    <b v="0"/>
    <n v="10"/>
    <b v="0"/>
    <x v="39"/>
    <n v="6.7083333333333328E-2"/>
    <n v="407.5"/>
    <x v="0"/>
    <m/>
  </r>
  <r>
    <n v="1776"/>
    <x v="2786"/>
    <s v="A documentation of the implications of hedonistic architectural ventures in Dubai, the fastest growing city on the planet."/>
    <n v="5000"/>
    <n v="335"/>
    <x v="3"/>
    <x v="1"/>
    <s v="GBP"/>
    <x v="2770"/>
    <x v="2791"/>
    <b v="1"/>
    <n v="4"/>
    <b v="0"/>
    <x v="9"/>
    <n v="6.7000000000000004E-2"/>
    <n v="169.5"/>
    <x v="0"/>
    <m/>
  </r>
  <r>
    <n v="2860"/>
    <x v="2787"/>
    <s v="The Bard's classic tale set in the 2016 Presidential Campaign. Power, corruption, greed, and conspiracy. How far are you willing to go?"/>
    <n v="4000"/>
    <n v="266"/>
    <x v="3"/>
    <x v="0"/>
    <s v="USD"/>
    <x v="2771"/>
    <x v="2792"/>
    <b v="0"/>
    <n v="9"/>
    <b v="0"/>
    <x v="4"/>
    <n v="6.6500000000000004E-2"/>
    <n v="137.5"/>
    <x v="0"/>
    <m/>
  </r>
  <r>
    <n v="1339"/>
    <x v="2788"/>
    <s v="World's Smallest customizable Phone &amp; GPS Watch for kids !"/>
    <n v="50000"/>
    <n v="3317"/>
    <x v="1"/>
    <x v="0"/>
    <s v="USD"/>
    <x v="2772"/>
    <x v="2793"/>
    <b v="0"/>
    <n v="37"/>
    <b v="0"/>
    <x v="3"/>
    <n v="6.6339999999999996E-2"/>
    <n v="1677"/>
    <x v="0"/>
    <m/>
  </r>
  <r>
    <n v="913"/>
    <x v="2789"/>
    <s v="Faith Monah is an unique Gospel-Jazz singer who scats and swings the Word of God. She is ready to record her FIRST jazzy Gospel album."/>
    <n v="30000"/>
    <n v="1982"/>
    <x v="3"/>
    <x v="0"/>
    <s v="USD"/>
    <x v="2773"/>
    <x v="2794"/>
    <b v="0"/>
    <n v="24"/>
    <b v="0"/>
    <x v="27"/>
    <n v="6.6066666666666662E-2"/>
    <n v="1003"/>
    <x v="0"/>
    <m/>
  </r>
  <r>
    <n v="1439"/>
    <x v="2790"/>
    <s v="My English  novel has received excellent reviews. To address the great interest from Germany I want to translate it into German."/>
    <n v="2725"/>
    <n v="180"/>
    <x v="3"/>
    <x v="7"/>
    <s v="CAD"/>
    <x v="2774"/>
    <x v="2795"/>
    <b v="0"/>
    <n v="6"/>
    <b v="0"/>
    <x v="39"/>
    <n v="6.6055045871559637E-2"/>
    <n v="93"/>
    <x v="0"/>
    <m/>
  </r>
  <r>
    <n v="2158"/>
    <x v="2791"/>
    <s v="A next generation golf game with a course designer and a massively multiplayer online tour. Join the fun and help us create it"/>
    <n v="300000"/>
    <n v="19770.11"/>
    <x v="3"/>
    <x v="0"/>
    <s v="USD"/>
    <x v="2775"/>
    <x v="2796"/>
    <b v="0"/>
    <n v="311"/>
    <b v="0"/>
    <x v="29"/>
    <n v="6.5900366666666668E-2"/>
    <n v="10040.555"/>
    <x v="0"/>
    <m/>
  </r>
  <r>
    <n v="1820"/>
    <x v="2792"/>
    <s v="An Iconic look at one of California's oldest beach communities, photographed in Monochrome, on a c1947 medium format 6x6cm Box Camera."/>
    <n v="26000"/>
    <n v="1707"/>
    <x v="3"/>
    <x v="0"/>
    <s v="USD"/>
    <x v="2776"/>
    <x v="2797"/>
    <b v="0"/>
    <n v="8"/>
    <b v="0"/>
    <x v="9"/>
    <n v="6.565384615384616E-2"/>
    <n v="857.5"/>
    <x v="0"/>
    <m/>
  </r>
  <r>
    <n v="931"/>
    <x v="2793"/>
    <s v="A contemporary jazz project crossing music lines, from jazz to rock walking through some free elements and full of melody!"/>
    <n v="2000"/>
    <n v="131"/>
    <x v="3"/>
    <x v="1"/>
    <s v="GBP"/>
    <x v="2777"/>
    <x v="2798"/>
    <b v="0"/>
    <n v="7"/>
    <b v="0"/>
    <x v="27"/>
    <n v="6.5500000000000003E-2"/>
    <n v="69"/>
    <x v="0"/>
    <m/>
  </r>
  <r>
    <n v="3638"/>
    <x v="2794"/>
    <s v="A rock and roll journey that explores love, loss, redemption, duality and ascension."/>
    <n v="3300"/>
    <n v="216"/>
    <x v="3"/>
    <x v="7"/>
    <s v="CAD"/>
    <x v="2778"/>
    <x v="2799"/>
    <b v="0"/>
    <n v="2"/>
    <b v="0"/>
    <x v="20"/>
    <n v="6.545454545454546E-2"/>
    <n v="109"/>
    <x v="0"/>
    <m/>
  </r>
  <r>
    <n v="692"/>
    <x v="2795"/>
    <s v="A revolutionary, cycling safety device is born! Signum indicators close the communication gap between cyclists and other road users."/>
    <n v="20000"/>
    <n v="1306"/>
    <x v="3"/>
    <x v="1"/>
    <s v="GBP"/>
    <x v="2779"/>
    <x v="2800"/>
    <b v="0"/>
    <n v="201"/>
    <b v="0"/>
    <x v="3"/>
    <n v="6.5299999999999997E-2"/>
    <n v="753.5"/>
    <x v="0"/>
    <m/>
  </r>
  <r>
    <n v="1154"/>
    <x v="2796"/>
    <s v="We're about to launch our first ever food truck to share our amazing food and we need your help! Be a part of our truck!"/>
    <n v="5000"/>
    <n v="325"/>
    <x v="3"/>
    <x v="0"/>
    <s v="USD"/>
    <x v="2780"/>
    <x v="2801"/>
    <b v="0"/>
    <n v="3"/>
    <b v="0"/>
    <x v="37"/>
    <n v="6.5000000000000002E-2"/>
    <n v="164"/>
    <x v="0"/>
    <m/>
  </r>
  <r>
    <n v="1723"/>
    <x v="2797"/>
    <s v="We are a vocal group from the Northwest looking to create a gospel, jazz, a cappella ablum and would love the support of music lovers."/>
    <n v="10000"/>
    <n v="650"/>
    <x v="3"/>
    <x v="0"/>
    <s v="USD"/>
    <x v="2781"/>
    <x v="2802"/>
    <b v="0"/>
    <n v="3"/>
    <b v="0"/>
    <x v="21"/>
    <n v="6.5000000000000002E-2"/>
    <n v="326.5"/>
    <x v="0"/>
    <m/>
  </r>
  <r>
    <n v="175"/>
    <x v="2798"/>
    <s v="To heal her scars Olivia must take a journey back to her roots, where an unresolved conflict stands between her and musical success."/>
    <n v="20000"/>
    <n v="1297"/>
    <x v="3"/>
    <x v="1"/>
    <s v="GBP"/>
    <x v="2782"/>
    <x v="2803"/>
    <b v="0"/>
    <n v="26"/>
    <b v="0"/>
    <x v="30"/>
    <n v="6.4850000000000005E-2"/>
    <n v="661.5"/>
    <x v="0"/>
    <m/>
  </r>
  <r>
    <n v="1136"/>
    <x v="2799"/>
    <s v="Arpenter pas moins de 50 stages ne sera pas facile avec une seule vie... peut Ãªtre que les potions vous aiderons Ã  survivre ?"/>
    <n v="4190"/>
    <n v="270"/>
    <x v="3"/>
    <x v="3"/>
    <s v="EUR"/>
    <x v="2783"/>
    <x v="2804"/>
    <b v="0"/>
    <n v="6"/>
    <b v="0"/>
    <x v="25"/>
    <n v="6.4439140811455853E-2"/>
    <n v="138"/>
    <x v="0"/>
    <m/>
  </r>
  <r>
    <n v="2670"/>
    <x v="2800"/>
    <s v="A revolution in the rapidly growing container housing space. Transportable, expandable, green and versatile. A global game-changer."/>
    <n v="38888"/>
    <n v="2495"/>
    <x v="3"/>
    <x v="6"/>
    <s v="AUD"/>
    <x v="2784"/>
    <x v="2805"/>
    <b v="1"/>
    <n v="60"/>
    <b v="0"/>
    <x v="19"/>
    <n v="6.4158609339642042E-2"/>
    <n v="1277.5"/>
    <x v="0"/>
    <m/>
  </r>
  <r>
    <n v="3984"/>
    <x v="2801"/>
    <s v="Novus Theatre bring you their new show 'Fantastic Mr Fox'. We hope to improve the pay for our cast and crew through Kickstarter."/>
    <n v="1500"/>
    <n v="95"/>
    <x v="3"/>
    <x v="1"/>
    <s v="GBP"/>
    <x v="2785"/>
    <x v="2806"/>
    <b v="0"/>
    <n v="10"/>
    <b v="0"/>
    <x v="4"/>
    <n v="6.3333333333333339E-2"/>
    <n v="52.5"/>
    <x v="0"/>
    <m/>
  </r>
  <r>
    <n v="1074"/>
    <x v="2802"/>
    <s v="An ambitious multiplayer game set in fantastical medieval world where you must defend your castle while attacking others to gain ranks!"/>
    <n v="54000"/>
    <n v="3407"/>
    <x v="3"/>
    <x v="0"/>
    <s v="USD"/>
    <x v="2786"/>
    <x v="2807"/>
    <b v="0"/>
    <n v="30"/>
    <b v="0"/>
    <x v="29"/>
    <n v="6.3092592592592589E-2"/>
    <n v="1718.5"/>
    <x v="0"/>
    <m/>
  </r>
  <r>
    <n v="3964"/>
    <x v="2803"/>
    <s v="&quot;MAMA'Z BA-B&quot; is the story of Marcus Williams who struggles to find a place for himself as a young black male."/>
    <n v="2000"/>
    <n v="126"/>
    <x v="3"/>
    <x v="0"/>
    <s v="USD"/>
    <x v="2787"/>
    <x v="2808"/>
    <b v="0"/>
    <n v="3"/>
    <b v="0"/>
    <x v="4"/>
    <n v="6.3E-2"/>
    <n v="64.5"/>
    <x v="0"/>
    <m/>
  </r>
  <r>
    <n v="985"/>
    <x v="2804"/>
    <s v="Make your heart shine and watch it work! Cardiglow tracks improvements, times intervals and translates heart rate into color."/>
    <n v="30000"/>
    <n v="1888"/>
    <x v="3"/>
    <x v="2"/>
    <s v="EUR"/>
    <x v="2788"/>
    <x v="2809"/>
    <b v="0"/>
    <n v="23"/>
    <b v="0"/>
    <x v="3"/>
    <n v="6.2933333333333327E-2"/>
    <n v="955.5"/>
    <x v="0"/>
    <m/>
  </r>
  <r>
    <n v="1773"/>
    <x v="2805"/>
    <s v="True Faith is a book about the true story of Ed Stilley and his promise to God to make instruments and give them to children for free."/>
    <n v="30000"/>
    <n v="1877"/>
    <x v="3"/>
    <x v="0"/>
    <s v="USD"/>
    <x v="2789"/>
    <x v="2810"/>
    <b v="1"/>
    <n v="19"/>
    <b v="0"/>
    <x v="9"/>
    <n v="6.2566666666666673E-2"/>
    <n v="948"/>
    <x v="0"/>
    <m/>
  </r>
  <r>
    <n v="481"/>
    <x v="2806"/>
    <s v="The year is 2043. Test subject David Beck has been augmented with psychokinetic abilities. He uses his newfound gifts to thwart evil."/>
    <n v="30000"/>
    <n v="1830"/>
    <x v="3"/>
    <x v="0"/>
    <s v="USD"/>
    <x v="2790"/>
    <x v="2811"/>
    <b v="0"/>
    <n v="21"/>
    <b v="0"/>
    <x v="28"/>
    <n v="6.0999999999999999E-2"/>
    <n v="925.5"/>
    <x v="0"/>
    <m/>
  </r>
  <r>
    <n v="2704"/>
    <x v="2807"/>
    <s v="We plan to rescue, relocate, and repurpose, a historic Little Red Brick House, to be incorporated into a riverfront amphitheater."/>
    <n v="19000"/>
    <n v="1145"/>
    <x v="2"/>
    <x v="0"/>
    <s v="USD"/>
    <x v="2791"/>
    <x v="2812"/>
    <b v="0"/>
    <n v="7"/>
    <b v="0"/>
    <x v="12"/>
    <n v="6.0263157894736845E-2"/>
    <n v="576"/>
    <x v="0"/>
    <m/>
  </r>
  <r>
    <n v="933"/>
    <x v="2808"/>
    <s v="I've only been able to release 7/10 songs for this album. I'd like to get into a professional studio and record them all properly."/>
    <n v="2000"/>
    <n v="120"/>
    <x v="3"/>
    <x v="0"/>
    <s v="USD"/>
    <x v="2792"/>
    <x v="2813"/>
    <b v="0"/>
    <n v="2"/>
    <b v="0"/>
    <x v="27"/>
    <n v="0.06"/>
    <n v="61"/>
    <x v="0"/>
    <m/>
  </r>
  <r>
    <n v="3647"/>
    <x v="2809"/>
    <s v="Zachariah Sheldon is a brilliant, darkly twisted brand new musical with music from Mark Newton and script by Anthony Wilkes"/>
    <n v="500"/>
    <n v="30"/>
    <x v="3"/>
    <x v="1"/>
    <s v="GBP"/>
    <x v="2793"/>
    <x v="2814"/>
    <b v="0"/>
    <n v="2"/>
    <b v="0"/>
    <x v="20"/>
    <n v="0.06"/>
    <n v="16"/>
    <x v="0"/>
    <m/>
  </r>
  <r>
    <n v="4008"/>
    <x v="2810"/>
    <s v="Lovers and Other Strangers by RenÃ©e Taylor and Joseph Bologna, showing at The Cockpit theatre in Marylebone, 10th - 14th August 2015"/>
    <n v="1000"/>
    <n v="60"/>
    <x v="3"/>
    <x v="1"/>
    <s v="GBP"/>
    <x v="2794"/>
    <x v="2815"/>
    <b v="0"/>
    <n v="4"/>
    <b v="0"/>
    <x v="4"/>
    <n v="0.06"/>
    <n v="32"/>
    <x v="0"/>
    <m/>
  </r>
  <r>
    <n v="1174"/>
    <x v="2811"/>
    <s v="Help me purchase a parking space to be the Burro's permanant home, I need your help to raise $15,000!"/>
    <n v="15000"/>
    <n v="886"/>
    <x v="3"/>
    <x v="0"/>
    <s v="USD"/>
    <x v="2795"/>
    <x v="2816"/>
    <b v="0"/>
    <n v="19"/>
    <b v="0"/>
    <x v="37"/>
    <n v="5.906666666666667E-2"/>
    <n v="452.5"/>
    <x v="0"/>
    <m/>
  </r>
  <r>
    <n v="1006"/>
    <x v="2812"/>
    <s v="Sweat resistant, colorful, durable, CUSTOMIZABLE, watch bands &amp; protector bands that fit the Moto360 smartwatch."/>
    <n v="4000"/>
    <n v="234"/>
    <x v="1"/>
    <x v="0"/>
    <s v="USD"/>
    <x v="2796"/>
    <x v="2817"/>
    <b v="0"/>
    <n v="8"/>
    <b v="0"/>
    <x v="3"/>
    <n v="5.8500000000000003E-2"/>
    <n v="121"/>
    <x v="0"/>
    <m/>
  </r>
  <r>
    <n v="915"/>
    <x v="2813"/>
    <s v="â€œThe Deep Brooklyn Suiteâ€ is a series of musical impressions about living and surviving in Brooklyn."/>
    <n v="6500"/>
    <n v="375"/>
    <x v="3"/>
    <x v="0"/>
    <s v="USD"/>
    <x v="2797"/>
    <x v="2818"/>
    <b v="0"/>
    <n v="9"/>
    <b v="0"/>
    <x v="27"/>
    <n v="5.7692307692307696E-2"/>
    <n v="192"/>
    <x v="0"/>
    <m/>
  </r>
  <r>
    <n v="1317"/>
    <x v="2814"/>
    <s v="Lorem ipsum dolor sit amet, consectetuer adipiscing elit. Aenean commodo ligula eget dolor. Aenean massa. Cum sociis natoque penatibus."/>
    <n v="200000"/>
    <n v="11467"/>
    <x v="1"/>
    <x v="15"/>
    <s v="DKK"/>
    <x v="2798"/>
    <x v="2819"/>
    <b v="0"/>
    <n v="19"/>
    <b v="0"/>
    <x v="3"/>
    <n v="5.7334999999999997E-2"/>
    <n v="5743"/>
    <x v="0"/>
    <m/>
  </r>
  <r>
    <n v="2142"/>
    <x v="2815"/>
    <s v="a third-person exploration adventure game developed by yetanotherIndie will be released on August 2016 for PC, Linux and XBox one."/>
    <n v="10500"/>
    <n v="601"/>
    <x v="3"/>
    <x v="2"/>
    <s v="EUR"/>
    <x v="2799"/>
    <x v="2820"/>
    <b v="0"/>
    <n v="12"/>
    <b v="0"/>
    <x v="29"/>
    <n v="5.7238095238095241E-2"/>
    <n v="306.5"/>
    <x v="0"/>
    <m/>
  </r>
  <r>
    <n v="1152"/>
    <x v="2816"/>
    <s v="Peruvian food truck with an LA twist."/>
    <n v="16000"/>
    <n v="911"/>
    <x v="3"/>
    <x v="0"/>
    <s v="USD"/>
    <x v="2800"/>
    <x v="2821"/>
    <b v="0"/>
    <n v="15"/>
    <b v="0"/>
    <x v="37"/>
    <n v="5.6937500000000002E-2"/>
    <n v="463"/>
    <x v="0"/>
    <m/>
  </r>
  <r>
    <n v="622"/>
    <x v="2817"/>
    <s v="The Animal Shelter Network is a free website for collaboration and communication between animal shelters, rescues and humane societies."/>
    <n v="6000"/>
    <n v="341"/>
    <x v="1"/>
    <x v="0"/>
    <s v="USD"/>
    <x v="2801"/>
    <x v="2822"/>
    <b v="0"/>
    <n v="9"/>
    <b v="0"/>
    <x v="38"/>
    <n v="5.6833333333333333E-2"/>
    <n v="175"/>
    <x v="0"/>
    <m/>
  </r>
  <r>
    <n v="1168"/>
    <x v="2818"/>
    <s v="Simply fresh farm to table on wheels working close with local farms to ensure the highest of quality of product ."/>
    <n v="18000"/>
    <n v="1020"/>
    <x v="3"/>
    <x v="0"/>
    <s v="USD"/>
    <x v="2802"/>
    <x v="2823"/>
    <b v="0"/>
    <n v="3"/>
    <b v="0"/>
    <x v="37"/>
    <n v="5.6666666666666664E-2"/>
    <n v="511.5"/>
    <x v="0"/>
    <m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x v="2803"/>
    <x v="2824"/>
    <b v="0"/>
    <n v="7"/>
    <b v="0"/>
    <x v="37"/>
    <n v="5.6666666666666664E-2"/>
    <n v="46"/>
    <x v="0"/>
    <m/>
  </r>
  <r>
    <n v="955"/>
    <x v="2820"/>
    <s v="PAXIEâ„¢ is a GPS enabled safety wearable for kids that promotes discovery and play while offering parents peace of mind."/>
    <n v="300000"/>
    <n v="16984"/>
    <x v="3"/>
    <x v="0"/>
    <s v="USD"/>
    <x v="2804"/>
    <x v="2825"/>
    <b v="0"/>
    <n v="93"/>
    <b v="0"/>
    <x v="3"/>
    <n v="5.6613333333333335E-2"/>
    <n v="8538.5"/>
    <x v="0"/>
    <m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x v="2805"/>
    <x v="2826"/>
    <b v="0"/>
    <n v="38"/>
    <b v="0"/>
    <x v="37"/>
    <n v="5.6500000000000002E-2"/>
    <n v="1714"/>
    <x v="0"/>
    <m/>
  </r>
  <r>
    <n v="428"/>
    <x v="2822"/>
    <s v="Fresh, fun, entertaining Bible stories on YouTube, stop-motion style."/>
    <n v="12000"/>
    <n v="676"/>
    <x v="3"/>
    <x v="0"/>
    <s v="USD"/>
    <x v="2806"/>
    <x v="2827"/>
    <b v="0"/>
    <n v="13"/>
    <b v="0"/>
    <x v="28"/>
    <n v="5.6333333333333332E-2"/>
    <n v="344.5"/>
    <x v="0"/>
    <m/>
  </r>
  <r>
    <n v="1720"/>
    <x v="2823"/>
    <s v="Justin and Elly Heckel just finished recording their Debut Album and need your help to release it to the rest of the World!"/>
    <n v="4000"/>
    <n v="225"/>
    <x v="3"/>
    <x v="0"/>
    <s v="USD"/>
    <x v="2807"/>
    <x v="2828"/>
    <b v="0"/>
    <n v="8"/>
    <b v="0"/>
    <x v="21"/>
    <n v="5.6250000000000001E-2"/>
    <n v="116.5"/>
    <x v="0"/>
    <m/>
  </r>
  <r>
    <n v="703"/>
    <x v="2824"/>
    <s v="SPEEDWRAPS improve the speed, agility &amp; strength of an athlete by utilizing evenly distributed weight on the lower leg."/>
    <n v="15000"/>
    <n v="837"/>
    <x v="3"/>
    <x v="0"/>
    <s v="USD"/>
    <x v="2808"/>
    <x v="2829"/>
    <b v="0"/>
    <n v="7"/>
    <b v="0"/>
    <x v="3"/>
    <n v="5.5800000000000002E-2"/>
    <n v="422"/>
    <x v="0"/>
    <m/>
  </r>
  <r>
    <n v="126"/>
    <x v="2825"/>
    <s v="A man learns the undiscovered laws of nature hidden in acts of weather &amp; light phenomena. He soon realizes these acts can be harnessed."/>
    <n v="25000"/>
    <n v="1387"/>
    <x v="1"/>
    <x v="0"/>
    <s v="USD"/>
    <x v="2809"/>
    <x v="2830"/>
    <b v="0"/>
    <n v="13"/>
    <b v="0"/>
    <x v="22"/>
    <n v="5.5480000000000002E-2"/>
    <n v="700"/>
    <x v="0"/>
    <m/>
  </r>
  <r>
    <n v="185"/>
    <x v="2826"/>
    <s v="Love has no boundaries!"/>
    <n v="40000"/>
    <n v="2200"/>
    <x v="3"/>
    <x v="12"/>
    <s v="NOK"/>
    <x v="2810"/>
    <x v="2831"/>
    <b v="0"/>
    <n v="10"/>
    <b v="0"/>
    <x v="30"/>
    <n v="5.5E-2"/>
    <n v="1105"/>
    <x v="0"/>
    <m/>
  </r>
  <r>
    <n v="3640"/>
    <x v="2827"/>
    <s v="Help us bring the SPRING AWAKENING to Frederick, MD! _x000a__x000a_We're producing a project for young adults and could use your help."/>
    <n v="1000"/>
    <n v="55"/>
    <x v="3"/>
    <x v="0"/>
    <s v="USD"/>
    <x v="2811"/>
    <x v="2832"/>
    <b v="0"/>
    <n v="3"/>
    <b v="0"/>
    <x v="20"/>
    <n v="5.5E-2"/>
    <n v="29"/>
    <x v="0"/>
    <m/>
  </r>
  <r>
    <n v="2844"/>
    <x v="2828"/>
    <s v="Zwei ausgebildete Schauspieler, ein Musiker - gemeinsam bringt man ein waschechtes KabarettstÃ¼ck auf die BÃ¼hne."/>
    <n v="550"/>
    <n v="30"/>
    <x v="3"/>
    <x v="5"/>
    <s v="EUR"/>
    <x v="2812"/>
    <x v="2833"/>
    <b v="0"/>
    <n v="1"/>
    <b v="0"/>
    <x v="4"/>
    <n v="5.4545454545454543E-2"/>
    <n v="15.5"/>
    <x v="0"/>
    <m/>
  </r>
  <r>
    <n v="2139"/>
    <x v="2829"/>
    <s v="An adventuring RPG with ghosts, mysteries, and flexible gameplay paths, Manorkept is a game that promises an unforgettable experience."/>
    <n v="30000"/>
    <n v="1626"/>
    <x v="3"/>
    <x v="0"/>
    <s v="USD"/>
    <x v="2813"/>
    <x v="2834"/>
    <b v="0"/>
    <n v="56"/>
    <b v="0"/>
    <x v="29"/>
    <n v="5.4199999999999998E-2"/>
    <n v="841"/>
    <x v="0"/>
    <m/>
  </r>
  <r>
    <n v="2874"/>
    <x v="2830"/>
    <s v="We present Classics made for the 21st Century and we need a space! Please help us rent a space for The Importance of Being Earnest!"/>
    <n v="5000"/>
    <n v="271"/>
    <x v="3"/>
    <x v="0"/>
    <s v="USD"/>
    <x v="2814"/>
    <x v="2835"/>
    <b v="0"/>
    <n v="3"/>
    <b v="0"/>
    <x v="4"/>
    <n v="5.4199999999999998E-2"/>
    <n v="137"/>
    <x v="0"/>
    <m/>
  </r>
  <r>
    <n v="871"/>
    <x v="2831"/>
    <s v="fo/mo/deep heads back into the studio in January 2014 to record their 3rd CD. Seeking to continue experimenting with all things groove:"/>
    <n v="6000"/>
    <n v="325"/>
    <x v="3"/>
    <x v="0"/>
    <s v="USD"/>
    <x v="2815"/>
    <x v="2836"/>
    <b v="0"/>
    <n v="12"/>
    <b v="0"/>
    <x v="27"/>
    <n v="5.4166666666666669E-2"/>
    <n v="168.5"/>
    <x v="0"/>
    <m/>
  </r>
  <r>
    <n v="3992"/>
    <x v="2832"/>
    <s v="A richly textured and intellectually powerful social commentary about family, community and America."/>
    <n v="10000"/>
    <n v="541"/>
    <x v="3"/>
    <x v="0"/>
    <s v="USD"/>
    <x v="2816"/>
    <x v="2837"/>
    <b v="0"/>
    <n v="9"/>
    <b v="0"/>
    <x v="4"/>
    <n v="5.4100000000000002E-2"/>
    <n v="275"/>
    <x v="0"/>
    <m/>
  </r>
  <r>
    <n v="3900"/>
    <x v="2833"/>
    <s v="HUB Theatre Group collaborates with local artists to present John Logan's RED to the community."/>
    <n v="2500"/>
    <n v="135"/>
    <x v="3"/>
    <x v="0"/>
    <s v="USD"/>
    <x v="2817"/>
    <x v="2838"/>
    <b v="0"/>
    <n v="5"/>
    <b v="0"/>
    <x v="4"/>
    <n v="5.3999999999999999E-2"/>
    <n v="70"/>
    <x v="0"/>
    <m/>
  </r>
  <r>
    <n v="3920"/>
    <x v="2834"/>
    <s v="An enthralling tale charting the ecstasies and tragedies behind the seven white masks of centenarian clown,Scaramouche Jones."/>
    <n v="2500"/>
    <n v="135"/>
    <x v="3"/>
    <x v="1"/>
    <s v="GBP"/>
    <x v="2818"/>
    <x v="2839"/>
    <b v="0"/>
    <n v="3"/>
    <b v="0"/>
    <x v="4"/>
    <n v="5.3999999999999999E-2"/>
    <n v="69"/>
    <x v="0"/>
    <m/>
  </r>
  <r>
    <n v="3139"/>
    <x v="2835"/>
    <s v="Conoce y apoya el teatro de calidad que se escribe desde los centros penitenciarios, como es el caso de Casa Calabaza, de Maye Moreno."/>
    <n v="50000"/>
    <n v="2700"/>
    <x v="2"/>
    <x v="18"/>
    <s v="MXN"/>
    <x v="2819"/>
    <x v="2840"/>
    <b v="0"/>
    <n v="6"/>
    <b v="0"/>
    <x v="4"/>
    <n v="5.3999999999999999E-2"/>
    <n v="1353"/>
    <x v="0"/>
    <m/>
  </r>
  <r>
    <n v="1179"/>
    <x v="2836"/>
    <s v="Mexican Style Food Truck, run by a Red Seal Chef, in a town with NO MEXICAN FOOD! That is a culinary emergency situation!"/>
    <n v="60000"/>
    <n v="3200"/>
    <x v="3"/>
    <x v="7"/>
    <s v="CAD"/>
    <x v="2820"/>
    <x v="2841"/>
    <b v="0"/>
    <n v="5"/>
    <b v="0"/>
    <x v="37"/>
    <n v="5.3333333333333337E-2"/>
    <n v="1602.5"/>
    <x v="0"/>
    <m/>
  </r>
  <r>
    <n v="1102"/>
    <x v="2837"/>
    <s v="Runers is a top-down rogue-like shooter where as you advance you create more powerful spells and fight fierce monsters and bosses."/>
    <n v="8000"/>
    <n v="425"/>
    <x v="3"/>
    <x v="0"/>
    <s v="USD"/>
    <x v="2821"/>
    <x v="2842"/>
    <b v="0"/>
    <n v="24"/>
    <b v="0"/>
    <x v="29"/>
    <n v="5.3124999999999999E-2"/>
    <n v="224.5"/>
    <x v="0"/>
    <m/>
  </r>
  <r>
    <n v="2744"/>
    <x v="2838"/>
    <s v="A fun &amp; exciting story to educate kids and their parents about the importance of honeybees &amp; the easy &amp; fun ways we can help the world."/>
    <n v="16000"/>
    <n v="835"/>
    <x v="3"/>
    <x v="0"/>
    <s v="USD"/>
    <x v="2822"/>
    <x v="2843"/>
    <b v="0"/>
    <n v="22"/>
    <b v="0"/>
    <x v="32"/>
    <n v="5.2187499999999998E-2"/>
    <n v="428.5"/>
    <x v="0"/>
    <m/>
  </r>
  <r>
    <n v="3857"/>
    <x v="2839"/>
    <s v="The Ultimate Screenwriting Conference_x000a_is the experience showing screenwriters how to write and sell a screenplay in hollywood!"/>
    <n v="5000"/>
    <n v="260"/>
    <x v="3"/>
    <x v="0"/>
    <s v="USD"/>
    <x v="2823"/>
    <x v="2844"/>
    <b v="0"/>
    <n v="4"/>
    <b v="0"/>
    <x v="4"/>
    <n v="5.1999999999999998E-2"/>
    <n v="132"/>
    <x v="0"/>
    <m/>
  </r>
  <r>
    <n v="156"/>
    <x v="2840"/>
    <s v="A short science-fiction film about an underground network of human-animal hybrids &amp; their struggle with oppression &amp; marginalization."/>
    <n v="35000"/>
    <n v="1785"/>
    <x v="1"/>
    <x v="7"/>
    <s v="CAD"/>
    <x v="2824"/>
    <x v="2845"/>
    <b v="0"/>
    <n v="15"/>
    <b v="0"/>
    <x v="22"/>
    <n v="5.0999999999999997E-2"/>
    <n v="900"/>
    <x v="0"/>
    <m/>
  </r>
  <r>
    <n v="3090"/>
    <x v="2841"/>
    <s v="To create a space by restoring a historic church in Burlington, Ky where community theater, dance and music and art can be performed."/>
    <n v="225000"/>
    <n v="11432"/>
    <x v="3"/>
    <x v="0"/>
    <s v="USD"/>
    <x v="2825"/>
    <x v="2846"/>
    <b v="0"/>
    <n v="9"/>
    <b v="0"/>
    <x v="12"/>
    <n v="5.080888888888889E-2"/>
    <n v="5720.5"/>
    <x v="0"/>
    <m/>
  </r>
  <r>
    <n v="1981"/>
    <x v="2842"/>
    <s v="I would like to tell the story of a young man from Queens, New York and compare his life to a young Afghan man...to connect the dots."/>
    <n v="7500"/>
    <n v="381"/>
    <x v="3"/>
    <x v="7"/>
    <s v="CAD"/>
    <x v="2826"/>
    <x v="2847"/>
    <b v="0"/>
    <n v="12"/>
    <b v="0"/>
    <x v="35"/>
    <n v="5.0799999999999998E-2"/>
    <n v="196.5"/>
    <x v="0"/>
    <m/>
  </r>
  <r>
    <n v="1574"/>
    <x v="2843"/>
    <s v="BLK/MTL's Illustrated Works 100's of Hi-Res Pics ft. Custom Artist Carmine Diaz's popular Paintings packed into 1 Coffee table Art Book"/>
    <n v="10000"/>
    <n v="506"/>
    <x v="1"/>
    <x v="0"/>
    <s v="USD"/>
    <x v="2827"/>
    <x v="2848"/>
    <b v="0"/>
    <n v="6"/>
    <b v="0"/>
    <x v="36"/>
    <n v="5.0599999999999999E-2"/>
    <n v="256"/>
    <x v="0"/>
    <m/>
  </r>
  <r>
    <n v="715"/>
    <x v="2844"/>
    <s v="Mouse^3 is the next generation of input devices. With cursor control and customized gesture recognition, its applications are endless!"/>
    <n v="27500"/>
    <n v="1389"/>
    <x v="3"/>
    <x v="0"/>
    <s v="USD"/>
    <x v="2828"/>
    <x v="2849"/>
    <b v="0"/>
    <n v="12"/>
    <b v="0"/>
    <x v="3"/>
    <n v="5.0509090909090906E-2"/>
    <n v="700.5"/>
    <x v="0"/>
    <m/>
  </r>
  <r>
    <n v="551"/>
    <x v="2845"/>
    <s v="AX Nation's goal is to develop, highlight, and connect black business leaders across the diaspora with skilled software developers."/>
    <n v="75000"/>
    <n v="3781"/>
    <x v="3"/>
    <x v="0"/>
    <s v="USD"/>
    <x v="2829"/>
    <x v="2850"/>
    <b v="0"/>
    <n v="28"/>
    <b v="0"/>
    <x v="38"/>
    <n v="5.0413333333333331E-2"/>
    <n v="1904.5"/>
    <x v="0"/>
    <m/>
  </r>
  <r>
    <n v="1095"/>
    <x v="2846"/>
    <s v="MMORPG with Real-Time Pet Battles, Expansive 3D World and Ranked Individual &amp; Guild PvP arenas all on your mobile device!"/>
    <n v="500000"/>
    <n v="25174"/>
    <x v="3"/>
    <x v="0"/>
    <s v="USD"/>
    <x v="2830"/>
    <x v="2851"/>
    <b v="0"/>
    <n v="94"/>
    <b v="0"/>
    <x v="29"/>
    <n v="5.0347999999999997E-2"/>
    <n v="12634"/>
    <x v="0"/>
    <m/>
  </r>
  <r>
    <n v="918"/>
    <x v="2847"/>
    <s v="Come watch my new mind twisting yet soothing music video â€œNothing Basicâ€. If you like it you can become part of what's coming up next!"/>
    <n v="3900"/>
    <n v="196"/>
    <x v="3"/>
    <x v="1"/>
    <s v="GBP"/>
    <x v="2831"/>
    <x v="2852"/>
    <b v="0"/>
    <n v="10"/>
    <b v="0"/>
    <x v="27"/>
    <n v="5.0256410256410255E-2"/>
    <n v="103"/>
    <x v="0"/>
    <m/>
  </r>
  <r>
    <n v="1572"/>
    <x v="2848"/>
    <s v="So many brides want a country wedding, but where to start? Whether you want a barn or a tipi, this guide can help you plan your day."/>
    <n v="2500"/>
    <n v="125"/>
    <x v="1"/>
    <x v="1"/>
    <s v="GBP"/>
    <x v="2832"/>
    <x v="2853"/>
    <b v="0"/>
    <n v="3"/>
    <b v="0"/>
    <x v="36"/>
    <n v="0.05"/>
    <n v="64"/>
    <x v="0"/>
    <m/>
  </r>
  <r>
    <n v="3881"/>
    <x v="2849"/>
    <s v="A musical journey coming to the Blue Venue at the 2017 Orlando Fringe Festival!"/>
    <n v="500"/>
    <n v="25"/>
    <x v="1"/>
    <x v="0"/>
    <s v="USD"/>
    <x v="2833"/>
    <x v="2854"/>
    <b v="0"/>
    <n v="1"/>
    <b v="0"/>
    <x v="20"/>
    <n v="0.05"/>
    <n v="13"/>
    <x v="0"/>
    <m/>
  </r>
  <r>
    <n v="191"/>
    <x v="2850"/>
    <s v="A young boy passionate about Astronomy and Chemistry tracks down an astroid that scientists said would never hit earth."/>
    <n v="5000"/>
    <n v="250"/>
    <x v="3"/>
    <x v="6"/>
    <s v="AUD"/>
    <x v="2834"/>
    <x v="2855"/>
    <b v="0"/>
    <n v="3"/>
    <b v="0"/>
    <x v="30"/>
    <n v="0.05"/>
    <n v="126.5"/>
    <x v="0"/>
    <m/>
  </r>
  <r>
    <n v="434"/>
    <x v="2851"/>
    <s v="A campaign to share their love on the silver screen and make possible a street musicianâ€™s dream to play them at the same time."/>
    <n v="2500"/>
    <n v="125"/>
    <x v="3"/>
    <x v="0"/>
    <s v="USD"/>
    <x v="2835"/>
    <x v="2856"/>
    <b v="0"/>
    <n v="2"/>
    <b v="0"/>
    <x v="28"/>
    <n v="0.05"/>
    <n v="63.5"/>
    <x v="0"/>
    <m/>
  </r>
  <r>
    <n v="444"/>
    <x v="2852"/>
    <s v="An upcoming animated web sitcom series centered around dealing with life, love, and relationships."/>
    <n v="1000"/>
    <n v="50"/>
    <x v="3"/>
    <x v="0"/>
    <s v="USD"/>
    <x v="2836"/>
    <x v="2857"/>
    <b v="0"/>
    <n v="1"/>
    <b v="0"/>
    <x v="28"/>
    <n v="0.05"/>
    <n v="25.5"/>
    <x v="0"/>
    <m/>
  </r>
  <r>
    <n v="1135"/>
    <x v="2853"/>
    <s v="&quot;Trumperama&quot; ist ein Jump 'n' Run Spiel im 8-Bit Stil fÃ¼r Android._x000a_Donald Trump gewinnt die Wahlen und muss gestoppt werden!"/>
    <n v="1000"/>
    <n v="50"/>
    <x v="3"/>
    <x v="2"/>
    <s v="EUR"/>
    <x v="2837"/>
    <x v="2858"/>
    <b v="0"/>
    <n v="1"/>
    <b v="0"/>
    <x v="25"/>
    <n v="0.05"/>
    <n v="25.5"/>
    <x v="0"/>
    <m/>
  </r>
  <r>
    <n v="1413"/>
    <x v="2854"/>
    <s v="I need funds to publish a book based on a selection of sentences from the Gospel demonstrating that Christianity is a strong religion."/>
    <n v="2000"/>
    <n v="100"/>
    <x v="3"/>
    <x v="4"/>
    <s v="EUR"/>
    <x v="2838"/>
    <x v="2859"/>
    <b v="0"/>
    <n v="1"/>
    <b v="0"/>
    <x v="39"/>
    <n v="0.05"/>
    <n v="50.5"/>
    <x v="0"/>
    <m/>
  </r>
  <r>
    <n v="2131"/>
    <x v="2855"/>
    <s v="From frightened girl to empowered woman, Scout's Honor is a tale about facing your fears and overcoming odds."/>
    <n v="500"/>
    <n v="25"/>
    <x v="3"/>
    <x v="0"/>
    <s v="USD"/>
    <x v="2839"/>
    <x v="2860"/>
    <b v="0"/>
    <n v="3"/>
    <b v="0"/>
    <x v="29"/>
    <n v="0.05"/>
    <n v="14"/>
    <x v="0"/>
    <m/>
  </r>
  <r>
    <n v="2886"/>
    <x v="2856"/>
    <s v="Help us provide half-price tickets to the 11th annual Variations Project, allowing our fellow artists to see this wonderful production."/>
    <n v="200"/>
    <n v="10"/>
    <x v="3"/>
    <x v="0"/>
    <s v="USD"/>
    <x v="2840"/>
    <x v="2861"/>
    <b v="0"/>
    <n v="1"/>
    <b v="0"/>
    <x v="4"/>
    <n v="0.05"/>
    <n v="5.5"/>
    <x v="0"/>
    <m/>
  </r>
  <r>
    <n v="2904"/>
    <x v="2857"/>
    <s v="A Tequila slammer with a slice of Tarantino, a line of the London Fringe scene and a shot of â€œBreaking Badâ€. New Writing."/>
    <n v="1500"/>
    <n v="75"/>
    <x v="3"/>
    <x v="1"/>
    <s v="GBP"/>
    <x v="2841"/>
    <x v="2862"/>
    <b v="0"/>
    <n v="4"/>
    <b v="0"/>
    <x v="4"/>
    <n v="0.05"/>
    <n v="39.5"/>
    <x v="0"/>
    <m/>
  </r>
  <r>
    <n v="3861"/>
    <x v="2858"/>
    <s v="THE COMING OF THE LORD!"/>
    <n v="2000"/>
    <n v="100"/>
    <x v="3"/>
    <x v="0"/>
    <s v="USD"/>
    <x v="2842"/>
    <x v="2863"/>
    <b v="0"/>
    <n v="1"/>
    <b v="0"/>
    <x v="4"/>
    <n v="0.05"/>
    <n v="50.5"/>
    <x v="0"/>
    <m/>
  </r>
  <r>
    <n v="3895"/>
    <x v="2859"/>
    <s v="A Transgender makeup artist calls into question the loyalty of her best friend in a 1980's circus while dealing with her dying mother."/>
    <n v="1000"/>
    <n v="50"/>
    <x v="3"/>
    <x v="0"/>
    <s v="USD"/>
    <x v="2843"/>
    <x v="2864"/>
    <b v="0"/>
    <n v="1"/>
    <b v="0"/>
    <x v="4"/>
    <n v="0.05"/>
    <n v="25.5"/>
    <x v="0"/>
    <m/>
  </r>
  <r>
    <n v="4025"/>
    <x v="2860"/>
    <s v="Acteurs, scÃ©naristes et metteurs en scÃ¨ne souhaitant monter, 5 piÃ¨ces de thÃ©Ã¢tre ainsi que 3 courts mÃ©trages et 2 long-mÃ©trages."/>
    <n v="5000"/>
    <n v="250"/>
    <x v="3"/>
    <x v="3"/>
    <s v="EUR"/>
    <x v="2844"/>
    <x v="2865"/>
    <b v="0"/>
    <n v="4"/>
    <b v="0"/>
    <x v="4"/>
    <n v="0.05"/>
    <n v="127"/>
    <x v="0"/>
    <m/>
  </r>
  <r>
    <n v="3877"/>
    <x v="2861"/>
    <s v="Help us record the concept album and stage grand concerts with a fantastic cast and orchestra. Get your tickets, music and more!"/>
    <n v="25000"/>
    <n v="1241"/>
    <x v="1"/>
    <x v="0"/>
    <s v="USD"/>
    <x v="2845"/>
    <x v="2866"/>
    <b v="0"/>
    <n v="14"/>
    <b v="0"/>
    <x v="20"/>
    <n v="4.9639999999999997E-2"/>
    <n v="627.5"/>
    <x v="0"/>
    <m/>
  </r>
  <r>
    <n v="1790"/>
    <x v="2862"/>
    <s v="70 years of incredible photography sits patiently in old film sheet boxes, waiting for a return to relevance."/>
    <n v="33000"/>
    <n v="1636"/>
    <x v="3"/>
    <x v="0"/>
    <s v="USD"/>
    <x v="2846"/>
    <x v="2867"/>
    <b v="1"/>
    <n v="15"/>
    <b v="0"/>
    <x v="9"/>
    <n v="4.9575757575757579E-2"/>
    <n v="825.5"/>
    <x v="0"/>
    <m/>
  </r>
  <r>
    <n v="1104"/>
    <x v="2863"/>
    <s v="Street Heroes is a retro 2D side-scrolling multiplayer beat 'em up for Facebook that brings classic arcade fun to a social platform"/>
    <n v="60000"/>
    <n v="2971"/>
    <x v="3"/>
    <x v="1"/>
    <s v="GBP"/>
    <x v="2847"/>
    <x v="2868"/>
    <b v="0"/>
    <n v="37"/>
    <b v="0"/>
    <x v="29"/>
    <n v="4.9516666666666667E-2"/>
    <n v="1504"/>
    <x v="0"/>
    <m/>
  </r>
  <r>
    <n v="1868"/>
    <x v="2864"/>
    <s v="PaperChase is a popular endless flying game conceived by a 15 year old and loved by millions worldwide.  Help us build version 3!"/>
    <n v="25000"/>
    <n v="1217"/>
    <x v="3"/>
    <x v="0"/>
    <s v="USD"/>
    <x v="2848"/>
    <x v="2869"/>
    <b v="0"/>
    <n v="17"/>
    <b v="0"/>
    <x v="25"/>
    <n v="4.8680000000000001E-2"/>
    <n v="617"/>
    <x v="0"/>
    <m/>
  </r>
  <r>
    <n v="2856"/>
    <x v="2865"/>
    <s v="This will be the fifth play of The Jokeress, based on the ebook/paperback novelette series. It is scifi, suspense, terror, and noir."/>
    <n v="3000"/>
    <n v="146"/>
    <x v="3"/>
    <x v="0"/>
    <s v="USD"/>
    <x v="2849"/>
    <x v="2870"/>
    <b v="0"/>
    <n v="6"/>
    <b v="0"/>
    <x v="4"/>
    <n v="4.8666666666666664E-2"/>
    <n v="76"/>
    <x v="0"/>
    <m/>
  </r>
  <r>
    <n v="1709"/>
    <x v="2866"/>
    <s v="A project to set psalms to music. The psalms are taken from the English Standard Version (ESV) of the Bible."/>
    <n v="1750"/>
    <n v="85"/>
    <x v="3"/>
    <x v="0"/>
    <s v="USD"/>
    <x v="2850"/>
    <x v="2871"/>
    <b v="0"/>
    <n v="4"/>
    <b v="0"/>
    <x v="21"/>
    <n v="4.8571428571428571E-2"/>
    <n v="44.5"/>
    <x v="0"/>
    <m/>
  </r>
  <r>
    <n v="3646"/>
    <x v="2867"/>
    <s v="Develop demo materials for new, true story of teen Revolutionary War heroes - for hybrid film/live stage musical"/>
    <n v="10000"/>
    <n v="481"/>
    <x v="3"/>
    <x v="0"/>
    <s v="USD"/>
    <x v="2851"/>
    <x v="2872"/>
    <b v="0"/>
    <n v="8"/>
    <b v="0"/>
    <x v="20"/>
    <n v="4.8099999999999997E-2"/>
    <n v="244.5"/>
    <x v="0"/>
    <m/>
  </r>
  <r>
    <n v="4089"/>
    <x v="2868"/>
    <s v="&quot;The Snail&quot; is the story of Andrew, a Transgender, who discovers his identity through the relationship with parents, with peers and sex"/>
    <n v="5000"/>
    <n v="240"/>
    <x v="3"/>
    <x v="0"/>
    <s v="USD"/>
    <x v="2852"/>
    <x v="2873"/>
    <b v="0"/>
    <n v="8"/>
    <b v="0"/>
    <x v="4"/>
    <n v="4.8000000000000001E-2"/>
    <n v="124"/>
    <x v="0"/>
    <m/>
  </r>
  <r>
    <n v="3112"/>
    <x v="2869"/>
    <s v="Children only have a short period of time to live care free, play hard, get dirty, I want to help every child in my Town play everyday."/>
    <n v="11000"/>
    <n v="521"/>
    <x v="3"/>
    <x v="0"/>
    <s v="USD"/>
    <x v="2853"/>
    <x v="2874"/>
    <b v="0"/>
    <n v="9"/>
    <b v="0"/>
    <x v="12"/>
    <n v="4.7363636363636365E-2"/>
    <n v="265"/>
    <x v="0"/>
    <m/>
  </r>
  <r>
    <n v="761"/>
    <x v="2870"/>
    <s v="The day Chuck died was the day everything changed. Now he has to save the afterlife from extinction or die again trying."/>
    <n v="5000"/>
    <n v="235"/>
    <x v="3"/>
    <x v="0"/>
    <s v="USD"/>
    <x v="2854"/>
    <x v="2875"/>
    <b v="0"/>
    <n v="6"/>
    <b v="0"/>
    <x v="26"/>
    <n v="4.7E-2"/>
    <n v="120.5"/>
    <x v="0"/>
    <m/>
  </r>
  <r>
    <n v="4086"/>
    <x v="2871"/>
    <s v="Our theater troupe needs your help to put on a unique production of Hamlet! Pledge to help young actors learn and refine their skills!"/>
    <n v="1000"/>
    <n v="47"/>
    <x v="3"/>
    <x v="0"/>
    <s v="USD"/>
    <x v="2855"/>
    <x v="2876"/>
    <b v="0"/>
    <n v="5"/>
    <b v="0"/>
    <x v="4"/>
    <n v="4.7E-2"/>
    <n v="26"/>
    <x v="0"/>
    <m/>
  </r>
  <r>
    <n v="2871"/>
    <x v="2872"/>
    <s v="America's dad or serial rapist? Or both? The stories of the Bill Cosby accusers and the society so skeptical of them."/>
    <n v="10000"/>
    <n v="467"/>
    <x v="3"/>
    <x v="0"/>
    <s v="USD"/>
    <x v="2856"/>
    <x v="2877"/>
    <b v="0"/>
    <n v="13"/>
    <b v="0"/>
    <x v="4"/>
    <n v="4.6699999999999998E-2"/>
    <n v="240"/>
    <x v="0"/>
    <m/>
  </r>
  <r>
    <n v="1558"/>
    <x v="2873"/>
    <s v="A large 2016 wall-calendar (A3 when open) featuring 12 stunning photographs by Lucy Wood."/>
    <n v="750"/>
    <n v="35"/>
    <x v="3"/>
    <x v="1"/>
    <s v="GBP"/>
    <x v="2857"/>
    <x v="2878"/>
    <b v="0"/>
    <n v="3"/>
    <b v="0"/>
    <x v="34"/>
    <n v="4.6666666666666669E-2"/>
    <n v="19"/>
    <x v="0"/>
    <m/>
  </r>
  <r>
    <n v="2895"/>
    <x v="2874"/>
    <s v="Alice on stage with a magical twist to brighten your smile and warm your heart. Project is in Polish with semi-pro actors and children."/>
    <n v="500"/>
    <n v="23"/>
    <x v="3"/>
    <x v="0"/>
    <s v="USD"/>
    <x v="2858"/>
    <x v="2879"/>
    <b v="0"/>
    <n v="4"/>
    <b v="0"/>
    <x v="4"/>
    <n v="4.5999999999999999E-2"/>
    <n v="13.5"/>
    <x v="0"/>
    <m/>
  </r>
  <r>
    <n v="498"/>
    <x v="2875"/>
    <s v="AT is an Interactive Animation made for the iPad where the user becomes part of the story. It's a fantastic journey of discovery!"/>
    <n v="65108"/>
    <n v="2994"/>
    <x v="3"/>
    <x v="0"/>
    <s v="USD"/>
    <x v="2859"/>
    <x v="2880"/>
    <b v="0"/>
    <n v="22"/>
    <b v="0"/>
    <x v="28"/>
    <n v="4.5985132395404561E-2"/>
    <n v="1508"/>
    <x v="0"/>
    <m/>
  </r>
  <r>
    <n v="2897"/>
    <x v="2876"/>
    <s v="A unique stage play about the epic struggle of psychic Edgar Cayce to deal with his extraordinary abilities and find his place in life."/>
    <n v="12000"/>
    <n v="550"/>
    <x v="3"/>
    <x v="0"/>
    <s v="USD"/>
    <x v="2860"/>
    <x v="2881"/>
    <b v="0"/>
    <n v="3"/>
    <b v="0"/>
    <x v="4"/>
    <n v="4.583333333333333E-2"/>
    <n v="276.5"/>
    <x v="0"/>
    <m/>
  </r>
  <r>
    <n v="1412"/>
    <x v="2877"/>
    <s v="â€œClimbing Silver!â€- An English translation of the Young Adult Shogi novella"/>
    <n v="7000"/>
    <n v="320"/>
    <x v="3"/>
    <x v="0"/>
    <s v="USD"/>
    <x v="2861"/>
    <x v="2882"/>
    <b v="0"/>
    <n v="13"/>
    <b v="0"/>
    <x v="39"/>
    <n v="4.5714285714285714E-2"/>
    <n v="166.5"/>
    <x v="0"/>
    <m/>
  </r>
  <r>
    <n v="668"/>
    <x v="2878"/>
    <s v="A card holding companion to your phone that acts as a placing device for all your devices.  Grips to any material too."/>
    <n v="15000"/>
    <n v="684"/>
    <x v="3"/>
    <x v="0"/>
    <s v="USD"/>
    <x v="2862"/>
    <x v="2883"/>
    <b v="0"/>
    <n v="25"/>
    <b v="0"/>
    <x v="3"/>
    <n v="4.5600000000000002E-2"/>
    <n v="354.5"/>
    <x v="0"/>
    <m/>
  </r>
  <r>
    <n v="863"/>
    <x v="2879"/>
    <s v="I'm making the move from a side man in local groups to the leader with this debut jazz CD project."/>
    <n v="2000"/>
    <n v="90"/>
    <x v="3"/>
    <x v="0"/>
    <s v="USD"/>
    <x v="2863"/>
    <x v="2884"/>
    <b v="0"/>
    <n v="5"/>
    <b v="0"/>
    <x v="27"/>
    <n v="4.4999999999999998E-2"/>
    <n v="47.5"/>
    <x v="0"/>
    <m/>
  </r>
  <r>
    <n v="1075"/>
    <x v="2880"/>
    <s v="Fully 3D, post Apocalyptic themed tower defense video game. New take on the genre."/>
    <n v="1000"/>
    <n v="45"/>
    <x v="3"/>
    <x v="0"/>
    <s v="USD"/>
    <x v="2864"/>
    <x v="2885"/>
    <b v="0"/>
    <n v="3"/>
    <b v="0"/>
    <x v="29"/>
    <n v="4.4999999999999998E-2"/>
    <n v="24"/>
    <x v="0"/>
    <m/>
  </r>
  <r>
    <n v="1428"/>
    <x v="2881"/>
    <s v="My father wrote a book about raising a blind child. I, as a professional translator, am going to write it in English for everyone."/>
    <n v="1000"/>
    <n v="45"/>
    <x v="3"/>
    <x v="8"/>
    <s v="EUR"/>
    <x v="2865"/>
    <x v="2886"/>
    <b v="0"/>
    <n v="3"/>
    <b v="0"/>
    <x v="39"/>
    <n v="4.4999999999999998E-2"/>
    <n v="24"/>
    <x v="0"/>
    <m/>
  </r>
  <r>
    <n v="590"/>
    <x v="2882"/>
    <s v="Learn the skills needed to be a successful web engineer. Create your own complex web applications, deploy servers, use data and more."/>
    <n v="5000"/>
    <n v="223"/>
    <x v="3"/>
    <x v="1"/>
    <s v="GBP"/>
    <x v="2866"/>
    <x v="2887"/>
    <b v="0"/>
    <n v="9"/>
    <b v="0"/>
    <x v="38"/>
    <n v="4.4600000000000001E-2"/>
    <n v="116"/>
    <x v="0"/>
    <m/>
  </r>
  <r>
    <n v="1225"/>
    <x v="2883"/>
    <s v="My first music album is a collection of 9 songs honoring Mexico's prolific composer, Jose Alfredo Jimenez with my artistic vision."/>
    <n v="3000"/>
    <n v="132"/>
    <x v="1"/>
    <x v="0"/>
    <s v="USD"/>
    <x v="2867"/>
    <x v="2888"/>
    <b v="0"/>
    <n v="3"/>
    <b v="0"/>
    <x v="33"/>
    <n v="4.3999999999999997E-2"/>
    <n v="67.5"/>
    <x v="0"/>
    <m/>
  </r>
  <r>
    <n v="2383"/>
    <x v="2884"/>
    <s v="A quirky online shop where you can buy, sell and discover stuff that's &quot;a little bit different&quot;. We think &quot;it's right up your alley!&quot;"/>
    <n v="10000"/>
    <n v="435"/>
    <x v="1"/>
    <x v="11"/>
    <s v="NZD"/>
    <x v="2868"/>
    <x v="2889"/>
    <b v="0"/>
    <n v="3"/>
    <b v="0"/>
    <x v="38"/>
    <n v="4.3499999999999997E-2"/>
    <n v="219"/>
    <x v="0"/>
    <m/>
  </r>
  <r>
    <n v="1983"/>
    <x v="2885"/>
    <s v="A vegan photographer bringing Hawaii to the tipping point of plant pure wisdom, featuring the most influential early adopters."/>
    <n v="33000"/>
    <n v="1419"/>
    <x v="3"/>
    <x v="0"/>
    <s v="USD"/>
    <x v="2869"/>
    <x v="2890"/>
    <b v="0"/>
    <n v="16"/>
    <b v="0"/>
    <x v="35"/>
    <n v="4.2999999999999997E-2"/>
    <n v="717.5"/>
    <x v="0"/>
    <m/>
  </r>
  <r>
    <n v="2947"/>
    <x v="2886"/>
    <s v="Bringing Health, Wellness and Creative Empowerment to an active community in a whole new way... are you ready to 'FLOAT', Duluth?"/>
    <n v="25000"/>
    <n v="1072"/>
    <x v="3"/>
    <x v="0"/>
    <s v="USD"/>
    <x v="2870"/>
    <x v="2891"/>
    <b v="0"/>
    <n v="13"/>
    <b v="0"/>
    <x v="12"/>
    <n v="4.2880000000000001E-2"/>
    <n v="542.5"/>
    <x v="0"/>
    <m/>
  </r>
  <r>
    <n v="3634"/>
    <x v="2887"/>
    <s v="Alice is an original musical for all ages with a unique new story based on Alice's Adventures in Wonderland, premiering in summer 2017."/>
    <n v="75000"/>
    <n v="3185"/>
    <x v="3"/>
    <x v="7"/>
    <s v="CAD"/>
    <x v="2871"/>
    <x v="2892"/>
    <b v="0"/>
    <n v="18"/>
    <b v="0"/>
    <x v="20"/>
    <n v="4.2466666666666666E-2"/>
    <n v="1601.5"/>
    <x v="0"/>
    <m/>
  </r>
  <r>
    <n v="3113"/>
    <x v="2888"/>
    <s v="An arts and craft beer theater showcasing local talent, locally crafted beer and providing performance and rehearsal space."/>
    <n v="109225"/>
    <n v="4635"/>
    <x v="3"/>
    <x v="0"/>
    <s v="USD"/>
    <x v="2872"/>
    <x v="2893"/>
    <b v="0"/>
    <n v="37"/>
    <b v="0"/>
    <x v="12"/>
    <n v="4.2435339894712751E-2"/>
    <n v="2336"/>
    <x v="0"/>
    <m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x v="2873"/>
    <x v="2894"/>
    <b v="0"/>
    <n v="7"/>
    <b v="0"/>
    <x v="3"/>
    <n v="4.24E-2"/>
    <n v="109.5"/>
    <x v="0"/>
    <m/>
  </r>
  <r>
    <n v="1699"/>
    <x v="2890"/>
    <s v="Friends! Will you help me create a new worship album??! I want this album to give God the worship he deserves and draw people to Him."/>
    <n v="5105"/>
    <n v="216"/>
    <x v="2"/>
    <x v="0"/>
    <s v="USD"/>
    <x v="2874"/>
    <x v="2895"/>
    <b v="0"/>
    <n v="4"/>
    <b v="0"/>
    <x v="21"/>
    <n v="4.2311459353574929E-2"/>
    <n v="110"/>
    <x v="0"/>
    <m/>
  </r>
  <r>
    <n v="2898"/>
    <x v="2891"/>
    <s v="This is an action packed Sci-Fi stage play, using foam latex creature puppets, projected video footage, and audience participation."/>
    <n v="7500"/>
    <n v="316"/>
    <x v="3"/>
    <x v="0"/>
    <s v="USD"/>
    <x v="2875"/>
    <x v="2896"/>
    <b v="0"/>
    <n v="12"/>
    <b v="0"/>
    <x v="4"/>
    <n v="4.2133333333333335E-2"/>
    <n v="164"/>
    <x v="0"/>
    <m/>
  </r>
  <r>
    <n v="1182"/>
    <x v="2892"/>
    <s v="Two  years ago this business was started to help a local non-profit.  We have since expanded and provide jobs in our small community."/>
    <n v="1000"/>
    <n v="42"/>
    <x v="3"/>
    <x v="0"/>
    <s v="USD"/>
    <x v="2876"/>
    <x v="2897"/>
    <b v="0"/>
    <n v="4"/>
    <b v="0"/>
    <x v="37"/>
    <n v="4.2000000000000003E-2"/>
    <n v="23"/>
    <x v="0"/>
    <m/>
  </r>
  <r>
    <n v="3990"/>
    <x v="2893"/>
    <s v="A book and a play. Narrated by the ghost of Will Shakespeare and the ghost of his dog Crab,  Their adventures in the afterlife..."/>
    <n v="1650"/>
    <n v="69"/>
    <x v="3"/>
    <x v="1"/>
    <s v="GBP"/>
    <x v="2877"/>
    <x v="2898"/>
    <b v="0"/>
    <n v="3"/>
    <b v="0"/>
    <x v="4"/>
    <n v="4.1818181818181817E-2"/>
    <n v="36"/>
    <x v="0"/>
    <m/>
  </r>
  <r>
    <n v="890"/>
    <x v="2894"/>
    <s v="I'm producing an original gospel-folk, &quot;AmeriqueÃ±o&quot; collection of hymns and songs, so organic you could grow tomatoes with them."/>
    <n v="3000"/>
    <n v="125"/>
    <x v="3"/>
    <x v="0"/>
    <s v="USD"/>
    <x v="2878"/>
    <x v="2899"/>
    <b v="0"/>
    <n v="4"/>
    <b v="0"/>
    <x v="13"/>
    <n v="4.1666666666666664E-2"/>
    <n v="64.5"/>
    <x v="0"/>
    <m/>
  </r>
  <r>
    <n v="3126"/>
    <x v="2895"/>
    <s v="A big dream, small budget, the drive/passion of so many volunteers...indoor skatepark in Eau Claire, WI._x000a__x000a_This is UR skatepark!"/>
    <n v="25000"/>
    <n v="1040"/>
    <x v="1"/>
    <x v="0"/>
    <s v="USD"/>
    <x v="2879"/>
    <x v="2900"/>
    <b v="0"/>
    <n v="17"/>
    <b v="0"/>
    <x v="12"/>
    <n v="4.1599999999999998E-2"/>
    <n v="528.5"/>
    <x v="0"/>
    <m/>
  </r>
  <r>
    <n v="1567"/>
    <x v="2896"/>
    <s v="Traveling to create a book of my photography! Help support my trip and buy a book! Also limited edition t-shirts and prints for sale!"/>
    <n v="8500"/>
    <n v="350"/>
    <x v="1"/>
    <x v="0"/>
    <s v="USD"/>
    <x v="2880"/>
    <x v="2901"/>
    <b v="0"/>
    <n v="13"/>
    <b v="0"/>
    <x v="36"/>
    <n v="4.1176470588235294E-2"/>
    <n v="181.5"/>
    <x v="0"/>
    <m/>
  </r>
  <r>
    <n v="3106"/>
    <x v="2897"/>
    <s v="Help fund the exciting first collaboration between Hotel Echo and Bristol Cathedral: WILD MEN, a show commemorating those lost in WW1."/>
    <n v="1000"/>
    <n v="41"/>
    <x v="3"/>
    <x v="1"/>
    <s v="GBP"/>
    <x v="2881"/>
    <x v="2902"/>
    <b v="0"/>
    <n v="4"/>
    <b v="0"/>
    <x v="12"/>
    <n v="4.1000000000000002E-2"/>
    <n v="22.5"/>
    <x v="0"/>
    <m/>
  </r>
  <r>
    <n v="3981"/>
    <x v="1408"/>
    <s v="A Theatrical Production Celebrating the Lebanese Culture and the Human Spirit in Time of War."/>
    <n v="30000"/>
    <n v="1225"/>
    <x v="3"/>
    <x v="0"/>
    <s v="USD"/>
    <x v="2882"/>
    <x v="2903"/>
    <b v="0"/>
    <n v="7"/>
    <b v="0"/>
    <x v="4"/>
    <n v="4.0833333333333333E-2"/>
    <n v="616"/>
    <x v="0"/>
    <m/>
  </r>
  <r>
    <n v="168"/>
    <x v="2898"/>
    <s v="A homeless Gulf War 2 vet, and Congressional Medal of Honor recipient fights for his sanity on the mean streets of Albuquerque."/>
    <n v="8000"/>
    <n v="325"/>
    <x v="3"/>
    <x v="0"/>
    <s v="USD"/>
    <x v="2883"/>
    <x v="2904"/>
    <b v="0"/>
    <n v="3"/>
    <b v="0"/>
    <x v="30"/>
    <n v="4.0625000000000001E-2"/>
    <n v="164"/>
    <x v="0"/>
    <m/>
  </r>
  <r>
    <n v="3191"/>
    <x v="2899"/>
    <s v="A brand new musical about the ban of contraception and abortion in Romania and the revolution that ended it all in 1989."/>
    <n v="3750"/>
    <n v="151"/>
    <x v="3"/>
    <x v="0"/>
    <s v="USD"/>
    <x v="2884"/>
    <x v="2905"/>
    <b v="0"/>
    <n v="4"/>
    <b v="0"/>
    <x v="20"/>
    <n v="4.0266666666666666E-2"/>
    <n v="77.5"/>
    <x v="0"/>
    <m/>
  </r>
  <r>
    <n v="3799"/>
    <x v="2900"/>
    <s v="An original musical on it's way to the stage in Minneapolis, MN. Feel free to ask any questions."/>
    <n v="10000"/>
    <n v="402"/>
    <x v="3"/>
    <x v="0"/>
    <s v="USD"/>
    <x v="2885"/>
    <x v="2906"/>
    <b v="0"/>
    <n v="4"/>
    <b v="0"/>
    <x v="20"/>
    <n v="4.02E-2"/>
    <n v="203"/>
    <x v="0"/>
    <m/>
  </r>
  <r>
    <n v="3800"/>
    <x v="2901"/>
    <s v="Playground was established in 2007 on the back of paper napkins and has since provided opportunities for over 800 boys and girls."/>
    <n v="22000"/>
    <n v="881"/>
    <x v="3"/>
    <x v="0"/>
    <s v="USD"/>
    <x v="2886"/>
    <x v="2907"/>
    <b v="0"/>
    <n v="16"/>
    <b v="0"/>
    <x v="20"/>
    <n v="4.0045454545454544E-2"/>
    <n v="448.5"/>
    <x v="0"/>
    <m/>
  </r>
  <r>
    <n v="1183"/>
    <x v="2902"/>
    <s v="Help Freshie keep her dream alive by pledging to get a donut truck! She will be able to do events as well as cater to the community"/>
    <n v="2500"/>
    <n v="100"/>
    <x v="3"/>
    <x v="0"/>
    <s v="USD"/>
    <x v="2887"/>
    <x v="2908"/>
    <b v="0"/>
    <n v="3"/>
    <b v="0"/>
    <x v="37"/>
    <n v="0.04"/>
    <n v="51.5"/>
    <x v="0"/>
    <m/>
  </r>
  <r>
    <n v="1542"/>
    <x v="2903"/>
    <s v="The photography project aims to show challenges &amp; successes of a  student attempting to continue his family beekeeping heritage."/>
    <n v="500"/>
    <n v="20"/>
    <x v="3"/>
    <x v="7"/>
    <s v="CAD"/>
    <x v="2888"/>
    <x v="2909"/>
    <b v="0"/>
    <n v="1"/>
    <b v="0"/>
    <x v="34"/>
    <n v="0.04"/>
    <n v="10.5"/>
    <x v="0"/>
    <m/>
  </r>
  <r>
    <n v="1557"/>
    <x v="2904"/>
    <s v="I have always been captivated by photography, Now I am trying to set up my own company and publish my pictures."/>
    <n v="2500"/>
    <n v="100"/>
    <x v="3"/>
    <x v="0"/>
    <s v="USD"/>
    <x v="2889"/>
    <x v="2910"/>
    <b v="0"/>
    <n v="1"/>
    <b v="0"/>
    <x v="34"/>
    <n v="0.04"/>
    <n v="50.5"/>
    <x v="0"/>
    <m/>
  </r>
  <r>
    <n v="3096"/>
    <x v="2905"/>
    <s v="To create a learning center for acting and all art types including anything that expresses the emotion of the human spirit."/>
    <n v="20000"/>
    <n v="795"/>
    <x v="3"/>
    <x v="0"/>
    <s v="USD"/>
    <x v="2890"/>
    <x v="2911"/>
    <b v="0"/>
    <n v="14"/>
    <b v="0"/>
    <x v="12"/>
    <n v="3.9750000000000001E-2"/>
    <n v="404.5"/>
    <x v="0"/>
    <m/>
  </r>
  <r>
    <n v="603"/>
    <x v="2906"/>
    <s v="The admin for Randompics has announced they will be shutting down. I want to run, and improve, this great site!"/>
    <n v="15000"/>
    <n v="590.02"/>
    <x v="1"/>
    <x v="0"/>
    <s v="USD"/>
    <x v="2891"/>
    <x v="2912"/>
    <b v="0"/>
    <n v="13"/>
    <b v="0"/>
    <x v="38"/>
    <n v="3.9334666666666664E-2"/>
    <n v="301.51"/>
    <x v="0"/>
    <m/>
  </r>
  <r>
    <n v="2850"/>
    <x v="2907"/>
    <s v="Romeo and Juliet: Wouldn't it be great if they didn't all die at the end? Now YOU get to control the fate of these timeless characters!"/>
    <n v="8000"/>
    <n v="311"/>
    <x v="3"/>
    <x v="0"/>
    <s v="USD"/>
    <x v="2892"/>
    <x v="2913"/>
    <b v="0"/>
    <n v="13"/>
    <b v="0"/>
    <x v="4"/>
    <n v="3.8875E-2"/>
    <n v="162"/>
    <x v="0"/>
    <m/>
  </r>
  <r>
    <n v="4009"/>
    <x v="2908"/>
    <s v="Against the decline of Thatcherism, the fall of the Wall, and the rise of Acid House. This comedy is a 'Withnail &amp; I' for 1993."/>
    <n v="1930"/>
    <n v="75"/>
    <x v="3"/>
    <x v="1"/>
    <s v="GBP"/>
    <x v="2893"/>
    <x v="2914"/>
    <b v="0"/>
    <n v="3"/>
    <b v="0"/>
    <x v="4"/>
    <n v="3.8860103626943004E-2"/>
    <n v="39"/>
    <x v="0"/>
    <m/>
  </r>
  <r>
    <n v="2588"/>
    <x v="2909"/>
    <s v="We are a Asian fusion inspired American Fare Food Truck Home of the Freak Sandwich So that means Come And Get Your Freak On! eat big."/>
    <n v="6000"/>
    <n v="233"/>
    <x v="3"/>
    <x v="0"/>
    <s v="USD"/>
    <x v="2894"/>
    <x v="2915"/>
    <b v="0"/>
    <n v="8"/>
    <b v="0"/>
    <x v="37"/>
    <n v="3.8833333333333331E-2"/>
    <n v="120.5"/>
    <x v="0"/>
    <m/>
  </r>
  <r>
    <n v="1226"/>
    <x v="2910"/>
    <s v="Pavlo will be independently filming his second full length PBS Special and DVD in May with director George Veras"/>
    <n v="50000"/>
    <n v="1937"/>
    <x v="1"/>
    <x v="0"/>
    <s v="USD"/>
    <x v="2895"/>
    <x v="2916"/>
    <b v="0"/>
    <n v="40"/>
    <b v="0"/>
    <x v="33"/>
    <n v="3.8739999999999997E-2"/>
    <n v="988.5"/>
    <x v="0"/>
    <m/>
  </r>
  <r>
    <n v="1160"/>
    <x v="2911"/>
    <s v="Food is a lifestyle...the art, the challenge, and the happiness is the wealth I seek....join me on my journey to success."/>
    <n v="30000"/>
    <n v="1155"/>
    <x v="3"/>
    <x v="0"/>
    <s v="USD"/>
    <x v="2896"/>
    <x v="2917"/>
    <b v="0"/>
    <n v="19"/>
    <b v="0"/>
    <x v="37"/>
    <n v="3.85E-2"/>
    <n v="587"/>
    <x v="0"/>
    <m/>
  </r>
  <r>
    <n v="678"/>
    <x v="2912"/>
    <s v="For the isolated rice farmer. For the 14-hour taxi driver. This tiny MP3 player has the entire New Testament Bible... in their language"/>
    <n v="29000"/>
    <n v="1108"/>
    <x v="3"/>
    <x v="0"/>
    <s v="USD"/>
    <x v="2897"/>
    <x v="2918"/>
    <b v="0"/>
    <n v="17"/>
    <b v="0"/>
    <x v="3"/>
    <n v="3.8206896551724136E-2"/>
    <n v="562.5"/>
    <x v="0"/>
    <m/>
  </r>
  <r>
    <n v="3850"/>
    <x v="2913"/>
    <s v="V-Day is a global activist movement to end violence against women and girls."/>
    <n v="1000"/>
    <n v="38"/>
    <x v="3"/>
    <x v="0"/>
    <s v="USD"/>
    <x v="2898"/>
    <x v="2919"/>
    <b v="1"/>
    <n v="4"/>
    <b v="0"/>
    <x v="4"/>
    <n v="3.7999999999999999E-2"/>
    <n v="21"/>
    <x v="0"/>
    <m/>
  </r>
  <r>
    <n v="1560"/>
    <x v="2914"/>
    <s v="I would like to share my landscape photographic travels of 2014 with more than just family an friends. 12 months of images."/>
    <n v="2500"/>
    <n v="94"/>
    <x v="3"/>
    <x v="0"/>
    <s v="USD"/>
    <x v="2899"/>
    <x v="2920"/>
    <b v="0"/>
    <n v="4"/>
    <b v="0"/>
    <x v="34"/>
    <n v="3.7600000000000001E-2"/>
    <n v="49"/>
    <x v="0"/>
    <m/>
  </r>
  <r>
    <n v="3130"/>
    <x v="2915"/>
    <s v="A shockingly relevant modern take on a 2,000-year-old tragedy that confronts current gender politics."/>
    <n v="10000"/>
    <n v="375"/>
    <x v="2"/>
    <x v="0"/>
    <s v="USD"/>
    <x v="2900"/>
    <x v="2921"/>
    <b v="0"/>
    <n v="4"/>
    <b v="0"/>
    <x v="4"/>
    <n v="3.7499999999999999E-2"/>
    <n v="189.5"/>
    <x v="0"/>
    <m/>
  </r>
  <r>
    <n v="1768"/>
    <x v="2916"/>
    <s v="My goal is to create a catalog of farm-to-table recipes with stunning images from restaurants and farms in the southwest."/>
    <n v="5000"/>
    <n v="187"/>
    <x v="3"/>
    <x v="0"/>
    <s v="USD"/>
    <x v="2901"/>
    <x v="2922"/>
    <b v="1"/>
    <n v="15"/>
    <b v="0"/>
    <x v="9"/>
    <n v="3.7400000000000003E-2"/>
    <n v="101"/>
    <x v="0"/>
    <m/>
  </r>
  <r>
    <n v="3098"/>
    <x v="2917"/>
    <s v="A magical space, full of fairytale favorites, designed to make each individual have a unique experience; children's dreams made real."/>
    <n v="48725"/>
    <n v="1758"/>
    <x v="3"/>
    <x v="0"/>
    <s v="USD"/>
    <x v="2902"/>
    <x v="2923"/>
    <b v="0"/>
    <n v="27"/>
    <b v="0"/>
    <x v="12"/>
    <n v="3.608004104669061E-2"/>
    <n v="892.5"/>
    <x v="0"/>
    <m/>
  </r>
  <r>
    <n v="1791"/>
    <x v="2918"/>
    <s v="For the love of street photography and the beauty of traditional cultures in southern Italy."/>
    <n v="3000"/>
    <n v="107"/>
    <x v="3"/>
    <x v="1"/>
    <s v="GBP"/>
    <x v="2903"/>
    <x v="2924"/>
    <b v="1"/>
    <n v="4"/>
    <b v="0"/>
    <x v="9"/>
    <n v="3.5666666666666666E-2"/>
    <n v="55.5"/>
    <x v="0"/>
    <m/>
  </r>
  <r>
    <n v="1327"/>
    <x v="2919"/>
    <s v="CyClip is a way to mount the Apple Watch to your handlebars; ideal for navigation, notifications, and music control on the fly."/>
    <n v="48000"/>
    <n v="1705"/>
    <x v="1"/>
    <x v="0"/>
    <s v="USD"/>
    <x v="2904"/>
    <x v="2925"/>
    <b v="0"/>
    <n v="41"/>
    <b v="0"/>
    <x v="3"/>
    <n v="3.5520833333333335E-2"/>
    <n v="873"/>
    <x v="0"/>
    <m/>
  </r>
  <r>
    <n v="687"/>
    <x v="2920"/>
    <s v="Power Go es una linea de cargadores solares para dispositivos mÃ³viles, amigables con el medio ambiente y de bajo costo."/>
    <n v="100000"/>
    <n v="3550"/>
    <x v="3"/>
    <x v="18"/>
    <s v="MXN"/>
    <x v="2905"/>
    <x v="2926"/>
    <b v="0"/>
    <n v="6"/>
    <b v="0"/>
    <x v="3"/>
    <n v="3.5499999999999997E-2"/>
    <n v="1778"/>
    <x v="0"/>
    <m/>
  </r>
  <r>
    <n v="767"/>
    <x v="2921"/>
    <s v="Jury of Peers is a complete novel, and it's good._x000a_All it needs now?  _x000a_More readers.  About ten million more._x000a_Let's get 'em."/>
    <n v="5000"/>
    <n v="177"/>
    <x v="3"/>
    <x v="0"/>
    <s v="USD"/>
    <x v="2906"/>
    <x v="2927"/>
    <b v="0"/>
    <n v="3"/>
    <b v="0"/>
    <x v="26"/>
    <n v="3.5400000000000001E-2"/>
    <n v="90"/>
    <x v="0"/>
    <m/>
  </r>
  <r>
    <n v="3894"/>
    <x v="2922"/>
    <s v="Ryan and Vanessa are hosting Christmas for the first time but instead of a happy celebration, they get a hilarious survival situation."/>
    <n v="15000"/>
    <n v="520"/>
    <x v="3"/>
    <x v="0"/>
    <s v="USD"/>
    <x v="2907"/>
    <x v="2928"/>
    <b v="0"/>
    <n v="11"/>
    <b v="0"/>
    <x v="4"/>
    <n v="3.4666666666666665E-2"/>
    <n v="265.5"/>
    <x v="0"/>
    <m/>
  </r>
  <r>
    <n v="3869"/>
    <x v="2923"/>
    <s v="A Musical about 3 women who pursue their Pleasure and end up finding themselves."/>
    <n v="13111"/>
    <n v="452"/>
    <x v="1"/>
    <x v="0"/>
    <s v="USD"/>
    <x v="2908"/>
    <x v="2929"/>
    <b v="0"/>
    <n v="15"/>
    <b v="0"/>
    <x v="20"/>
    <n v="3.44748684310884E-2"/>
    <n v="233.5"/>
    <x v="0"/>
    <m/>
  </r>
  <r>
    <n v="1085"/>
    <x v="2924"/>
    <s v="The new kid on the block. Re-imagining old games and creating new ones. Ship, Lazer, Rock is first."/>
    <n v="30000"/>
    <n v="1026"/>
    <x v="3"/>
    <x v="7"/>
    <s v="CAD"/>
    <x v="2909"/>
    <x v="2930"/>
    <b v="0"/>
    <n v="9"/>
    <b v="0"/>
    <x v="29"/>
    <n v="3.4200000000000001E-2"/>
    <n v="517.5"/>
    <x v="0"/>
    <m/>
  </r>
  <r>
    <n v="3205"/>
    <x v="2925"/>
    <s v="Children Must Run is an original musical, about a prostitute, a drug mule, a child soldier and their struggles, hopes and dreams."/>
    <n v="8000"/>
    <n v="273"/>
    <x v="3"/>
    <x v="1"/>
    <s v="GBP"/>
    <x v="2910"/>
    <x v="2931"/>
    <b v="0"/>
    <n v="12"/>
    <b v="0"/>
    <x v="20"/>
    <n v="3.4125000000000003E-2"/>
    <n v="142.5"/>
    <x v="0"/>
    <m/>
  </r>
  <r>
    <n v="184"/>
    <x v="2926"/>
    <s v="&quot;Lana&quot; is an horror/dramatic short film, written by myself, about a young woman fighting the darkness in her, but it might be too late."/>
    <n v="1500"/>
    <n v="51"/>
    <x v="3"/>
    <x v="7"/>
    <s v="CAD"/>
    <x v="2911"/>
    <x v="2932"/>
    <b v="0"/>
    <n v="2"/>
    <b v="0"/>
    <x v="30"/>
    <n v="3.4000000000000002E-2"/>
    <n v="26.5"/>
    <x v="0"/>
    <m/>
  </r>
  <r>
    <n v="1066"/>
    <x v="2927"/>
    <s v="A parody of old school RPGs where you are a new Dark Lord on a quest to amass monsters and allies on your side."/>
    <n v="150000"/>
    <n v="5051"/>
    <x v="3"/>
    <x v="0"/>
    <s v="USD"/>
    <x v="2912"/>
    <x v="2933"/>
    <b v="0"/>
    <n v="148"/>
    <b v="0"/>
    <x v="29"/>
    <n v="3.3673333333333333E-2"/>
    <n v="2599.5"/>
    <x v="0"/>
    <m/>
  </r>
  <r>
    <n v="3947"/>
    <x v="2928"/>
    <s v="Soon to be known as one of the greatest gospel stage plays of all times. Great hit in New England and now we want to take  it on tour"/>
    <n v="3000"/>
    <n v="101"/>
    <x v="3"/>
    <x v="0"/>
    <s v="USD"/>
    <x v="2913"/>
    <x v="2934"/>
    <b v="0"/>
    <n v="2"/>
    <b v="0"/>
    <x v="4"/>
    <n v="3.3666666666666664E-2"/>
    <n v="51.5"/>
    <x v="0"/>
    <m/>
  </r>
  <r>
    <n v="588"/>
    <x v="2929"/>
    <s v="Offrire un &quot;TRAGO&quot;, ossia un passaggio con autista che ti segue e ti aspetta mentre concludi i tuoi affari, quando non puoi guidare"/>
    <n v="9000"/>
    <n v="301"/>
    <x v="3"/>
    <x v="4"/>
    <s v="EUR"/>
    <x v="2914"/>
    <x v="2935"/>
    <b v="0"/>
    <n v="2"/>
    <b v="0"/>
    <x v="38"/>
    <n v="3.3444444444444443E-2"/>
    <n v="151.5"/>
    <x v="0"/>
    <m/>
  </r>
  <r>
    <n v="3070"/>
    <x v="2930"/>
    <s v="Liverpool's 1st purpose built 7 night a week comedy club, bar &amp; restaurant with live music &amp; much more"/>
    <n v="10000"/>
    <n v="334"/>
    <x v="3"/>
    <x v="1"/>
    <s v="GBP"/>
    <x v="2915"/>
    <x v="2936"/>
    <b v="0"/>
    <n v="16"/>
    <b v="0"/>
    <x v="12"/>
    <n v="3.3399999999999999E-2"/>
    <n v="175"/>
    <x v="0"/>
    <m/>
  </r>
  <r>
    <n v="514"/>
    <x v="2931"/>
    <s v="A film created entirely out of paper, visual effects and found objects depicts how one man created a new life for himself."/>
    <n v="1500"/>
    <n v="50"/>
    <x v="3"/>
    <x v="7"/>
    <s v="CAD"/>
    <x v="2916"/>
    <x v="2937"/>
    <b v="0"/>
    <n v="3"/>
    <b v="0"/>
    <x v="28"/>
    <n v="3.3333333333333333E-2"/>
    <n v="26.5"/>
    <x v="0"/>
    <m/>
  </r>
  <r>
    <n v="592"/>
    <x v="2932"/>
    <s v="Together, we can build a FREE, business start-up system that will help aspiring entrepreneurs change their economic circumstances."/>
    <n v="7500"/>
    <n v="250"/>
    <x v="3"/>
    <x v="0"/>
    <s v="USD"/>
    <x v="2917"/>
    <x v="2938"/>
    <b v="0"/>
    <n v="1"/>
    <b v="0"/>
    <x v="38"/>
    <n v="3.3333333333333333E-2"/>
    <n v="125.5"/>
    <x v="0"/>
    <m/>
  </r>
  <r>
    <n v="772"/>
    <x v="2933"/>
    <s v="What if the stories in the Bible, especially those about strong women, were retuld by their own characters? I've completed 5 and am ready to publish."/>
    <n v="1500"/>
    <n v="50"/>
    <x v="3"/>
    <x v="0"/>
    <s v="USD"/>
    <x v="2918"/>
    <x v="2939"/>
    <b v="0"/>
    <n v="1"/>
    <b v="0"/>
    <x v="26"/>
    <n v="3.3333333333333333E-2"/>
    <n v="25.5"/>
    <x v="0"/>
    <m/>
  </r>
  <r>
    <n v="1810"/>
    <x v="2934"/>
    <s v="Film Speed is a series of Zines focusing on architecture shot completely on 35 and 120mm film."/>
    <n v="450"/>
    <n v="15"/>
    <x v="3"/>
    <x v="0"/>
    <s v="USD"/>
    <x v="2919"/>
    <x v="2940"/>
    <b v="0"/>
    <n v="2"/>
    <b v="0"/>
    <x v="9"/>
    <n v="3.3333333333333333E-2"/>
    <n v="8.5"/>
    <x v="0"/>
    <m/>
  </r>
  <r>
    <n v="3137"/>
    <x v="2935"/>
    <s v="Set in 1930s Chinatown, evocative of old world South Jackson Street during the Jazz era."/>
    <n v="1500"/>
    <n v="50"/>
    <x v="2"/>
    <x v="0"/>
    <s v="USD"/>
    <x v="2920"/>
    <x v="2941"/>
    <b v="0"/>
    <n v="1"/>
    <b v="0"/>
    <x v="4"/>
    <n v="3.3333333333333333E-2"/>
    <n v="25.5"/>
    <x v="0"/>
    <m/>
  </r>
  <r>
    <n v="500"/>
    <x v="2936"/>
    <s v="This animated dark comedy video highlights Stephen Colbert as a super hero-like figure within a corrupt and sinister world manipulated by the media."/>
    <n v="6500"/>
    <n v="215"/>
    <x v="3"/>
    <x v="0"/>
    <s v="USD"/>
    <x v="2921"/>
    <x v="2942"/>
    <b v="0"/>
    <n v="4"/>
    <b v="0"/>
    <x v="28"/>
    <n v="3.307692307692308E-2"/>
    <n v="109.5"/>
    <x v="0"/>
    <m/>
  </r>
  <r>
    <n v="1338"/>
    <x v="2937"/>
    <s v="HandL makes your phone feel like an organic extension of your hand. Elastic and brace system supports your device with just two fingers"/>
    <n v="30000"/>
    <n v="991"/>
    <x v="1"/>
    <x v="0"/>
    <s v="USD"/>
    <x v="2922"/>
    <x v="2943"/>
    <b v="0"/>
    <n v="15"/>
    <b v="0"/>
    <x v="3"/>
    <n v="3.3033333333333331E-2"/>
    <n v="503"/>
    <x v="0"/>
    <m/>
  </r>
  <r>
    <n v="448"/>
    <x v="2938"/>
    <s v="Max is a pessimistic mouse, always fantasizing about the end of the world. In The Last Mice, Max's fantasy becomes a real nightmare."/>
    <n v="2500"/>
    <n v="82.01"/>
    <x v="3"/>
    <x v="0"/>
    <s v="USD"/>
    <x v="2923"/>
    <x v="2944"/>
    <b v="0"/>
    <n v="4"/>
    <b v="0"/>
    <x v="28"/>
    <n v="3.2804E-2"/>
    <n v="43.005000000000003"/>
    <x v="0"/>
    <m/>
  </r>
  <r>
    <n v="2372"/>
    <x v="2939"/>
    <s v="An online platform that will notify every listed individual, vet, council, pound and so on in a geographical area when a pet is lost!"/>
    <n v="5500"/>
    <n v="180"/>
    <x v="1"/>
    <x v="6"/>
    <s v="AUD"/>
    <x v="2924"/>
    <x v="2945"/>
    <b v="0"/>
    <n v="6"/>
    <b v="0"/>
    <x v="38"/>
    <n v="3.272727272727273E-2"/>
    <n v="93"/>
    <x v="0"/>
    <m/>
  </r>
  <r>
    <n v="3789"/>
    <x v="2940"/>
    <s v="This fabulous new play explores the little known love life of England's most famous romantic novelist, Jane Austen."/>
    <n v="3550"/>
    <n v="116"/>
    <x v="3"/>
    <x v="1"/>
    <s v="GBP"/>
    <x v="2925"/>
    <x v="2946"/>
    <b v="0"/>
    <n v="4"/>
    <b v="0"/>
    <x v="20"/>
    <n v="3.267605633802817E-2"/>
    <n v="60"/>
    <x v="0"/>
    <m/>
  </r>
  <r>
    <n v="170"/>
    <x v="2941"/>
    <s v="Amy &amp; Missy survive Amy's bipolar disorder and go on to become award winning &amp; bestselling authors, screenwriters &amp; filmmakers"/>
    <n v="10000"/>
    <n v="325"/>
    <x v="3"/>
    <x v="0"/>
    <s v="USD"/>
    <x v="2926"/>
    <x v="2947"/>
    <b v="0"/>
    <n v="10"/>
    <b v="0"/>
    <x v="30"/>
    <n v="3.2500000000000001E-2"/>
    <n v="167.5"/>
    <x v="0"/>
    <m/>
  </r>
  <r>
    <n v="891"/>
    <x v="2942"/>
    <s v="Along with a new EP production and release, it's time to bring Den-Mate, LIVE, to a location near you - East Coast and Beyond!"/>
    <n v="8000"/>
    <n v="260"/>
    <x v="3"/>
    <x v="0"/>
    <s v="USD"/>
    <x v="2927"/>
    <x v="2948"/>
    <b v="0"/>
    <n v="9"/>
    <b v="0"/>
    <x v="13"/>
    <n v="3.2500000000000001E-2"/>
    <n v="134.5"/>
    <x v="0"/>
    <m/>
  </r>
  <r>
    <n v="909"/>
    <x v="2943"/>
    <s v="Woody Woodland and Carol Stone, are back on the scene presenting Philly Jazz Fest â€œRemembering Groverâ€ September 22, 2012."/>
    <n v="16000"/>
    <n v="520"/>
    <x v="3"/>
    <x v="0"/>
    <s v="USD"/>
    <x v="2928"/>
    <x v="2949"/>
    <b v="0"/>
    <n v="8"/>
    <b v="0"/>
    <x v="27"/>
    <n v="3.2500000000000001E-2"/>
    <n v="264"/>
    <x v="0"/>
    <m/>
  </r>
  <r>
    <n v="3946"/>
    <x v="2944"/>
    <s v="Dr. Mecurio's is an original work of fantasy designed and written for the stage."/>
    <n v="6000"/>
    <n v="195"/>
    <x v="3"/>
    <x v="0"/>
    <s v="USD"/>
    <x v="2929"/>
    <x v="2950"/>
    <b v="0"/>
    <n v="5"/>
    <b v="0"/>
    <x v="4"/>
    <n v="3.2500000000000001E-2"/>
    <n v="100"/>
    <x v="0"/>
    <m/>
  </r>
  <r>
    <n v="3962"/>
    <x v="2945"/>
    <s v="OUR FRIENDS THE ENEMY will make its American Debut at Theatre Row in New York City, and we would like for you to join us on our journey"/>
    <n v="1400"/>
    <n v="45"/>
    <x v="3"/>
    <x v="1"/>
    <s v="GBP"/>
    <x v="2930"/>
    <x v="2951"/>
    <b v="0"/>
    <n v="3"/>
    <b v="0"/>
    <x v="4"/>
    <n v="3.214285714285714E-2"/>
    <n v="24"/>
    <x v="0"/>
    <m/>
  </r>
  <r>
    <n v="507"/>
    <x v="2946"/>
    <s v="&quot;Code Monkey(s)&quot; is a short animated-series about life from the perspective of an engineer who feels like an actual &quot;Code Monkey&quot;."/>
    <n v="20000"/>
    <n v="640"/>
    <x v="3"/>
    <x v="0"/>
    <s v="USD"/>
    <x v="2931"/>
    <x v="2952"/>
    <b v="0"/>
    <n v="10"/>
    <b v="0"/>
    <x v="28"/>
    <n v="3.2000000000000001E-2"/>
    <n v="325"/>
    <x v="0"/>
    <m/>
  </r>
  <r>
    <n v="903"/>
    <x v="2947"/>
    <s v="The U City Jazz Festival is offered for free to the community and features the best jazz talent from the midwest."/>
    <n v="5000"/>
    <n v="160"/>
    <x v="3"/>
    <x v="0"/>
    <s v="USD"/>
    <x v="2932"/>
    <x v="2953"/>
    <b v="0"/>
    <n v="4"/>
    <b v="0"/>
    <x v="27"/>
    <n v="3.2000000000000001E-2"/>
    <n v="82"/>
    <x v="0"/>
    <m/>
  </r>
  <r>
    <n v="4090"/>
    <x v="2948"/>
    <s v="A gripping re-enactment of a true breast cancer survival story, highlighted with inspiration and laughter!"/>
    <n v="1000"/>
    <n v="32"/>
    <x v="3"/>
    <x v="0"/>
    <s v="USD"/>
    <x v="2933"/>
    <x v="2954"/>
    <b v="0"/>
    <n v="3"/>
    <b v="0"/>
    <x v="4"/>
    <n v="3.2000000000000001E-2"/>
    <n v="17.5"/>
    <x v="0"/>
    <m/>
  </r>
  <r>
    <n v="1985"/>
    <x v="2949"/>
    <s v="A personal journey to document people on the worlds 10 largest metro systems. The end result being one truly epic photographic essay!"/>
    <n v="1600"/>
    <n v="51"/>
    <x v="3"/>
    <x v="1"/>
    <s v="GBP"/>
    <x v="2934"/>
    <x v="2955"/>
    <b v="0"/>
    <n v="4"/>
    <b v="0"/>
    <x v="35"/>
    <n v="3.1875000000000001E-2"/>
    <n v="27.5"/>
    <x v="0"/>
    <m/>
  </r>
  <r>
    <n v="2322"/>
    <x v="2950"/>
    <s v="Jen bakes shortbread is a small batch, all natural shortbread cookie business looking for smart funding to grow!"/>
    <n v="2700"/>
    <n v="85"/>
    <x v="2"/>
    <x v="0"/>
    <s v="USD"/>
    <x v="2935"/>
    <x v="2956"/>
    <b v="0"/>
    <n v="4"/>
    <b v="0"/>
    <x v="11"/>
    <n v="3.1481481481481478E-2"/>
    <n v="44.5"/>
    <x v="0"/>
    <m/>
  </r>
  <r>
    <n v="138"/>
    <x v="2951"/>
    <s v="This movie will be the S3qu3l to Thr33 Days Dead, which premiered on SyFy and was the focus of SyFy's &quot;Town of the Living Dead&quot;."/>
    <n v="150000"/>
    <n v="4712"/>
    <x v="1"/>
    <x v="0"/>
    <s v="USD"/>
    <x v="2936"/>
    <x v="2957"/>
    <b v="0"/>
    <n v="58"/>
    <b v="0"/>
    <x v="22"/>
    <n v="3.1413333333333335E-2"/>
    <n v="2385"/>
    <x v="0"/>
    <m/>
  </r>
  <r>
    <n v="4111"/>
    <x v="2952"/>
    <s v="REBORN IN LOVE is the sequel to REBORN FROM ABOVE: A Tale of Eternal Love.  This is part two, of a One-Act play series."/>
    <n v="3000"/>
    <n v="94"/>
    <x v="3"/>
    <x v="0"/>
    <s v="USD"/>
    <x v="2937"/>
    <x v="2958"/>
    <b v="0"/>
    <n v="6"/>
    <b v="0"/>
    <x v="4"/>
    <n v="3.1333333333333331E-2"/>
    <n v="50"/>
    <x v="0"/>
    <m/>
  </r>
  <r>
    <n v="1018"/>
    <x v="2953"/>
    <s v="Owl is a fitness tracker along with an accompanying iOS app, that is both fun and interactive for children."/>
    <n v="20000"/>
    <n v="621"/>
    <x v="1"/>
    <x v="0"/>
    <s v="USD"/>
    <x v="2938"/>
    <x v="2959"/>
    <b v="0"/>
    <n v="7"/>
    <b v="0"/>
    <x v="3"/>
    <n v="3.1050000000000001E-2"/>
    <n v="314"/>
    <x v="0"/>
    <m/>
  </r>
  <r>
    <n v="3910"/>
    <x v="2954"/>
    <s v="Join Sherlock Holmes and Dr. Watson as the first adventure together is dramatized live on-stage!  The game is afoot!"/>
    <n v="6000"/>
    <n v="185"/>
    <x v="3"/>
    <x v="0"/>
    <s v="USD"/>
    <x v="2939"/>
    <x v="2960"/>
    <b v="0"/>
    <n v="3"/>
    <b v="0"/>
    <x v="4"/>
    <n v="3.0833333333333334E-2"/>
    <n v="94"/>
    <x v="0"/>
    <m/>
  </r>
  <r>
    <n v="2414"/>
    <x v="2955"/>
    <s v="95th St. Tacos needs your help in purchasing a food truck so that we can deliver the flavors of LA Tacos right to your neighborhood"/>
    <n v="15000"/>
    <n v="460"/>
    <x v="3"/>
    <x v="0"/>
    <s v="USD"/>
    <x v="2940"/>
    <x v="2961"/>
    <b v="0"/>
    <n v="13"/>
    <b v="0"/>
    <x v="37"/>
    <n v="3.0666666666666665E-2"/>
    <n v="236.5"/>
    <x v="0"/>
    <m/>
  </r>
  <r>
    <n v="660"/>
    <x v="2956"/>
    <s v="A revolutionary way to bring running science to everyday people and help runners of all levels achieve a more natural and enjoyable run"/>
    <n v="50000"/>
    <n v="1529"/>
    <x v="3"/>
    <x v="0"/>
    <s v="USD"/>
    <x v="2941"/>
    <x v="2962"/>
    <b v="0"/>
    <n v="18"/>
    <b v="0"/>
    <x v="3"/>
    <n v="3.058E-2"/>
    <n v="773.5"/>
    <x v="0"/>
    <m/>
  </r>
  <r>
    <n v="905"/>
    <x v="2957"/>
    <s v="Working hard to get into the studio to record, produce, and edit my break out CD. I hope to realize my vision!"/>
    <n v="6500"/>
    <n v="196"/>
    <x v="3"/>
    <x v="0"/>
    <s v="USD"/>
    <x v="2942"/>
    <x v="2963"/>
    <b v="0"/>
    <n v="6"/>
    <b v="0"/>
    <x v="27"/>
    <n v="3.0153846153846153E-2"/>
    <n v="101"/>
    <x v="0"/>
    <m/>
  </r>
  <r>
    <n v="1240"/>
    <x v="2958"/>
    <s v="Sharing positive vibes of Peace, Love &amp; Unity with the World through conscious Reggae Music!"/>
    <n v="8000"/>
    <n v="241"/>
    <x v="1"/>
    <x v="0"/>
    <s v="USD"/>
    <x v="2943"/>
    <x v="2964"/>
    <b v="0"/>
    <n v="8"/>
    <b v="0"/>
    <x v="33"/>
    <n v="3.0124999999999999E-2"/>
    <n v="124.5"/>
    <x v="0"/>
    <m/>
  </r>
  <r>
    <n v="3059"/>
    <x v="2959"/>
    <s v="We, as a theatre, are 50 years old and our lights and building are even older so we are looking to update and revamp our lights."/>
    <n v="15000"/>
    <n v="451"/>
    <x v="3"/>
    <x v="0"/>
    <s v="USD"/>
    <x v="2944"/>
    <x v="2965"/>
    <b v="0"/>
    <n v="11"/>
    <b v="0"/>
    <x v="12"/>
    <n v="3.0066666666666665E-2"/>
    <n v="231"/>
    <x v="0"/>
    <m/>
  </r>
  <r>
    <n v="617"/>
    <x v="2960"/>
    <s v="At beSpider you can create and publish you websites within minutes. 100s of pre-build templates, free domain, free cloud base hosting."/>
    <n v="2000"/>
    <n v="60"/>
    <x v="1"/>
    <x v="1"/>
    <s v="GBP"/>
    <x v="2945"/>
    <x v="2966"/>
    <b v="0"/>
    <n v="3"/>
    <b v="0"/>
    <x v="38"/>
    <n v="0.03"/>
    <n v="31.5"/>
    <x v="0"/>
    <m/>
  </r>
  <r>
    <n v="2343"/>
    <x v="2961"/>
    <s v="The most influential and prestigious awards program that honors innovation and leadership in mobile technology and entertainment"/>
    <n v="10000"/>
    <n v="300"/>
    <x v="1"/>
    <x v="0"/>
    <s v="USD"/>
    <x v="2946"/>
    <x v="2967"/>
    <b v="0"/>
    <n v="1"/>
    <b v="0"/>
    <x v="38"/>
    <n v="0.03"/>
    <n v="150.5"/>
    <x v="0"/>
    <m/>
  </r>
  <r>
    <n v="511"/>
    <x v="2962"/>
    <s v="A project that incorporates animation and comic art into a relevant story. 4 boys, 1 eyeland, and a whole lot of drama!!!"/>
    <n v="5000"/>
    <n v="150"/>
    <x v="3"/>
    <x v="0"/>
    <s v="USD"/>
    <x v="2947"/>
    <x v="2968"/>
    <b v="0"/>
    <n v="5"/>
    <b v="0"/>
    <x v="28"/>
    <n v="0.03"/>
    <n v="77.5"/>
    <x v="0"/>
    <m/>
  </r>
  <r>
    <n v="1438"/>
    <x v="2963"/>
    <s v="Feltmaking is an acient yet modern craft using wool in creative ways. Our thorough guides should be for people all over the world."/>
    <n v="20000"/>
    <n v="600"/>
    <x v="3"/>
    <x v="15"/>
    <s v="DKK"/>
    <x v="2948"/>
    <x v="2969"/>
    <b v="0"/>
    <n v="8"/>
    <b v="0"/>
    <x v="39"/>
    <n v="0.03"/>
    <n v="304"/>
    <x v="0"/>
    <m/>
  </r>
  <r>
    <n v="2775"/>
    <x v="2964"/>
    <s v="Kids Radio Theatre is a radio show played on National Pubic Radio to teach children all about theatre every Sunday 20 states."/>
    <n v="5000"/>
    <n v="150"/>
    <x v="3"/>
    <x v="0"/>
    <s v="USD"/>
    <x v="2949"/>
    <x v="2970"/>
    <b v="0"/>
    <n v="2"/>
    <b v="0"/>
    <x v="32"/>
    <n v="0.03"/>
    <n v="76"/>
    <x v="0"/>
    <m/>
  </r>
  <r>
    <n v="3115"/>
    <x v="2965"/>
    <s v="We are creating a mobile community devoted to the spreading and sharing of spoken word and other kinds of storytelling."/>
    <n v="10000"/>
    <n v="300"/>
    <x v="3"/>
    <x v="10"/>
    <s v="SEK"/>
    <x v="2950"/>
    <x v="2971"/>
    <b v="0"/>
    <n v="1"/>
    <b v="0"/>
    <x v="12"/>
    <n v="0.03"/>
    <n v="150.5"/>
    <x v="0"/>
    <m/>
  </r>
  <r>
    <n v="880"/>
    <x v="2966"/>
    <s v="A record representing an era in East Bay local music that sustained art &amp; community that deserves to be preserved on 180 gram vinyl."/>
    <n v="3780"/>
    <n v="113"/>
    <x v="3"/>
    <x v="0"/>
    <s v="USD"/>
    <x v="2951"/>
    <x v="2972"/>
    <b v="0"/>
    <n v="8"/>
    <b v="0"/>
    <x v="13"/>
    <n v="2.9894179894179893E-2"/>
    <n v="60.5"/>
    <x v="0"/>
    <m/>
  </r>
  <r>
    <n v="1806"/>
    <x v="2967"/>
    <s v="Join me in publishing an amazing and unprecedented book with full frontal photopraphs of 8 American Presidents Naked"/>
    <n v="20000"/>
    <n v="591"/>
    <x v="3"/>
    <x v="1"/>
    <s v="GBP"/>
    <x v="2952"/>
    <x v="2973"/>
    <b v="1"/>
    <n v="8"/>
    <b v="0"/>
    <x v="9"/>
    <n v="2.955E-2"/>
    <n v="299.5"/>
    <x v="0"/>
    <m/>
  </r>
  <r>
    <n v="1108"/>
    <x v="2968"/>
    <s v="Environmental awareness using social games where players are challenged to pursue sustainable development in the city of the future."/>
    <n v="25000"/>
    <n v="732.5"/>
    <x v="3"/>
    <x v="0"/>
    <s v="USD"/>
    <x v="2953"/>
    <x v="2974"/>
    <b v="0"/>
    <n v="21"/>
    <b v="0"/>
    <x v="29"/>
    <n v="2.93E-2"/>
    <n v="376.75"/>
    <x v="0"/>
    <m/>
  </r>
  <r>
    <n v="1175"/>
    <x v="2969"/>
    <s v="&quot;Create-Your-Cone&quot;. Freshly made waffle cones stuffed with your choice of yummy ingredients, or frozen yogurt!"/>
    <n v="20000"/>
    <n v="585"/>
    <x v="3"/>
    <x v="0"/>
    <s v="USD"/>
    <x v="2954"/>
    <x v="2975"/>
    <b v="0"/>
    <n v="9"/>
    <b v="0"/>
    <x v="37"/>
    <n v="2.9250000000000002E-2"/>
    <n v="297"/>
    <x v="0"/>
    <m/>
  </r>
  <r>
    <n v="1456"/>
    <x v="2970"/>
    <s v="English Version of my auto-published novel"/>
    <n v="5000"/>
    <n v="145"/>
    <x v="1"/>
    <x v="4"/>
    <s v="EUR"/>
    <x v="2955"/>
    <x v="2976"/>
    <b v="0"/>
    <n v="3"/>
    <b v="0"/>
    <x v="39"/>
    <n v="2.9000000000000001E-2"/>
    <n v="74"/>
    <x v="0"/>
    <m/>
  </r>
  <r>
    <n v="473"/>
    <x v="2971"/>
    <s v="Quantum Kidz follows a young girlâ€™s journey becoming a superhero and dealing with alien threats against the Earth!"/>
    <n v="30000"/>
    <n v="861"/>
    <x v="3"/>
    <x v="0"/>
    <s v="USD"/>
    <x v="2956"/>
    <x v="2977"/>
    <b v="0"/>
    <n v="14"/>
    <b v="0"/>
    <x v="28"/>
    <n v="2.87E-2"/>
    <n v="437.5"/>
    <x v="0"/>
    <m/>
  </r>
  <r>
    <n v="4060"/>
    <x v="2972"/>
    <s v="A funny, poignant play that revives the forgotten life and adventures of great Scottish Canadian, world renowned poet, Robert Service."/>
    <n v="10000"/>
    <n v="285"/>
    <x v="3"/>
    <x v="7"/>
    <s v="CAD"/>
    <x v="2957"/>
    <x v="2978"/>
    <b v="0"/>
    <n v="5"/>
    <b v="0"/>
    <x v="4"/>
    <n v="2.8500000000000001E-2"/>
    <n v="145"/>
    <x v="0"/>
    <m/>
  </r>
  <r>
    <n v="1016"/>
    <x v="2973"/>
    <s v="Send an alert for help and find missing people, pets, and valuables with the touch of a button. Get yours today!"/>
    <n v="100000"/>
    <n v="2842"/>
    <x v="1"/>
    <x v="0"/>
    <s v="USD"/>
    <x v="2958"/>
    <x v="2979"/>
    <b v="0"/>
    <n v="38"/>
    <b v="0"/>
    <x v="3"/>
    <n v="2.8420000000000001E-2"/>
    <n v="1440"/>
    <x v="0"/>
    <m/>
  </r>
  <r>
    <n v="898"/>
    <x v="2974"/>
    <s v="For each month in 2012, Sonnet will be releasing a Jesus-celebrating, grave-shattering, ear-tickling, mind-provoking song!"/>
    <n v="2500"/>
    <n v="70"/>
    <x v="3"/>
    <x v="0"/>
    <s v="USD"/>
    <x v="2959"/>
    <x v="2980"/>
    <b v="0"/>
    <n v="2"/>
    <b v="0"/>
    <x v="13"/>
    <n v="2.8000000000000001E-2"/>
    <n v="36"/>
    <x v="0"/>
    <m/>
  </r>
  <r>
    <n v="1235"/>
    <x v="2975"/>
    <s v="We plan to make studio recordings for a CD that highlights six new works composed for our Shakuhachi and Koto Music concert series."/>
    <n v="7534"/>
    <n v="210"/>
    <x v="1"/>
    <x v="0"/>
    <s v="USD"/>
    <x v="2960"/>
    <x v="2981"/>
    <b v="0"/>
    <n v="6"/>
    <b v="0"/>
    <x v="33"/>
    <n v="2.787363950092912E-2"/>
    <n v="108"/>
    <x v="0"/>
    <m/>
  </r>
  <r>
    <n v="232"/>
    <x v="2976"/>
    <s v="A high-impact, high-quality resource to address, for young people and youth-related professionals, the issue of sexual consent."/>
    <n v="4000"/>
    <n v="110"/>
    <x v="3"/>
    <x v="1"/>
    <s v="GBP"/>
    <x v="2961"/>
    <x v="2982"/>
    <b v="0"/>
    <n v="7"/>
    <b v="0"/>
    <x v="30"/>
    <n v="2.75E-2"/>
    <n v="58.5"/>
    <x v="0"/>
    <m/>
  </r>
  <r>
    <n v="2908"/>
    <x v="2977"/>
    <s v="A dinner theatre/show about a day in the life of a Vegas &quot;Mob Boss&quot;_x000a_circa 1965- ish. It is all at once realistic,tragic, farce/comical"/>
    <n v="9600"/>
    <n v="264"/>
    <x v="3"/>
    <x v="0"/>
    <s v="USD"/>
    <x v="2962"/>
    <x v="2983"/>
    <b v="0"/>
    <n v="5"/>
    <b v="0"/>
    <x v="4"/>
    <n v="2.75E-2"/>
    <n v="134.5"/>
    <x v="0"/>
    <m/>
  </r>
  <r>
    <n v="2891"/>
    <x v="2978"/>
    <s v="Did you know that we are enriching the lives of Brooklyn kids through literacy and educational theater? We just need a little help."/>
    <n v="10000"/>
    <n v="273"/>
    <x v="3"/>
    <x v="0"/>
    <s v="USD"/>
    <x v="2963"/>
    <x v="2984"/>
    <b v="0"/>
    <n v="10"/>
    <b v="0"/>
    <x v="4"/>
    <n v="2.7300000000000001E-2"/>
    <n v="141.5"/>
    <x v="0"/>
    <m/>
  </r>
  <r>
    <n v="1420"/>
    <x v="2979"/>
    <s v="Help me butcher Shakespeare in a satirical fashion."/>
    <n v="110"/>
    <n v="3"/>
    <x v="3"/>
    <x v="0"/>
    <s v="USD"/>
    <x v="2964"/>
    <x v="2985"/>
    <b v="0"/>
    <n v="3"/>
    <b v="0"/>
    <x v="39"/>
    <n v="2.7272727272727271E-2"/>
    <n v="3"/>
    <x v="0"/>
    <m/>
  </r>
  <r>
    <n v="2659"/>
    <x v="2980"/>
    <s v="test"/>
    <n v="49000"/>
    <n v="1333"/>
    <x v="1"/>
    <x v="0"/>
    <s v="USD"/>
    <x v="2965"/>
    <x v="2986"/>
    <b v="0"/>
    <n v="10"/>
    <b v="0"/>
    <x v="5"/>
    <n v="2.720408163265306E-2"/>
    <n v="671.5"/>
    <x v="0"/>
    <m/>
  </r>
  <r>
    <n v="549"/>
    <x v="2981"/>
    <s v="The project idea came from game keys, gamers give out game keys on insecure forums and websites, we want to change that and make it fun"/>
    <n v="2500"/>
    <n v="68"/>
    <x v="3"/>
    <x v="1"/>
    <s v="GBP"/>
    <x v="2966"/>
    <x v="2987"/>
    <b v="0"/>
    <n v="8"/>
    <b v="0"/>
    <x v="38"/>
    <n v="2.7199999999999998E-2"/>
    <n v="38"/>
    <x v="0"/>
    <m/>
  </r>
  <r>
    <n v="1769"/>
    <x v="2982"/>
    <s v="To create a publication, and exhibition documenting the collection of Jamie Ross, longtime collector of Navajo Textiles"/>
    <n v="40000"/>
    <n v="1081"/>
    <x v="3"/>
    <x v="0"/>
    <s v="USD"/>
    <x v="2967"/>
    <x v="2988"/>
    <b v="1"/>
    <n v="22"/>
    <b v="0"/>
    <x v="9"/>
    <n v="2.7025E-2"/>
    <n v="551.5"/>
    <x v="0"/>
    <m/>
  </r>
  <r>
    <n v="1065"/>
    <x v="2983"/>
    <s v="Need funds for an Australian fps mp shooter pc game called Diggers Fall were china invades Aus, cost for advertising and settings menu."/>
    <n v="3000"/>
    <n v="81"/>
    <x v="3"/>
    <x v="6"/>
    <s v="AUD"/>
    <x v="2968"/>
    <x v="2989"/>
    <b v="0"/>
    <n v="5"/>
    <b v="0"/>
    <x v="29"/>
    <n v="2.7E-2"/>
    <n v="43"/>
    <x v="0"/>
    <m/>
  </r>
  <r>
    <n v="3846"/>
    <x v="2984"/>
    <s v="My Insane Shakespeare. An original play by Arthur Elbakyan premiering October 13th at United Solo, New York City."/>
    <n v="7000"/>
    <n v="189"/>
    <x v="3"/>
    <x v="0"/>
    <s v="USD"/>
    <x v="2969"/>
    <x v="2990"/>
    <b v="1"/>
    <n v="8"/>
    <b v="0"/>
    <x v="4"/>
    <n v="2.7E-2"/>
    <n v="98.5"/>
    <x v="0"/>
    <m/>
  </r>
  <r>
    <n v="1901"/>
    <x v="2985"/>
    <s v="KiddieRail is a height adjustable hand rail of the right size for little children to help them manage the stairs more safely at home."/>
    <n v="99000"/>
    <n v="2670"/>
    <x v="3"/>
    <x v="1"/>
    <s v="GBP"/>
    <x v="2970"/>
    <x v="2991"/>
    <b v="0"/>
    <n v="25"/>
    <b v="0"/>
    <x v="31"/>
    <n v="2.696969696969697E-2"/>
    <n v="1347.5"/>
    <x v="0"/>
    <m/>
  </r>
  <r>
    <n v="700"/>
    <x v="2986"/>
    <s v="A-iEasyâ„¢: The first customized unfoldable stand for smartphones that barkly needs room. Wholy integrated (will be relaunched soon!!)."/>
    <n v="15000"/>
    <n v="403"/>
    <x v="3"/>
    <x v="8"/>
    <s v="EUR"/>
    <x v="2971"/>
    <x v="2992"/>
    <b v="0"/>
    <n v="31"/>
    <b v="0"/>
    <x v="3"/>
    <n v="2.6866666666666667E-2"/>
    <n v="217"/>
    <x v="0"/>
    <m/>
  </r>
  <r>
    <n v="154"/>
    <x v="2987"/>
    <s v="Fiction Becomes Reality in this non-profit science fiction, stop motion, and fantasy fan film."/>
    <n v="1500"/>
    <n v="40"/>
    <x v="1"/>
    <x v="0"/>
    <s v="USD"/>
    <x v="2972"/>
    <x v="2993"/>
    <b v="0"/>
    <n v="3"/>
    <b v="0"/>
    <x v="22"/>
    <n v="2.6666666666666668E-2"/>
    <n v="21.5"/>
    <x v="0"/>
    <m/>
  </r>
  <r>
    <n v="1015"/>
    <x v="2988"/>
    <s v="SKIN - The wearable music remote control which makes your fitness lifestyle a bit easier"/>
    <n v="9000"/>
    <n v="240"/>
    <x v="1"/>
    <x v="17"/>
    <s v="CHF"/>
    <x v="2973"/>
    <x v="2994"/>
    <b v="0"/>
    <n v="6"/>
    <b v="0"/>
    <x v="3"/>
    <n v="2.6666666666666668E-2"/>
    <n v="123"/>
    <x v="0"/>
    <m/>
  </r>
  <r>
    <n v="3871"/>
    <x v="2989"/>
    <s v="Our musical is finally ready to come to life, and we're raising funds to help make that happen!"/>
    <n v="1500"/>
    <n v="40"/>
    <x v="1"/>
    <x v="0"/>
    <s v="USD"/>
    <x v="2974"/>
    <x v="2995"/>
    <b v="0"/>
    <n v="3"/>
    <b v="0"/>
    <x v="20"/>
    <n v="2.6666666666666668E-2"/>
    <n v="21.5"/>
    <x v="0"/>
    <m/>
  </r>
  <r>
    <n v="779"/>
    <x v="2990"/>
    <s v="A novel. Beautiful. Sparse. The truth behind the American Dream seen from the eyes of a young wanderer in the midst of the economic collapse. "/>
    <n v="15000"/>
    <n v="400"/>
    <x v="3"/>
    <x v="0"/>
    <s v="USD"/>
    <x v="2975"/>
    <x v="2996"/>
    <b v="0"/>
    <n v="6"/>
    <b v="0"/>
    <x v="26"/>
    <n v="2.6666666666666668E-2"/>
    <n v="203"/>
    <x v="0"/>
    <m/>
  </r>
  <r>
    <n v="925"/>
    <x v="2991"/>
    <s v="This project is a mix of original &amp; standard song selections.  This phase covers recording and package design expenses."/>
    <n v="6000"/>
    <n v="160"/>
    <x v="3"/>
    <x v="0"/>
    <s v="USD"/>
    <x v="2976"/>
    <x v="2997"/>
    <b v="0"/>
    <n v="5"/>
    <b v="0"/>
    <x v="27"/>
    <n v="2.6666666666666668E-2"/>
    <n v="82.5"/>
    <x v="0"/>
    <m/>
  </r>
  <r>
    <n v="4095"/>
    <x v="2992"/>
    <s v="Proyecto teatral dirigido por MartÃ­n Acosta que habla y reflexiona sobre el amor y su naturaleza."/>
    <n v="30000"/>
    <n v="800"/>
    <x v="3"/>
    <x v="18"/>
    <s v="MXN"/>
    <x v="2977"/>
    <x v="2998"/>
    <b v="0"/>
    <n v="1"/>
    <b v="0"/>
    <x v="4"/>
    <n v="2.6666666666666668E-2"/>
    <n v="400.5"/>
    <x v="0"/>
    <m/>
  </r>
  <r>
    <n v="2156"/>
    <x v="2993"/>
    <s v="Captain and manage your ship along with your crew in this deep space adventure! (PC/Linux/Mac)"/>
    <n v="56000"/>
    <n v="1493"/>
    <x v="3"/>
    <x v="0"/>
    <s v="USD"/>
    <x v="2978"/>
    <x v="2999"/>
    <b v="0"/>
    <n v="83"/>
    <b v="0"/>
    <x v="29"/>
    <n v="2.6660714285714284E-2"/>
    <n v="788"/>
    <x v="0"/>
    <m/>
  </r>
  <r>
    <n v="1045"/>
    <x v="2994"/>
    <s v="In Case Of Emergency is a radio talk show for preppers, beginning preppers, and with preparedness in mind."/>
    <n v="10000"/>
    <n v="266"/>
    <x v="1"/>
    <x v="0"/>
    <s v="USD"/>
    <x v="2979"/>
    <x v="3000"/>
    <b v="0"/>
    <n v="8"/>
    <b v="0"/>
    <x v="23"/>
    <n v="2.6599999999999999E-2"/>
    <n v="137"/>
    <x v="0"/>
    <m/>
  </r>
  <r>
    <n v="605"/>
    <x v="2995"/>
    <s v="An iPad support care package for your parents / seniors."/>
    <n v="5000"/>
    <n v="131"/>
    <x v="1"/>
    <x v="0"/>
    <s v="USD"/>
    <x v="2980"/>
    <x v="3001"/>
    <b v="0"/>
    <n v="8"/>
    <b v="0"/>
    <x v="38"/>
    <n v="2.6200000000000001E-2"/>
    <n v="69.5"/>
    <x v="0"/>
    <m/>
  </r>
  <r>
    <n v="1079"/>
    <x v="2996"/>
    <s v="Sirius Online is currently the work of two brothers striving to bring the Era of Freelancer back, adding dynamic markets and more."/>
    <n v="26000"/>
    <n v="678"/>
    <x v="3"/>
    <x v="2"/>
    <s v="EUR"/>
    <x v="2981"/>
    <x v="3002"/>
    <b v="0"/>
    <n v="18"/>
    <b v="0"/>
    <x v="29"/>
    <n v="2.6076923076923077E-2"/>
    <n v="348"/>
    <x v="0"/>
    <m/>
  </r>
  <r>
    <n v="975"/>
    <x v="2997"/>
    <s v="Horologic5 creates a case for the Apple Watch that reflects true luxury &amp; style. Check out the Garstin Luxury Case in 38mm/42mm"/>
    <n v="100000"/>
    <n v="2607"/>
    <x v="3"/>
    <x v="0"/>
    <s v="USD"/>
    <x v="2982"/>
    <x v="3003"/>
    <b v="0"/>
    <n v="24"/>
    <b v="0"/>
    <x v="3"/>
    <n v="2.6069999999999999E-2"/>
    <n v="1315.5"/>
    <x v="0"/>
    <m/>
  </r>
  <r>
    <n v="2501"/>
    <x v="2998"/>
    <s v="Locally owned board game cafÃ© focused on keeping it local with fresh food, craft beer, wine, and, of course, all your favourite games!"/>
    <n v="11000"/>
    <n v="281"/>
    <x v="3"/>
    <x v="7"/>
    <s v="CAD"/>
    <x v="2983"/>
    <x v="3004"/>
    <b v="0"/>
    <n v="7"/>
    <b v="0"/>
    <x v="40"/>
    <n v="2.5545454545454545E-2"/>
    <n v="144"/>
    <x v="0"/>
    <m/>
  </r>
  <r>
    <n v="4058"/>
    <x v="2999"/>
    <s v="Help reveal the beauty of Islamic culture by launching this new adventure play celebrating Persian music, dance, and lore."/>
    <n v="3750"/>
    <n v="95"/>
    <x v="3"/>
    <x v="0"/>
    <s v="USD"/>
    <x v="935"/>
    <x v="3005"/>
    <b v="0"/>
    <n v="4"/>
    <b v="0"/>
    <x v="4"/>
    <n v="2.5333333333333333E-2"/>
    <n v="49.5"/>
    <x v="0"/>
    <m/>
  </r>
  <r>
    <n v="1565"/>
    <x v="3000"/>
    <s v="Award-winning artists compete to have their art featured in the National Forests Passport Book depicting 9 Forest Regions of the US."/>
    <n v="4000"/>
    <n v="100"/>
    <x v="1"/>
    <x v="0"/>
    <s v="USD"/>
    <x v="2984"/>
    <x v="3006"/>
    <b v="0"/>
    <n v="1"/>
    <b v="0"/>
    <x v="36"/>
    <n v="2.5000000000000001E-2"/>
    <n v="50.5"/>
    <x v="0"/>
    <m/>
  </r>
  <r>
    <n v="2382"/>
    <x v="3001"/>
    <s v="Netiquette classes to teach our youth how make proper use of computer-mediated communications for personal and educational success."/>
    <n v="3000"/>
    <n v="75"/>
    <x v="1"/>
    <x v="0"/>
    <s v="USD"/>
    <x v="2985"/>
    <x v="3007"/>
    <b v="0"/>
    <n v="2"/>
    <b v="0"/>
    <x v="38"/>
    <n v="2.5000000000000001E-2"/>
    <n v="38.5"/>
    <x v="0"/>
    <m/>
  </r>
  <r>
    <n v="556"/>
    <x v="3002"/>
    <s v="An educational platform for learning Unified English Braille Code"/>
    <n v="8000"/>
    <n v="200"/>
    <x v="3"/>
    <x v="0"/>
    <s v="USD"/>
    <x v="2986"/>
    <x v="3008"/>
    <b v="0"/>
    <n v="1"/>
    <b v="0"/>
    <x v="38"/>
    <n v="2.5000000000000001E-2"/>
    <n v="100.5"/>
    <x v="0"/>
    <m/>
  </r>
  <r>
    <n v="1100"/>
    <x v="3003"/>
    <s v="A retro style puzzle rpg with a dark story. Your decisions will influence the world and decide the outcome of the story."/>
    <n v="4000"/>
    <n v="100"/>
    <x v="3"/>
    <x v="2"/>
    <s v="EUR"/>
    <x v="2987"/>
    <x v="3009"/>
    <b v="0"/>
    <n v="10"/>
    <b v="0"/>
    <x v="29"/>
    <n v="2.5000000000000001E-2"/>
    <n v="55"/>
    <x v="0"/>
    <m/>
  </r>
  <r>
    <n v="2949"/>
    <x v="3004"/>
    <s v="This center will be open to any and all people regardless of their religion.   We will be offering art, music, empowerment, and more!"/>
    <n v="1000"/>
    <n v="25"/>
    <x v="3"/>
    <x v="0"/>
    <s v="USD"/>
    <x v="2988"/>
    <x v="3010"/>
    <b v="0"/>
    <n v="2"/>
    <b v="0"/>
    <x v="12"/>
    <n v="2.5000000000000001E-2"/>
    <n v="13.5"/>
    <x v="0"/>
    <m/>
  </r>
  <r>
    <n v="3067"/>
    <x v="3005"/>
    <s v="Host a special event in your home, collect donations and turn containers in the foyer to a comfortable welcoming place to sit &amp; chat!"/>
    <n v="8000"/>
    <n v="200"/>
    <x v="3"/>
    <x v="11"/>
    <s v="NZD"/>
    <x v="2989"/>
    <x v="3011"/>
    <b v="0"/>
    <n v="1"/>
    <b v="0"/>
    <x v="12"/>
    <n v="2.5000000000000001E-2"/>
    <n v="100.5"/>
    <x v="0"/>
    <m/>
  </r>
  <r>
    <n v="3855"/>
    <x v="3006"/>
    <s v="TWO NEW DARK COMEDIES OPENING IN NYC THIS APRIL AND MAY BY CHRISTOPHER B. LATRO _x000a_ABOUT FAMILY, AMBITION, LOVE AND GREED"/>
    <n v="1000"/>
    <n v="25"/>
    <x v="3"/>
    <x v="0"/>
    <s v="USD"/>
    <x v="2990"/>
    <x v="3012"/>
    <b v="0"/>
    <n v="1"/>
    <b v="0"/>
    <x v="4"/>
    <n v="2.5000000000000001E-2"/>
    <n v="13"/>
    <x v="0"/>
    <m/>
  </r>
  <r>
    <n v="4059"/>
    <x v="3007"/>
    <s v="A very Canadian children's play inspired by the tradition of British pantomimes like Aladdin, and the Nutcracker."/>
    <n v="10000"/>
    <n v="250"/>
    <x v="3"/>
    <x v="7"/>
    <s v="CAD"/>
    <x v="2991"/>
    <x v="3013"/>
    <b v="0"/>
    <n v="7"/>
    <b v="0"/>
    <x v="4"/>
    <n v="2.5000000000000001E-2"/>
    <n v="128.5"/>
    <x v="0"/>
    <m/>
  </r>
  <r>
    <n v="945"/>
    <x v="3008"/>
    <s v="Make your watch Smart ! CT Band is an ultra-thin, high-tech smart watch-strap awarded twice at CES 2017 las vegas"/>
    <n v="100000"/>
    <n v="2484"/>
    <x v="3"/>
    <x v="3"/>
    <s v="EUR"/>
    <x v="2992"/>
    <x v="3014"/>
    <b v="0"/>
    <n v="16"/>
    <b v="0"/>
    <x v="3"/>
    <n v="2.4840000000000001E-2"/>
    <n v="1250"/>
    <x v="0"/>
    <m/>
  </r>
  <r>
    <n v="1573"/>
    <x v="3009"/>
    <s v="This is a first-of-its-kind 12&quot;x12&quot; trading card coffee table book featuring over 100 cards celebrating the awesomeness of Canada"/>
    <n v="9000"/>
    <n v="223"/>
    <x v="1"/>
    <x v="7"/>
    <s v="CAD"/>
    <x v="2993"/>
    <x v="3015"/>
    <b v="0"/>
    <n v="3"/>
    <b v="0"/>
    <x v="36"/>
    <n v="2.4777777777777777E-2"/>
    <n v="113"/>
    <x v="0"/>
    <m/>
  </r>
  <r>
    <n v="4062"/>
    <x v="3010"/>
    <s v="Shakespeare's beloved tragedy, MacBeth, staged in the Black Hills of Wyoming during Sturgis '76. Warning! This is no church picnic!"/>
    <n v="20000"/>
    <n v="490"/>
    <x v="3"/>
    <x v="0"/>
    <s v="USD"/>
    <x v="2994"/>
    <x v="3016"/>
    <b v="0"/>
    <n v="3"/>
    <b v="0"/>
    <x v="4"/>
    <n v="2.4500000000000001E-2"/>
    <n v="246.5"/>
    <x v="0"/>
    <m/>
  </r>
  <r>
    <n v="3085"/>
    <x v="3011"/>
    <s v="Get behind a new music venue in our city by helping with equipment! We're pre-selling tickets to our party and offering other perks."/>
    <n v="25000"/>
    <n v="610"/>
    <x v="3"/>
    <x v="0"/>
    <s v="USD"/>
    <x v="2995"/>
    <x v="3017"/>
    <b v="0"/>
    <n v="9"/>
    <b v="0"/>
    <x v="12"/>
    <n v="2.4400000000000002E-2"/>
    <n v="309.5"/>
    <x v="0"/>
    <m/>
  </r>
  <r>
    <n v="895"/>
    <x v="3012"/>
    <s v="ruKus radio is an independent internet radio station focused solely on the independent artist and has been Mainstream-free since 2007! "/>
    <n v="8000"/>
    <n v="195"/>
    <x v="3"/>
    <x v="0"/>
    <s v="USD"/>
    <x v="2996"/>
    <x v="3018"/>
    <b v="0"/>
    <n v="7"/>
    <b v="0"/>
    <x v="13"/>
    <n v="2.4375000000000001E-2"/>
    <n v="101"/>
    <x v="0"/>
    <m/>
  </r>
  <r>
    <n v="2587"/>
    <x v="3013"/>
    <s v="Providing creative, healthy signature dishes for active, conscientious lifestylers through a community of culinary artists."/>
    <n v="50000"/>
    <n v="1217"/>
    <x v="3"/>
    <x v="0"/>
    <s v="USD"/>
    <x v="2997"/>
    <x v="3019"/>
    <b v="0"/>
    <n v="6"/>
    <b v="0"/>
    <x v="37"/>
    <n v="2.4340000000000001E-2"/>
    <n v="611.5"/>
    <x v="0"/>
    <m/>
  </r>
  <r>
    <n v="1325"/>
    <x v="3014"/>
    <s v="The PowerCap is a device able to charge most mobile devices, and contains a battery for situations when the sun just isn't enough."/>
    <n v="20000"/>
    <n v="486"/>
    <x v="1"/>
    <x v="0"/>
    <s v="USD"/>
    <x v="2998"/>
    <x v="3020"/>
    <b v="0"/>
    <n v="8"/>
    <b v="0"/>
    <x v="3"/>
    <n v="2.4299999999999999E-2"/>
    <n v="247"/>
    <x v="0"/>
    <m/>
  </r>
  <r>
    <n v="1118"/>
    <x v="3015"/>
    <s v="Ideal for social players as well as a tool for esports teams, Battle Buddy will help organise and coordinate, pugs, scrims, wars &amp; you!"/>
    <n v="4500"/>
    <n v="109"/>
    <x v="3"/>
    <x v="6"/>
    <s v="AUD"/>
    <x v="2999"/>
    <x v="3021"/>
    <b v="0"/>
    <n v="3"/>
    <b v="0"/>
    <x v="29"/>
    <n v="2.4222222222222221E-2"/>
    <n v="56"/>
    <x v="0"/>
    <m/>
  </r>
  <r>
    <n v="430"/>
    <x v="3016"/>
    <s v="Freddy Flint is creating an animated music video to the new &quot;Buttonpusher&quot; single, &quot;I'll Take You Back&quot;"/>
    <n v="1000"/>
    <n v="24"/>
    <x v="3"/>
    <x v="0"/>
    <s v="USD"/>
    <x v="3000"/>
    <x v="3022"/>
    <b v="0"/>
    <n v="5"/>
    <b v="0"/>
    <x v="28"/>
    <n v="2.4E-2"/>
    <n v="14.5"/>
    <x v="0"/>
    <m/>
  </r>
  <r>
    <n v="1488"/>
    <x v="3017"/>
    <s v="A blockbuster sci-fi adventure. What would you do if one day your life changed to beyond the imaginable?"/>
    <n v="15000"/>
    <n v="360"/>
    <x v="3"/>
    <x v="6"/>
    <s v="AUD"/>
    <x v="3001"/>
    <x v="3023"/>
    <b v="0"/>
    <n v="6"/>
    <b v="0"/>
    <x v="26"/>
    <n v="2.4E-2"/>
    <n v="183"/>
    <x v="0"/>
    <m/>
  </r>
  <r>
    <n v="4093"/>
    <x v="3018"/>
    <s v="'The Grouch' is the perfect way to brighten up your Christmas. Full of love, laughs and some sheer calculated silliness, don't miss it!"/>
    <n v="2500"/>
    <n v="60"/>
    <x v="3"/>
    <x v="1"/>
    <s v="GBP"/>
    <x v="3002"/>
    <x v="3024"/>
    <b v="0"/>
    <n v="4"/>
    <b v="0"/>
    <x v="4"/>
    <n v="2.4E-2"/>
    <n v="32"/>
    <x v="0"/>
    <m/>
  </r>
  <r>
    <n v="3746"/>
    <x v="3019"/>
    <s v="Generational curses CAN be broken...right?"/>
    <n v="8500"/>
    <n v="202"/>
    <x v="3"/>
    <x v="0"/>
    <s v="USD"/>
    <x v="3003"/>
    <x v="3025"/>
    <b v="0"/>
    <n v="1"/>
    <b v="0"/>
    <x v="4"/>
    <n v="2.3764705882352941E-2"/>
    <n v="101.5"/>
    <x v="0"/>
    <m/>
  </r>
  <r>
    <n v="127"/>
    <x v="3020"/>
    <s v="An ambitious Sci-Fi/Action film that will have a big-budget feel with stunning visuals &amp; stunts starring a casting of up and comers."/>
    <n v="8000"/>
    <n v="190"/>
    <x v="1"/>
    <x v="0"/>
    <s v="USD"/>
    <x v="3004"/>
    <x v="3026"/>
    <b v="0"/>
    <n v="4"/>
    <b v="0"/>
    <x v="22"/>
    <n v="2.375E-2"/>
    <n v="97"/>
    <x v="0"/>
    <m/>
  </r>
  <r>
    <n v="994"/>
    <x v="3021"/>
    <s v="Worldâ€˜s First Heated Leather Jacket _x000a_with Integrated Bluetooth System,_x000a_Handsfree Set (Microphone and Speakers)_x000a_and Cellphone Charger."/>
    <n v="200000"/>
    <n v="4669"/>
    <x v="3"/>
    <x v="0"/>
    <s v="USD"/>
    <x v="3005"/>
    <x v="3027"/>
    <b v="0"/>
    <n v="11"/>
    <b v="0"/>
    <x v="3"/>
    <n v="2.3345000000000001E-2"/>
    <n v="2340"/>
    <x v="0"/>
    <m/>
  </r>
  <r>
    <n v="1328"/>
    <x v="3022"/>
    <s v="Hydrate Edge is the first wearable that provides real-time, continuous hydration feedback. This is the new hydration gold standard."/>
    <n v="75000"/>
    <n v="1748"/>
    <x v="1"/>
    <x v="0"/>
    <s v="USD"/>
    <x v="3006"/>
    <x v="3028"/>
    <b v="0"/>
    <n v="15"/>
    <b v="0"/>
    <x v="3"/>
    <n v="2.3306666666666667E-2"/>
    <n v="881.5"/>
    <x v="0"/>
    <m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x v="3007"/>
    <x v="3029"/>
    <b v="0"/>
    <n v="31"/>
    <b v="0"/>
    <x v="3"/>
    <n v="2.3220000000000001E-2"/>
    <n v="596"/>
    <x v="0"/>
    <m/>
  </r>
  <r>
    <n v="1596"/>
    <x v="3024"/>
    <s v="London is beautiful. I want to create a book of stunning images from in and around our great city"/>
    <n v="3250"/>
    <n v="75"/>
    <x v="3"/>
    <x v="1"/>
    <s v="GBP"/>
    <x v="3008"/>
    <x v="3030"/>
    <b v="0"/>
    <n v="3"/>
    <b v="0"/>
    <x v="24"/>
    <n v="2.3076923076923078E-2"/>
    <n v="39"/>
    <x v="0"/>
    <m/>
  </r>
  <r>
    <n v="2155"/>
    <x v="3025"/>
    <s v="A Level Editor, Turned up to eleven. Infinite creativity in one package, solo or with up to 16 of your friends."/>
    <n v="5000"/>
    <n v="115"/>
    <x v="3"/>
    <x v="1"/>
    <s v="GBP"/>
    <x v="3009"/>
    <x v="3031"/>
    <b v="0"/>
    <n v="5"/>
    <b v="0"/>
    <x v="29"/>
    <n v="2.3E-2"/>
    <n v="60"/>
    <x v="0"/>
    <m/>
  </r>
  <r>
    <n v="463"/>
    <x v="3026"/>
    <s v="Depicts the contribution the Tuskegee airmen made in certain historical events that helped turn the tide in World War II."/>
    <n v="55000"/>
    <n v="1250"/>
    <x v="3"/>
    <x v="0"/>
    <s v="USD"/>
    <x v="3010"/>
    <x v="3032"/>
    <b v="0"/>
    <n v="11"/>
    <b v="0"/>
    <x v="28"/>
    <n v="2.2727272727272728E-2"/>
    <n v="630.5"/>
    <x v="0"/>
    <m/>
  </r>
  <r>
    <n v="3929"/>
    <x v="3027"/>
    <s v="We need to raise funds to bring this elaborate production to life with special FX makeup, highly detailed sets, and costumes."/>
    <n v="20000"/>
    <n v="453"/>
    <x v="3"/>
    <x v="0"/>
    <s v="USD"/>
    <x v="3011"/>
    <x v="3033"/>
    <b v="0"/>
    <n v="14"/>
    <b v="0"/>
    <x v="4"/>
    <n v="2.265E-2"/>
    <n v="233.5"/>
    <x v="0"/>
    <m/>
  </r>
  <r>
    <n v="449"/>
    <x v="3028"/>
    <s v="Shell &amp; Paddy is a 2D animation cartoon with 4 minutes of slapstick surreal humour staring two animal characters in weird, wacky world."/>
    <n v="2000"/>
    <n v="45"/>
    <x v="3"/>
    <x v="1"/>
    <s v="GBP"/>
    <x v="3012"/>
    <x v="3034"/>
    <b v="0"/>
    <n v="5"/>
    <b v="0"/>
    <x v="28"/>
    <n v="2.2499999999999999E-2"/>
    <n v="25"/>
    <x v="0"/>
    <m/>
  </r>
  <r>
    <n v="861"/>
    <x v="3029"/>
    <s v="&quot;In My Own Eye&quot; a cabaret not to be missed  Building a Business Preserving the Art of Cabaret Theatre 4 the Next Generation"/>
    <n v="4500"/>
    <n v="101"/>
    <x v="3"/>
    <x v="0"/>
    <s v="USD"/>
    <x v="3013"/>
    <x v="3035"/>
    <b v="0"/>
    <n v="2"/>
    <b v="0"/>
    <x v="27"/>
    <n v="2.2444444444444444E-2"/>
    <n v="51.5"/>
    <x v="0"/>
    <m/>
  </r>
  <r>
    <n v="1485"/>
    <x v="3030"/>
    <s v="Covenant Kept is a unique story that follows an ordinary woman through an extraordinary spiritual journey. Please help fund me."/>
    <n v="6700"/>
    <n v="150"/>
    <x v="3"/>
    <x v="0"/>
    <s v="USD"/>
    <x v="3014"/>
    <x v="3036"/>
    <b v="0"/>
    <n v="3"/>
    <b v="0"/>
    <x v="26"/>
    <n v="2.2388059701492536E-2"/>
    <n v="76.5"/>
    <x v="0"/>
    <m/>
  </r>
  <r>
    <n v="2569"/>
    <x v="3031"/>
    <s v="With your help, I would be able to get a truck and start the process of getting it ready for the 2016 season."/>
    <n v="6500"/>
    <n v="145"/>
    <x v="1"/>
    <x v="0"/>
    <s v="USD"/>
    <x v="3015"/>
    <x v="3037"/>
    <b v="0"/>
    <n v="2"/>
    <b v="0"/>
    <x v="37"/>
    <n v="2.2307692307692306E-2"/>
    <n v="73.5"/>
    <x v="0"/>
    <m/>
  </r>
  <r>
    <n v="476"/>
    <x v="3032"/>
    <s v="Animated Music Videos that teach kids how to read."/>
    <n v="220000"/>
    <n v="4906.59"/>
    <x v="3"/>
    <x v="0"/>
    <s v="USD"/>
    <x v="3016"/>
    <x v="3038"/>
    <b v="0"/>
    <n v="124"/>
    <b v="0"/>
    <x v="28"/>
    <n v="2.2302681818181819E-2"/>
    <n v="2515.2950000000001"/>
    <x v="0"/>
    <m/>
  </r>
  <r>
    <n v="1000"/>
    <x v="3033"/>
    <s v="Ristola watches made in La Chaux de-Fonds, Switzerland. A new brand of COSC and ISO Certified Professional watches."/>
    <n v="894700"/>
    <n v="19824"/>
    <x v="1"/>
    <x v="0"/>
    <s v="USD"/>
    <x v="3017"/>
    <x v="3039"/>
    <b v="0"/>
    <n v="6"/>
    <b v="0"/>
    <x v="3"/>
    <n v="2.2157147647256063E-2"/>
    <n v="9915"/>
    <x v="0"/>
    <m/>
  </r>
  <r>
    <n v="923"/>
    <x v="3034"/>
    <s v="My first solo Album, &quot;Siempre Filiberto&quot;.  Inspired by and dedicated to a great man in my life who I recently lost to a tragic accident"/>
    <n v="15000"/>
    <n v="330"/>
    <x v="3"/>
    <x v="0"/>
    <s v="USD"/>
    <x v="3018"/>
    <x v="3040"/>
    <b v="0"/>
    <n v="6"/>
    <b v="0"/>
    <x v="27"/>
    <n v="2.1999999999999999E-2"/>
    <n v="168"/>
    <x v="0"/>
    <m/>
  </r>
  <r>
    <n v="4047"/>
    <x v="3035"/>
    <s v="A conservative grandmother takes her hip-hop generation grandchildren through the history of Gospel music in one night..."/>
    <n v="5000"/>
    <n v="110"/>
    <x v="3"/>
    <x v="0"/>
    <s v="USD"/>
    <x v="3019"/>
    <x v="3041"/>
    <b v="0"/>
    <n v="4"/>
    <b v="0"/>
    <x v="4"/>
    <n v="2.1999999999999999E-2"/>
    <n v="57"/>
    <x v="0"/>
    <m/>
  </r>
  <r>
    <n v="2951"/>
    <x v="3036"/>
    <s v="A building w/office, rehearsal space and classrooms centered on performing arts._x000a_Brentwood Theater Company is a non-profit 501(c)(3)"/>
    <n v="50000"/>
    <n v="1096"/>
    <x v="1"/>
    <x v="0"/>
    <s v="USD"/>
    <x v="3020"/>
    <x v="3042"/>
    <b v="0"/>
    <n v="58"/>
    <b v="0"/>
    <x v="12"/>
    <n v="2.1919999999999999E-2"/>
    <n v="577"/>
    <x v="0"/>
    <m/>
  </r>
  <r>
    <n v="3642"/>
    <x v="3037"/>
    <s v="All the world's a stage..._x000a_It is my biggest dream to perform my own, selfcreated musical with lots of kids as big as I am able to."/>
    <n v="700"/>
    <n v="15"/>
    <x v="3"/>
    <x v="2"/>
    <s v="EUR"/>
    <x v="3021"/>
    <x v="3043"/>
    <b v="0"/>
    <n v="2"/>
    <b v="0"/>
    <x v="20"/>
    <n v="2.1428571428571429E-2"/>
    <n v="8.5"/>
    <x v="0"/>
    <m/>
  </r>
  <r>
    <n v="3988"/>
    <x v="3038"/>
    <s v="An evening of of stories based both in myth and truth."/>
    <n v="1500"/>
    <n v="32"/>
    <x v="3"/>
    <x v="0"/>
    <s v="USD"/>
    <x v="3022"/>
    <x v="3044"/>
    <b v="0"/>
    <n v="4"/>
    <b v="0"/>
    <x v="4"/>
    <n v="2.1333333333333333E-2"/>
    <n v="18"/>
    <x v="0"/>
    <m/>
  </r>
  <r>
    <n v="2779"/>
    <x v="3039"/>
    <s v="Our Moon is a simple book based on a nightly tradition my mother and youngest son started while I was working away."/>
    <n v="2500"/>
    <n v="53"/>
    <x v="3"/>
    <x v="0"/>
    <s v="USD"/>
    <x v="3023"/>
    <x v="3045"/>
    <b v="0"/>
    <n v="1"/>
    <b v="0"/>
    <x v="32"/>
    <n v="2.12E-2"/>
    <n v="27"/>
    <x v="0"/>
    <m/>
  </r>
  <r>
    <n v="2132"/>
    <x v="3040"/>
    <s v="Fight your way to dominate the universe. Be the first to try our engaging cross-platform mmo-strategy and bring it closer to reality."/>
    <n v="100000"/>
    <n v="2112.9899999999998"/>
    <x v="3"/>
    <x v="0"/>
    <s v="USD"/>
    <x v="3024"/>
    <x v="3046"/>
    <b v="0"/>
    <n v="99"/>
    <b v="0"/>
    <x v="29"/>
    <n v="2.1129899999999997E-2"/>
    <n v="1105.9949999999999"/>
    <x v="0"/>
    <m/>
  </r>
  <r>
    <n v="3845"/>
    <x v="3041"/>
    <s v="He met Marilyn. He became obsessed with Norma Jean. That changed everything._x000a__x000a_                                A play by Frank Furino"/>
    <n v="40000"/>
    <n v="842"/>
    <x v="3"/>
    <x v="0"/>
    <s v="USD"/>
    <x v="3025"/>
    <x v="3047"/>
    <b v="1"/>
    <n v="12"/>
    <b v="0"/>
    <x v="4"/>
    <n v="2.1049999999999999E-2"/>
    <n v="427"/>
    <x v="0"/>
    <m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x v="3026"/>
    <x v="3048"/>
    <b v="0"/>
    <n v="6"/>
    <b v="0"/>
    <x v="26"/>
    <n v="2.1000000000000001E-2"/>
    <n v="55.5"/>
    <x v="0"/>
    <m/>
  </r>
  <r>
    <n v="2878"/>
    <x v="3043"/>
    <s v="World premiere of &quot;I'm Just Here to Buy Soy Sauce&quot;, a play about China &amp; the UK housing crisis by Jingan Young location TBC"/>
    <n v="3000"/>
    <n v="63"/>
    <x v="3"/>
    <x v="1"/>
    <s v="GBP"/>
    <x v="3027"/>
    <x v="3049"/>
    <b v="0"/>
    <n v="4"/>
    <b v="0"/>
    <x v="4"/>
    <n v="2.1000000000000001E-2"/>
    <n v="33.5"/>
    <x v="0"/>
    <m/>
  </r>
  <r>
    <n v="1819"/>
    <x v="3044"/>
    <s v="Reach the ends of the earth! Claim a piece of alaskan wilderness- your name in a glacier and receive photo book our Denali Expedition"/>
    <n v="1200"/>
    <n v="25"/>
    <x v="3"/>
    <x v="0"/>
    <s v="USD"/>
    <x v="3028"/>
    <x v="3050"/>
    <b v="0"/>
    <n v="4"/>
    <b v="0"/>
    <x v="9"/>
    <n v="2.0833333333333332E-2"/>
    <n v="14.5"/>
    <x v="0"/>
    <m/>
  </r>
  <r>
    <n v="973"/>
    <x v="3045"/>
    <s v="The RS-1 is one of the most innovative workout tools to hit the market ever.  A must have for anyone that enjoys new ways to get fit."/>
    <n v="20000"/>
    <n v="411"/>
    <x v="3"/>
    <x v="0"/>
    <s v="USD"/>
    <x v="3029"/>
    <x v="3051"/>
    <b v="0"/>
    <n v="8"/>
    <b v="0"/>
    <x v="3"/>
    <n v="2.0549999999999999E-2"/>
    <n v="209.5"/>
    <x v="0"/>
    <m/>
  </r>
  <r>
    <n v="2644"/>
    <x v="3046"/>
    <s v="A historic manned launch into near space by 3 brave pilots to capture the 2017 total solar eclipse in virtual reality."/>
    <n v="100000"/>
    <n v="2053"/>
    <x v="1"/>
    <x v="0"/>
    <s v="USD"/>
    <x v="3030"/>
    <x v="3052"/>
    <b v="1"/>
    <n v="52"/>
    <b v="0"/>
    <x v="5"/>
    <n v="2.053E-2"/>
    <n v="1052.5"/>
    <x v="0"/>
    <m/>
  </r>
  <r>
    <n v="4107"/>
    <x v="3047"/>
    <s v="A new dramatic comedy dealing with a father's unwillingness to let go of his past causes major problems for the future of his daughter."/>
    <n v="2000"/>
    <n v="41"/>
    <x v="3"/>
    <x v="0"/>
    <s v="USD"/>
    <x v="3031"/>
    <x v="3053"/>
    <b v="0"/>
    <n v="4"/>
    <b v="0"/>
    <x v="4"/>
    <n v="2.0500000000000001E-2"/>
    <n v="22.5"/>
    <x v="0"/>
    <m/>
  </r>
  <r>
    <n v="865"/>
    <x v="3048"/>
    <s v="My name is Lindsay Main, and My artist name is &quot;Memphis Lady&quot;. Im looking to make my first cd, will all my own original songs on it."/>
    <n v="2200"/>
    <n v="45"/>
    <x v="3"/>
    <x v="0"/>
    <s v="USD"/>
    <x v="3032"/>
    <x v="3054"/>
    <b v="0"/>
    <n v="2"/>
    <b v="0"/>
    <x v="27"/>
    <n v="2.0454545454545454E-2"/>
    <n v="23.5"/>
    <x v="0"/>
    <m/>
  </r>
  <r>
    <n v="1816"/>
    <x v="3049"/>
    <s v="A unique Photographic Book Project about the Passionate Moments and Strong Emotions that lie within Karate"/>
    <n v="25000"/>
    <n v="509"/>
    <x v="3"/>
    <x v="17"/>
    <s v="CHF"/>
    <x v="3033"/>
    <x v="3055"/>
    <b v="0"/>
    <n v="6"/>
    <b v="0"/>
    <x v="9"/>
    <n v="2.036E-2"/>
    <n v="257.5"/>
    <x v="0"/>
    <m/>
  </r>
  <r>
    <n v="421"/>
    <x v="3050"/>
    <s v="An artistic project that will act as my final animation project and first feature film written, directed, animated, and produced by me"/>
    <n v="15000"/>
    <n v="301"/>
    <x v="3"/>
    <x v="0"/>
    <s v="USD"/>
    <x v="3034"/>
    <x v="3056"/>
    <b v="0"/>
    <n v="6"/>
    <b v="0"/>
    <x v="28"/>
    <n v="2.0066666666666667E-2"/>
    <n v="153.5"/>
    <x v="0"/>
    <m/>
  </r>
  <r>
    <n v="600"/>
    <x v="3051"/>
    <s v="Science Technology Engineering and Math + youth = a brighter tomorrow."/>
    <n v="5000"/>
    <n v="100"/>
    <x v="1"/>
    <x v="0"/>
    <s v="USD"/>
    <x v="3035"/>
    <x v="3057"/>
    <b v="0"/>
    <n v="1"/>
    <b v="0"/>
    <x v="38"/>
    <n v="0.02"/>
    <n v="50.5"/>
    <x v="0"/>
    <m/>
  </r>
  <r>
    <n v="218"/>
    <x v="3052"/>
    <s v="A sassy talking spider named Charmaine, joins forces with an abused young boy.  She stages off bullies and help fight an abusive father"/>
    <n v="5000"/>
    <n v="100"/>
    <x v="3"/>
    <x v="0"/>
    <s v="USD"/>
    <x v="3036"/>
    <x v="3058"/>
    <b v="0"/>
    <n v="1"/>
    <b v="0"/>
    <x v="30"/>
    <n v="0.02"/>
    <n v="50.5"/>
    <x v="0"/>
    <m/>
  </r>
  <r>
    <n v="2148"/>
    <x v="3053"/>
    <s v="zomblock's is a online zombie survival game where you can craft new weapons,find food and water to keep yourself alive."/>
    <n v="100"/>
    <n v="2"/>
    <x v="3"/>
    <x v="1"/>
    <s v="GBP"/>
    <x v="3037"/>
    <x v="3059"/>
    <b v="0"/>
    <n v="2"/>
    <b v="0"/>
    <x v="29"/>
    <n v="0.02"/>
    <n v="2"/>
    <x v="0"/>
    <m/>
  </r>
  <r>
    <n v="2766"/>
    <x v="3054"/>
    <s v="Jambie is a children's book geared towards kids ages 4-9 years of age. This book teaches young children about making wise decisions."/>
    <n v="5000"/>
    <n v="100"/>
    <x v="3"/>
    <x v="0"/>
    <s v="USD"/>
    <x v="3038"/>
    <x v="3060"/>
    <b v="0"/>
    <n v="4"/>
    <b v="0"/>
    <x v="32"/>
    <n v="0.02"/>
    <n v="52"/>
    <x v="0"/>
    <m/>
  </r>
  <r>
    <n v="3742"/>
    <x v="3055"/>
    <s v="In the midst of dealing with sending their son off to the army, Mitch and Melanie Jennings plan a family reunion to ease their sorrow."/>
    <n v="5000"/>
    <n v="100"/>
    <x v="3"/>
    <x v="0"/>
    <s v="USD"/>
    <x v="3039"/>
    <x v="3061"/>
    <b v="0"/>
    <n v="4"/>
    <b v="0"/>
    <x v="4"/>
    <n v="0.02"/>
    <n v="52"/>
    <x v="0"/>
    <m/>
  </r>
  <r>
    <n v="3858"/>
    <x v="3056"/>
    <s v="With non-gender specific casting, CattyWhamPuss Theatre dismiss traditional casting biases in this, their ambitious first venture."/>
    <n v="500"/>
    <n v="10"/>
    <x v="3"/>
    <x v="1"/>
    <s v="GBP"/>
    <x v="3040"/>
    <x v="3062"/>
    <b v="0"/>
    <n v="1"/>
    <b v="0"/>
    <x v="4"/>
    <n v="0.02"/>
    <n v="5.5"/>
    <x v="0"/>
    <m/>
  </r>
  <r>
    <n v="4082"/>
    <x v="3057"/>
    <s v="A short one act play about an undercover cop posing as a girl scout trying to stop a doughnut shop from selling drug filled doughnuts."/>
    <n v="150"/>
    <n v="3"/>
    <x v="3"/>
    <x v="0"/>
    <s v="USD"/>
    <x v="3041"/>
    <x v="3063"/>
    <b v="0"/>
    <n v="2"/>
    <b v="0"/>
    <x v="4"/>
    <n v="0.02"/>
    <n v="2.5"/>
    <x v="0"/>
    <m/>
  </r>
  <r>
    <n v="1778"/>
    <x v="3058"/>
    <s v="This book combines portraits of Cuban life and and society with quotes from a diverse group of Cubans that live in Cuba now."/>
    <n v="50000"/>
    <n v="995"/>
    <x v="3"/>
    <x v="0"/>
    <s v="USD"/>
    <x v="3042"/>
    <x v="3064"/>
    <b v="1"/>
    <n v="15"/>
    <b v="0"/>
    <x v="9"/>
    <n v="1.9900000000000001E-2"/>
    <n v="505"/>
    <x v="0"/>
    <m/>
  </r>
  <r>
    <n v="4108"/>
    <x v="3059"/>
    <s v="We are producing and directing a stage play that will focus on relationships and the stereotypes/truths that prohibit growth."/>
    <n v="3000"/>
    <n v="59"/>
    <x v="3"/>
    <x v="0"/>
    <s v="USD"/>
    <x v="3043"/>
    <x v="3065"/>
    <b v="0"/>
    <n v="1"/>
    <b v="0"/>
    <x v="4"/>
    <n v="1.9666666666666666E-2"/>
    <n v="30"/>
    <x v="0"/>
    <m/>
  </r>
  <r>
    <n v="957"/>
    <x v="3060"/>
    <s v="A Leather Smart watch Band, that NEVER needs to be charged for only $37!"/>
    <n v="12000"/>
    <n v="233"/>
    <x v="3"/>
    <x v="0"/>
    <s v="USD"/>
    <x v="3044"/>
    <x v="3066"/>
    <b v="0"/>
    <n v="7"/>
    <b v="0"/>
    <x v="3"/>
    <n v="1.9416666666666665E-2"/>
    <n v="120"/>
    <x v="0"/>
    <m/>
  </r>
  <r>
    <n v="976"/>
    <x v="3061"/>
    <s v="The Cinnamon II is an AppleÂ® ][ compatible wrist watch. Featuring 32k of memory and a 1 Mhz cpu. It's the ultimate in geek fashion."/>
    <n v="150000"/>
    <n v="2889"/>
    <x v="3"/>
    <x v="6"/>
    <s v="AUD"/>
    <x v="3045"/>
    <x v="3067"/>
    <b v="0"/>
    <n v="18"/>
    <b v="0"/>
    <x v="3"/>
    <n v="1.9259999999999999E-2"/>
    <n v="1453.5"/>
    <x v="0"/>
    <m/>
  </r>
  <r>
    <n v="946"/>
    <x v="3062"/>
    <s v="Soft edged-Hard working. The perfect wearable organization for the home and professional shop."/>
    <n v="15000"/>
    <n v="286"/>
    <x v="3"/>
    <x v="0"/>
    <s v="USD"/>
    <x v="3046"/>
    <x v="3068"/>
    <b v="0"/>
    <n v="5"/>
    <b v="0"/>
    <x v="3"/>
    <n v="1.9066666666666666E-2"/>
    <n v="145.5"/>
    <x v="0"/>
    <m/>
  </r>
  <r>
    <n v="1498"/>
    <x v="3063"/>
    <s v="Is a dead body in her bar enough to make this cop return to the force? She tried to retire . . but can she? A page-turning crime novel."/>
    <n v="3000"/>
    <n v="57"/>
    <x v="3"/>
    <x v="0"/>
    <s v="USD"/>
    <x v="3047"/>
    <x v="3069"/>
    <b v="0"/>
    <n v="3"/>
    <b v="0"/>
    <x v="26"/>
    <n v="1.9E-2"/>
    <n v="30"/>
    <x v="0"/>
    <m/>
  </r>
  <r>
    <n v="2852"/>
    <x v="3064"/>
    <s v="Just one time back to the past on the Freedom Train will open your eyes and your lives will never ever be the same!"/>
    <n v="5000"/>
    <n v="95"/>
    <x v="3"/>
    <x v="0"/>
    <s v="USD"/>
    <x v="3048"/>
    <x v="3070"/>
    <b v="0"/>
    <n v="6"/>
    <b v="0"/>
    <x v="4"/>
    <n v="1.9E-2"/>
    <n v="50.5"/>
    <x v="0"/>
    <m/>
  </r>
  <r>
    <n v="2651"/>
    <x v="3065"/>
    <s v="Conceived at NASA JPL, FireSat is a satellite-installed sensor constellation for the near real-time detection of global thermal events."/>
    <n v="280000"/>
    <n v="5233"/>
    <x v="1"/>
    <x v="0"/>
    <s v="USD"/>
    <x v="3049"/>
    <x v="3071"/>
    <b v="0"/>
    <n v="17"/>
    <b v="0"/>
    <x v="5"/>
    <n v="1.8689285714285714E-2"/>
    <n v="2625"/>
    <x v="0"/>
    <m/>
  </r>
  <r>
    <n v="128"/>
    <x v="3066"/>
    <s v="A Science Fiction film filled with entertainment and Excitement"/>
    <n v="100000"/>
    <n v="1867"/>
    <x v="1"/>
    <x v="0"/>
    <s v="USD"/>
    <x v="3050"/>
    <x v="3072"/>
    <b v="0"/>
    <n v="6"/>
    <b v="0"/>
    <x v="22"/>
    <n v="1.8669999999999999E-2"/>
    <n v="936.5"/>
    <x v="0"/>
    <m/>
  </r>
  <r>
    <n v="2957"/>
    <x v="3067"/>
    <s v="Theatre in Tuscaloosa, AL built in the 1930s.  The headsets seem about that old. They are almost unusable."/>
    <n v="15000"/>
    <n v="280"/>
    <x v="1"/>
    <x v="0"/>
    <s v="USD"/>
    <x v="3051"/>
    <x v="3073"/>
    <b v="0"/>
    <n v="3"/>
    <b v="0"/>
    <x v="12"/>
    <n v="1.8666666666666668E-2"/>
    <n v="141.5"/>
    <x v="0"/>
    <m/>
  </r>
  <r>
    <n v="2409"/>
    <x v="3068"/>
    <s v="I am looking to start a food truck with an infusion of my Puerto Rican heritage and my love for BBQ."/>
    <n v="25000"/>
    <n v="460"/>
    <x v="3"/>
    <x v="0"/>
    <s v="USD"/>
    <x v="3052"/>
    <x v="3074"/>
    <b v="0"/>
    <n v="6"/>
    <b v="0"/>
    <x v="37"/>
    <n v="1.84E-2"/>
    <n v="233"/>
    <x v="0"/>
    <m/>
  </r>
  <r>
    <n v="4002"/>
    <x v="3069"/>
    <s v="Bring Wyrd Sisters, a comedy of Shakespearean proportions, to small-town Texas. Loosely parodies the â€œScottish Play.â€"/>
    <n v="1250"/>
    <n v="23"/>
    <x v="3"/>
    <x v="0"/>
    <s v="USD"/>
    <x v="3053"/>
    <x v="3075"/>
    <b v="0"/>
    <n v="4"/>
    <b v="0"/>
    <x v="4"/>
    <n v="1.84E-2"/>
    <n v="13.5"/>
    <x v="0"/>
    <m/>
  </r>
  <r>
    <n v="3979"/>
    <x v="3070"/>
    <s v="After a successful premiere run at Edinburgh 2014, it's been rewritten and revised and is back for another run of Edinburgh fun in 2015"/>
    <n v="6000"/>
    <n v="110"/>
    <x v="3"/>
    <x v="1"/>
    <s v="GBP"/>
    <x v="3054"/>
    <x v="3076"/>
    <b v="0"/>
    <n v="6"/>
    <b v="0"/>
    <x v="4"/>
    <n v="1.8333333333333333E-2"/>
    <n v="58"/>
    <x v="0"/>
    <m/>
  </r>
  <r>
    <n v="2381"/>
    <x v="3071"/>
    <s v="Social Media Platform for the Marijuana Industry to create professionalism and a stable lasting market."/>
    <n v="86350"/>
    <n v="1571"/>
    <x v="1"/>
    <x v="0"/>
    <s v="USD"/>
    <x v="3055"/>
    <x v="3077"/>
    <b v="0"/>
    <n v="7"/>
    <b v="0"/>
    <x v="38"/>
    <n v="1.8193398957730169E-2"/>
    <n v="789"/>
    <x v="0"/>
    <m/>
  </r>
  <r>
    <n v="3919"/>
    <x v="3072"/>
    <s v="Two sisters living in a Cornish seaside town attempt to hide and escape from a life- circle of deceit, abuse, incest and revenge."/>
    <n v="5000"/>
    <n v="90"/>
    <x v="3"/>
    <x v="1"/>
    <s v="GBP"/>
    <x v="3056"/>
    <x v="3078"/>
    <b v="0"/>
    <n v="3"/>
    <b v="0"/>
    <x v="4"/>
    <n v="1.7999999999999999E-2"/>
    <n v="46.5"/>
    <x v="0"/>
    <m/>
  </r>
  <r>
    <n v="503"/>
    <x v="3073"/>
    <s v="Jimmy wants to live life and see his grandchildren grow up, but alcoholism threatens to curtail everything he dreams of."/>
    <n v="6500"/>
    <n v="114"/>
    <x v="3"/>
    <x v="1"/>
    <s v="GBP"/>
    <x v="3057"/>
    <x v="3079"/>
    <b v="0"/>
    <n v="9"/>
    <b v="0"/>
    <x v="28"/>
    <n v="1.7538461538461537E-2"/>
    <n v="61.5"/>
    <x v="0"/>
    <m/>
  </r>
  <r>
    <n v="3887"/>
    <x v="3074"/>
    <s v="&quot;SUPER!: An Original Musical&quot; is an original work written by Ryan Hruza. This campaign is to fund the production and pay the cast/crew!"/>
    <n v="2000"/>
    <n v="35"/>
    <x v="1"/>
    <x v="0"/>
    <s v="USD"/>
    <x v="3058"/>
    <x v="3080"/>
    <b v="0"/>
    <n v="2"/>
    <b v="0"/>
    <x v="20"/>
    <n v="1.7500000000000002E-2"/>
    <n v="18.5"/>
    <x v="0"/>
    <m/>
  </r>
  <r>
    <n v="2514"/>
    <x v="3075"/>
    <s v="My little cafe has been challenged to provide healthy, fun lunches to kids at a Montessori School. Local/organic as much as possible."/>
    <n v="12000"/>
    <n v="210"/>
    <x v="3"/>
    <x v="0"/>
    <s v="USD"/>
    <x v="3059"/>
    <x v="3081"/>
    <b v="0"/>
    <n v="4"/>
    <b v="0"/>
    <x v="40"/>
    <n v="1.7500000000000002E-2"/>
    <n v="107"/>
    <x v="0"/>
    <m/>
  </r>
  <r>
    <n v="2859"/>
    <x v="3076"/>
    <s v="A theatre company that will create works to inspire young people and get everyone involved."/>
    <n v="2000"/>
    <n v="35"/>
    <x v="3"/>
    <x v="6"/>
    <s v="AUD"/>
    <x v="3060"/>
    <x v="3082"/>
    <b v="0"/>
    <n v="1"/>
    <b v="0"/>
    <x v="4"/>
    <n v="1.7500000000000002E-2"/>
    <n v="18"/>
    <x v="0"/>
    <m/>
  </r>
  <r>
    <n v="1799"/>
    <x v="3077"/>
    <s v="The UnDiscovered Image, a monthly publication dedicated to photographers."/>
    <n v="4000"/>
    <n v="69.83"/>
    <x v="3"/>
    <x v="1"/>
    <s v="GBP"/>
    <x v="3061"/>
    <x v="3083"/>
    <b v="1"/>
    <n v="6"/>
    <b v="0"/>
    <x v="9"/>
    <n v="1.7457500000000001E-2"/>
    <n v="37.914999999999999"/>
    <x v="0"/>
    <m/>
  </r>
  <r>
    <n v="2134"/>
    <x v="3078"/>
    <s v="1st person Action Survivalist Rpg game. You get sent to a deadly Island to die not knowing that your not alone on the island."/>
    <n v="6000"/>
    <n v="104"/>
    <x v="3"/>
    <x v="0"/>
    <s v="USD"/>
    <x v="3062"/>
    <x v="3084"/>
    <b v="0"/>
    <n v="3"/>
    <b v="0"/>
    <x v="29"/>
    <n v="1.7333333333333333E-2"/>
    <n v="53.5"/>
    <x v="0"/>
    <m/>
  </r>
  <r>
    <n v="2591"/>
    <x v="3079"/>
    <s v="Hi everyone I am a 26 year old single mom trying to start her own food business! I need to first afford the patent to reveal more!"/>
    <n v="1500"/>
    <n v="26"/>
    <x v="3"/>
    <x v="0"/>
    <s v="USD"/>
    <x v="3063"/>
    <x v="3085"/>
    <b v="0"/>
    <n v="2"/>
    <b v="0"/>
    <x v="37"/>
    <n v="1.7333333333333333E-2"/>
    <n v="14"/>
    <x v="0"/>
    <m/>
  </r>
  <r>
    <n v="1908"/>
    <x v="3080"/>
    <s v="Our device eliminates WiFi range issues with your connected devices by allowing you to locate our device where you will use your WiFi."/>
    <n v="25000"/>
    <n v="433"/>
    <x v="3"/>
    <x v="0"/>
    <s v="USD"/>
    <x v="3064"/>
    <x v="3086"/>
    <b v="0"/>
    <n v="4"/>
    <b v="0"/>
    <x v="31"/>
    <n v="1.7319999999999999E-2"/>
    <n v="218.5"/>
    <x v="0"/>
    <m/>
  </r>
  <r>
    <n v="956"/>
    <x v="3081"/>
    <s v="You can rent out your Car with Uber. _x000a_You can rent out your Home with Airbnb. _x000a_Now you can rent out your CLOSET with SemiYOURS!"/>
    <n v="50000"/>
    <n v="861"/>
    <x v="3"/>
    <x v="0"/>
    <s v="USD"/>
    <x v="3065"/>
    <x v="3087"/>
    <b v="0"/>
    <n v="17"/>
    <b v="0"/>
    <x v="3"/>
    <n v="1.7219999999999999E-2"/>
    <n v="439"/>
    <x v="0"/>
    <m/>
  </r>
  <r>
    <n v="2144"/>
    <x v="3082"/>
    <s v="A thousand community-built sandbox games (and more!) with a fully-customizable game engine."/>
    <n v="35500"/>
    <n v="607"/>
    <x v="3"/>
    <x v="0"/>
    <s v="USD"/>
    <x v="3066"/>
    <x v="3088"/>
    <b v="0"/>
    <n v="24"/>
    <b v="0"/>
    <x v="29"/>
    <n v="1.7098591549295775E-2"/>
    <n v="315.5"/>
    <x v="0"/>
    <m/>
  </r>
  <r>
    <n v="775"/>
    <x v="3083"/>
    <s v="Scorned is the first in a series that I have been working on for two years and it's time to get it published."/>
    <n v="10000"/>
    <n v="170"/>
    <x v="3"/>
    <x v="0"/>
    <s v="USD"/>
    <x v="3067"/>
    <x v="3089"/>
    <b v="0"/>
    <n v="5"/>
    <b v="0"/>
    <x v="26"/>
    <n v="1.7000000000000001E-2"/>
    <n v="87.5"/>
    <x v="0"/>
    <m/>
  </r>
  <r>
    <n v="1590"/>
    <x v="3084"/>
    <s v="Discover Italy through photography."/>
    <n v="60000"/>
    <n v="1020"/>
    <x v="3"/>
    <x v="4"/>
    <s v="EUR"/>
    <x v="3068"/>
    <x v="3090"/>
    <b v="0"/>
    <n v="2"/>
    <b v="0"/>
    <x v="24"/>
    <n v="1.7000000000000001E-2"/>
    <n v="511"/>
    <x v="0"/>
    <m/>
  </r>
  <r>
    <n v="1127"/>
    <x v="3085"/>
    <s v="A fast-paced, creepy/cute mobile puzzle game where you draw series of magic symbols to summon &amp; collect demons, monsters, gods, &amp; myths"/>
    <n v="35000"/>
    <n v="585"/>
    <x v="3"/>
    <x v="0"/>
    <s v="USD"/>
    <x v="3069"/>
    <x v="3091"/>
    <b v="0"/>
    <n v="23"/>
    <b v="0"/>
    <x v="25"/>
    <n v="1.6714285714285713E-2"/>
    <n v="304"/>
    <x v="0"/>
    <m/>
  </r>
  <r>
    <n v="1713"/>
    <x v="3086"/>
    <s v="This music project is a compilation to my up-coming book UNCOVERED ME, I need your support to help me go to New York and complete it."/>
    <n v="3000"/>
    <n v="50"/>
    <x v="3"/>
    <x v="0"/>
    <s v="USD"/>
    <x v="3070"/>
    <x v="3092"/>
    <b v="0"/>
    <n v="1"/>
    <b v="0"/>
    <x v="21"/>
    <n v="1.6666666666666666E-2"/>
    <n v="25.5"/>
    <x v="0"/>
    <m/>
  </r>
  <r>
    <n v="3795"/>
    <x v="3087"/>
    <s v="Poppin Productions are currently entering the development stage of their very first production -  &quot;Duodeca&quot;."/>
    <n v="600"/>
    <n v="10"/>
    <x v="3"/>
    <x v="1"/>
    <s v="GBP"/>
    <x v="3071"/>
    <x v="3093"/>
    <b v="0"/>
    <n v="2"/>
    <b v="0"/>
    <x v="20"/>
    <n v="1.6666666666666666E-2"/>
    <n v="6"/>
    <x v="0"/>
    <m/>
  </r>
  <r>
    <n v="1404"/>
    <x v="3088"/>
    <s v="Translation &amp; publication of possibly the most famous piece of English literature - Act II Scene II of Romeo and Juliet into txt-speak."/>
    <n v="14500"/>
    <n v="241"/>
    <x v="3"/>
    <x v="1"/>
    <s v="GBP"/>
    <x v="3072"/>
    <x v="3094"/>
    <b v="1"/>
    <n v="5"/>
    <b v="0"/>
    <x v="39"/>
    <n v="1.6620689655172414E-2"/>
    <n v="123"/>
    <x v="0"/>
    <m/>
  </r>
  <r>
    <n v="3142"/>
    <x v="3089"/>
    <s v="Our aim is to deliver a powerful piece of theatre to audiences across the UK, including Edinburgh Fringe (2017)."/>
    <n v="2750"/>
    <n v="45"/>
    <x v="2"/>
    <x v="1"/>
    <s v="GBP"/>
    <x v="3073"/>
    <x v="3095"/>
    <b v="0"/>
    <n v="3"/>
    <b v="0"/>
    <x v="4"/>
    <n v="1.6363636363636365E-2"/>
    <n v="24"/>
    <x v="0"/>
    <m/>
  </r>
  <r>
    <n v="1167"/>
    <x v="3090"/>
    <s v="A mobile food truck serving up a Latino-inspired fusion cuisine using fresh, local, &amp; organic ingredients!"/>
    <n v="60000"/>
    <n v="979"/>
    <x v="3"/>
    <x v="0"/>
    <s v="USD"/>
    <x v="3074"/>
    <x v="3096"/>
    <b v="0"/>
    <n v="16"/>
    <b v="0"/>
    <x v="37"/>
    <n v="1.6316666666666667E-2"/>
    <n v="497.5"/>
    <x v="0"/>
    <m/>
  </r>
  <r>
    <n v="996"/>
    <x v="3091"/>
    <s v="Study the behaviour of technical communities by tracking their movement  through wearables"/>
    <n v="4000"/>
    <n v="65"/>
    <x v="3"/>
    <x v="0"/>
    <s v="USD"/>
    <x v="3075"/>
    <x v="3097"/>
    <b v="0"/>
    <n v="5"/>
    <b v="0"/>
    <x v="3"/>
    <n v="1.6250000000000001E-2"/>
    <n v="35"/>
    <x v="0"/>
    <m/>
  </r>
  <r>
    <n v="1103"/>
    <x v="3092"/>
    <s v="&quot;I go to work... I classify the bodies and store them accordingly... Sometimes I here noises... Other times is see her..."/>
    <n v="15000"/>
    <n v="243"/>
    <x v="3"/>
    <x v="0"/>
    <s v="USD"/>
    <x v="3076"/>
    <x v="3098"/>
    <b v="0"/>
    <n v="15"/>
    <b v="0"/>
    <x v="29"/>
    <n v="1.6199999999999999E-2"/>
    <n v="129"/>
    <x v="0"/>
    <m/>
  </r>
  <r>
    <n v="1915"/>
    <x v="3093"/>
    <s v="The picture above is of our current prototype for the cat bath - we hope to move beyond a simple bin and create a cat bath revolution!"/>
    <n v="500"/>
    <n v="8"/>
    <x v="3"/>
    <x v="0"/>
    <s v="USD"/>
    <x v="3077"/>
    <x v="3099"/>
    <b v="0"/>
    <n v="4"/>
    <b v="0"/>
    <x v="31"/>
    <n v="1.6E-2"/>
    <n v="6"/>
    <x v="0"/>
    <m/>
  </r>
  <r>
    <n v="2133"/>
    <x v="3094"/>
    <s v="Waddle Slide is an iPhone/Android application. The app is based around a penguin, who's objective is to find his way back to his igloo."/>
    <n v="1000"/>
    <n v="16"/>
    <x v="3"/>
    <x v="0"/>
    <s v="USD"/>
    <x v="3078"/>
    <x v="3100"/>
    <b v="0"/>
    <n v="3"/>
    <b v="0"/>
    <x v="29"/>
    <n v="1.6E-2"/>
    <n v="9.5"/>
    <x v="0"/>
    <m/>
  </r>
  <r>
    <n v="2864"/>
    <x v="3095"/>
    <s v="Accessible, original theatre for all!"/>
    <n v="2500"/>
    <n v="40"/>
    <x v="3"/>
    <x v="1"/>
    <s v="GBP"/>
    <x v="3079"/>
    <x v="3101"/>
    <b v="0"/>
    <n v="3"/>
    <b v="0"/>
    <x v="4"/>
    <n v="1.6E-2"/>
    <n v="21.5"/>
    <x v="0"/>
    <m/>
  </r>
  <r>
    <n v="1042"/>
    <x v="3096"/>
    <s v="Hello! I'm Ben and I have been wanting to start a podcast for a while. I am looking to kickstart the process and get into the game!"/>
    <n v="650"/>
    <n v="10"/>
    <x v="1"/>
    <x v="0"/>
    <s v="USD"/>
    <x v="3080"/>
    <x v="3102"/>
    <b v="0"/>
    <n v="1"/>
    <b v="0"/>
    <x v="23"/>
    <n v="1.5384615384615385E-2"/>
    <n v="5.5"/>
    <x v="0"/>
    <m/>
  </r>
  <r>
    <n v="1157"/>
    <x v="3097"/>
    <s v="When the smoke clears, folks in Albany are going to experience the best barbeque they'll ever have! Got the flavor, need some funding."/>
    <n v="10000"/>
    <n v="151"/>
    <x v="3"/>
    <x v="0"/>
    <s v="USD"/>
    <x v="3081"/>
    <x v="3103"/>
    <b v="0"/>
    <n v="3"/>
    <b v="0"/>
    <x v="37"/>
    <n v="1.5100000000000001E-2"/>
    <n v="77"/>
    <x v="0"/>
    <m/>
  </r>
  <r>
    <n v="2347"/>
    <x v="3098"/>
    <s v="Back this project and get access to a course about building COMPLETE web applications without coding."/>
    <n v="1000"/>
    <n v="15"/>
    <x v="1"/>
    <x v="0"/>
    <s v="USD"/>
    <x v="3082"/>
    <x v="3104"/>
    <b v="0"/>
    <n v="1"/>
    <b v="0"/>
    <x v="38"/>
    <n v="1.4999999999999999E-2"/>
    <n v="8"/>
    <x v="0"/>
    <m/>
  </r>
  <r>
    <n v="3960"/>
    <x v="3099"/>
    <s v="You are closer to your dreams than what you expect, your demons will always wait for you to realize them, theyâ€™ll torture you Manny."/>
    <n v="3000"/>
    <n v="45"/>
    <x v="3"/>
    <x v="0"/>
    <s v="USD"/>
    <x v="3083"/>
    <x v="3105"/>
    <b v="0"/>
    <n v="4"/>
    <b v="0"/>
    <x v="4"/>
    <n v="1.4999999999999999E-2"/>
    <n v="24.5"/>
    <x v="0"/>
    <m/>
  </r>
  <r>
    <n v="4034"/>
    <x v="3100"/>
    <s v="This local community theatre needs a proper, efficient, SAFE and professional audio and lighting setup. Helps us raise the funds!"/>
    <n v="13500"/>
    <n v="200"/>
    <x v="3"/>
    <x v="0"/>
    <s v="USD"/>
    <x v="3084"/>
    <x v="3106"/>
    <b v="0"/>
    <n v="2"/>
    <b v="0"/>
    <x v="4"/>
    <n v="1.4814814814814815E-2"/>
    <n v="101"/>
    <x v="0"/>
    <m/>
  </r>
  <r>
    <n v="3889"/>
    <x v="3101"/>
    <s v="A romantic comedy about a girl trying to figure out what to do with her life and an angel who comes to help her."/>
    <n v="8000"/>
    <n v="118"/>
    <x v="3"/>
    <x v="0"/>
    <s v="USD"/>
    <x v="3085"/>
    <x v="3107"/>
    <b v="0"/>
    <n v="9"/>
    <b v="0"/>
    <x v="4"/>
    <n v="1.4749999999999999E-2"/>
    <n v="63.5"/>
    <x v="0"/>
    <m/>
  </r>
  <r>
    <n v="676"/>
    <x v="3102"/>
    <s v="Having a baby or looking for the perfect gift for a baby shower?_x000a_Discover NapTime, a silent baby monitor that improves your sleep."/>
    <n v="100000"/>
    <n v="1471"/>
    <x v="3"/>
    <x v="7"/>
    <s v="CAD"/>
    <x v="3086"/>
    <x v="3108"/>
    <b v="0"/>
    <n v="24"/>
    <b v="0"/>
    <x v="3"/>
    <n v="1.4710000000000001E-2"/>
    <n v="747.5"/>
    <x v="0"/>
    <m/>
  </r>
  <r>
    <n v="3798"/>
    <x v="3103"/>
    <s v="Ceasefire WWII. Yet Nazis continue the Holocaust.  A German &amp; a girl try to stop the execution of Christian,Gay &amp; Jewish prisoners."/>
    <n v="70000"/>
    <n v="1025"/>
    <x v="3"/>
    <x v="0"/>
    <s v="USD"/>
    <x v="3087"/>
    <x v="3109"/>
    <b v="0"/>
    <n v="5"/>
    <b v="0"/>
    <x v="20"/>
    <n v="1.4642857142857143E-2"/>
    <n v="515"/>
    <x v="0"/>
    <m/>
  </r>
  <r>
    <n v="579"/>
    <x v="3104"/>
    <s v="Learn classic and public key cryptography with a full proof-of-concept system in JavaScript."/>
    <n v="12000"/>
    <n v="175"/>
    <x v="3"/>
    <x v="0"/>
    <s v="USD"/>
    <x v="3088"/>
    <x v="3110"/>
    <b v="0"/>
    <n v="5"/>
    <b v="0"/>
    <x v="38"/>
    <n v="1.4583333333333334E-2"/>
    <n v="90"/>
    <x v="0"/>
    <m/>
  </r>
  <r>
    <n v="939"/>
    <x v="3105"/>
    <s v="Jazz to jazz, New York to France, a piano trio of cutting-edge French jazzmen and a NY-based Japanese jazz pianist. Superbly different!"/>
    <n v="2750"/>
    <n v="40"/>
    <x v="3"/>
    <x v="0"/>
    <s v="USD"/>
    <x v="3089"/>
    <x v="3111"/>
    <b v="0"/>
    <n v="2"/>
    <b v="0"/>
    <x v="27"/>
    <n v="1.4545454545454545E-2"/>
    <n v="21"/>
    <x v="0"/>
    <m/>
  </r>
  <r>
    <n v="3977"/>
    <x v="3106"/>
    <s v="Created for the greatest stages of the world, will captivate the hearts of its audience with a Powerful Story Line &amp; Magical creatures!"/>
    <n v="90000"/>
    <n v="1305"/>
    <x v="3"/>
    <x v="0"/>
    <s v="USD"/>
    <x v="3090"/>
    <x v="3112"/>
    <b v="0"/>
    <n v="6"/>
    <b v="0"/>
    <x v="4"/>
    <n v="1.4500000000000001E-2"/>
    <n v="655.5"/>
    <x v="0"/>
    <m/>
  </r>
  <r>
    <n v="2647"/>
    <x v="3107"/>
    <s v="The telescope will serve as a path for the youth of Toronto to the skies, it will be 18&quot; easily portable meant for schools in the GTA."/>
    <n v="2500"/>
    <n v="36"/>
    <x v="1"/>
    <x v="7"/>
    <s v="CAD"/>
    <x v="3091"/>
    <x v="3113"/>
    <b v="0"/>
    <n v="3"/>
    <b v="0"/>
    <x v="5"/>
    <n v="1.44E-2"/>
    <n v="19.5"/>
    <x v="0"/>
    <m/>
  </r>
  <r>
    <n v="2429"/>
    <x v="3108"/>
    <s v="Den tÃ¸ffeste foodtrucken i gata, bbq, ribs, briskets, pulled pork, frites, pickle, alt laget i en spesialbygd rÃ¸ykovn i bussen, av meg."/>
    <n v="140000"/>
    <n v="2005"/>
    <x v="3"/>
    <x v="12"/>
    <s v="NOK"/>
    <x v="3092"/>
    <x v="3114"/>
    <b v="0"/>
    <n v="4"/>
    <b v="0"/>
    <x v="37"/>
    <n v="1.4321428571428572E-2"/>
    <n v="1004.5"/>
    <x v="0"/>
    <m/>
  </r>
  <r>
    <n v="935"/>
    <x v="3109"/>
    <s v="This vocal music and spoken word project uses the  gift of life,love,hope &amp; peace to enable people to see themselves as a masterpiece!"/>
    <n v="3500"/>
    <n v="50"/>
    <x v="3"/>
    <x v="0"/>
    <s v="USD"/>
    <x v="3093"/>
    <x v="3115"/>
    <b v="0"/>
    <n v="2"/>
    <b v="0"/>
    <x v="27"/>
    <n v="1.4285714285714285E-2"/>
    <n v="26"/>
    <x v="0"/>
    <m/>
  </r>
  <r>
    <n v="4063"/>
    <x v="3110"/>
    <s v="WMHAE by Julie McNamara, raises awareness of the effects domestic violence has on the mental health of young people who witness it."/>
    <n v="9500"/>
    <n v="135"/>
    <x v="3"/>
    <x v="1"/>
    <s v="GBP"/>
    <x v="3094"/>
    <x v="3116"/>
    <b v="0"/>
    <n v="9"/>
    <b v="0"/>
    <x v="4"/>
    <n v="1.4210526315789474E-2"/>
    <n v="72"/>
    <x v="0"/>
    <m/>
  </r>
  <r>
    <n v="2125"/>
    <x v="3111"/>
    <s v="Becoming is a video game that aims to portray mental illness through a metaphysical and emotional story."/>
    <n v="60000"/>
    <n v="852"/>
    <x v="3"/>
    <x v="0"/>
    <s v="USD"/>
    <x v="3095"/>
    <x v="3117"/>
    <b v="0"/>
    <n v="27"/>
    <b v="0"/>
    <x v="29"/>
    <n v="1.4200000000000001E-2"/>
    <n v="439.5"/>
    <x v="0"/>
    <m/>
  </r>
  <r>
    <n v="1563"/>
    <x v="3112"/>
    <s v="Unique book revealing my discoveries in the Empty Quarter of Oman. Collection of travel writing, poetry, artwork and science!"/>
    <n v="6000"/>
    <n v="85"/>
    <x v="1"/>
    <x v="1"/>
    <s v="GBP"/>
    <x v="3096"/>
    <x v="3118"/>
    <b v="0"/>
    <n v="2"/>
    <b v="0"/>
    <x v="36"/>
    <n v="1.4166666666666666E-2"/>
    <n v="43.5"/>
    <x v="0"/>
    <m/>
  </r>
  <r>
    <n v="1048"/>
    <x v="3113"/>
    <s v="#MyLifeMatters features compelling stories of students &amp; young adults who overcame challenges to take ownership of their lives."/>
    <n v="15000"/>
    <n v="212"/>
    <x v="1"/>
    <x v="0"/>
    <s v="USD"/>
    <x v="3097"/>
    <x v="3119"/>
    <b v="0"/>
    <n v="4"/>
    <b v="0"/>
    <x v="23"/>
    <n v="1.4133333333333333E-2"/>
    <n v="108"/>
    <x v="0"/>
    <m/>
  </r>
  <r>
    <n v="601"/>
    <x v="3114"/>
    <s v="In today's day and age every website tracks your IP Address and information, it's time to keep your information private and secure."/>
    <n v="10000"/>
    <n v="140"/>
    <x v="1"/>
    <x v="7"/>
    <s v="CAD"/>
    <x v="3098"/>
    <x v="3120"/>
    <b v="0"/>
    <n v="6"/>
    <b v="0"/>
    <x v="38"/>
    <n v="1.4E-2"/>
    <n v="73"/>
    <x v="0"/>
    <m/>
  </r>
  <r>
    <n v="1788"/>
    <x v="3115"/>
    <s v="A photo book celebrating Goths, exploring their lives and giving an insight into what Goth is for them."/>
    <n v="5500"/>
    <n v="76"/>
    <x v="3"/>
    <x v="1"/>
    <s v="GBP"/>
    <x v="3099"/>
    <x v="3121"/>
    <b v="1"/>
    <n v="4"/>
    <b v="0"/>
    <x v="9"/>
    <n v="1.3818181818181818E-2"/>
    <n v="40"/>
    <x v="0"/>
    <m/>
  </r>
  <r>
    <n v="631"/>
    <x v="3116"/>
    <s v="A Powerful Multimedia-Rich Software that aims at making online publishing very simple."/>
    <n v="50000"/>
    <n v="690"/>
    <x v="1"/>
    <x v="7"/>
    <s v="CAD"/>
    <x v="3100"/>
    <x v="3122"/>
    <b v="0"/>
    <n v="9"/>
    <b v="0"/>
    <x v="38"/>
    <n v="1.38E-2"/>
    <n v="349.5"/>
    <x v="0"/>
    <m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x v="3101"/>
    <x v="3123"/>
    <b v="0"/>
    <n v="5"/>
    <b v="0"/>
    <x v="28"/>
    <n v="1.3673469387755101E-2"/>
    <n v="170"/>
    <x v="0"/>
    <m/>
  </r>
  <r>
    <n v="1331"/>
    <x v="3118"/>
    <s v="The World's First Wearable Battery Backup - wireless, modular, flexible, and ultra-lightweight! Click, charge, go!!!"/>
    <n v="250000"/>
    <n v="3417"/>
    <x v="1"/>
    <x v="0"/>
    <s v="USD"/>
    <x v="3102"/>
    <x v="3124"/>
    <b v="0"/>
    <n v="34"/>
    <b v="0"/>
    <x v="3"/>
    <n v="1.3668E-2"/>
    <n v="1725.5"/>
    <x v="0"/>
    <m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x v="3103"/>
    <x v="3125"/>
    <b v="0"/>
    <n v="3"/>
    <b v="0"/>
    <x v="28"/>
    <n v="1.3666666666666667E-2"/>
    <n v="104"/>
    <x v="0"/>
    <m/>
  </r>
  <r>
    <n v="949"/>
    <x v="3120"/>
    <s v="Der INBED ist ein innovatives Multisensor-Wearable fÃ¼r die SturzprÃ¤vention motorisch eingeschrÃ¤nkter Personen."/>
    <n v="20000"/>
    <n v="273"/>
    <x v="3"/>
    <x v="2"/>
    <s v="EUR"/>
    <x v="3104"/>
    <x v="3126"/>
    <b v="0"/>
    <n v="7"/>
    <b v="0"/>
    <x v="3"/>
    <n v="1.3650000000000001E-2"/>
    <n v="140"/>
    <x v="0"/>
    <m/>
  </r>
  <r>
    <n v="2367"/>
    <x v="3121"/>
    <s v="Our goal is to create a completely free website similar to Chegg.com for students to benefit from without raping their wallet!"/>
    <n v="50000"/>
    <n v="670"/>
    <x v="1"/>
    <x v="0"/>
    <s v="USD"/>
    <x v="3105"/>
    <x v="3127"/>
    <b v="0"/>
    <n v="14"/>
    <b v="0"/>
    <x v="38"/>
    <n v="1.34E-2"/>
    <n v="342"/>
    <x v="0"/>
    <m/>
  </r>
  <r>
    <n v="1073"/>
    <x v="3122"/>
    <s v="We want to bring our Game Rainbow Ball to the iphone and to do that we need a little help"/>
    <n v="750"/>
    <n v="10"/>
    <x v="3"/>
    <x v="0"/>
    <s v="USD"/>
    <x v="3106"/>
    <x v="3128"/>
    <b v="0"/>
    <n v="1"/>
    <b v="0"/>
    <x v="29"/>
    <n v="1.3333333333333334E-2"/>
    <n v="5.5"/>
    <x v="0"/>
    <m/>
  </r>
  <r>
    <n v="1793"/>
    <x v="3123"/>
    <s v="The beginning of a long term project to document life of the Karen ethnic group on the border of Thailand and Burma."/>
    <n v="3000"/>
    <n v="40"/>
    <x v="3"/>
    <x v="6"/>
    <s v="AUD"/>
    <x v="3107"/>
    <x v="3129"/>
    <b v="1"/>
    <n v="2"/>
    <b v="0"/>
    <x v="9"/>
    <n v="1.3333333333333334E-2"/>
    <n v="21"/>
    <x v="0"/>
    <m/>
  </r>
  <r>
    <n v="4005"/>
    <x v="3124"/>
    <s v="Help us bring more Art to the Community. It's our second production, Fences by August Wilson. Help us make it a success!"/>
    <n v="3000"/>
    <n v="40"/>
    <x v="3"/>
    <x v="0"/>
    <s v="USD"/>
    <x v="3108"/>
    <x v="3130"/>
    <b v="0"/>
    <n v="2"/>
    <b v="0"/>
    <x v="4"/>
    <n v="1.3333333333333334E-2"/>
    <n v="21"/>
    <x v="0"/>
    <m/>
  </r>
  <r>
    <n v="426"/>
    <x v="3125"/>
    <s v="The first ever, Dewey Does 110 animation, teaches kids good values, how to succeed in life and maintaining a 110% state-of-mind."/>
    <n v="10000"/>
    <n v="133"/>
    <x v="3"/>
    <x v="0"/>
    <s v="USD"/>
    <x v="3109"/>
    <x v="3131"/>
    <b v="0"/>
    <n v="8"/>
    <b v="0"/>
    <x v="28"/>
    <n v="1.3299999999999999E-2"/>
    <n v="70.5"/>
    <x v="0"/>
    <m/>
  </r>
  <r>
    <n v="1913"/>
    <x v="3126"/>
    <s v="Tibio is a revolutionary new product designed to solve an age old problem."/>
    <n v="48000"/>
    <n v="637"/>
    <x v="3"/>
    <x v="1"/>
    <s v="GBP"/>
    <x v="3110"/>
    <x v="3132"/>
    <b v="0"/>
    <n v="26"/>
    <b v="0"/>
    <x v="31"/>
    <n v="1.3270833333333334E-2"/>
    <n v="331.5"/>
    <x v="0"/>
    <m/>
  </r>
  <r>
    <n v="968"/>
    <x v="3127"/>
    <s v="Anyone who want to support of this will be credited. This will be my ultimate build. Full animatronics, from arms, legs, H.U.D, etc"/>
    <n v="8000"/>
    <n v="106"/>
    <x v="3"/>
    <x v="0"/>
    <s v="USD"/>
    <x v="3111"/>
    <x v="3133"/>
    <b v="0"/>
    <n v="4"/>
    <b v="0"/>
    <x v="3"/>
    <n v="1.325E-2"/>
    <n v="55"/>
    <x v="0"/>
    <m/>
  </r>
  <r>
    <n v="1321"/>
    <x v="3128"/>
    <s v="Experience true sound quality and a membership platform that puts you in control of future headphones, features, design and prices."/>
    <n v="462000"/>
    <n v="6019"/>
    <x v="1"/>
    <x v="10"/>
    <s v="SEK"/>
    <x v="3112"/>
    <x v="3134"/>
    <b v="0"/>
    <n v="7"/>
    <b v="0"/>
    <x v="3"/>
    <n v="1.3028138528138528E-2"/>
    <n v="3013"/>
    <x v="0"/>
    <m/>
  </r>
  <r>
    <n v="878"/>
    <x v="3129"/>
    <s v="Join in and help me make my first jazz album. I would really like to make a Christmas album and a smooth jazz CD. Want a FREE CD?"/>
    <n v="5000"/>
    <n v="65"/>
    <x v="3"/>
    <x v="0"/>
    <s v="USD"/>
    <x v="3113"/>
    <x v="3135"/>
    <b v="0"/>
    <n v="2"/>
    <b v="0"/>
    <x v="27"/>
    <n v="1.2999999999999999E-2"/>
    <n v="33.5"/>
    <x v="0"/>
    <m/>
  </r>
  <r>
    <n v="997"/>
    <x v="3130"/>
    <s v="The iPhanny keeps your iPhone 6 safe from bending in those dangerous pants pockets."/>
    <n v="5000"/>
    <n v="65"/>
    <x v="3"/>
    <x v="0"/>
    <s v="USD"/>
    <x v="3114"/>
    <x v="3136"/>
    <b v="0"/>
    <n v="8"/>
    <b v="0"/>
    <x v="3"/>
    <n v="1.2999999999999999E-2"/>
    <n v="36.5"/>
    <x v="0"/>
    <m/>
  </r>
  <r>
    <n v="4013"/>
    <x v="3131"/>
    <s v="Harriet Tubman Woman of Faith is a remarkable narrative about the life and faith of Harriet Tubman, told through a dream of a teenager."/>
    <n v="2000"/>
    <n v="26"/>
    <x v="3"/>
    <x v="0"/>
    <s v="USD"/>
    <x v="3115"/>
    <x v="3137"/>
    <b v="0"/>
    <n v="2"/>
    <b v="0"/>
    <x v="4"/>
    <n v="1.2999999999999999E-2"/>
    <n v="14"/>
    <x v="0"/>
    <m/>
  </r>
  <r>
    <n v="719"/>
    <x v="3132"/>
    <s v="We've created the perfect sports chalk- antibacterial, lasts longer, better grip, and no mess! Now we need a non-provisional patent!"/>
    <n v="15000"/>
    <n v="194"/>
    <x v="3"/>
    <x v="0"/>
    <s v="USD"/>
    <x v="3116"/>
    <x v="3138"/>
    <b v="0"/>
    <n v="10"/>
    <b v="0"/>
    <x v="3"/>
    <n v="1.2933333333333333E-2"/>
    <n v="102"/>
    <x v="0"/>
    <m/>
  </r>
  <r>
    <n v="873"/>
    <x v="3133"/>
    <s v="Fall in love with &quot;The Dreamer&quot;, new original music from trumpeter Freddie Dunn!"/>
    <n v="3500"/>
    <n v="45"/>
    <x v="3"/>
    <x v="0"/>
    <s v="USD"/>
    <x v="3117"/>
    <x v="3139"/>
    <b v="0"/>
    <n v="5"/>
    <b v="0"/>
    <x v="27"/>
    <n v="1.2857142857142857E-2"/>
    <n v="25"/>
    <x v="0"/>
    <m/>
  </r>
  <r>
    <n v="2388"/>
    <x v="3134"/>
    <s v="The first ever trend-powered stock-market where you can buy and sell shares of you and your loved ones. Let's explore life together."/>
    <n v="37000"/>
    <n v="463"/>
    <x v="1"/>
    <x v="0"/>
    <s v="USD"/>
    <x v="3118"/>
    <x v="3140"/>
    <b v="0"/>
    <n v="8"/>
    <b v="0"/>
    <x v="38"/>
    <n v="1.2513513513513513E-2"/>
    <n v="235.5"/>
    <x v="0"/>
    <m/>
  </r>
  <r>
    <n v="3201"/>
    <x v="3135"/>
    <s v="Nothing Changes is a modern musical version of the Ragged Trousered Philanthropists exploring the inequalities of &quot;austerity Britain&quot;"/>
    <n v="2000"/>
    <n v="25"/>
    <x v="3"/>
    <x v="1"/>
    <s v="GBP"/>
    <x v="3119"/>
    <x v="3141"/>
    <b v="0"/>
    <n v="2"/>
    <b v="0"/>
    <x v="20"/>
    <n v="1.2500000000000001E-2"/>
    <n v="13.5"/>
    <x v="0"/>
    <m/>
  </r>
  <r>
    <n v="3899"/>
    <x v="3136"/>
    <s v="More than just a play, RAIN is an outreach to hurting people who feel disengaged or rejected by others."/>
    <n v="10000"/>
    <n v="125"/>
    <x v="3"/>
    <x v="0"/>
    <s v="USD"/>
    <x v="3120"/>
    <x v="3142"/>
    <b v="0"/>
    <n v="2"/>
    <b v="0"/>
    <x v="4"/>
    <n v="1.2500000000000001E-2"/>
    <n v="63.5"/>
    <x v="0"/>
    <m/>
  </r>
  <r>
    <n v="4024"/>
    <x v="3137"/>
    <s v="Ever wonder what Wonder Woman wants in a super man? Can you be both a lover, and a fighter? And, whatâ€™s with all the spandex?"/>
    <n v="800"/>
    <n v="10"/>
    <x v="3"/>
    <x v="0"/>
    <s v="USD"/>
    <x v="3121"/>
    <x v="3143"/>
    <b v="0"/>
    <n v="1"/>
    <b v="0"/>
    <x v="4"/>
    <n v="1.2500000000000001E-2"/>
    <n v="5.5"/>
    <x v="0"/>
    <m/>
  </r>
  <r>
    <n v="2424"/>
    <x v="3138"/>
    <s v="Great and creative food from the heart in the form of a sweet food truck!"/>
    <n v="25000"/>
    <n v="310"/>
    <x v="3"/>
    <x v="0"/>
    <s v="USD"/>
    <x v="3122"/>
    <x v="3144"/>
    <b v="0"/>
    <n v="9"/>
    <b v="0"/>
    <x v="37"/>
    <n v="1.24E-2"/>
    <n v="159.5"/>
    <x v="0"/>
    <m/>
  </r>
  <r>
    <n v="1417"/>
    <x v="3139"/>
    <s v="Digitization of 8 rare Siddha Yoga books written by a Yogi - coming in the lineage of Sri Sri Sri Sadhasiva Brahmendra himself!"/>
    <n v="4500"/>
    <n v="55"/>
    <x v="3"/>
    <x v="0"/>
    <s v="USD"/>
    <x v="3123"/>
    <x v="3145"/>
    <b v="0"/>
    <n v="2"/>
    <b v="0"/>
    <x v="39"/>
    <n v="1.2222222222222223E-2"/>
    <n v="28.5"/>
    <x v="0"/>
    <m/>
  </r>
  <r>
    <n v="2385"/>
    <x v="3140"/>
    <s v="Lyka will allow you to search for shoes in every sneaker store and website and then buy for in-store pickup or same-day delivery."/>
    <n v="65000"/>
    <n v="788"/>
    <x v="1"/>
    <x v="0"/>
    <s v="USD"/>
    <x v="3124"/>
    <x v="3146"/>
    <b v="0"/>
    <n v="7"/>
    <b v="0"/>
    <x v="38"/>
    <n v="1.2123076923076924E-2"/>
    <n v="397.5"/>
    <x v="0"/>
    <m/>
  </r>
  <r>
    <n v="544"/>
    <x v="3141"/>
    <s v="Do you have a favorite shirt? So does everyone else. Favowear is creating a platform to share the best clothes and shopping sources."/>
    <n v="500"/>
    <n v="6"/>
    <x v="3"/>
    <x v="0"/>
    <s v="USD"/>
    <x v="3125"/>
    <x v="3147"/>
    <b v="0"/>
    <n v="2"/>
    <b v="0"/>
    <x v="38"/>
    <n v="1.2E-2"/>
    <n v="4"/>
    <x v="0"/>
    <m/>
  </r>
  <r>
    <n v="1902"/>
    <x v="3142"/>
    <s v="Virtual reality is expensive, here is the solution. I've created a VR device out of cardboard. I present: World's cheapest VR Device."/>
    <n v="1000"/>
    <n v="12"/>
    <x v="3"/>
    <x v="14"/>
    <s v="EUR"/>
    <x v="3126"/>
    <x v="3148"/>
    <b v="0"/>
    <n v="3"/>
    <b v="0"/>
    <x v="31"/>
    <n v="1.2E-2"/>
    <n v="7.5"/>
    <x v="0"/>
    <m/>
  </r>
  <r>
    <n v="3864"/>
    <x v="3143"/>
    <s v="I want to create a theatrical performance of the book Grammar Land and present it at schools to help children learn proper grammar."/>
    <n v="5000"/>
    <n v="60"/>
    <x v="3"/>
    <x v="0"/>
    <s v="USD"/>
    <x v="3127"/>
    <x v="3149"/>
    <b v="0"/>
    <n v="3"/>
    <b v="0"/>
    <x v="4"/>
    <n v="1.2E-2"/>
    <n v="31.5"/>
    <x v="0"/>
    <m/>
  </r>
  <r>
    <n v="965"/>
    <x v="3144"/>
    <s v="Palms Free RetractableCell Phone Harness fits all Cell phones Iphone 4 5 6 7 Galaxy S Go Pro Ipad Mini and Tablets Keep your hands free"/>
    <n v="25000"/>
    <n v="298"/>
    <x v="3"/>
    <x v="0"/>
    <s v="USD"/>
    <x v="3128"/>
    <x v="3150"/>
    <b v="0"/>
    <n v="6"/>
    <b v="0"/>
    <x v="3"/>
    <n v="1.192E-2"/>
    <n v="152"/>
    <x v="0"/>
    <m/>
  </r>
  <r>
    <n v="3092"/>
    <x v="3145"/>
    <s v="Our goal is to purchase a theater on the Upper East Side of Manhattan that will act as a home for four theater companies."/>
    <n v="100000"/>
    <n v="1183.19"/>
    <x v="3"/>
    <x v="0"/>
    <s v="USD"/>
    <x v="3129"/>
    <x v="3151"/>
    <b v="0"/>
    <n v="21"/>
    <b v="0"/>
    <x v="12"/>
    <n v="1.1831900000000001E-2"/>
    <n v="602.09500000000003"/>
    <x v="0"/>
    <m/>
  </r>
  <r>
    <n v="502"/>
    <x v="3146"/>
    <s v="This Strawberry Bowl concept is the 1st of many episodes.  These episodes will be released in accordance with the harvest of the month."/>
    <n v="20000"/>
    <n v="230"/>
    <x v="3"/>
    <x v="0"/>
    <s v="USD"/>
    <x v="3130"/>
    <x v="3152"/>
    <b v="0"/>
    <n v="4"/>
    <b v="0"/>
    <x v="28"/>
    <n v="1.15E-2"/>
    <n v="117"/>
    <x v="0"/>
    <m/>
  </r>
  <r>
    <n v="937"/>
    <x v="3147"/>
    <s v="We've been invited to perform at Jazz Festival 2013. We must request funding to successfully manage this special invitation"/>
    <n v="3500"/>
    <n v="40"/>
    <x v="3"/>
    <x v="0"/>
    <s v="USD"/>
    <x v="3131"/>
    <x v="3153"/>
    <b v="0"/>
    <n v="2"/>
    <b v="0"/>
    <x v="27"/>
    <n v="1.1428571428571429E-2"/>
    <n v="21"/>
    <x v="0"/>
    <m/>
  </r>
  <r>
    <n v="2684"/>
    <x v="3148"/>
    <s v="Not all wings are created equal. We believe ours take flight above the rest. Come judge for yourself. To us it Ain't No Thang..."/>
    <n v="70000"/>
    <n v="800"/>
    <x v="3"/>
    <x v="0"/>
    <s v="USD"/>
    <x v="3132"/>
    <x v="3154"/>
    <b v="0"/>
    <n v="4"/>
    <b v="0"/>
    <x v="37"/>
    <n v="1.1428571428571429E-2"/>
    <n v="402"/>
    <x v="0"/>
    <m/>
  </r>
  <r>
    <n v="1326"/>
    <x v="3149"/>
    <s v="StrikeTec will revolutionize both the boxing scene and fitness industry by allowing you to track the progress of hand speed and force."/>
    <n v="100000"/>
    <n v="1130"/>
    <x v="1"/>
    <x v="0"/>
    <s v="USD"/>
    <x v="3133"/>
    <x v="3155"/>
    <b v="0"/>
    <n v="11"/>
    <b v="0"/>
    <x v="3"/>
    <n v="1.1299999999999999E-2"/>
    <n v="570.5"/>
    <x v="0"/>
    <m/>
  </r>
  <r>
    <n v="1314"/>
    <x v="3150"/>
    <s v="CulBox is an Open Source wrist watch for Arduino with built in Bluetooth and bunch of Hi-Tech sensors and tons of features for Makers"/>
    <n v="180000"/>
    <n v="2028"/>
    <x v="1"/>
    <x v="0"/>
    <s v="USD"/>
    <x v="3134"/>
    <x v="3156"/>
    <b v="0"/>
    <n v="11"/>
    <b v="0"/>
    <x v="3"/>
    <n v="1.1266666666666666E-2"/>
    <n v="1019.5"/>
    <x v="0"/>
    <m/>
  </r>
  <r>
    <n v="2764"/>
    <x v="3151"/>
    <s v="My Budding Bears are four teddy bears living in an enchanted garden sharing friendship, tea parties and delightful adventures."/>
    <n v="4000"/>
    <n v="45"/>
    <x v="3"/>
    <x v="0"/>
    <s v="USD"/>
    <x v="3135"/>
    <x v="3157"/>
    <b v="0"/>
    <n v="4"/>
    <b v="0"/>
    <x v="32"/>
    <n v="1.125E-2"/>
    <n v="24.5"/>
    <x v="0"/>
    <m/>
  </r>
  <r>
    <n v="1441"/>
    <x v="3152"/>
    <s v="Guru Granth Sahib; User Friendly. A book which captures the essence of the Guru Granth Sahib in modern English and also made digital."/>
    <n v="180000"/>
    <n v="2020"/>
    <x v="3"/>
    <x v="1"/>
    <s v="GBP"/>
    <x v="3136"/>
    <x v="3158"/>
    <b v="0"/>
    <n v="3"/>
    <b v="0"/>
    <x v="39"/>
    <n v="1.1222222222222222E-2"/>
    <n v="1011.5"/>
    <x v="0"/>
    <m/>
  </r>
  <r>
    <n v="198"/>
    <x v="3153"/>
    <s v="Nine Lives is a story of one woman's survival of EIGHT near deaths and her love for one man as an influence to fight for the NINTH."/>
    <n v="25000"/>
    <n v="279"/>
    <x v="3"/>
    <x v="0"/>
    <s v="USD"/>
    <x v="3137"/>
    <x v="3159"/>
    <b v="0"/>
    <n v="6"/>
    <b v="0"/>
    <x v="30"/>
    <n v="1.116E-2"/>
    <n v="142.5"/>
    <x v="0"/>
    <m/>
  </r>
  <r>
    <n v="4099"/>
    <x v="3154"/>
    <s v="L.U.N.A. (Love, Understanding, Nurturing, and Awareness) is a non-profit organization dedicated to helping raise awareness for causes."/>
    <n v="4500"/>
    <n v="50"/>
    <x v="3"/>
    <x v="0"/>
    <s v="USD"/>
    <x v="3138"/>
    <x v="3160"/>
    <b v="0"/>
    <n v="1"/>
    <b v="0"/>
    <x v="4"/>
    <n v="1.1111111111111112E-2"/>
    <n v="25.5"/>
    <x v="0"/>
    <m/>
  </r>
  <r>
    <n v="2749"/>
    <x v="3155"/>
    <s v="Self-publishing my children's book."/>
    <n v="10000"/>
    <n v="110"/>
    <x v="3"/>
    <x v="0"/>
    <s v="USD"/>
    <x v="3139"/>
    <x v="3161"/>
    <b v="0"/>
    <n v="2"/>
    <b v="0"/>
    <x v="32"/>
    <n v="1.0999999999999999E-2"/>
    <n v="56"/>
    <x v="0"/>
    <m/>
  </r>
  <r>
    <n v="963"/>
    <x v="3156"/>
    <s v="WE are molding an educated, motivated, non violent GENERATION!"/>
    <n v="35000"/>
    <n v="377"/>
    <x v="3"/>
    <x v="0"/>
    <s v="USD"/>
    <x v="3140"/>
    <x v="3162"/>
    <b v="0"/>
    <n v="9"/>
    <b v="0"/>
    <x v="3"/>
    <n v="1.0771428571428571E-2"/>
    <n v="193"/>
    <x v="0"/>
    <m/>
  </r>
  <r>
    <n v="422"/>
    <x v="3157"/>
    <s v="Screen writers look to create animated trailer about Anti-Bullying and seek to produce an on-going series that addresses teen issues."/>
    <n v="40000"/>
    <n v="430"/>
    <x v="3"/>
    <x v="0"/>
    <s v="USD"/>
    <x v="3141"/>
    <x v="3163"/>
    <b v="0"/>
    <n v="12"/>
    <b v="0"/>
    <x v="28"/>
    <n v="1.0749999999999999E-2"/>
    <n v="221"/>
    <x v="0"/>
    <m/>
  </r>
  <r>
    <n v="695"/>
    <x v="3158"/>
    <s v="Unique small wearable personal air conditioning device that provides the user a 10-15 degree environmental difference on his person."/>
    <n v="60000"/>
    <n v="636"/>
    <x v="3"/>
    <x v="0"/>
    <s v="USD"/>
    <x v="3142"/>
    <x v="3164"/>
    <b v="0"/>
    <n v="7"/>
    <b v="0"/>
    <x v="3"/>
    <n v="1.06E-2"/>
    <n v="321.5"/>
    <x v="0"/>
    <m/>
  </r>
  <r>
    <n v="984"/>
    <x v="3159"/>
    <s v="Hello world,_x000a__x000a_My name is Earl Eddings, I'm just your average hard working family man from Virginia. I'm here because I need you to help"/>
    <n v="10000"/>
    <n v="106"/>
    <x v="3"/>
    <x v="0"/>
    <s v="USD"/>
    <x v="3143"/>
    <x v="3165"/>
    <b v="0"/>
    <n v="3"/>
    <b v="0"/>
    <x v="3"/>
    <n v="1.06E-2"/>
    <n v="54.5"/>
    <x v="0"/>
    <m/>
  </r>
  <r>
    <n v="1872"/>
    <x v="3160"/>
    <s v="A Top-View Action game where you play as Bob, the FIRST zombie to rise from the grave. Bring chaos to town, feast and don't die again."/>
    <n v="20000"/>
    <n v="212"/>
    <x v="3"/>
    <x v="0"/>
    <s v="USD"/>
    <x v="3144"/>
    <x v="3166"/>
    <b v="0"/>
    <n v="13"/>
    <b v="0"/>
    <x v="25"/>
    <n v="1.06E-2"/>
    <n v="112.5"/>
    <x v="0"/>
    <m/>
  </r>
  <r>
    <n v="2748"/>
    <x v="3161"/>
    <s v="Interactive Book with Audio to learn the Ojibwe Language for Children.  Website, Ebook and more!"/>
    <n v="5000"/>
    <n v="53"/>
    <x v="3"/>
    <x v="0"/>
    <s v="USD"/>
    <x v="3145"/>
    <x v="3167"/>
    <b v="0"/>
    <n v="4"/>
    <b v="0"/>
    <x v="32"/>
    <n v="1.06E-2"/>
    <n v="28.5"/>
    <x v="0"/>
    <m/>
  </r>
  <r>
    <n v="4073"/>
    <x v="3162"/>
    <s v="OTHELLO, directed by Daniel Echevarria. A tragedy that highlights political corruption and the madness that can come out of love."/>
    <n v="3500"/>
    <n v="37"/>
    <x v="3"/>
    <x v="0"/>
    <s v="USD"/>
    <x v="3146"/>
    <x v="3168"/>
    <b v="0"/>
    <n v="2"/>
    <b v="0"/>
    <x v="4"/>
    <n v="1.0571428571428572E-2"/>
    <n v="19.5"/>
    <x v="0"/>
    <m/>
  </r>
  <r>
    <n v="2509"/>
    <x v="3163"/>
    <s v="Relax in a new Cheesecake Lounge in London, serving freshly made cheesecakes, all day and all night, along with great coffees and teas."/>
    <n v="95000"/>
    <n v="1000"/>
    <x v="3"/>
    <x v="1"/>
    <s v="GBP"/>
    <x v="3147"/>
    <x v="3169"/>
    <b v="0"/>
    <n v="28"/>
    <b v="0"/>
    <x v="40"/>
    <n v="1.0526315789473684E-2"/>
    <n v="514"/>
    <x v="0"/>
    <m/>
  </r>
  <r>
    <n v="1092"/>
    <x v="3164"/>
    <s v="toggleme. is the next breakout mobile game.Addictive gameplay, phenomenal design, real life rewards for achievements, and a great story"/>
    <n v="2000"/>
    <n v="21"/>
    <x v="3"/>
    <x v="0"/>
    <s v="USD"/>
    <x v="3148"/>
    <x v="3170"/>
    <b v="0"/>
    <n v="7"/>
    <b v="0"/>
    <x v="29"/>
    <n v="1.0500000000000001E-2"/>
    <n v="14"/>
    <x v="0"/>
    <m/>
  </r>
  <r>
    <n v="2890"/>
    <x v="3165"/>
    <s v="This Theological Comedy tells a story of when seemingly similar beliefs are discovered to be worlds apart; Damnation-Southern Style."/>
    <n v="2000"/>
    <n v="21"/>
    <x v="3"/>
    <x v="0"/>
    <s v="USD"/>
    <x v="3149"/>
    <x v="3171"/>
    <b v="0"/>
    <n v="3"/>
    <b v="0"/>
    <x v="4"/>
    <n v="1.0500000000000001E-2"/>
    <n v="12"/>
    <x v="0"/>
    <m/>
  </r>
  <r>
    <n v="4017"/>
    <x v="3166"/>
    <s v="The true story of the romantic entanglements of Mary Shelley's parents. Anarchist; William Godwin &amp;, 1st feminist; Mary Wollstonecraft."/>
    <n v="10000"/>
    <n v="105"/>
    <x v="3"/>
    <x v="0"/>
    <s v="USD"/>
    <x v="3150"/>
    <x v="3172"/>
    <b v="0"/>
    <n v="2"/>
    <b v="0"/>
    <x v="4"/>
    <n v="1.0500000000000001E-2"/>
    <n v="53.5"/>
    <x v="0"/>
    <m/>
  </r>
  <r>
    <n v="621"/>
    <x v="3167"/>
    <s v="Creating a web portal to train law enforcement departments on how to handle dogs and a directory and profile system for our dog's."/>
    <n v="25000"/>
    <n v="261"/>
    <x v="1"/>
    <x v="0"/>
    <s v="USD"/>
    <x v="3151"/>
    <x v="3173"/>
    <b v="0"/>
    <n v="3"/>
    <b v="0"/>
    <x v="38"/>
    <n v="1.044E-2"/>
    <n v="132"/>
    <x v="0"/>
    <m/>
  </r>
  <r>
    <n v="1918"/>
    <x v="3168"/>
    <s v="Repel Japanese beetles and garden pests. Grow organic fruit and vegetables to help the environment, one plant at a time."/>
    <n v="25000"/>
    <n v="260"/>
    <x v="3"/>
    <x v="0"/>
    <s v="USD"/>
    <x v="3152"/>
    <x v="3174"/>
    <b v="0"/>
    <n v="9"/>
    <b v="0"/>
    <x v="31"/>
    <n v="1.04E-2"/>
    <n v="134.5"/>
    <x v="0"/>
    <m/>
  </r>
  <r>
    <n v="470"/>
    <x v="3169"/>
    <s v="Glippets is a fun comic strip and animation that features cute aliens taking up residence next door!   See the strip at glippets.com"/>
    <n v="5000"/>
    <n v="51"/>
    <x v="3"/>
    <x v="0"/>
    <s v="USD"/>
    <x v="3153"/>
    <x v="3175"/>
    <b v="0"/>
    <n v="2"/>
    <b v="0"/>
    <x v="28"/>
    <n v="1.0200000000000001E-2"/>
    <n v="26.5"/>
    <x v="0"/>
    <m/>
  </r>
  <r>
    <n v="1703"/>
    <x v="3170"/>
    <s v="I would love for you to be a part of helping me raise money for music and video production to launch my first Worship album!"/>
    <n v="5000"/>
    <n v="51"/>
    <x v="3"/>
    <x v="0"/>
    <s v="USD"/>
    <x v="3154"/>
    <x v="3176"/>
    <b v="0"/>
    <n v="2"/>
    <b v="0"/>
    <x v="21"/>
    <n v="1.0200000000000001E-2"/>
    <n v="26.5"/>
    <x v="0"/>
    <m/>
  </r>
  <r>
    <n v="3192"/>
    <x v="3171"/>
    <s v="This project challenges social issues affecting young people in areas of deprivation within the Belfast area (Northern Ireland)."/>
    <n v="10000"/>
    <n v="102"/>
    <x v="3"/>
    <x v="1"/>
    <s v="GBP"/>
    <x v="3155"/>
    <x v="3177"/>
    <b v="0"/>
    <n v="8"/>
    <b v="0"/>
    <x v="20"/>
    <n v="1.0200000000000001E-2"/>
    <n v="55"/>
    <x v="0"/>
    <m/>
  </r>
  <r>
    <n v="620"/>
    <x v="3172"/>
    <s v="iShopGreen.ca is an online marketplace that connects consumers and suppliers with green products &amp; services"/>
    <n v="30000"/>
    <n v="300"/>
    <x v="1"/>
    <x v="7"/>
    <s v="CAD"/>
    <x v="3156"/>
    <x v="3178"/>
    <b v="0"/>
    <n v="1"/>
    <b v="0"/>
    <x v="38"/>
    <n v="0.01"/>
    <n v="150.5"/>
    <x v="0"/>
    <m/>
  </r>
  <r>
    <n v="1053"/>
    <x v="3173"/>
    <s v="How well do you know the stranger walking past you or the neighbor up the street? Extraordinary stories told by everyday people."/>
    <n v="1500"/>
    <n v="15"/>
    <x v="1"/>
    <x v="0"/>
    <s v="USD"/>
    <x v="3157"/>
    <x v="3179"/>
    <b v="0"/>
    <n v="1"/>
    <b v="0"/>
    <x v="23"/>
    <n v="0.01"/>
    <n v="8"/>
    <x v="0"/>
    <m/>
  </r>
  <r>
    <n v="1060"/>
    <x v="3174"/>
    <s v="Reality Check is a weekly Internet Radio Show. Along with my co-host and engineer we discuss the issues of the day relevant to you!."/>
    <n v="5000"/>
    <n v="50"/>
    <x v="1"/>
    <x v="0"/>
    <s v="USD"/>
    <x v="3158"/>
    <x v="3180"/>
    <b v="0"/>
    <n v="1"/>
    <b v="0"/>
    <x v="23"/>
    <n v="0.01"/>
    <n v="25.5"/>
    <x v="0"/>
    <m/>
  </r>
  <r>
    <n v="2565"/>
    <x v="3175"/>
    <s v="The Sketchy Pelican. Is my vision to bring raw, honest, soulful, creative, thoght provoking cuisine to food truck form"/>
    <n v="10000"/>
    <n v="100"/>
    <x v="1"/>
    <x v="0"/>
    <s v="USD"/>
    <x v="3159"/>
    <x v="3181"/>
    <b v="0"/>
    <n v="1"/>
    <b v="0"/>
    <x v="37"/>
    <n v="0.01"/>
    <n v="50.5"/>
    <x v="0"/>
    <m/>
  </r>
  <r>
    <n v="568"/>
    <x v="3176"/>
    <s v="A million snow lovers from all over the planet, connected to each other with a common goal. &quot;To have the best snow experiences _x000a_ever.&quot;"/>
    <n v="24500"/>
    <n v="245"/>
    <x v="3"/>
    <x v="11"/>
    <s v="NZD"/>
    <x v="3160"/>
    <x v="3182"/>
    <b v="0"/>
    <n v="5"/>
    <b v="0"/>
    <x v="38"/>
    <n v="0.01"/>
    <n v="125"/>
    <x v="0"/>
    <m/>
  </r>
  <r>
    <n v="584"/>
    <x v="3177"/>
    <s v="Script Call takes your presentation from the wall to your audience; from your device to theirs."/>
    <n v="1000"/>
    <n v="10"/>
    <x v="3"/>
    <x v="0"/>
    <s v="USD"/>
    <x v="3161"/>
    <x v="3183"/>
    <b v="0"/>
    <n v="2"/>
    <b v="0"/>
    <x v="38"/>
    <n v="0.01"/>
    <n v="6"/>
    <x v="0"/>
    <m/>
  </r>
  <r>
    <n v="884"/>
    <x v="3178"/>
    <s v="We need to hire an animal trainer to have a chimpanzee actor perform in our music video with us!"/>
    <n v="2000"/>
    <n v="20"/>
    <x v="3"/>
    <x v="0"/>
    <s v="USD"/>
    <x v="3162"/>
    <x v="3184"/>
    <b v="0"/>
    <n v="2"/>
    <b v="0"/>
    <x v="13"/>
    <n v="0.01"/>
    <n v="11"/>
    <x v="0"/>
    <m/>
  </r>
  <r>
    <n v="1989"/>
    <x v="3179"/>
    <s v="Creating an awareness for infertility through photographing families and showcasing the real faces of infertility."/>
    <n v="5000"/>
    <n v="50"/>
    <x v="3"/>
    <x v="0"/>
    <s v="USD"/>
    <x v="3163"/>
    <x v="3185"/>
    <b v="0"/>
    <n v="1"/>
    <b v="0"/>
    <x v="35"/>
    <n v="0.01"/>
    <n v="25.5"/>
    <x v="0"/>
    <m/>
  </r>
  <r>
    <n v="2641"/>
    <x v="3180"/>
    <s v="Building a Flying saucer that has Artificial Intelligent made from sea shell."/>
    <n v="1500"/>
    <n v="15"/>
    <x v="3"/>
    <x v="0"/>
    <s v="USD"/>
    <x v="3164"/>
    <x v="3186"/>
    <b v="0"/>
    <n v="1"/>
    <b v="0"/>
    <x v="5"/>
    <n v="0.01"/>
    <n v="8"/>
    <x v="0"/>
    <m/>
  </r>
  <r>
    <n v="2841"/>
    <x v="3181"/>
    <s v="1920's London; two brothers try to make a name for themselves in the underground crime world but encounter a ruthless Irish mob boss."/>
    <n v="1000"/>
    <n v="10"/>
    <x v="3"/>
    <x v="1"/>
    <s v="GBP"/>
    <x v="3165"/>
    <x v="3187"/>
    <b v="0"/>
    <n v="1"/>
    <b v="0"/>
    <x v="4"/>
    <n v="0.01"/>
    <n v="5.5"/>
    <x v="0"/>
    <m/>
  </r>
  <r>
    <n v="2849"/>
    <x v="3182"/>
    <s v="NonSens!cal tackles the struggles of four people with mental health issues/disorders inspired by A.A Milne's Winnie the Pooh"/>
    <n v="500"/>
    <n v="5"/>
    <x v="3"/>
    <x v="1"/>
    <s v="GBP"/>
    <x v="3166"/>
    <x v="3188"/>
    <b v="0"/>
    <n v="1"/>
    <b v="0"/>
    <x v="4"/>
    <n v="0.01"/>
    <n v="3"/>
    <x v="0"/>
    <m/>
  </r>
  <r>
    <n v="2944"/>
    <x v="3183"/>
    <s v="Our vision: build and operate a Theater Arts Center for south-central Washington state in Goldendale."/>
    <n v="10000"/>
    <n v="100"/>
    <x v="3"/>
    <x v="0"/>
    <s v="USD"/>
    <x v="3167"/>
    <x v="3189"/>
    <b v="0"/>
    <n v="1"/>
    <b v="0"/>
    <x v="12"/>
    <n v="0.01"/>
    <n v="50.5"/>
    <x v="0"/>
    <m/>
  </r>
  <r>
    <n v="3747"/>
    <x v="3184"/>
    <s v="The world premiere of an astonishing new play by acclaimed writer Atiha Sen Gupta."/>
    <n v="2500"/>
    <n v="25"/>
    <x v="3"/>
    <x v="1"/>
    <s v="GBP"/>
    <x v="3168"/>
    <x v="3190"/>
    <b v="0"/>
    <n v="1"/>
    <b v="0"/>
    <x v="4"/>
    <n v="0.01"/>
    <n v="13"/>
    <x v="0"/>
    <m/>
  </r>
  <r>
    <n v="3794"/>
    <x v="3185"/>
    <s v="Local boy turned producer returns with a brand new show, another talented cast, dazzling costumes and brand new set! Please support!"/>
    <n v="5000"/>
    <n v="50"/>
    <x v="3"/>
    <x v="1"/>
    <s v="GBP"/>
    <x v="3169"/>
    <x v="3191"/>
    <b v="0"/>
    <n v="1"/>
    <b v="0"/>
    <x v="20"/>
    <n v="0.01"/>
    <n v="25.5"/>
    <x v="0"/>
    <m/>
  </r>
  <r>
    <n v="3927"/>
    <x v="3186"/>
    <s v="Brand new graduate theater company 'FMP Theatre' proudly presents the definitive WW1 play, Journey's End, with a little help from you."/>
    <n v="2500"/>
    <n v="25"/>
    <x v="3"/>
    <x v="1"/>
    <s v="GBP"/>
    <x v="3170"/>
    <x v="3192"/>
    <b v="0"/>
    <n v="2"/>
    <b v="0"/>
    <x v="4"/>
    <n v="0.01"/>
    <n v="13.5"/>
    <x v="0"/>
    <m/>
  </r>
  <r>
    <n v="4068"/>
    <x v="3187"/>
    <s v="Be a PRODUCER of the Original stage play BELLE DAME SANS MERCI by Michael Fenlason! :-) :-( !"/>
    <n v="3495"/>
    <n v="34.950000000000003"/>
    <x v="3"/>
    <x v="0"/>
    <s v="USD"/>
    <x v="3171"/>
    <x v="3193"/>
    <b v="0"/>
    <n v="1"/>
    <b v="0"/>
    <x v="4"/>
    <n v="0.01"/>
    <n v="17.975000000000001"/>
    <x v="0"/>
    <m/>
  </r>
  <r>
    <n v="2599"/>
    <x v="3188"/>
    <s v="The Empty Ramekins Catering Group is looking for your help to start up in Miami Florida!!!!"/>
    <n v="9041"/>
    <n v="90"/>
    <x v="3"/>
    <x v="0"/>
    <s v="USD"/>
    <x v="3172"/>
    <x v="3194"/>
    <b v="0"/>
    <n v="5"/>
    <b v="0"/>
    <x v="37"/>
    <n v="9.9546510341776348E-3"/>
    <n v="47.5"/>
    <x v="0"/>
    <m/>
  </r>
  <r>
    <n v="705"/>
    <x v="3189"/>
    <s v="The closest thing ever to the Holy Grail of wearables technology"/>
    <n v="100000"/>
    <n v="977"/>
    <x v="3"/>
    <x v="14"/>
    <s v="EUR"/>
    <x v="3173"/>
    <x v="3195"/>
    <b v="0"/>
    <n v="5"/>
    <b v="0"/>
    <x v="3"/>
    <n v="9.7699999999999992E-3"/>
    <n v="491"/>
    <x v="0"/>
    <m/>
  </r>
  <r>
    <n v="608"/>
    <x v="3190"/>
    <s v="A website that hosts virtual desktops. Simply log in and the cloud will enhance the power of your local computer or smart device"/>
    <n v="150000"/>
    <n v="1461"/>
    <x v="1"/>
    <x v="0"/>
    <s v="USD"/>
    <x v="3174"/>
    <x v="3196"/>
    <b v="0"/>
    <n v="5"/>
    <b v="0"/>
    <x v="38"/>
    <n v="9.7400000000000004E-3"/>
    <n v="733"/>
    <x v="0"/>
    <m/>
  </r>
  <r>
    <n v="3971"/>
    <x v="3191"/>
    <s v="The timeless story of the struggling actor, the faithful agent and   the reality of what constitutes success and failure in Hollywood."/>
    <n v="14000"/>
    <n v="136"/>
    <x v="3"/>
    <x v="0"/>
    <s v="USD"/>
    <x v="3175"/>
    <x v="3197"/>
    <b v="0"/>
    <n v="6"/>
    <b v="0"/>
    <x v="4"/>
    <n v="9.7142857142857135E-3"/>
    <n v="71"/>
    <x v="0"/>
    <m/>
  </r>
  <r>
    <n v="3140"/>
    <x v="3192"/>
    <s v="ReminiSens offers an Enchanting Time Travel experience: have diner at the court of Versailles and interact with the nobles of the time!"/>
    <n v="10000"/>
    <n v="96"/>
    <x v="2"/>
    <x v="3"/>
    <s v="EUR"/>
    <x v="3176"/>
    <x v="3198"/>
    <b v="0"/>
    <n v="4"/>
    <b v="0"/>
    <x v="4"/>
    <n v="9.5999999999999992E-3"/>
    <n v="50"/>
    <x v="0"/>
    <m/>
  </r>
  <r>
    <n v="661"/>
    <x v="3193"/>
    <s v="AirString keeps your AirPods from getting lost by keeping the pair together with a  durable and premium quality string."/>
    <n v="10000"/>
    <n v="95"/>
    <x v="3"/>
    <x v="0"/>
    <s v="USD"/>
    <x v="3177"/>
    <x v="3199"/>
    <b v="0"/>
    <n v="9"/>
    <b v="0"/>
    <x v="3"/>
    <n v="9.4999999999999998E-3"/>
    <n v="52"/>
    <x v="0"/>
    <m/>
  </r>
  <r>
    <n v="149"/>
    <x v="3194"/>
    <s v="A provocatively mind-bending sci-fi thriller, this short film project examines opposites and the balance of the universe. #Dichotomy"/>
    <n v="10000"/>
    <n v="92"/>
    <x v="1"/>
    <x v="0"/>
    <s v="USD"/>
    <x v="3178"/>
    <x v="3200"/>
    <b v="0"/>
    <n v="6"/>
    <b v="0"/>
    <x v="22"/>
    <n v="9.1999999999999998E-3"/>
    <n v="49"/>
    <x v="0"/>
    <m/>
  </r>
  <r>
    <n v="557"/>
    <x v="3195"/>
    <s v="The world's first interactive global domestic violence platform which connects victims, NGO's, policy-makers and researchers."/>
    <n v="150000"/>
    <n v="1366"/>
    <x v="3"/>
    <x v="2"/>
    <s v="EUR"/>
    <x v="3179"/>
    <x v="3201"/>
    <b v="0"/>
    <n v="20"/>
    <b v="0"/>
    <x v="38"/>
    <n v="9.1066666666666674E-3"/>
    <n v="693"/>
    <x v="0"/>
    <m/>
  </r>
  <r>
    <n v="1229"/>
    <x v="3196"/>
    <s v="Bollywood composer Vanraj Bhatia, age 86, has written an opera based on a myth from the epic Mahabhatata. Presented in Queens May 11&amp;12"/>
    <n v="2750"/>
    <n v="25"/>
    <x v="1"/>
    <x v="0"/>
    <s v="USD"/>
    <x v="3180"/>
    <x v="3202"/>
    <b v="0"/>
    <n v="1"/>
    <b v="0"/>
    <x v="33"/>
    <n v="9.0909090909090905E-3"/>
    <n v="13"/>
    <x v="0"/>
    <m/>
  </r>
  <r>
    <n v="3941"/>
    <x v="3197"/>
    <s v="Help produce &quot;Boseman and Lena&quot; by Athol Fugard._x000a_Celebrate 18 years of Service to Arts and Community, 2nd Show of a 7th Season in NOLA!"/>
    <n v="5500"/>
    <n v="50"/>
    <x v="3"/>
    <x v="0"/>
    <s v="USD"/>
    <x v="3181"/>
    <x v="3203"/>
    <b v="0"/>
    <n v="2"/>
    <b v="0"/>
    <x v="4"/>
    <n v="9.0909090909090905E-3"/>
    <n v="26"/>
    <x v="0"/>
    <m/>
  </r>
  <r>
    <n v="2866"/>
    <x v="3198"/>
    <s v="The reality is dark, sinister. The milieu is not as friendly as it claims. What is this place? Where is it? Is it your local church?"/>
    <n v="5000"/>
    <n v="45"/>
    <x v="3"/>
    <x v="0"/>
    <s v="USD"/>
    <x v="3182"/>
    <x v="3204"/>
    <b v="0"/>
    <n v="2"/>
    <b v="0"/>
    <x v="4"/>
    <n v="8.9999999999999993E-3"/>
    <n v="23.5"/>
    <x v="0"/>
    <m/>
  </r>
  <r>
    <n v="2652"/>
    <x v="3199"/>
    <s v="We're looking to set an Australian Amateur Rocketry record of 100 000 ft. You are invited on this 4500km per hour ride into history"/>
    <n v="100000"/>
    <n v="885"/>
    <x v="1"/>
    <x v="6"/>
    <s v="AUD"/>
    <x v="3183"/>
    <x v="3205"/>
    <b v="0"/>
    <n v="11"/>
    <b v="0"/>
    <x v="5"/>
    <n v="8.8500000000000002E-3"/>
    <n v="448"/>
    <x v="0"/>
    <m/>
  </r>
  <r>
    <n v="2869"/>
    <x v="3200"/>
    <s v="We provide performing arts training and experience to young people of low income families in NYC, building confidence and self esteem"/>
    <n v="20000"/>
    <n v="177"/>
    <x v="3"/>
    <x v="0"/>
    <s v="USD"/>
    <x v="3184"/>
    <x v="3206"/>
    <b v="0"/>
    <n v="5"/>
    <b v="0"/>
    <x v="4"/>
    <n v="8.8500000000000002E-3"/>
    <n v="91"/>
    <x v="0"/>
    <m/>
  </r>
  <r>
    <n v="2648"/>
    <x v="3201"/>
    <s v="Calvert Co 1977 planetarium acquired by Spaceflight America! Education science program star projector needs overhaul, upgrade, repairs!"/>
    <n v="12000"/>
    <n v="106"/>
    <x v="1"/>
    <x v="0"/>
    <s v="USD"/>
    <x v="3185"/>
    <x v="3207"/>
    <b v="0"/>
    <n v="6"/>
    <b v="0"/>
    <x v="5"/>
    <n v="8.8333333333333337E-3"/>
    <n v="56"/>
    <x v="0"/>
    <m/>
  </r>
  <r>
    <n v="1719"/>
    <x v="3202"/>
    <s v="Building the foundation for a great work! Join us on our journey to bring a fresh approach to ministry through song and testimony!"/>
    <n v="4000"/>
    <n v="35"/>
    <x v="3"/>
    <x v="0"/>
    <s v="USD"/>
    <x v="3186"/>
    <x v="3208"/>
    <b v="0"/>
    <n v="3"/>
    <b v="0"/>
    <x v="21"/>
    <n v="8.7500000000000008E-3"/>
    <n v="19"/>
    <x v="0"/>
    <m/>
  </r>
  <r>
    <n v="704"/>
    <x v="3203"/>
    <s v="Turn you helmet into the safest helmet and don't worry about a thing,you will always have the right fit!!"/>
    <n v="55000"/>
    <n v="481"/>
    <x v="3"/>
    <x v="7"/>
    <s v="CAD"/>
    <x v="3187"/>
    <x v="3209"/>
    <b v="0"/>
    <n v="4"/>
    <b v="0"/>
    <x v="3"/>
    <n v="8.7454545454545458E-3"/>
    <n v="242.5"/>
    <x v="0"/>
    <m/>
  </r>
  <r>
    <n v="2680"/>
    <x v="3204"/>
    <s v="iHeartPillow, Connecting loved ones"/>
    <n v="32000"/>
    <n v="276"/>
    <x v="3"/>
    <x v="8"/>
    <s v="EUR"/>
    <x v="3188"/>
    <x v="3210"/>
    <b v="0"/>
    <n v="4"/>
    <b v="0"/>
    <x v="19"/>
    <n v="8.6250000000000007E-3"/>
    <n v="140"/>
    <x v="0"/>
    <m/>
  </r>
  <r>
    <n v="226"/>
    <x v="3205"/>
    <s v="A TRUE STORY OF DOMESTIC VILOLENCE THAT SEEKS TO OFFER THE VIEWER OUTLEST OF SUPPORT."/>
    <n v="29000"/>
    <n v="250"/>
    <x v="3"/>
    <x v="1"/>
    <s v="GBP"/>
    <x v="3189"/>
    <x v="3211"/>
    <b v="0"/>
    <n v="2"/>
    <b v="0"/>
    <x v="30"/>
    <n v="8.6206896551724137E-3"/>
    <n v="126"/>
    <x v="0"/>
    <m/>
  </r>
  <r>
    <n v="1454"/>
    <x v="3206"/>
    <s v="Our Beginner's Guide to Fibromyalgia is to be translated into English. Endorsed by leading Rheumatology &amp; Psychology Societies in Spain"/>
    <n v="1750"/>
    <n v="15"/>
    <x v="1"/>
    <x v="8"/>
    <s v="EUR"/>
    <x v="3190"/>
    <x v="3212"/>
    <b v="0"/>
    <n v="1"/>
    <b v="0"/>
    <x v="39"/>
    <n v="8.5714285714285719E-3"/>
    <n v="8"/>
    <x v="0"/>
    <m/>
  </r>
  <r>
    <n v="912"/>
    <x v="3207"/>
    <s v="My new album will be called Triad, an album of original music performed by me &amp; guest musical artists."/>
    <n v="3500"/>
    <n v="30"/>
    <x v="3"/>
    <x v="0"/>
    <s v="USD"/>
    <x v="3191"/>
    <x v="3213"/>
    <b v="0"/>
    <n v="2"/>
    <b v="0"/>
    <x v="27"/>
    <n v="8.5714285714285719E-3"/>
    <n v="16"/>
    <x v="0"/>
    <m/>
  </r>
  <r>
    <n v="683"/>
    <x v="3208"/>
    <s v="Mist Buddy is a remote controlled misting system, powered by a rechargeable battery with misting/sipping tip for complete coolness."/>
    <n v="35000"/>
    <n v="298"/>
    <x v="3"/>
    <x v="0"/>
    <s v="USD"/>
    <x v="3192"/>
    <x v="3214"/>
    <b v="0"/>
    <n v="3"/>
    <b v="0"/>
    <x v="3"/>
    <n v="8.5142857142857138E-3"/>
    <n v="150.5"/>
    <x v="0"/>
    <m/>
  </r>
  <r>
    <n v="773"/>
    <x v="3209"/>
    <s v="The Mortis Chronicles is a hard hitting, thought provoking and action packed indie published series. You know you want to read!"/>
    <n v="3759"/>
    <n v="32"/>
    <x v="3"/>
    <x v="1"/>
    <s v="GBP"/>
    <x v="3193"/>
    <x v="3215"/>
    <b v="0"/>
    <n v="2"/>
    <b v="0"/>
    <x v="26"/>
    <n v="8.5129023676509714E-3"/>
    <n v="17"/>
    <x v="0"/>
    <m/>
  </r>
  <r>
    <n v="2160"/>
    <x v="3210"/>
    <s v="An awesome side-scroller tower defense game.  Think &quot;Plants vs Zombies&quot; but from a side-on perspective."/>
    <n v="10000"/>
    <n v="85"/>
    <x v="3"/>
    <x v="0"/>
    <s v="USD"/>
    <x v="3194"/>
    <x v="3216"/>
    <b v="0"/>
    <n v="16"/>
    <b v="0"/>
    <x v="29"/>
    <n v="8.5000000000000006E-3"/>
    <n v="50.5"/>
    <x v="0"/>
    <m/>
  </r>
  <r>
    <n v="2767"/>
    <x v="3211"/>
    <s v="An animated bedtime story with Dedka, Babka and the rest of the family working together on a BIG problem"/>
    <n v="4000"/>
    <n v="34"/>
    <x v="3"/>
    <x v="7"/>
    <s v="CAD"/>
    <x v="3195"/>
    <x v="3217"/>
    <b v="0"/>
    <n v="3"/>
    <b v="0"/>
    <x v="32"/>
    <n v="8.5000000000000006E-3"/>
    <n v="18.5"/>
    <x v="0"/>
    <m/>
  </r>
  <r>
    <n v="2570"/>
    <x v="3212"/>
    <s v="A family run mobile wood fired pizza oven serving up unique artisan pizzas created by award winning Chef Brandon Mathias!"/>
    <n v="7000"/>
    <n v="59"/>
    <x v="1"/>
    <x v="0"/>
    <s v="USD"/>
    <x v="3196"/>
    <x v="3218"/>
    <b v="0"/>
    <n v="2"/>
    <b v="0"/>
    <x v="37"/>
    <n v="8.4285714285714294E-3"/>
    <n v="30.5"/>
    <x v="0"/>
    <m/>
  </r>
  <r>
    <n v="3079"/>
    <x v="3213"/>
    <s v="We desire to purchase a portion of Hell, in Michigan just outside of Detroit, to create a world-class performance art space.  Join us."/>
    <n v="1333666"/>
    <n v="11226"/>
    <x v="3"/>
    <x v="0"/>
    <s v="USD"/>
    <x v="3197"/>
    <x v="3219"/>
    <b v="0"/>
    <n v="27"/>
    <b v="0"/>
    <x v="12"/>
    <n v="8.4173998587352451E-3"/>
    <n v="5626.5"/>
    <x v="0"/>
    <m/>
  </r>
  <r>
    <n v="1579"/>
    <x v="3214"/>
    <s v="'Compilation of visual and literary art through fine art photography, graphic art, and poetry."/>
    <n v="3333"/>
    <n v="28"/>
    <x v="1"/>
    <x v="0"/>
    <s v="USD"/>
    <x v="3198"/>
    <x v="3220"/>
    <b v="0"/>
    <n v="2"/>
    <b v="0"/>
    <x v="36"/>
    <n v="8.4008400840084006E-3"/>
    <n v="15"/>
    <x v="0"/>
    <m/>
  </r>
  <r>
    <n v="953"/>
    <x v="3215"/>
    <s v="IRring is the worlds first universal remote control that fits on your finger and controls your TV, your lighting, and your life."/>
    <n v="15000"/>
    <n v="126"/>
    <x v="3"/>
    <x v="0"/>
    <s v="USD"/>
    <x v="3199"/>
    <x v="3221"/>
    <b v="0"/>
    <n v="5"/>
    <b v="0"/>
    <x v="3"/>
    <n v="8.3999999999999995E-3"/>
    <n v="65.5"/>
    <x v="0"/>
    <m/>
  </r>
  <r>
    <n v="2413"/>
    <x v="3216"/>
    <s v="Lone Pine Coffee Brewery will be a portable third-wave coffee shop available for wedding receptions and other events!"/>
    <n v="3000"/>
    <n v="25"/>
    <x v="3"/>
    <x v="0"/>
    <s v="USD"/>
    <x v="3200"/>
    <x v="3222"/>
    <b v="0"/>
    <n v="3"/>
    <b v="0"/>
    <x v="37"/>
    <n v="8.3333333333333332E-3"/>
    <n v="14"/>
    <x v="0"/>
    <m/>
  </r>
  <r>
    <n v="3901"/>
    <x v="3217"/>
    <s v="&quot;De Lewe&quot; deals with the critical issues within today's youth. It reminds us that standing together is stronger than falling apart."/>
    <n v="3000"/>
    <n v="25"/>
    <x v="3"/>
    <x v="0"/>
    <s v="USD"/>
    <x v="3201"/>
    <x v="3223"/>
    <b v="0"/>
    <n v="1"/>
    <b v="0"/>
    <x v="4"/>
    <n v="8.3333333333333332E-3"/>
    <n v="13"/>
    <x v="0"/>
    <m/>
  </r>
  <r>
    <n v="4021"/>
    <x v="3218"/>
    <s v="Help a group of actors end bigotry in Houston, TX by supporting a  full production of Angels in America."/>
    <n v="15000"/>
    <n v="125"/>
    <x v="3"/>
    <x v="0"/>
    <s v="USD"/>
    <x v="3202"/>
    <x v="3224"/>
    <b v="0"/>
    <n v="2"/>
    <b v="0"/>
    <x v="4"/>
    <n v="8.3333333333333332E-3"/>
    <n v="63.5"/>
    <x v="0"/>
    <m/>
  </r>
  <r>
    <n v="4019"/>
    <x v="3219"/>
    <s v="Finally a crossover of the arts takes place! Theater &amp; LIVE Pro Wrestling. A unique story featuring TV Pro Wrestling without the TV."/>
    <n v="3500"/>
    <n v="29"/>
    <x v="3"/>
    <x v="0"/>
    <s v="USD"/>
    <x v="3203"/>
    <x v="3225"/>
    <b v="0"/>
    <n v="4"/>
    <b v="0"/>
    <x v="4"/>
    <n v="8.2857142857142851E-3"/>
    <n v="16.5"/>
    <x v="0"/>
    <m/>
  </r>
  <r>
    <n v="454"/>
    <x v="3220"/>
    <s v="Itâ€™s an Action/Adventure Anime for The Yuusha Brave series, G1 Transformer, and the Fast and the Furious Fans!"/>
    <n v="10000"/>
    <n v="82"/>
    <x v="3"/>
    <x v="0"/>
    <s v="USD"/>
    <x v="3204"/>
    <x v="3226"/>
    <b v="0"/>
    <n v="5"/>
    <b v="0"/>
    <x v="28"/>
    <n v="8.2000000000000007E-3"/>
    <n v="43.5"/>
    <x v="0"/>
    <m/>
  </r>
  <r>
    <n v="1083"/>
    <x v="3221"/>
    <s v="We want to take everything video game related people have seen since 1978 to now and turn it into the top gamer lounge in canada !"/>
    <n v="50000"/>
    <n v="410"/>
    <x v="3"/>
    <x v="7"/>
    <s v="CAD"/>
    <x v="3205"/>
    <x v="3227"/>
    <b v="0"/>
    <n v="1"/>
    <b v="0"/>
    <x v="29"/>
    <n v="8.2000000000000007E-3"/>
    <n v="205.5"/>
    <x v="0"/>
    <m/>
  </r>
  <r>
    <n v="1329"/>
    <x v="3222"/>
    <s v="Xtnd is a hands free multifunctional device for your tablet, cell phone, &amp; camera. It's also a convenient backpack for storage."/>
    <n v="50000"/>
    <n v="408"/>
    <x v="1"/>
    <x v="0"/>
    <s v="USD"/>
    <x v="3206"/>
    <x v="3228"/>
    <b v="0"/>
    <n v="9"/>
    <b v="0"/>
    <x v="3"/>
    <n v="8.1600000000000006E-3"/>
    <n v="208.5"/>
    <x v="0"/>
    <m/>
  </r>
  <r>
    <n v="872"/>
    <x v="3223"/>
    <s v="The Songs of Africa Ensemble embarks on their first Goodwill Africa Tour, to taste African music &amp; culture firsthand."/>
    <n v="8000"/>
    <n v="65"/>
    <x v="3"/>
    <x v="0"/>
    <s v="USD"/>
    <x v="3207"/>
    <x v="3229"/>
    <b v="0"/>
    <n v="2"/>
    <b v="0"/>
    <x v="27"/>
    <n v="8.1250000000000003E-3"/>
    <n v="33.5"/>
    <x v="0"/>
    <m/>
  </r>
  <r>
    <n v="2150"/>
    <x v="3224"/>
    <s v="A pixel styled open world detective game."/>
    <n v="50000"/>
    <n v="405"/>
    <x v="3"/>
    <x v="12"/>
    <s v="NOK"/>
    <x v="3208"/>
    <x v="3230"/>
    <b v="0"/>
    <n v="4"/>
    <b v="0"/>
    <x v="29"/>
    <n v="8.0999999999999996E-3"/>
    <n v="204.5"/>
    <x v="0"/>
    <m/>
  </r>
  <r>
    <n v="1232"/>
    <x v="3225"/>
    <s v="CD-Book w/ 26 original songs + illustrations + activities that WORK developing full literacy skills (language &amp; math) of preschoolers."/>
    <n v="5000"/>
    <n v="40"/>
    <x v="1"/>
    <x v="0"/>
    <s v="USD"/>
    <x v="3209"/>
    <x v="3231"/>
    <b v="0"/>
    <n v="1"/>
    <b v="0"/>
    <x v="33"/>
    <n v="8.0000000000000002E-3"/>
    <n v="20.5"/>
    <x v="0"/>
    <m/>
  </r>
  <r>
    <n v="2384"/>
    <x v="3226"/>
    <s v="We're seeking to reward our members for their social behavior. The members win on two levels- compensation and increased viral sharing!"/>
    <n v="1000"/>
    <n v="8"/>
    <x v="1"/>
    <x v="0"/>
    <s v="USD"/>
    <x v="3210"/>
    <x v="3232"/>
    <b v="0"/>
    <n v="8"/>
    <b v="0"/>
    <x v="38"/>
    <n v="8.0000000000000002E-3"/>
    <n v="8"/>
    <x v="0"/>
    <m/>
  </r>
  <r>
    <n v="508"/>
    <x v="3227"/>
    <s v="A stop-motion animated action packed adventure. Telling a great story with an even greater message. Join me and lets change the world."/>
    <n v="50000"/>
    <n v="400"/>
    <x v="3"/>
    <x v="0"/>
    <s v="USD"/>
    <x v="3211"/>
    <x v="3233"/>
    <b v="0"/>
    <n v="3"/>
    <b v="0"/>
    <x v="28"/>
    <n v="8.0000000000000002E-3"/>
    <n v="201.5"/>
    <x v="0"/>
    <m/>
  </r>
  <r>
    <n v="569"/>
    <x v="3228"/>
    <s v="Mioti is an indie game marketplace that doubles as a community for developers to join networks and discuss projects."/>
    <n v="2500"/>
    <n v="20"/>
    <x v="3"/>
    <x v="7"/>
    <s v="CAD"/>
    <x v="3212"/>
    <x v="3234"/>
    <b v="0"/>
    <n v="1"/>
    <b v="0"/>
    <x v="38"/>
    <n v="8.0000000000000002E-3"/>
    <n v="10.5"/>
    <x v="0"/>
    <m/>
  </r>
  <r>
    <n v="881"/>
    <x v="3229"/>
    <s v="To raise funds to finish the latest album by Chris Reed and the Anime Raiders, called &quot;Deep City Diving&quot;"/>
    <n v="3750"/>
    <n v="30"/>
    <x v="3"/>
    <x v="0"/>
    <s v="USD"/>
    <x v="3213"/>
    <x v="3235"/>
    <b v="0"/>
    <n v="1"/>
    <b v="0"/>
    <x v="13"/>
    <n v="8.0000000000000002E-3"/>
    <n v="15.5"/>
    <x v="0"/>
    <m/>
  </r>
  <r>
    <n v="2154"/>
    <x v="3230"/>
    <s v="A Real Time Strategy game based on Greek mythology in a fictional world."/>
    <n v="250"/>
    <n v="2"/>
    <x v="3"/>
    <x v="0"/>
    <s v="USD"/>
    <x v="3214"/>
    <x v="3236"/>
    <b v="0"/>
    <n v="2"/>
    <b v="0"/>
    <x v="29"/>
    <n v="8.0000000000000002E-3"/>
    <n v="2"/>
    <x v="0"/>
    <m/>
  </r>
  <r>
    <n v="2693"/>
    <x v="3231"/>
    <s v="I want to start a food truck that specializes in chili cheese dogs, using new kinds of meats, cheeses and toppings you wouldn't imagine"/>
    <n v="5000"/>
    <n v="40"/>
    <x v="3"/>
    <x v="0"/>
    <s v="USD"/>
    <x v="3215"/>
    <x v="3237"/>
    <b v="0"/>
    <n v="3"/>
    <b v="0"/>
    <x v="37"/>
    <n v="8.0000000000000002E-3"/>
    <n v="21.5"/>
    <x v="0"/>
    <m/>
  </r>
  <r>
    <n v="2901"/>
    <x v="3232"/>
    <s v="How can the visual age appreciate something that cant see? With these Audio Plays I will show you, if your willing to listen."/>
    <n v="750"/>
    <n v="6"/>
    <x v="3"/>
    <x v="0"/>
    <s v="USD"/>
    <x v="3216"/>
    <x v="3238"/>
    <b v="0"/>
    <n v="2"/>
    <b v="0"/>
    <x v="4"/>
    <n v="8.0000000000000002E-3"/>
    <n v="4"/>
    <x v="0"/>
    <m/>
  </r>
  <r>
    <n v="3129"/>
    <x v="3233"/>
    <s v="The DE sheds light on the reality of what happens in college. Marcus Rashad created this play to help prepare future/current students"/>
    <n v="1250"/>
    <n v="10"/>
    <x v="2"/>
    <x v="0"/>
    <s v="USD"/>
    <x v="3217"/>
    <x v="3239"/>
    <b v="0"/>
    <n v="1"/>
    <b v="0"/>
    <x v="4"/>
    <n v="8.0000000000000002E-3"/>
    <n v="5.5"/>
    <x v="0"/>
    <m/>
  </r>
  <r>
    <n v="964"/>
    <x v="3234"/>
    <s v="Tired of fumbling around for the audio controls on your phone?  Easily control your music with the GoMote and a click of your thumb."/>
    <n v="110000"/>
    <n v="879"/>
    <x v="3"/>
    <x v="7"/>
    <s v="CAD"/>
    <x v="3218"/>
    <x v="3240"/>
    <b v="0"/>
    <n v="29"/>
    <b v="0"/>
    <x v="3"/>
    <n v="7.9909090909090902E-3"/>
    <n v="454"/>
    <x v="0"/>
    <m/>
  </r>
  <r>
    <n v="713"/>
    <x v="3235"/>
    <s v="The first GPS tracker created entirely in Italy that allows you to know where your pet is located at any time throughout any device."/>
    <n v="25000"/>
    <n v="199"/>
    <x v="3"/>
    <x v="4"/>
    <s v="EUR"/>
    <x v="3219"/>
    <x v="3241"/>
    <b v="0"/>
    <n v="1"/>
    <b v="0"/>
    <x v="3"/>
    <n v="7.9600000000000001E-3"/>
    <n v="100"/>
    <x v="0"/>
    <m/>
  </r>
  <r>
    <n v="450"/>
    <x v="3236"/>
    <s v="Why do the moon and stars receive their light from the sun? Africa has a story to tell. Ananse and Kweku appear in this great folktale."/>
    <n v="50000"/>
    <n v="396"/>
    <x v="3"/>
    <x v="0"/>
    <s v="USD"/>
    <x v="3220"/>
    <x v="3242"/>
    <b v="0"/>
    <n v="7"/>
    <b v="0"/>
    <x v="28"/>
    <n v="7.92E-3"/>
    <n v="201.5"/>
    <x v="0"/>
    <m/>
  </r>
  <r>
    <n v="2903"/>
    <x v="3237"/>
    <s v="We are raising funds to rent a theater hall for a play to help educate teenagers and parents on the pitfalls teenagers currently face."/>
    <n v="5000"/>
    <n v="39"/>
    <x v="3"/>
    <x v="0"/>
    <s v="USD"/>
    <x v="3221"/>
    <x v="3243"/>
    <b v="0"/>
    <n v="4"/>
    <b v="0"/>
    <x v="4"/>
    <n v="7.7999999999999996E-3"/>
    <n v="21.5"/>
    <x v="0"/>
    <m/>
  </r>
  <r>
    <n v="1436"/>
    <x v="3238"/>
    <s v="Help us to get www.mySurgery.de, an interactive eLearning-Website for general and visceral surgery, translated to english language."/>
    <n v="10000"/>
    <n v="77"/>
    <x v="3"/>
    <x v="2"/>
    <s v="EUR"/>
    <x v="3222"/>
    <x v="3244"/>
    <b v="0"/>
    <n v="2"/>
    <b v="0"/>
    <x v="39"/>
    <n v="7.7000000000000002E-3"/>
    <n v="39.5"/>
    <x v="0"/>
    <m/>
  </r>
  <r>
    <n v="2762"/>
    <x v="3239"/>
    <s v="How-to book of toys and games constructed from materials found in nature, recyclable and easily available."/>
    <n v="3250"/>
    <n v="25"/>
    <x v="3"/>
    <x v="0"/>
    <s v="USD"/>
    <x v="3223"/>
    <x v="3245"/>
    <b v="0"/>
    <n v="1"/>
    <b v="0"/>
    <x v="32"/>
    <n v="7.6923076923076927E-3"/>
    <n v="13"/>
    <x v="0"/>
    <m/>
  </r>
  <r>
    <n v="423"/>
    <x v="3240"/>
    <s v="from the makers of COPS: Skyrim comes the Dark Brotherhood. a dramatic series created with Skyrim machinima."/>
    <n v="20000"/>
    <n v="153"/>
    <x v="3"/>
    <x v="0"/>
    <s v="USD"/>
    <x v="3224"/>
    <x v="3246"/>
    <b v="0"/>
    <n v="13"/>
    <b v="0"/>
    <x v="28"/>
    <n v="7.6499999999999997E-3"/>
    <n v="83"/>
    <x v="0"/>
    <m/>
  </r>
  <r>
    <n v="1999"/>
    <x v="3241"/>
    <s v="This is a portrait photo project aiming to inspire women to explore themselves and live their passion"/>
    <n v="31000"/>
    <n v="236"/>
    <x v="3"/>
    <x v="1"/>
    <s v="GBP"/>
    <x v="3225"/>
    <x v="3247"/>
    <b v="0"/>
    <n v="7"/>
    <b v="0"/>
    <x v="35"/>
    <n v="7.6129032258064515E-3"/>
    <n v="121.5"/>
    <x v="0"/>
    <m/>
  </r>
  <r>
    <n v="466"/>
    <x v="3242"/>
    <s v="(Working storyboard for animated project) A multi-generational Knight that wages war on criminals and corrupt governments"/>
    <n v="10000"/>
    <n v="76"/>
    <x v="3"/>
    <x v="0"/>
    <s v="USD"/>
    <x v="3226"/>
    <x v="3248"/>
    <b v="0"/>
    <n v="5"/>
    <b v="0"/>
    <x v="28"/>
    <n v="7.6E-3"/>
    <n v="40.5"/>
    <x v="0"/>
    <m/>
  </r>
  <r>
    <n v="1155"/>
    <x v="3243"/>
    <s v="I am on a mission to offer as many people as I can a great healthy coffee, tea, and snacks by using healthy products and ingredients."/>
    <n v="25000"/>
    <n v="188"/>
    <x v="3"/>
    <x v="0"/>
    <s v="USD"/>
    <x v="3227"/>
    <x v="3249"/>
    <b v="0"/>
    <n v="8"/>
    <b v="0"/>
    <x v="37"/>
    <n v="7.5199999999999998E-3"/>
    <n v="98"/>
    <x v="0"/>
    <m/>
  </r>
  <r>
    <n v="2562"/>
    <x v="3244"/>
    <s v="Hail up - Wah gwaan ?_x000a_We are creating a foodtruck that will serve typical, traditional Jamaican jerk chicken/pork and more!"/>
    <n v="10000"/>
    <n v="75"/>
    <x v="1"/>
    <x v="2"/>
    <s v="EUR"/>
    <x v="3228"/>
    <x v="3250"/>
    <b v="0"/>
    <n v="3"/>
    <b v="0"/>
    <x v="37"/>
    <n v="7.4999999999999997E-3"/>
    <n v="39"/>
    <x v="0"/>
    <m/>
  </r>
  <r>
    <n v="718"/>
    <x v="3245"/>
    <s v="When every second matters, BioToo temporary tattoos get critical information to emergency personnel to help them help you."/>
    <n v="12000"/>
    <n v="90"/>
    <x v="3"/>
    <x v="0"/>
    <s v="USD"/>
    <x v="3229"/>
    <x v="3251"/>
    <b v="0"/>
    <n v="4"/>
    <b v="0"/>
    <x v="3"/>
    <n v="7.4999999999999997E-3"/>
    <n v="47"/>
    <x v="0"/>
    <m/>
  </r>
  <r>
    <n v="1492"/>
    <x v="3246"/>
    <s v="The Grym Brothers is a series about two brothers who are grim reapers, hunting down souls that canâ€™t or wonâ€™t move on the afterlife."/>
    <n v="4000"/>
    <n v="30"/>
    <x v="3"/>
    <x v="0"/>
    <s v="USD"/>
    <x v="3230"/>
    <x v="3252"/>
    <b v="0"/>
    <n v="2"/>
    <b v="0"/>
    <x v="26"/>
    <n v="7.4999999999999997E-3"/>
    <n v="16"/>
    <x v="0"/>
    <m/>
  </r>
  <r>
    <n v="1736"/>
    <x v="3247"/>
    <s v="A unique meditative album reflecting on the life of Christ, inviting Him into your presence"/>
    <n v="3000"/>
    <n v="22"/>
    <x v="3"/>
    <x v="0"/>
    <s v="USD"/>
    <x v="3231"/>
    <x v="3253"/>
    <b v="0"/>
    <n v="1"/>
    <b v="0"/>
    <x v="21"/>
    <n v="7.3333333333333332E-3"/>
    <n v="11.5"/>
    <x v="0"/>
    <m/>
  </r>
  <r>
    <n v="2159"/>
    <x v="3248"/>
    <s v="The world is dead, humans are nearly extinct._x000a_Vampires and Werewolves hunt the survivors. Zombies hunt us all._x000a_How will you survive?"/>
    <n v="3600"/>
    <n v="26"/>
    <x v="3"/>
    <x v="0"/>
    <s v="USD"/>
    <x v="3232"/>
    <x v="3254"/>
    <b v="0"/>
    <n v="2"/>
    <b v="0"/>
    <x v="29"/>
    <n v="7.2222222222222219E-3"/>
    <n v="14"/>
    <x v="0"/>
    <m/>
  </r>
  <r>
    <n v="220"/>
    <x v="3249"/>
    <s v="A Freelancer abandons everything to chase after his dream of being &quot;great&quot; escape to Bangkok and return to his home-world."/>
    <n v="50000"/>
    <n v="360"/>
    <x v="3"/>
    <x v="0"/>
    <s v="USD"/>
    <x v="3233"/>
    <x v="3255"/>
    <b v="0"/>
    <n v="3"/>
    <b v="0"/>
    <x v="30"/>
    <n v="7.1999999999999998E-3"/>
    <n v="181.5"/>
    <x v="0"/>
    <m/>
  </r>
  <r>
    <n v="2761"/>
    <x v="3250"/>
    <s v="Help me give away 500 copies of my picture book so more kids will know US geography!"/>
    <n v="5000"/>
    <n v="36"/>
    <x v="3"/>
    <x v="0"/>
    <s v="USD"/>
    <x v="3234"/>
    <x v="3256"/>
    <b v="0"/>
    <n v="4"/>
    <b v="0"/>
    <x v="32"/>
    <n v="7.1999999999999998E-3"/>
    <n v="20"/>
    <x v="0"/>
    <m/>
  </r>
  <r>
    <n v="2326"/>
    <x v="3251"/>
    <s v="The Savage Wienerâ„¢ launched last Summer.  Our Premium wieners are already a hit, our next project is The Ultimate Steak Hot Dog."/>
    <n v="15000"/>
    <n v="108"/>
    <x v="2"/>
    <x v="0"/>
    <s v="USD"/>
    <x v="3235"/>
    <x v="3257"/>
    <b v="0"/>
    <n v="1"/>
    <b v="0"/>
    <x v="11"/>
    <n v="7.1999999999999998E-3"/>
    <n v="54.5"/>
    <x v="0"/>
    <m/>
  </r>
  <r>
    <n v="153"/>
    <x v="3252"/>
    <s v="What would you do if you face something beyond your understanding? If someone you loved disappeared without a trace?"/>
    <n v="50000"/>
    <n v="359"/>
    <x v="1"/>
    <x v="0"/>
    <s v="USD"/>
    <x v="3236"/>
    <x v="3258"/>
    <b v="0"/>
    <n v="10"/>
    <b v="0"/>
    <x v="22"/>
    <n v="7.1799999999999998E-3"/>
    <n v="184.5"/>
    <x v="0"/>
    <m/>
  </r>
  <r>
    <n v="2401"/>
    <x v="3253"/>
    <s v="A &quot;Hypo-allergenic&quot; food cart that specializes in making traditional Indian Meals with a delicious American flavor combination."/>
    <n v="28000"/>
    <n v="201"/>
    <x v="3"/>
    <x v="0"/>
    <s v="USD"/>
    <x v="3237"/>
    <x v="3259"/>
    <b v="0"/>
    <n v="9"/>
    <b v="0"/>
    <x v="37"/>
    <n v="7.1785714285714283E-3"/>
    <n v="105"/>
    <x v="0"/>
    <m/>
  </r>
  <r>
    <n v="574"/>
    <x v="3254"/>
    <s v="Grow your YouTube channel and increase your audience by allowing multi uploads, shares and interaction from a single simple interface."/>
    <n v="11180"/>
    <n v="80"/>
    <x v="3"/>
    <x v="1"/>
    <s v="GBP"/>
    <x v="3238"/>
    <x v="3260"/>
    <b v="0"/>
    <n v="4"/>
    <b v="0"/>
    <x v="38"/>
    <n v="7.1556350626118068E-3"/>
    <n v="42"/>
    <x v="0"/>
    <m/>
  </r>
  <r>
    <n v="1483"/>
    <x v="3255"/>
    <s v="When three social outcasts discover that Fictional characters are invading their world, they must form a team to stop this evil force."/>
    <n v="7000"/>
    <n v="50"/>
    <x v="3"/>
    <x v="0"/>
    <s v="USD"/>
    <x v="3239"/>
    <x v="3261"/>
    <b v="0"/>
    <n v="2"/>
    <b v="0"/>
    <x v="26"/>
    <n v="7.1428571428571426E-3"/>
    <n v="26"/>
    <x v="0"/>
    <m/>
  </r>
  <r>
    <n v="2692"/>
    <x v="3256"/>
    <s v="Our food truck will bring you -_x000a_                       Fast, Fresh, Food -_x000a_                            Throughout the Omaha area"/>
    <n v="3500"/>
    <n v="25"/>
    <x v="3"/>
    <x v="0"/>
    <s v="USD"/>
    <x v="3240"/>
    <x v="3262"/>
    <b v="0"/>
    <n v="1"/>
    <b v="0"/>
    <x v="37"/>
    <n v="7.1428571428571426E-3"/>
    <n v="13"/>
    <x v="0"/>
    <m/>
  </r>
  <r>
    <n v="2700"/>
    <x v="3257"/>
    <s v="I currently own and operate a hot dog cart. I am hoping to purchase a used food truck so I can do business year round!"/>
    <n v="9999"/>
    <n v="70"/>
    <x v="3"/>
    <x v="0"/>
    <s v="USD"/>
    <x v="3241"/>
    <x v="3263"/>
    <b v="0"/>
    <n v="4"/>
    <b v="0"/>
    <x v="37"/>
    <n v="7.0007000700070005E-3"/>
    <n v="37"/>
    <x v="0"/>
    <m/>
  </r>
  <r>
    <n v="550"/>
    <x v="3258"/>
    <s v="Help us shine the spotlight on our local businesses and contractors by providing a cost-effective ecommerce &amp; marketing platform"/>
    <n v="5000"/>
    <n v="35"/>
    <x v="3"/>
    <x v="7"/>
    <s v="CAD"/>
    <x v="3242"/>
    <x v="3264"/>
    <b v="0"/>
    <n v="4"/>
    <b v="0"/>
    <x v="38"/>
    <n v="7.0000000000000001E-3"/>
    <n v="19.5"/>
    <x v="0"/>
    <m/>
  </r>
  <r>
    <n v="777"/>
    <x v="3259"/>
    <s v="One Minute Gone is a murder mystery drawn from real people and events. Read Chapter One at http://davidhansardblog.wordpress.com."/>
    <n v="3000"/>
    <n v="21"/>
    <x v="3"/>
    <x v="0"/>
    <s v="USD"/>
    <x v="3243"/>
    <x v="3265"/>
    <b v="0"/>
    <n v="3"/>
    <b v="0"/>
    <x v="26"/>
    <n v="7.0000000000000001E-3"/>
    <n v="12"/>
    <x v="0"/>
    <m/>
  </r>
  <r>
    <n v="1070"/>
    <x v="3260"/>
    <s v="A deck building game where you build your campaign plans, raise cash and gain power in a drive to win the White House."/>
    <n v="10000"/>
    <n v="70"/>
    <x v="3"/>
    <x v="0"/>
    <s v="USD"/>
    <x v="3244"/>
    <x v="3266"/>
    <b v="0"/>
    <n v="2"/>
    <b v="0"/>
    <x v="29"/>
    <n v="7.0000000000000001E-3"/>
    <n v="36"/>
    <x v="0"/>
    <m/>
  </r>
  <r>
    <n v="2430"/>
    <x v="3261"/>
    <s v="This little guy will be circling the streets of Brickell &amp; Wynwood in Miami serving Venezuelan dishes. It needs TLC and some equipment"/>
    <n v="3000"/>
    <n v="21"/>
    <x v="3"/>
    <x v="0"/>
    <s v="USD"/>
    <x v="3245"/>
    <x v="3267"/>
    <b v="0"/>
    <n v="2"/>
    <b v="0"/>
    <x v="37"/>
    <n v="7.0000000000000001E-3"/>
    <n v="11.5"/>
    <x v="0"/>
    <m/>
  </r>
  <r>
    <n v="2147"/>
    <x v="3262"/>
    <s v="A Point and Click Adventure on Steroids."/>
    <n v="390000"/>
    <n v="2716"/>
    <x v="3"/>
    <x v="0"/>
    <s v="USD"/>
    <x v="3246"/>
    <x v="3268"/>
    <b v="0"/>
    <n v="55"/>
    <b v="0"/>
    <x v="29"/>
    <n v="6.9641025641025639E-3"/>
    <n v="1385.5"/>
    <x v="0"/>
    <m/>
  </r>
  <r>
    <n v="2355"/>
    <x v="3263"/>
    <s v="PriceItUpPlease will be an easy to use website that estimates the amount of your startup costs for that great idea you have!"/>
    <n v="8000"/>
    <n v="55"/>
    <x v="1"/>
    <x v="6"/>
    <s v="AUD"/>
    <x v="3247"/>
    <x v="3269"/>
    <b v="0"/>
    <n v="2"/>
    <b v="0"/>
    <x v="38"/>
    <n v="6.875E-3"/>
    <n v="28.5"/>
    <x v="0"/>
    <m/>
  </r>
  <r>
    <n v="2681"/>
    <x v="3264"/>
    <s v="Jolly's Hot Dogs: A beef hot dog topped with deliciously seasoned ground beef, mustard and minced onions."/>
    <n v="8000"/>
    <n v="55"/>
    <x v="3"/>
    <x v="0"/>
    <s v="USD"/>
    <x v="3248"/>
    <x v="3270"/>
    <b v="0"/>
    <n v="2"/>
    <b v="0"/>
    <x v="37"/>
    <n v="6.875E-3"/>
    <n v="28.5"/>
    <x v="0"/>
    <m/>
  </r>
  <r>
    <n v="456"/>
    <x v="3265"/>
    <s v="Sideways Mohawk vs This Guy a special project combining th two stories into a Comic eBook &amp; full length Cartoon Movie homemade goodness"/>
    <n v="8888"/>
    <n v="61"/>
    <x v="3"/>
    <x v="0"/>
    <s v="USD"/>
    <x v="3249"/>
    <x v="3271"/>
    <b v="0"/>
    <n v="3"/>
    <b v="0"/>
    <x v="28"/>
    <n v="6.8631863186318634E-3"/>
    <n v="32"/>
    <x v="0"/>
    <m/>
  </r>
  <r>
    <n v="2387"/>
    <x v="3266"/>
    <s v="Learning should be fun! Effective health education includes the person's learning strengths, preferences and cultural perspective."/>
    <n v="150000"/>
    <n v="1026"/>
    <x v="1"/>
    <x v="0"/>
    <s v="USD"/>
    <x v="3250"/>
    <x v="3272"/>
    <b v="0"/>
    <n v="3"/>
    <b v="0"/>
    <x v="38"/>
    <n v="6.8399999999999997E-3"/>
    <n v="514.5"/>
    <x v="0"/>
    <m/>
  </r>
  <r>
    <n v="1710"/>
    <x v="3267"/>
    <s v="We want to create a gospel live album which has never been produced before."/>
    <n v="5000"/>
    <n v="34"/>
    <x v="3"/>
    <x v="2"/>
    <s v="EUR"/>
    <x v="3251"/>
    <x v="3273"/>
    <b v="0"/>
    <n v="1"/>
    <b v="0"/>
    <x v="21"/>
    <n v="6.7999999999999996E-3"/>
    <n v="17.5"/>
    <x v="0"/>
    <m/>
  </r>
  <r>
    <n v="4065"/>
    <x v="3268"/>
    <s v="A classical/ fantasy version of midsummers done by professionally trained actors in Tulsa!"/>
    <n v="4000"/>
    <n v="27"/>
    <x v="3"/>
    <x v="0"/>
    <s v="USD"/>
    <x v="3252"/>
    <x v="3274"/>
    <b v="0"/>
    <n v="4"/>
    <b v="0"/>
    <x v="4"/>
    <n v="6.7499999999999999E-3"/>
    <n v="15.5"/>
    <x v="0"/>
    <m/>
  </r>
  <r>
    <n v="1561"/>
    <x v="3269"/>
    <s v="An illustrated retrospective of the journey from African to African American using a collection of fine art engravings &amp; photographs."/>
    <n v="10000"/>
    <n v="67"/>
    <x v="1"/>
    <x v="0"/>
    <s v="USD"/>
    <x v="3253"/>
    <x v="3275"/>
    <b v="0"/>
    <n v="1"/>
    <b v="0"/>
    <x v="36"/>
    <n v="6.7000000000000002E-3"/>
    <n v="34"/>
    <x v="0"/>
    <m/>
  </r>
  <r>
    <n v="497"/>
    <x v="3270"/>
    <s v="live-action/animated series pilot."/>
    <n v="4480"/>
    <n v="30"/>
    <x v="3"/>
    <x v="0"/>
    <s v="USD"/>
    <x v="3254"/>
    <x v="3276"/>
    <b v="0"/>
    <n v="3"/>
    <b v="0"/>
    <x v="28"/>
    <n v="6.6964285714285711E-3"/>
    <n v="16.5"/>
    <x v="0"/>
    <m/>
  </r>
  <r>
    <n v="3121"/>
    <x v="3271"/>
    <s v="I going to build a theatre for a local ant farm so that Ants can put on their theatre productions."/>
    <n v="1500"/>
    <n v="10"/>
    <x v="1"/>
    <x v="7"/>
    <s v="CAD"/>
    <x v="3255"/>
    <x v="3277"/>
    <b v="0"/>
    <n v="1"/>
    <b v="0"/>
    <x v="12"/>
    <n v="6.6666666666666671E-3"/>
    <n v="5.5"/>
    <x v="0"/>
    <m/>
  </r>
  <r>
    <n v="1133"/>
    <x v="3272"/>
    <s v="Ping is a simple game currently in the design process, where the player lives off of the power of their connection to the internet."/>
    <n v="3000"/>
    <n v="20"/>
    <x v="3"/>
    <x v="1"/>
    <s v="GBP"/>
    <x v="3256"/>
    <x v="3278"/>
    <b v="0"/>
    <n v="1"/>
    <b v="0"/>
    <x v="25"/>
    <n v="6.6666666666666671E-3"/>
    <n v="10.5"/>
    <x v="0"/>
    <m/>
  </r>
  <r>
    <n v="2757"/>
    <x v="3273"/>
    <s v="A children's letter book that Lampoons Hillary Clinton"/>
    <n v="1500"/>
    <n v="10"/>
    <x v="3"/>
    <x v="0"/>
    <s v="USD"/>
    <x v="3257"/>
    <x v="3279"/>
    <b v="0"/>
    <n v="2"/>
    <b v="0"/>
    <x v="32"/>
    <n v="6.6666666666666671E-3"/>
    <n v="6"/>
    <x v="0"/>
    <m/>
  </r>
  <r>
    <n v="3736"/>
    <x v="3274"/>
    <s v="Hot Dogs is a new play that tackles sexism in schools and addresses issues that current sex/relationship education fails to."/>
    <n v="1500"/>
    <n v="10"/>
    <x v="3"/>
    <x v="1"/>
    <s v="GBP"/>
    <x v="3258"/>
    <x v="3280"/>
    <b v="0"/>
    <n v="1"/>
    <b v="0"/>
    <x v="4"/>
    <n v="6.6666666666666671E-3"/>
    <n v="5.5"/>
    <x v="0"/>
    <m/>
  </r>
  <r>
    <n v="3788"/>
    <x v="3275"/>
    <s v="A STORY OF BAGELS AND LOCKS!_x000a__x000a_A JEWISH GIRL FINDS HERSELF ON A UNEXPECTED TRIP TO_x000a_&quot;A SPIRITUAL EXPERIENCE&quot; !"/>
    <n v="75000"/>
    <n v="500"/>
    <x v="3"/>
    <x v="0"/>
    <s v="USD"/>
    <x v="3259"/>
    <x v="3281"/>
    <b v="0"/>
    <n v="1"/>
    <b v="0"/>
    <x v="20"/>
    <n v="6.6666666666666671E-3"/>
    <n v="250.5"/>
    <x v="0"/>
    <m/>
  </r>
  <r>
    <n v="1571"/>
    <x v="3276"/>
    <s v="An inspiring photo book about an unique Caucasus Expedition by two backpackers - Erna Gaspar (photographer) &amp; Adrian Lorincz (writer)."/>
    <n v="12100"/>
    <n v="80"/>
    <x v="1"/>
    <x v="1"/>
    <s v="GBP"/>
    <x v="3260"/>
    <x v="3282"/>
    <b v="0"/>
    <n v="4"/>
    <b v="0"/>
    <x v="36"/>
    <n v="6.6115702479338841E-3"/>
    <n v="42"/>
    <x v="0"/>
    <m/>
  </r>
  <r>
    <n v="609"/>
    <x v="3277"/>
    <s v="Can we swap, please? - everybody's said it. I want to create a website that enables anybody to trade their items, without money hassle."/>
    <n v="780"/>
    <n v="5"/>
    <x v="1"/>
    <x v="1"/>
    <s v="GBP"/>
    <x v="3261"/>
    <x v="3283"/>
    <b v="0"/>
    <n v="1"/>
    <b v="0"/>
    <x v="38"/>
    <n v="6.41025641025641E-3"/>
    <n v="3"/>
    <x v="0"/>
    <m/>
  </r>
  <r>
    <n v="1153"/>
    <x v="3278"/>
    <s v="A mobile concession trailer for snow cones, ice cream, smoothies and more"/>
    <n v="8000"/>
    <n v="50"/>
    <x v="3"/>
    <x v="0"/>
    <s v="USD"/>
    <x v="3262"/>
    <x v="3284"/>
    <b v="0"/>
    <n v="1"/>
    <b v="0"/>
    <x v="37"/>
    <n v="6.2500000000000003E-3"/>
    <n v="25.5"/>
    <x v="0"/>
    <m/>
  </r>
  <r>
    <n v="3087"/>
    <x v="3279"/>
    <s v="Austin's &quot;Full Service Rehearsal Space&quot;, APS is a comfortable, convenient place for the theater community to develop scripted plays."/>
    <n v="20000"/>
    <n v="125"/>
    <x v="3"/>
    <x v="0"/>
    <s v="USD"/>
    <x v="3263"/>
    <x v="3285"/>
    <b v="0"/>
    <n v="2"/>
    <b v="0"/>
    <x v="12"/>
    <n v="6.2500000000000003E-3"/>
    <n v="63.5"/>
    <x v="0"/>
    <m/>
  </r>
  <r>
    <n v="3950"/>
    <x v="3280"/>
    <s v="With the Great Elephant Repertory we can reach those children who are perceived unreachable, educating them through performance art."/>
    <n v="4000"/>
    <n v="25"/>
    <x v="3"/>
    <x v="0"/>
    <s v="USD"/>
    <x v="3264"/>
    <x v="3286"/>
    <b v="0"/>
    <n v="1"/>
    <b v="0"/>
    <x v="4"/>
    <n v="6.2500000000000003E-3"/>
    <n v="13"/>
    <x v="0"/>
    <m/>
  </r>
  <r>
    <n v="1312"/>
    <x v="3281"/>
    <s v="People loved the original Black and Gray GoSolo hats and asked for more. So we received sample for 3 more colors!"/>
    <n v="4600"/>
    <n v="28"/>
    <x v="1"/>
    <x v="0"/>
    <s v="USD"/>
    <x v="3265"/>
    <x v="3287"/>
    <b v="0"/>
    <n v="1"/>
    <b v="0"/>
    <x v="3"/>
    <n v="6.0869565217391303E-3"/>
    <n v="14.5"/>
    <x v="0"/>
    <m/>
  </r>
  <r>
    <n v="2411"/>
    <x v="3282"/>
    <s v="I want to create an authentic German food truck to travel all over the US. Spreading amazing German Food to Summer Time Music Festivals"/>
    <n v="25000"/>
    <n v="151"/>
    <x v="3"/>
    <x v="0"/>
    <s v="USD"/>
    <x v="3266"/>
    <x v="3288"/>
    <b v="0"/>
    <n v="3"/>
    <b v="0"/>
    <x v="37"/>
    <n v="6.0400000000000002E-3"/>
    <n v="77"/>
    <x v="0"/>
    <m/>
  </r>
  <r>
    <n v="2580"/>
    <x v="3283"/>
    <s v="Planning to build this truck into a full rolling fold out cook shack,providing clean cold drinking water to all festival goers"/>
    <n v="8500"/>
    <n v="51"/>
    <x v="1"/>
    <x v="0"/>
    <s v="USD"/>
    <x v="3267"/>
    <x v="3289"/>
    <b v="0"/>
    <n v="2"/>
    <b v="0"/>
    <x v="37"/>
    <n v="6.0000000000000001E-3"/>
    <n v="26.5"/>
    <x v="0"/>
    <m/>
  </r>
  <r>
    <n v="917"/>
    <x v="3284"/>
    <s v="2014 World Cup / Copa do Mundo is creating much controversy. The song and video support and promote music &amp; sports education for all."/>
    <n v="5000"/>
    <n v="30"/>
    <x v="3"/>
    <x v="0"/>
    <s v="USD"/>
    <x v="3268"/>
    <x v="3290"/>
    <b v="0"/>
    <n v="1"/>
    <b v="0"/>
    <x v="27"/>
    <n v="6.0000000000000001E-3"/>
    <n v="15.5"/>
    <x v="0"/>
    <m/>
  </r>
  <r>
    <n v="2506"/>
    <x v="3285"/>
    <s v="Love cereal as much as we do? Then we need your help! We are opening a worldwide cereal cafe, serving the best in imported cereals!"/>
    <n v="5000"/>
    <n v="30"/>
    <x v="3"/>
    <x v="1"/>
    <s v="GBP"/>
    <x v="3269"/>
    <x v="3291"/>
    <b v="0"/>
    <n v="2"/>
    <b v="0"/>
    <x v="40"/>
    <n v="6.0000000000000001E-3"/>
    <n v="16"/>
    <x v="0"/>
    <m/>
  </r>
  <r>
    <n v="3966"/>
    <x v="3286"/>
    <s v="MNDT will be the first Moroccan Team in history to participate in the WSDC. the worldâ€™s biggest high school debate tournament."/>
    <n v="7500"/>
    <n v="45"/>
    <x v="3"/>
    <x v="0"/>
    <s v="USD"/>
    <x v="3270"/>
    <x v="3292"/>
    <b v="0"/>
    <n v="2"/>
    <b v="0"/>
    <x v="4"/>
    <n v="6.0000000000000001E-3"/>
    <n v="23.5"/>
    <x v="0"/>
    <m/>
  </r>
  <r>
    <n v="2650"/>
    <x v="3287"/>
    <s v="A fully stabilized, mobile, research grade telescope/media platform, used to bring outreach astronomy to those who don't have access."/>
    <n v="60000"/>
    <n v="358"/>
    <x v="1"/>
    <x v="0"/>
    <s v="USD"/>
    <x v="3271"/>
    <x v="3293"/>
    <b v="0"/>
    <n v="5"/>
    <b v="0"/>
    <x v="5"/>
    <n v="5.966666666666667E-3"/>
    <n v="181.5"/>
    <x v="0"/>
    <m/>
  </r>
  <r>
    <n v="1724"/>
    <x v="3288"/>
    <s v="We are just some guys who Love the Lord and want to share our personal experiences of what GOD has done for us through our music."/>
    <n v="6000"/>
    <n v="35"/>
    <x v="3"/>
    <x v="0"/>
    <s v="USD"/>
    <x v="3272"/>
    <x v="3294"/>
    <b v="0"/>
    <n v="4"/>
    <b v="0"/>
    <x v="21"/>
    <n v="5.8333333333333336E-3"/>
    <n v="19.5"/>
    <x v="0"/>
    <m/>
  </r>
  <r>
    <n v="146"/>
    <x v="3289"/>
    <s v="California and the west have declared their refusal to support the election of a staunch conservative president. Will it be Civil War?"/>
    <n v="20000"/>
    <n v="115"/>
    <x v="1"/>
    <x v="0"/>
    <s v="USD"/>
    <x v="3273"/>
    <x v="3295"/>
    <b v="0"/>
    <n v="3"/>
    <b v="0"/>
    <x v="22"/>
    <n v="5.7499999999999999E-3"/>
    <n v="59"/>
    <x v="0"/>
    <m/>
  </r>
  <r>
    <n v="2351"/>
    <x v="3290"/>
    <s v="Donate $30 or more and receive a free selfie stick."/>
    <n v="18900"/>
    <n v="108"/>
    <x v="1"/>
    <x v="11"/>
    <s v="NZD"/>
    <x v="3274"/>
    <x v="3296"/>
    <b v="0"/>
    <n v="7"/>
    <b v="0"/>
    <x v="38"/>
    <n v="5.7142857142857143E-3"/>
    <n v="57.5"/>
    <x v="0"/>
    <m/>
  </r>
  <r>
    <n v="2121"/>
    <x v="3291"/>
    <s v="Join us on an epic journey to discover a millennia old secret which will change the world forever."/>
    <n v="50000"/>
    <n v="284"/>
    <x v="3"/>
    <x v="17"/>
    <s v="CHF"/>
    <x v="3275"/>
    <x v="3297"/>
    <b v="0"/>
    <n v="10"/>
    <b v="0"/>
    <x v="29"/>
    <n v="5.6800000000000002E-3"/>
    <n v="147"/>
    <x v="0"/>
    <m/>
  </r>
  <r>
    <n v="586"/>
    <x v="3292"/>
    <s v="Employ College is a movement for companies to hire college graduates from their respected institutions."/>
    <n v="10000"/>
    <n v="56"/>
    <x v="3"/>
    <x v="0"/>
    <s v="USD"/>
    <x v="3276"/>
    <x v="3298"/>
    <b v="0"/>
    <n v="4"/>
    <b v="0"/>
    <x v="38"/>
    <n v="5.5999999999999999E-3"/>
    <n v="30"/>
    <x v="0"/>
    <m/>
  </r>
  <r>
    <n v="974"/>
    <x v="3293"/>
    <s v="The device that allows those with artificial knees or arthritic knees to kneel down without putting pressure on their knees."/>
    <n v="50000"/>
    <n v="280"/>
    <x v="3"/>
    <x v="0"/>
    <s v="USD"/>
    <x v="3277"/>
    <x v="3299"/>
    <b v="0"/>
    <n v="3"/>
    <b v="0"/>
    <x v="3"/>
    <n v="5.5999999999999999E-3"/>
    <n v="141.5"/>
    <x v="0"/>
    <m/>
  </r>
  <r>
    <n v="1082"/>
    <x v="3294"/>
    <s v="Challenge your trivia skills in this action oriented game against several opponents across time."/>
    <n v="10000"/>
    <n v="56"/>
    <x v="3"/>
    <x v="0"/>
    <s v="USD"/>
    <x v="3278"/>
    <x v="3300"/>
    <b v="0"/>
    <n v="3"/>
    <b v="0"/>
    <x v="29"/>
    <n v="5.5999999999999999E-3"/>
    <n v="29.5"/>
    <x v="0"/>
    <m/>
  </r>
  <r>
    <n v="2415"/>
    <x v="3295"/>
    <s v="It will be ridiculously easy to become addicted to the full, rich flavor of locally raised beef, pork, and more..."/>
    <n v="60000"/>
    <n v="335"/>
    <x v="3"/>
    <x v="0"/>
    <s v="USD"/>
    <x v="3279"/>
    <x v="3301"/>
    <b v="0"/>
    <n v="6"/>
    <b v="0"/>
    <x v="37"/>
    <n v="5.5833333333333334E-3"/>
    <n v="170.5"/>
    <x v="0"/>
    <m/>
  </r>
  <r>
    <n v="541"/>
    <x v="3296"/>
    <s v="A website dedicated to local Kink Communities; to find others with matching interests and bring them together."/>
    <n v="4500"/>
    <n v="25"/>
    <x v="3"/>
    <x v="0"/>
    <s v="USD"/>
    <x v="3280"/>
    <x v="3302"/>
    <b v="0"/>
    <n v="1"/>
    <b v="0"/>
    <x v="38"/>
    <n v="5.5555555555555558E-3"/>
    <n v="13"/>
    <x v="0"/>
    <m/>
  </r>
  <r>
    <n v="1577"/>
    <x v="3297"/>
    <s v="I've been putting together a portfolio of fine abstract photography of the highest quality, color, and design. A vision of beauty!"/>
    <n v="10000"/>
    <n v="55"/>
    <x v="1"/>
    <x v="0"/>
    <s v="USD"/>
    <x v="3281"/>
    <x v="3303"/>
    <b v="0"/>
    <n v="2"/>
    <b v="0"/>
    <x v="36"/>
    <n v="5.4999999999999997E-3"/>
    <n v="28.5"/>
    <x v="0"/>
    <m/>
  </r>
  <r>
    <n v="3866"/>
    <x v="3298"/>
    <s v="A funny, moving, witty piece about a girl, her oboe, and her dreams."/>
    <n v="2000"/>
    <n v="11"/>
    <x v="3"/>
    <x v="0"/>
    <s v="USD"/>
    <x v="3282"/>
    <x v="3304"/>
    <b v="0"/>
    <n v="2"/>
    <b v="0"/>
    <x v="4"/>
    <n v="5.4999999999999997E-3"/>
    <n v="6.5"/>
    <x v="0"/>
    <m/>
  </r>
  <r>
    <n v="1242"/>
    <x v="3299"/>
    <s v="Cellphonia 9/11 (http://cellphonia.org/911/) is one of the performance pieces in the Music After marathon concert on 9.11.11"/>
    <n v="911"/>
    <n v="5"/>
    <x v="1"/>
    <x v="0"/>
    <s v="USD"/>
    <x v="3283"/>
    <x v="3305"/>
    <b v="0"/>
    <n v="1"/>
    <b v="0"/>
    <x v="33"/>
    <n v="5.4884742041712408E-3"/>
    <n v="3"/>
    <x v="0"/>
    <m/>
  </r>
  <r>
    <n v="164"/>
    <x v="3300"/>
    <s v="Two cousins are caught up in the private war between warrior class angels and demons. You may be caught up too and not realize it yet."/>
    <n v="120000"/>
    <n v="640"/>
    <x v="3"/>
    <x v="0"/>
    <s v="USD"/>
    <x v="3284"/>
    <x v="3306"/>
    <b v="0"/>
    <n v="7"/>
    <b v="0"/>
    <x v="30"/>
    <n v="5.3333333333333332E-3"/>
    <n v="323.5"/>
    <x v="0"/>
    <m/>
  </r>
  <r>
    <n v="691"/>
    <x v="3301"/>
    <s v="Personalizing your Apple Watch has never been easier. Ten different colors to match any lifestyle. Time is precious, protect it."/>
    <n v="50000"/>
    <n v="260"/>
    <x v="3"/>
    <x v="0"/>
    <s v="USD"/>
    <x v="3285"/>
    <x v="3307"/>
    <b v="0"/>
    <n v="10"/>
    <b v="0"/>
    <x v="3"/>
    <n v="5.1999999999999998E-3"/>
    <n v="135"/>
    <x v="0"/>
    <m/>
  </r>
  <r>
    <n v="1110"/>
    <x v="3302"/>
    <s v="PSI is a game about a group of people dealing with the effects of Nightmares becoming reality, life will never be the same."/>
    <n v="50000"/>
    <n v="255"/>
    <x v="3"/>
    <x v="0"/>
    <s v="USD"/>
    <x v="3286"/>
    <x v="3308"/>
    <b v="0"/>
    <n v="11"/>
    <b v="0"/>
    <x v="29"/>
    <n v="5.1000000000000004E-3"/>
    <n v="133"/>
    <x v="0"/>
    <m/>
  </r>
  <r>
    <n v="1875"/>
    <x v="3303"/>
    <s v="Sea opposition of Crab's family and angry fishes. Who is going to win, and who is going to loose ?!"/>
    <n v="10000"/>
    <n v="51"/>
    <x v="3"/>
    <x v="0"/>
    <s v="USD"/>
    <x v="3287"/>
    <x v="3309"/>
    <b v="0"/>
    <n v="3"/>
    <b v="0"/>
    <x v="25"/>
    <n v="5.1000000000000004E-3"/>
    <n v="27"/>
    <x v="0"/>
    <m/>
  </r>
  <r>
    <n v="1916"/>
    <x v="3304"/>
    <s v="The Paint Can Holder Makes Painting Easier and Safer on Extension Ladders."/>
    <n v="20000"/>
    <n v="102"/>
    <x v="3"/>
    <x v="0"/>
    <s v="USD"/>
    <x v="3288"/>
    <x v="3310"/>
    <b v="0"/>
    <n v="6"/>
    <b v="0"/>
    <x v="31"/>
    <n v="5.1000000000000004E-3"/>
    <n v="54"/>
    <x v="0"/>
    <m/>
  </r>
  <r>
    <n v="1320"/>
    <x v="3305"/>
    <s v="Falls are the main cause of injury to elderly. Our wearable detects falls, sends notifications and streams health data in real time."/>
    <n v="100000"/>
    <n v="503"/>
    <x v="1"/>
    <x v="14"/>
    <s v="EUR"/>
    <x v="3289"/>
    <x v="3311"/>
    <b v="0"/>
    <n v="3"/>
    <b v="0"/>
    <x v="3"/>
    <n v="5.0299999999999997E-3"/>
    <n v="253"/>
    <x v="0"/>
    <m/>
  </r>
  <r>
    <n v="2568"/>
    <x v="3306"/>
    <s v="Barney's is seriously delicious New York food. Cooking everything from scratch on our American food truck. London here we come..."/>
    <n v="10000"/>
    <n v="50"/>
    <x v="1"/>
    <x v="1"/>
    <s v="GBP"/>
    <x v="3290"/>
    <x v="3312"/>
    <b v="0"/>
    <n v="1"/>
    <b v="0"/>
    <x v="37"/>
    <n v="5.0000000000000001E-3"/>
    <n v="25.5"/>
    <x v="0"/>
    <m/>
  </r>
  <r>
    <n v="919"/>
    <x v="3307"/>
    <s v="Cool jazz with a New Orleans flavor."/>
    <n v="20000"/>
    <n v="100"/>
    <x v="3"/>
    <x v="0"/>
    <s v="USD"/>
    <x v="3291"/>
    <x v="3313"/>
    <b v="0"/>
    <n v="1"/>
    <b v="0"/>
    <x v="27"/>
    <n v="5.0000000000000001E-3"/>
    <n v="50.5"/>
    <x v="0"/>
    <m/>
  </r>
  <r>
    <n v="1099"/>
    <x v="3308"/>
    <s v="Xeno is an FPS which combines all the best elements of old school and modern games to create a fresh and unique gameplay experience."/>
    <n v="5000"/>
    <n v="25"/>
    <x v="3"/>
    <x v="1"/>
    <s v="GBP"/>
    <x v="3292"/>
    <x v="3314"/>
    <b v="0"/>
    <n v="1"/>
    <b v="0"/>
    <x v="29"/>
    <n v="5.0000000000000001E-3"/>
    <n v="13"/>
    <x v="0"/>
    <m/>
  </r>
  <r>
    <n v="1113"/>
    <x v="3309"/>
    <s v="A start up YouTube PC Gaming channel named ''Jeansie''. Comprised of witty banter and slightly above average  gaming skills :)"/>
    <n v="1000"/>
    <n v="5"/>
    <x v="3"/>
    <x v="1"/>
    <s v="GBP"/>
    <x v="3293"/>
    <x v="3315"/>
    <b v="0"/>
    <n v="1"/>
    <b v="0"/>
    <x v="29"/>
    <n v="5.0000000000000001E-3"/>
    <n v="3"/>
    <x v="0"/>
    <m/>
  </r>
  <r>
    <n v="1126"/>
    <x v="3310"/>
    <s v="Imagine a science class where the teacher walks in a says &quot;Take out your cell phone and play a game.&quot;"/>
    <n v="2000"/>
    <n v="10"/>
    <x v="3"/>
    <x v="0"/>
    <s v="USD"/>
    <x v="3294"/>
    <x v="3316"/>
    <b v="0"/>
    <n v="2"/>
    <b v="0"/>
    <x v="25"/>
    <n v="5.0000000000000001E-3"/>
    <n v="6"/>
    <x v="0"/>
    <m/>
  </r>
  <r>
    <n v="1407"/>
    <x v="3311"/>
    <s v="I traveled, I took pictures, I met people, I ate. Then I wrote a travel journal that needs editing, translation, and publishing."/>
    <n v="3000"/>
    <n v="15"/>
    <x v="3"/>
    <x v="0"/>
    <s v="USD"/>
    <x v="3295"/>
    <x v="3317"/>
    <b v="0"/>
    <n v="2"/>
    <b v="0"/>
    <x v="39"/>
    <n v="5.0000000000000001E-3"/>
    <n v="8.5"/>
    <x v="0"/>
    <m/>
  </r>
  <r>
    <n v="1581"/>
    <x v="3312"/>
    <s v="Photographic canvas prints depicting different scenes from around the globe, including local images taken in Sussex England."/>
    <n v="1000"/>
    <n v="5"/>
    <x v="3"/>
    <x v="1"/>
    <s v="GBP"/>
    <x v="3296"/>
    <x v="3318"/>
    <b v="0"/>
    <n v="1"/>
    <b v="0"/>
    <x v="24"/>
    <n v="5.0000000000000001E-3"/>
    <n v="3"/>
    <x v="0"/>
    <m/>
  </r>
  <r>
    <n v="1789"/>
    <x v="3313"/>
    <s v="I want to create a portfolio to show all the aspects of the adrenaline filled game of paintball. Focusing on tournament players"/>
    <n v="8000"/>
    <n v="40"/>
    <x v="3"/>
    <x v="0"/>
    <s v="USD"/>
    <x v="3297"/>
    <x v="3319"/>
    <b v="1"/>
    <n v="4"/>
    <b v="0"/>
    <x v="9"/>
    <n v="5.0000000000000001E-3"/>
    <n v="22"/>
    <x v="0"/>
    <m/>
  </r>
  <r>
    <n v="1866"/>
    <x v="3314"/>
    <s v="A mobile application that will allow math learners to practice math operations and improve critical thinking. Ideal for ages 7 to 12."/>
    <n v="25000"/>
    <n v="125"/>
    <x v="3"/>
    <x v="0"/>
    <s v="USD"/>
    <x v="3298"/>
    <x v="3320"/>
    <b v="0"/>
    <n v="2"/>
    <b v="0"/>
    <x v="25"/>
    <n v="5.0000000000000001E-3"/>
    <n v="63.5"/>
    <x v="0"/>
    <m/>
  </r>
  <r>
    <n v="2583"/>
    <x v="3315"/>
    <s v="Crazy Daisy will become the newest member of the food truck distributors in Kansas City, Missouri."/>
    <n v="1000"/>
    <n v="5"/>
    <x v="3"/>
    <x v="0"/>
    <s v="USD"/>
    <x v="3299"/>
    <x v="3321"/>
    <b v="0"/>
    <n v="5"/>
    <b v="0"/>
    <x v="37"/>
    <n v="5.0000000000000001E-3"/>
    <n v="5"/>
    <x v="0"/>
    <m/>
  </r>
  <r>
    <n v="2893"/>
    <x v="3316"/>
    <s v="Fundraising for REDISCOVERING KIA THE PLAY"/>
    <n v="5000"/>
    <n v="25"/>
    <x v="3"/>
    <x v="0"/>
    <s v="USD"/>
    <x v="3300"/>
    <x v="3322"/>
    <b v="0"/>
    <n v="2"/>
    <b v="0"/>
    <x v="4"/>
    <n v="5.0000000000000001E-3"/>
    <n v="13.5"/>
    <x v="0"/>
    <m/>
  </r>
  <r>
    <n v="553"/>
    <x v="3317"/>
    <s v="Groundbreaking New Classifieds Website Grows Into Largest Nationwide Coverage By Turning Users Into Entrepreneurs"/>
    <n v="25000"/>
    <n v="123"/>
    <x v="3"/>
    <x v="0"/>
    <s v="USD"/>
    <x v="3301"/>
    <x v="3323"/>
    <b v="0"/>
    <n v="6"/>
    <b v="0"/>
    <x v="38"/>
    <n v="4.9199999999999999E-3"/>
    <n v="64.5"/>
    <x v="0"/>
    <m/>
  </r>
  <r>
    <n v="2435"/>
    <x v="3318"/>
    <s v="Healthy, paleo food nearby gym and office areas. You pic your order and pay in the app and pic your time for just pic up the food."/>
    <n v="250000"/>
    <n v="1224"/>
    <x v="3"/>
    <x v="10"/>
    <s v="SEK"/>
    <x v="3302"/>
    <x v="3324"/>
    <b v="0"/>
    <n v="4"/>
    <b v="0"/>
    <x v="37"/>
    <n v="4.8960000000000002E-3"/>
    <n v="614"/>
    <x v="0"/>
    <m/>
  </r>
  <r>
    <n v="1148"/>
    <x v="3319"/>
    <s v="New local (Louisville, KY.) food truck with a refreshing spin on rolling kitchens."/>
    <n v="15000"/>
    <n v="73"/>
    <x v="3"/>
    <x v="0"/>
    <s v="USD"/>
    <x v="3303"/>
    <x v="3325"/>
    <b v="0"/>
    <n v="3"/>
    <b v="0"/>
    <x v="37"/>
    <n v="4.8666666666666667E-3"/>
    <n v="38"/>
    <x v="0"/>
    <m/>
  </r>
  <r>
    <n v="3077"/>
    <x v="3320"/>
    <s v="I've created a live workshop for men who cannot afford it, giving them an opportunity to have healing, peace &amp; love in their lives."/>
    <n v="22000"/>
    <n v="105"/>
    <x v="3"/>
    <x v="7"/>
    <s v="CAD"/>
    <x v="3304"/>
    <x v="3326"/>
    <b v="0"/>
    <n v="2"/>
    <b v="0"/>
    <x v="12"/>
    <n v="4.7727272727272731E-3"/>
    <n v="53.5"/>
    <x v="0"/>
    <m/>
  </r>
  <r>
    <n v="2695"/>
    <x v="3321"/>
    <s v="I am creating food magic on the go! Amazing food isn't just for sitdown restaraunts anymore!"/>
    <n v="15000"/>
    <n v="71"/>
    <x v="3"/>
    <x v="0"/>
    <s v="USD"/>
    <x v="3305"/>
    <x v="3327"/>
    <b v="0"/>
    <n v="3"/>
    <b v="0"/>
    <x v="37"/>
    <n v="4.7333333333333333E-3"/>
    <n v="37"/>
    <x v="0"/>
    <m/>
  </r>
  <r>
    <n v="1124"/>
    <x v="3322"/>
    <s v="Disaster Defender is a Mobile RPG that puts you right into the action of a Disaster, saving lives and property like a real life hero!"/>
    <n v="90000"/>
    <n v="425"/>
    <x v="3"/>
    <x v="0"/>
    <s v="USD"/>
    <x v="3306"/>
    <x v="3328"/>
    <b v="0"/>
    <n v="7"/>
    <b v="0"/>
    <x v="25"/>
    <n v="4.7222222222222223E-3"/>
    <n v="216"/>
    <x v="0"/>
    <m/>
  </r>
  <r>
    <n v="992"/>
    <x v="3323"/>
    <s v="The HOTTEST and COOLEST thing yet! WairConditioning... an entirely new level of comfortability!"/>
    <n v="100000"/>
    <n v="467"/>
    <x v="3"/>
    <x v="0"/>
    <s v="USD"/>
    <x v="3307"/>
    <x v="3329"/>
    <b v="0"/>
    <n v="4"/>
    <b v="0"/>
    <x v="3"/>
    <n v="4.6699999999999997E-3"/>
    <n v="235.5"/>
    <x v="0"/>
    <m/>
  </r>
  <r>
    <n v="1158"/>
    <x v="3324"/>
    <s v="It's been my dream to start my own cupcake bakery and it's now or never. Help me take the first steps toward building my dream."/>
    <n v="7500"/>
    <n v="35"/>
    <x v="3"/>
    <x v="0"/>
    <s v="USD"/>
    <x v="3308"/>
    <x v="3330"/>
    <b v="0"/>
    <n v="3"/>
    <b v="0"/>
    <x v="37"/>
    <n v="4.6666666666666671E-3"/>
    <n v="19"/>
    <x v="0"/>
    <m/>
  </r>
  <r>
    <n v="1109"/>
    <x v="3325"/>
    <s v="Our goal is to open a video game museum, art gallery, free play arcade, game lounge, cosplay and event center here in Flint Michigan!"/>
    <n v="10000"/>
    <n v="45"/>
    <x v="3"/>
    <x v="0"/>
    <s v="USD"/>
    <x v="3309"/>
    <x v="3331"/>
    <b v="0"/>
    <n v="3"/>
    <b v="0"/>
    <x v="29"/>
    <n v="4.4999999999999997E-3"/>
    <n v="24"/>
    <x v="0"/>
    <m/>
  </r>
  <r>
    <n v="1873"/>
    <x v="3326"/>
    <s v="It's time for The Red Card Blue Card Game to be available everywhere! Help save the sanity of ALL parent's! Help make it an App!!"/>
    <n v="8000"/>
    <n v="36"/>
    <x v="3"/>
    <x v="7"/>
    <s v="CAD"/>
    <x v="3310"/>
    <x v="3332"/>
    <b v="0"/>
    <n v="2"/>
    <b v="0"/>
    <x v="25"/>
    <n v="4.4999999999999997E-3"/>
    <n v="19"/>
    <x v="0"/>
    <m/>
  </r>
  <r>
    <n v="1543"/>
    <x v="3327"/>
    <s v="I plan to take pictures of the sunrise in the MidWest every day in 2015 and compile them in a slide show for distribution."/>
    <n v="2250"/>
    <n v="10"/>
    <x v="3"/>
    <x v="0"/>
    <s v="USD"/>
    <x v="3311"/>
    <x v="3333"/>
    <b v="0"/>
    <n v="1"/>
    <b v="0"/>
    <x v="34"/>
    <n v="4.4444444444444444E-3"/>
    <n v="5.5"/>
    <x v="0"/>
    <m/>
  </r>
  <r>
    <n v="420"/>
    <x v="3328"/>
    <s v="I wish to professionally voice 10 old-school &quot;POPEYE&quot; tv clips, have my voice edited in as Olive Oyl, then post the demo series online."/>
    <n v="3300"/>
    <n v="14.5"/>
    <x v="3"/>
    <x v="0"/>
    <s v="USD"/>
    <x v="3312"/>
    <x v="3334"/>
    <b v="0"/>
    <n v="3"/>
    <b v="0"/>
    <x v="28"/>
    <n v="4.3939393939393936E-3"/>
    <n v="8.75"/>
    <x v="0"/>
    <m/>
  </r>
  <r>
    <n v="2741"/>
    <x v="3329"/>
    <s v="Help me publish my 1st children's book as an aspiring author!"/>
    <n v="8000"/>
    <n v="35"/>
    <x v="3"/>
    <x v="0"/>
    <s v="USD"/>
    <x v="3313"/>
    <x v="3335"/>
    <b v="0"/>
    <n v="4"/>
    <b v="0"/>
    <x v="32"/>
    <n v="4.3750000000000004E-3"/>
    <n v="19.5"/>
    <x v="0"/>
    <m/>
  </r>
  <r>
    <n v="505"/>
    <x v="3330"/>
    <s v="This wonderful movie will tells the story of two adorable aliens who crash land into a familyâ€™s backyard, and travel the Earth."/>
    <n v="12000"/>
    <n v="52"/>
    <x v="3"/>
    <x v="0"/>
    <s v="USD"/>
    <x v="3314"/>
    <x v="3336"/>
    <b v="0"/>
    <n v="14"/>
    <b v="0"/>
    <x v="28"/>
    <n v="4.3333333333333331E-3"/>
    <n v="33"/>
    <x v="0"/>
    <m/>
  </r>
  <r>
    <n v="2402"/>
    <x v="3331"/>
    <s v="Small town, delicious treats, and a mobile truck"/>
    <n v="12000"/>
    <n v="52"/>
    <x v="3"/>
    <x v="0"/>
    <s v="USD"/>
    <x v="3315"/>
    <x v="3337"/>
    <b v="0"/>
    <n v="1"/>
    <b v="0"/>
    <x v="37"/>
    <n v="4.3333333333333331E-3"/>
    <n v="26.5"/>
    <x v="0"/>
    <m/>
  </r>
  <r>
    <n v="2862"/>
    <x v="3332"/>
    <s v="&quot;Get Your Life Back&quot; is a dynamic stage play that deals with true issues of life that reign in the lives of many people everyday."/>
    <n v="12700"/>
    <n v="55"/>
    <x v="3"/>
    <x v="0"/>
    <s v="USD"/>
    <x v="3316"/>
    <x v="3338"/>
    <b v="0"/>
    <n v="3"/>
    <b v="0"/>
    <x v="4"/>
    <n v="4.3307086614173228E-3"/>
    <n v="29"/>
    <x v="0"/>
    <m/>
  </r>
  <r>
    <n v="575"/>
    <x v="3333"/>
    <s v="Wird der PC nicht genutzt, belohnt Gridcoin Rechenleistung fÃ¼r wissenschaftlichen Fortschritt - Uscore macht diese Forschung zum Spiel!"/>
    <n v="60000"/>
    <n v="259"/>
    <x v="3"/>
    <x v="2"/>
    <s v="EUR"/>
    <x v="3317"/>
    <x v="3339"/>
    <b v="0"/>
    <n v="4"/>
    <b v="0"/>
    <x v="38"/>
    <n v="4.3166666666666666E-3"/>
    <n v="131.5"/>
    <x v="0"/>
    <m/>
  </r>
  <r>
    <n v="595"/>
    <x v="3334"/>
    <s v="MyBestInterest.org elminates election research by quickly identifying the candidates that will best represent your interests."/>
    <n v="100000"/>
    <n v="426"/>
    <x v="3"/>
    <x v="0"/>
    <s v="USD"/>
    <x v="3318"/>
    <x v="3340"/>
    <b v="0"/>
    <n v="8"/>
    <b v="0"/>
    <x v="38"/>
    <n v="4.2599999999999999E-3"/>
    <n v="217"/>
    <x v="0"/>
    <m/>
  </r>
  <r>
    <n v="571"/>
    <x v="3335"/>
    <s v="Snag-A-Slip is an online platform that connects boaters with awesome marinas and available boat slips so that they can book with ease."/>
    <n v="25000"/>
    <n v="106"/>
    <x v="3"/>
    <x v="0"/>
    <s v="USD"/>
    <x v="3319"/>
    <x v="3341"/>
    <b v="0"/>
    <n v="2"/>
    <b v="0"/>
    <x v="38"/>
    <n v="4.2399999999999998E-3"/>
    <n v="54"/>
    <x v="0"/>
    <m/>
  </r>
  <r>
    <n v="900"/>
    <x v="3336"/>
    <s v="With Project Revive, I aim to protect and nurture the creative impulse through music."/>
    <n v="5000"/>
    <n v="21"/>
    <x v="3"/>
    <x v="0"/>
    <s v="USD"/>
    <x v="3320"/>
    <x v="3342"/>
    <b v="0"/>
    <n v="2"/>
    <b v="0"/>
    <x v="27"/>
    <n v="4.1999999999999997E-3"/>
    <n v="11.5"/>
    <x v="0"/>
    <m/>
  </r>
  <r>
    <n v="1405"/>
    <x v="3337"/>
    <s v="Will more people read the Bible if it were translated into Emoticons?"/>
    <n v="25000"/>
    <n v="105"/>
    <x v="3"/>
    <x v="0"/>
    <s v="USD"/>
    <x v="3321"/>
    <x v="3343"/>
    <b v="1"/>
    <n v="17"/>
    <b v="0"/>
    <x v="39"/>
    <n v="4.1999999999999997E-3"/>
    <n v="61"/>
    <x v="0"/>
    <m/>
  </r>
  <r>
    <n v="3961"/>
    <x v="3338"/>
    <s v="I've written a fun new play exploring the reality of gay stereotypes in 2014 - with accommodation and venue hire it needs some dough :)"/>
    <n v="5000"/>
    <n v="21"/>
    <x v="3"/>
    <x v="1"/>
    <s v="GBP"/>
    <x v="3322"/>
    <x v="3344"/>
    <b v="0"/>
    <n v="2"/>
    <b v="0"/>
    <x v="4"/>
    <n v="4.1999999999999997E-3"/>
    <n v="11.5"/>
    <x v="0"/>
    <m/>
  </r>
  <r>
    <n v="4041"/>
    <x v="3339"/>
    <s v="A bold, colouful, vibrant play centred around the last remaining monarchy of Africa."/>
    <n v="5000"/>
    <n v="21"/>
    <x v="3"/>
    <x v="1"/>
    <s v="GBP"/>
    <x v="3323"/>
    <x v="3345"/>
    <b v="0"/>
    <n v="2"/>
    <b v="0"/>
    <x v="4"/>
    <n v="4.1999999999999997E-3"/>
    <n v="11.5"/>
    <x v="0"/>
    <m/>
  </r>
  <r>
    <n v="190"/>
    <x v="3340"/>
    <s v="Because hope can be a 4 letter word"/>
    <n v="12000"/>
    <n v="50"/>
    <x v="3"/>
    <x v="0"/>
    <s v="USD"/>
    <x v="3324"/>
    <x v="3346"/>
    <b v="0"/>
    <n v="1"/>
    <b v="0"/>
    <x v="30"/>
    <n v="4.1666666666666666E-3"/>
    <n v="25.5"/>
    <x v="0"/>
    <m/>
  </r>
  <r>
    <n v="1988"/>
    <x v="3341"/>
    <s v="Expressing art in an image!"/>
    <n v="6000"/>
    <n v="25"/>
    <x v="3"/>
    <x v="0"/>
    <s v="USD"/>
    <x v="3325"/>
    <x v="3347"/>
    <b v="0"/>
    <n v="1"/>
    <b v="0"/>
    <x v="35"/>
    <n v="4.1666666666666666E-3"/>
    <n v="13"/>
    <x v="0"/>
    <m/>
  </r>
  <r>
    <n v="1143"/>
    <x v="3342"/>
    <s v="Convergence: RiftWars is a easy to approach competitive turn-based strategy game, featuring quick game play and military tactics."/>
    <n v="45000"/>
    <n v="186"/>
    <x v="3"/>
    <x v="0"/>
    <s v="USD"/>
    <x v="3326"/>
    <x v="3348"/>
    <b v="0"/>
    <n v="8"/>
    <b v="0"/>
    <x v="25"/>
    <n v="4.1333333333333335E-3"/>
    <n v="97"/>
    <x v="0"/>
    <m/>
  </r>
  <r>
    <n v="2884"/>
    <x v="3343"/>
    <s v="Come explore the dream world of Jim Morrison, rock singer, mystic, poet, shaman."/>
    <n v="45000"/>
    <n v="185"/>
    <x v="3"/>
    <x v="0"/>
    <s v="USD"/>
    <x v="3327"/>
    <x v="3349"/>
    <b v="0"/>
    <n v="4"/>
    <b v="0"/>
    <x v="4"/>
    <n v="4.1111111111111114E-3"/>
    <n v="94.5"/>
    <x v="0"/>
    <m/>
  </r>
  <r>
    <n v="709"/>
    <x v="3344"/>
    <s v="A &quot;handheld&quot; light, which eases the way you illuminate objects and/or paths."/>
    <n v="15000"/>
    <n v="61"/>
    <x v="3"/>
    <x v="0"/>
    <s v="USD"/>
    <x v="3328"/>
    <x v="3350"/>
    <b v="0"/>
    <n v="2"/>
    <b v="0"/>
    <x v="3"/>
    <n v="4.0666666666666663E-3"/>
    <n v="31.5"/>
    <x v="0"/>
    <m/>
  </r>
  <r>
    <n v="230"/>
    <x v="3345"/>
    <s v="In Love There's War is a spicy web series that will have viewers at the edge of their seats as deception and hidden secrecies unravel."/>
    <n v="15000"/>
    <n v="60"/>
    <x v="3"/>
    <x v="0"/>
    <s v="USD"/>
    <x v="3329"/>
    <x v="3351"/>
    <b v="0"/>
    <n v="2"/>
    <b v="0"/>
    <x v="30"/>
    <n v="4.0000000000000001E-3"/>
    <n v="31"/>
    <x v="0"/>
    <m/>
  </r>
  <r>
    <n v="662"/>
    <x v="3346"/>
    <s v="A stylish, durable safety light band on your wrist or ankle holds a watch or another modular accessory."/>
    <n v="39000"/>
    <n v="156"/>
    <x v="3"/>
    <x v="0"/>
    <s v="USD"/>
    <x v="3330"/>
    <x v="3352"/>
    <b v="0"/>
    <n v="4"/>
    <b v="0"/>
    <x v="3"/>
    <n v="4.0000000000000001E-3"/>
    <n v="80"/>
    <x v="0"/>
    <m/>
  </r>
  <r>
    <n v="778"/>
    <x v="3347"/>
    <s v="Laughter, tears and good times in the warm glow of Summer s Love. The perfect recipe for the winter blahs."/>
    <n v="500"/>
    <n v="2"/>
    <x v="3"/>
    <x v="0"/>
    <s v="USD"/>
    <x v="3331"/>
    <x v="3353"/>
    <b v="0"/>
    <n v="1"/>
    <b v="0"/>
    <x v="26"/>
    <n v="4.0000000000000001E-3"/>
    <n v="1.5"/>
    <x v="0"/>
    <m/>
  </r>
  <r>
    <n v="1170"/>
    <x v="3348"/>
    <s v="They are sweet, sticky and incredibly addictive. People are left with a huge smile and a full stomach but still ask for more!!!"/>
    <n v="25000"/>
    <n v="100"/>
    <x v="3"/>
    <x v="1"/>
    <s v="GBP"/>
    <x v="3332"/>
    <x v="3354"/>
    <b v="0"/>
    <n v="2"/>
    <b v="0"/>
    <x v="37"/>
    <n v="4.0000000000000001E-3"/>
    <n v="51"/>
    <x v="0"/>
    <m/>
  </r>
  <r>
    <n v="1738"/>
    <x v="3349"/>
    <s v="Music that inspires and gives hope for overcoming and change. And it is good music."/>
    <n v="5000"/>
    <n v="20"/>
    <x v="3"/>
    <x v="0"/>
    <s v="USD"/>
    <x v="3333"/>
    <x v="3355"/>
    <b v="0"/>
    <n v="1"/>
    <b v="0"/>
    <x v="21"/>
    <n v="4.0000000000000001E-3"/>
    <n v="10.5"/>
    <x v="0"/>
    <m/>
  </r>
  <r>
    <n v="1863"/>
    <x v="3350"/>
    <s v="This is an Android game where you take control of the zombies and try to eat your way to world domination!"/>
    <n v="2500"/>
    <n v="10"/>
    <x v="3"/>
    <x v="0"/>
    <s v="USD"/>
    <x v="3334"/>
    <x v="3356"/>
    <b v="0"/>
    <n v="2"/>
    <b v="0"/>
    <x v="25"/>
    <n v="4.0000000000000001E-3"/>
    <n v="6"/>
    <x v="0"/>
    <m/>
  </r>
  <r>
    <n v="3053"/>
    <x v="3351"/>
    <s v="Showroom is a multi-disciplinary space providing unorthodox concerts, events &amp; a platform creatives can express their creative vision"/>
    <n v="10000"/>
    <n v="40"/>
    <x v="3"/>
    <x v="0"/>
    <s v="USD"/>
    <x v="3335"/>
    <x v="3357"/>
    <b v="0"/>
    <n v="3"/>
    <b v="0"/>
    <x v="12"/>
    <n v="4.0000000000000001E-3"/>
    <n v="21.5"/>
    <x v="0"/>
    <m/>
  </r>
  <r>
    <n v="4072"/>
    <x v="3352"/>
    <s v="Salute the Centenary with this satirical and moving play. The centenary has national relevance, and we want to mark it in our community"/>
    <n v="1000"/>
    <n v="4"/>
    <x v="3"/>
    <x v="1"/>
    <s v="GBP"/>
    <x v="3336"/>
    <x v="3358"/>
    <b v="0"/>
    <n v="2"/>
    <b v="0"/>
    <x v="4"/>
    <n v="4.0000000000000001E-3"/>
    <n v="3"/>
    <x v="0"/>
    <m/>
  </r>
  <r>
    <n v="694"/>
    <x v="3353"/>
    <s v="You can control how much air enters the helmet by opening or closing the vents. This is very useful in bad weather, or for competition."/>
    <n v="150000"/>
    <n v="590"/>
    <x v="3"/>
    <x v="0"/>
    <s v="USD"/>
    <x v="3337"/>
    <x v="3359"/>
    <b v="0"/>
    <n v="7"/>
    <b v="0"/>
    <x v="3"/>
    <n v="3.933333333333333E-3"/>
    <n v="298.5"/>
    <x v="0"/>
    <m/>
  </r>
  <r>
    <n v="573"/>
    <x v="3354"/>
    <s v="Dive into 3D fractal star fields of web browsing, social networking, and project/contact management. Your YOUniverse of data #UMEOS"/>
    <n v="88888"/>
    <n v="346"/>
    <x v="3"/>
    <x v="0"/>
    <s v="USD"/>
    <x v="3338"/>
    <x v="3360"/>
    <b v="0"/>
    <n v="9"/>
    <b v="0"/>
    <x v="38"/>
    <n v="3.892538925389254E-3"/>
    <n v="177.5"/>
    <x v="0"/>
    <m/>
  </r>
  <r>
    <n v="2122"/>
    <x v="3355"/>
    <s v="Captain Kalani it's a retro game full of nostalgia for the old gamers but interesting for the new ones"/>
    <n v="80000"/>
    <n v="310"/>
    <x v="3"/>
    <x v="18"/>
    <s v="MXN"/>
    <x v="3339"/>
    <x v="3361"/>
    <b v="0"/>
    <n v="3"/>
    <b v="0"/>
    <x v="29"/>
    <n v="3.875E-3"/>
    <n v="156.5"/>
    <x v="0"/>
    <m/>
  </r>
  <r>
    <n v="2348"/>
    <x v="3356"/>
    <s v="Own, Buy, Sell 3D property! 3D games, 3D traveling and earn in one virtual 3D NEASPACE, Best for Oculus Rift environment."/>
    <n v="70000"/>
    <n v="270"/>
    <x v="1"/>
    <x v="0"/>
    <s v="USD"/>
    <x v="3340"/>
    <x v="3362"/>
    <b v="0"/>
    <n v="5"/>
    <b v="0"/>
    <x v="38"/>
    <n v="3.8571428571428572E-3"/>
    <n v="137.5"/>
    <x v="0"/>
    <m/>
  </r>
  <r>
    <n v="1011"/>
    <x v="3357"/>
    <s v="The first action sports training sleeve/leg protector of its kind to offer an unduplicated level of targeted protection!"/>
    <n v="20000"/>
    <n v="75"/>
    <x v="1"/>
    <x v="0"/>
    <s v="USD"/>
    <x v="3341"/>
    <x v="3363"/>
    <b v="0"/>
    <n v="1"/>
    <b v="0"/>
    <x v="3"/>
    <n v="3.7499999999999999E-3"/>
    <n v="38"/>
    <x v="0"/>
    <m/>
  </r>
  <r>
    <n v="2380"/>
    <x v="3358"/>
    <s v="Tired of waiting for likes? Here is a brand new social network centered on real-time hashtag chatting. Just chat and enjoy!"/>
    <n v="15000"/>
    <n v="55"/>
    <x v="1"/>
    <x v="0"/>
    <s v="USD"/>
    <x v="3342"/>
    <x v="3364"/>
    <b v="0"/>
    <n v="3"/>
    <b v="0"/>
    <x v="38"/>
    <n v="3.6666666666666666E-3"/>
    <n v="29"/>
    <x v="0"/>
    <m/>
  </r>
  <r>
    <n v="561"/>
    <x v="3359"/>
    <s v="A marketplace for talent and employers to match. Using intuitive technology we match &amp; place talent with the best career position."/>
    <n v="15000"/>
    <n v="55"/>
    <x v="3"/>
    <x v="0"/>
    <s v="USD"/>
    <x v="3343"/>
    <x v="3365"/>
    <b v="0"/>
    <n v="2"/>
    <b v="0"/>
    <x v="38"/>
    <n v="3.6666666666666666E-3"/>
    <n v="28.5"/>
    <x v="0"/>
    <m/>
  </r>
  <r>
    <n v="3198"/>
    <x v="3360"/>
    <s v="Hadbjerg skole opsÃ¦tter i april musicalen The Fireflies, der blev skrevet og opfÃ¸rt i koncentrationslejren Theresienstadt i 1943 og 45."/>
    <n v="30000"/>
    <n v="110"/>
    <x v="3"/>
    <x v="15"/>
    <s v="DKK"/>
    <x v="3344"/>
    <x v="3366"/>
    <b v="0"/>
    <n v="3"/>
    <b v="0"/>
    <x v="20"/>
    <n v="3.6666666666666666E-3"/>
    <n v="56.5"/>
    <x v="0"/>
    <m/>
  </r>
  <r>
    <n v="1686"/>
    <x v="3361"/>
    <s v="I will transcribe, into Western musical notation and Romanized transliteration, the complete Torah as sung in the Ashkenazic tradition."/>
    <n v="5000"/>
    <n v="18"/>
    <x v="2"/>
    <x v="7"/>
    <s v="CAD"/>
    <x v="3345"/>
    <x v="3367"/>
    <b v="0"/>
    <n v="1"/>
    <b v="0"/>
    <x v="21"/>
    <n v="3.5999999999999999E-3"/>
    <n v="9.5"/>
    <x v="0"/>
    <m/>
  </r>
  <r>
    <n v="938"/>
    <x v="3362"/>
    <s v="Creating new avenues of exposure for young Jazz &amp; Soul artists_x000a_to express their Art of Music."/>
    <n v="7000"/>
    <n v="25"/>
    <x v="3"/>
    <x v="0"/>
    <s v="USD"/>
    <x v="3346"/>
    <x v="3368"/>
    <b v="0"/>
    <n v="1"/>
    <b v="0"/>
    <x v="27"/>
    <n v="3.5714285714285713E-3"/>
    <n v="13"/>
    <x v="0"/>
    <m/>
  </r>
  <r>
    <n v="1138"/>
    <x v="3363"/>
    <s v="Have you ever wanted to build your own, ultimate zombie fort in real life? Enjoy a Zombie Apocalypse without the Apocalypse."/>
    <n v="35000"/>
    <n v="125"/>
    <x v="3"/>
    <x v="0"/>
    <s v="USD"/>
    <x v="3347"/>
    <x v="3369"/>
    <b v="0"/>
    <n v="4"/>
    <b v="0"/>
    <x v="25"/>
    <n v="3.5714285714285713E-3"/>
    <n v="64.5"/>
    <x v="0"/>
    <m/>
  </r>
  <r>
    <n v="663"/>
    <x v="3364"/>
    <s v="Imagine a mouse that automatically moves your pointer to where your head is facing. Its an air mouse hidden inside a standard headset."/>
    <n v="200000"/>
    <n v="700"/>
    <x v="3"/>
    <x v="15"/>
    <s v="DKK"/>
    <x v="3348"/>
    <x v="3370"/>
    <b v="0"/>
    <n v="7"/>
    <b v="0"/>
    <x v="3"/>
    <n v="3.5000000000000001E-3"/>
    <n v="353.5"/>
    <x v="0"/>
    <m/>
  </r>
  <r>
    <n v="862"/>
    <x v="3365"/>
    <s v="I want to work with the great John Goodsall and Percy Jones from Brand X to create the ultimate new jazz album."/>
    <n v="50000"/>
    <n v="170"/>
    <x v="3"/>
    <x v="1"/>
    <s v="GBP"/>
    <x v="3349"/>
    <x v="3371"/>
    <b v="0"/>
    <n v="4"/>
    <b v="0"/>
    <x v="27"/>
    <n v="3.3999999999999998E-3"/>
    <n v="87"/>
    <x v="0"/>
    <m/>
  </r>
  <r>
    <n v="3095"/>
    <x v="3366"/>
    <s v="We are a small theatre company looking to provide world class theatre to the working class in the Greater New York area."/>
    <n v="14920"/>
    <n v="50"/>
    <x v="3"/>
    <x v="0"/>
    <s v="USD"/>
    <x v="3350"/>
    <x v="3372"/>
    <b v="0"/>
    <n v="1"/>
    <b v="0"/>
    <x v="12"/>
    <n v="3.351206434316354E-3"/>
    <n v="25.5"/>
    <x v="0"/>
    <m/>
  </r>
  <r>
    <n v="142"/>
    <x v="3367"/>
    <s v="A science fiction series about a women trying to stave off a mysterious appearance of monsters from getting out of a dark alley."/>
    <n v="3000"/>
    <n v="10"/>
    <x v="1"/>
    <x v="0"/>
    <s v="USD"/>
    <x v="3351"/>
    <x v="3373"/>
    <b v="0"/>
    <n v="1"/>
    <b v="0"/>
    <x v="22"/>
    <n v="3.3333333333333335E-3"/>
    <n v="5.5"/>
    <x v="0"/>
    <m/>
  </r>
  <r>
    <n v="237"/>
    <x v="3368"/>
    <s v="Making The Choice is a christian short film series."/>
    <n v="15000"/>
    <n v="50"/>
    <x v="3"/>
    <x v="0"/>
    <s v="USD"/>
    <x v="3352"/>
    <x v="3374"/>
    <b v="0"/>
    <n v="1"/>
    <b v="0"/>
    <x v="30"/>
    <n v="3.3333333333333335E-3"/>
    <n v="25.5"/>
    <x v="0"/>
    <m/>
  </r>
  <r>
    <n v="1423"/>
    <x v="3369"/>
    <s v="Help fund me to destroy the monopoly Rupert Murdoch has over the publication of modern bibles. I have a new one to rival the NKJV."/>
    <n v="30000"/>
    <n v="100"/>
    <x v="3"/>
    <x v="6"/>
    <s v="AUD"/>
    <x v="3353"/>
    <x v="3375"/>
    <b v="0"/>
    <n v="1"/>
    <b v="0"/>
    <x v="39"/>
    <n v="3.3333333333333335E-3"/>
    <n v="50.5"/>
    <x v="0"/>
    <m/>
  </r>
  <r>
    <n v="1559"/>
    <x v="3370"/>
    <s v="The goal of this project is to provide scientific evidence of bigfoot in the North Cascades."/>
    <n v="15000"/>
    <n v="50"/>
    <x v="3"/>
    <x v="0"/>
    <s v="USD"/>
    <x v="3354"/>
    <x v="3376"/>
    <b v="0"/>
    <n v="1"/>
    <b v="0"/>
    <x v="34"/>
    <n v="3.3333333333333335E-3"/>
    <n v="25.5"/>
    <x v="0"/>
    <m/>
  </r>
  <r>
    <n v="2438"/>
    <x v="3371"/>
    <s v="I'm starting a catering and food truck business of southern comfort food. My FOOD is my Art!  _x000a_Thanks for you help!"/>
    <n v="15000"/>
    <n v="50"/>
    <x v="3"/>
    <x v="0"/>
    <s v="USD"/>
    <x v="3355"/>
    <x v="3377"/>
    <b v="0"/>
    <n v="1"/>
    <b v="0"/>
    <x v="37"/>
    <n v="3.3333333333333335E-3"/>
    <n v="25.5"/>
    <x v="0"/>
    <m/>
  </r>
  <r>
    <n v="2777"/>
    <x v="3372"/>
    <s v="Thisis a children's story.It teaches family values and about other animals in the forest.It teaches the value of friendship also.Thanks"/>
    <n v="3000"/>
    <n v="10"/>
    <x v="3"/>
    <x v="0"/>
    <s v="USD"/>
    <x v="3356"/>
    <x v="3378"/>
    <b v="0"/>
    <n v="1"/>
    <b v="0"/>
    <x v="32"/>
    <n v="3.3333333333333335E-3"/>
    <n v="5.5"/>
    <x v="0"/>
    <m/>
  </r>
  <r>
    <n v="3915"/>
    <x v="3373"/>
    <s v="Following the enormous success of Hardcross, we are looking for new ways to bring this wonderful play to a wider audience."/>
    <n v="1500"/>
    <n v="5"/>
    <x v="3"/>
    <x v="1"/>
    <s v="GBP"/>
    <x v="3357"/>
    <x v="3379"/>
    <b v="0"/>
    <n v="1"/>
    <b v="0"/>
    <x v="4"/>
    <n v="3.3333333333333335E-3"/>
    <n v="3"/>
    <x v="0"/>
    <m/>
  </r>
  <r>
    <n v="4084"/>
    <x v="3374"/>
    <s v="WANTS deals with diversity in all its various facets._x000a_The drama is set in a futuristic society where no diversity si accepted."/>
    <n v="3000"/>
    <n v="10"/>
    <x v="3"/>
    <x v="4"/>
    <s v="EUR"/>
    <x v="3358"/>
    <x v="3380"/>
    <b v="0"/>
    <n v="1"/>
    <b v="0"/>
    <x v="4"/>
    <n v="3.3333333333333335E-3"/>
    <n v="5.5"/>
    <x v="0"/>
    <m/>
  </r>
  <r>
    <n v="2679"/>
    <x v="3375"/>
    <s v="A do-it-yourself auto garage in Des Moines, Iowa where people can learn how to work on cars &amp; those who know can share their knowledge."/>
    <n v="40000"/>
    <n v="132"/>
    <x v="3"/>
    <x v="0"/>
    <s v="USD"/>
    <x v="3359"/>
    <x v="3381"/>
    <b v="0"/>
    <n v="3"/>
    <b v="0"/>
    <x v="19"/>
    <n v="3.3E-3"/>
    <n v="67.5"/>
    <x v="0"/>
    <m/>
  </r>
  <r>
    <n v="2370"/>
    <x v="3376"/>
    <s v="Let's go get it back! Most people can get $5,000 to $6,000 more a year in tax deductions. Stop the abuse and get back your share!"/>
    <n v="25000"/>
    <n v="82"/>
    <x v="1"/>
    <x v="0"/>
    <s v="USD"/>
    <x v="3360"/>
    <x v="3382"/>
    <b v="0"/>
    <n v="4"/>
    <b v="0"/>
    <x v="38"/>
    <n v="3.2799999999999999E-3"/>
    <n v="43"/>
    <x v="0"/>
    <m/>
  </r>
  <r>
    <n v="2698"/>
    <x v="3377"/>
    <s v="We 'd love to give some TLC to our vintage pink taco trailer so we can continue to cook our signature Baja style shrimp tacos!"/>
    <n v="8000"/>
    <n v="26.01"/>
    <x v="3"/>
    <x v="0"/>
    <s v="USD"/>
    <x v="3361"/>
    <x v="3383"/>
    <b v="0"/>
    <n v="2"/>
    <b v="0"/>
    <x v="37"/>
    <n v="3.2512500000000002E-3"/>
    <n v="14.005000000000001"/>
    <x v="0"/>
    <m/>
  </r>
  <r>
    <n v="543"/>
    <x v="3378"/>
    <s v="I want to make it easy for those with food allergies to know where they can safely, and happily eat out with friends and family."/>
    <n v="22000"/>
    <n v="70"/>
    <x v="3"/>
    <x v="6"/>
    <s v="AUD"/>
    <x v="3362"/>
    <x v="3384"/>
    <b v="0"/>
    <n v="2"/>
    <b v="0"/>
    <x v="38"/>
    <n v="3.1818181818181819E-3"/>
    <n v="36"/>
    <x v="0"/>
    <m/>
  </r>
  <r>
    <n v="870"/>
    <x v="3379"/>
    <s v="The Orchestra and it's boy/girl singers perform a plethora of hit songs arranged by Nelson Riddle, for the world's greatest singers."/>
    <n v="20000"/>
    <n v="62"/>
    <x v="3"/>
    <x v="1"/>
    <s v="GBP"/>
    <x v="3363"/>
    <x v="3385"/>
    <b v="0"/>
    <n v="5"/>
    <b v="0"/>
    <x v="27"/>
    <n v="3.0999999999999999E-3"/>
    <n v="33.5"/>
    <x v="0"/>
    <m/>
  </r>
  <r>
    <n v="3118"/>
    <x v="3380"/>
    <s v="a magical place for all kind of people, like a fairytaile in all colours"/>
    <n v="500000"/>
    <n v="1550"/>
    <x v="3"/>
    <x v="10"/>
    <s v="SEK"/>
    <x v="3364"/>
    <x v="3386"/>
    <b v="0"/>
    <n v="2"/>
    <b v="0"/>
    <x v="12"/>
    <n v="3.0999999999999999E-3"/>
    <n v="776"/>
    <x v="0"/>
    <m/>
  </r>
  <r>
    <n v="717"/>
    <x v="3381"/>
    <s v="Cool air flowing under clothing keeps you cool."/>
    <n v="100000"/>
    <n v="305"/>
    <x v="3"/>
    <x v="0"/>
    <s v="USD"/>
    <x v="3365"/>
    <x v="3387"/>
    <b v="0"/>
    <n v="4"/>
    <b v="0"/>
    <x v="3"/>
    <n v="3.0500000000000002E-3"/>
    <n v="154.5"/>
    <x v="0"/>
    <m/>
  </r>
  <r>
    <n v="1322"/>
    <x v="3382"/>
    <s v="Invisible Reins - A Bluetooth innovation that links your child to your smart phone via an app. A safe zone can be set from 1-30 metres."/>
    <n v="35000"/>
    <n v="106"/>
    <x v="1"/>
    <x v="1"/>
    <s v="GBP"/>
    <x v="3366"/>
    <x v="3388"/>
    <b v="0"/>
    <n v="4"/>
    <b v="0"/>
    <x v="3"/>
    <n v="3.0285714285714286E-3"/>
    <n v="55"/>
    <x v="0"/>
    <m/>
  </r>
  <r>
    <n v="904"/>
    <x v="3383"/>
    <s v="Support the preservation of Jazz and help us become a national Jazz Festival with the best music, food, and fun for all ages!"/>
    <n v="50000"/>
    <n v="151"/>
    <x v="3"/>
    <x v="0"/>
    <s v="USD"/>
    <x v="3367"/>
    <x v="3389"/>
    <b v="0"/>
    <n v="3"/>
    <b v="0"/>
    <x v="27"/>
    <n v="3.0200000000000001E-3"/>
    <n v="77"/>
    <x v="0"/>
    <m/>
  </r>
  <r>
    <n v="902"/>
    <x v="3384"/>
    <s v="I'VE STARTED A BRAND NEW ALBUM THAT WILL FEATURE ACID JAZZ, FUNK, ROCK, AND DANCE WITH THE PROMISE OF TOURING NEXT YEAR IN THE USA"/>
    <n v="30000"/>
    <n v="90"/>
    <x v="3"/>
    <x v="0"/>
    <s v="USD"/>
    <x v="3368"/>
    <x v="3390"/>
    <b v="0"/>
    <n v="3"/>
    <b v="0"/>
    <x v="27"/>
    <n v="3.0000000000000001E-3"/>
    <n v="46.5"/>
    <x v="0"/>
    <m/>
  </r>
  <r>
    <n v="3926"/>
    <x v="3385"/>
    <s v="Producing syllabus-relevant theatre targeted to HSC students on the NSW Central Coast"/>
    <n v="5000"/>
    <n v="15"/>
    <x v="3"/>
    <x v="6"/>
    <s v="AUD"/>
    <x v="3369"/>
    <x v="3391"/>
    <b v="0"/>
    <n v="1"/>
    <b v="0"/>
    <x v="4"/>
    <n v="3.0000000000000001E-3"/>
    <n v="8"/>
    <x v="0"/>
    <m/>
  </r>
  <r>
    <n v="1040"/>
    <x v="3386"/>
    <s v="We produce radio broadcasts and live streams that promote the value of human freedom, reason, individual rights &amp; free markets."/>
    <n v="85000"/>
    <n v="250"/>
    <x v="1"/>
    <x v="0"/>
    <s v="USD"/>
    <x v="3370"/>
    <x v="3392"/>
    <b v="0"/>
    <n v="1"/>
    <b v="0"/>
    <x v="23"/>
    <n v="2.9411764705882353E-3"/>
    <n v="125.5"/>
    <x v="0"/>
    <m/>
  </r>
  <r>
    <n v="460"/>
    <x v="3387"/>
    <s v="An animated web series about biological evolution gone haywire."/>
    <n v="8500"/>
    <n v="25"/>
    <x v="3"/>
    <x v="0"/>
    <s v="USD"/>
    <x v="3371"/>
    <x v="3393"/>
    <b v="0"/>
    <n v="2"/>
    <b v="0"/>
    <x v="28"/>
    <n v="2.9411764705882353E-3"/>
    <n v="13.5"/>
    <x v="0"/>
    <m/>
  </r>
  <r>
    <n v="489"/>
    <x v="3388"/>
    <s v="Help America's favorite dysfunctional immigrant family THE GUINEAS launch the first season of their animated web series."/>
    <n v="74997"/>
    <n v="215"/>
    <x v="3"/>
    <x v="0"/>
    <s v="USD"/>
    <x v="3372"/>
    <x v="3394"/>
    <b v="0"/>
    <n v="3"/>
    <b v="0"/>
    <x v="28"/>
    <n v="2.8667813379201833E-3"/>
    <n v="109"/>
    <x v="0"/>
    <m/>
  </r>
  <r>
    <n v="3917"/>
    <x v="3389"/>
    <s v="We place the actors and script to the fore, with productions stripped down to barest level, aiming to make theatre accessible."/>
    <n v="3500"/>
    <n v="10"/>
    <x v="3"/>
    <x v="1"/>
    <s v="GBP"/>
    <x v="3373"/>
    <x v="3395"/>
    <b v="0"/>
    <n v="1"/>
    <b v="0"/>
    <x v="4"/>
    <n v="2.8571428571428571E-3"/>
    <n v="5.5"/>
    <x v="0"/>
    <m/>
  </r>
  <r>
    <n v="4085"/>
    <x v="3390"/>
    <s v="Just like the good old fashioned radio dramas, Heritage will be performed and narrated for you by 16 different talented voice actors."/>
    <n v="3500"/>
    <n v="10"/>
    <x v="3"/>
    <x v="0"/>
    <s v="USD"/>
    <x v="3374"/>
    <x v="3396"/>
    <b v="0"/>
    <n v="1"/>
    <b v="0"/>
    <x v="4"/>
    <n v="2.8571428571428571E-3"/>
    <n v="5.5"/>
    <x v="0"/>
    <m/>
  </r>
  <r>
    <n v="1907"/>
    <x v="3391"/>
    <s v="Litter-Buddy is great economical alternative to leading pet waste disposal systems with cartridge bag elements."/>
    <n v="30000"/>
    <n v="85"/>
    <x v="3"/>
    <x v="0"/>
    <s v="USD"/>
    <x v="3375"/>
    <x v="3397"/>
    <b v="0"/>
    <n v="4"/>
    <b v="0"/>
    <x v="31"/>
    <n v="2.8333333333333335E-3"/>
    <n v="44.5"/>
    <x v="0"/>
    <m/>
  </r>
  <r>
    <n v="1595"/>
    <x v="3392"/>
    <s v="To make a coffee table book,  displaying civil war battlefields and forts,  taken at the same time of year the battles were fought."/>
    <n v="100000"/>
    <n v="280"/>
    <x v="3"/>
    <x v="0"/>
    <s v="USD"/>
    <x v="3376"/>
    <x v="3398"/>
    <b v="0"/>
    <n v="7"/>
    <b v="0"/>
    <x v="24"/>
    <n v="2.8E-3"/>
    <n v="143.5"/>
    <x v="0"/>
    <m/>
  </r>
  <r>
    <n v="3083"/>
    <x v="3393"/>
    <s v="Crystal City Underground is a New &amp; Unique_x000a_indoor recreational facility, using an old silica sand mine,_x000a_we are the Haunted Maze"/>
    <n v="20000"/>
    <n v="56"/>
    <x v="3"/>
    <x v="0"/>
    <s v="USD"/>
    <x v="3377"/>
    <x v="3399"/>
    <b v="0"/>
    <n v="3"/>
    <b v="0"/>
    <x v="12"/>
    <n v="2.8E-3"/>
    <n v="29.5"/>
    <x v="0"/>
    <m/>
  </r>
  <r>
    <n v="3792"/>
    <x v="3394"/>
    <s v="A cultural and historic journey through Puerto Rico's music and dance!"/>
    <n v="12500"/>
    <n v="35"/>
    <x v="3"/>
    <x v="0"/>
    <s v="USD"/>
    <x v="3378"/>
    <x v="3400"/>
    <b v="0"/>
    <n v="2"/>
    <b v="0"/>
    <x v="20"/>
    <n v="2.8E-3"/>
    <n v="18.5"/>
    <x v="0"/>
    <m/>
  </r>
  <r>
    <n v="123"/>
    <x v="3395"/>
    <s v="A group of scientists stumble upon an extraterrestrial virus that is self aware. They must stop it's spread in order to save humanity."/>
    <n v="55000"/>
    <n v="151"/>
    <x v="1"/>
    <x v="0"/>
    <s v="USD"/>
    <x v="3379"/>
    <x v="3401"/>
    <b v="0"/>
    <n v="6"/>
    <b v="0"/>
    <x v="22"/>
    <n v="2.7454545454545453E-3"/>
    <n v="78.5"/>
    <x v="0"/>
    <m/>
  </r>
  <r>
    <n v="3103"/>
    <x v="3396"/>
    <s v="Creating a place for local artists to perform, at substantially less cost for them"/>
    <n v="4100"/>
    <n v="11"/>
    <x v="3"/>
    <x v="0"/>
    <s v="USD"/>
    <x v="3380"/>
    <x v="3402"/>
    <b v="0"/>
    <n v="2"/>
    <b v="0"/>
    <x v="12"/>
    <n v="2.6829268292682929E-3"/>
    <n v="6.5"/>
    <x v="0"/>
    <m/>
  </r>
  <r>
    <n v="1008"/>
    <x v="3397"/>
    <s v="MICLOP es una cabina portable impresa en 3D protegida en el interior con espuma acÃºstica, reduce el ruido ambiental o rebote de sonido."/>
    <n v="93500"/>
    <n v="250"/>
    <x v="1"/>
    <x v="18"/>
    <s v="MXN"/>
    <x v="3381"/>
    <x v="3403"/>
    <b v="0"/>
    <n v="1"/>
    <b v="0"/>
    <x v="3"/>
    <n v="2.6737967914438501E-3"/>
    <n v="125.5"/>
    <x v="0"/>
    <m/>
  </r>
  <r>
    <n v="157"/>
    <x v="3398"/>
    <s v="Man's cryogenic chamber and his soulmate's time travel from the distant future allows them to meet in the middle."/>
    <n v="2995"/>
    <n v="8"/>
    <x v="1"/>
    <x v="0"/>
    <s v="USD"/>
    <x v="3382"/>
    <x v="3404"/>
    <b v="0"/>
    <n v="2"/>
    <b v="0"/>
    <x v="22"/>
    <n v="2.671118530884808E-3"/>
    <n v="5"/>
    <x v="0"/>
    <m/>
  </r>
  <r>
    <n v="2567"/>
    <x v="3399"/>
    <s v="You're leaving a Bar/Nightclub what else would you want more than to have a Juicy Burger and to see Beautiful Girls making it."/>
    <n v="45000"/>
    <n v="120"/>
    <x v="1"/>
    <x v="0"/>
    <s v="USD"/>
    <x v="3383"/>
    <x v="3405"/>
    <b v="0"/>
    <n v="2"/>
    <b v="0"/>
    <x v="37"/>
    <n v="2.6666666666666666E-3"/>
    <n v="61"/>
    <x v="0"/>
    <m/>
  </r>
  <r>
    <n v="597"/>
    <x v="3400"/>
    <s v="Rolodex is a web application that strives to nurture business to business relationships by connecting users via email."/>
    <n v="7500"/>
    <n v="20"/>
    <x v="3"/>
    <x v="0"/>
    <s v="USD"/>
    <x v="3384"/>
    <x v="3406"/>
    <b v="0"/>
    <n v="2"/>
    <b v="0"/>
    <x v="38"/>
    <n v="2.6666666666666666E-3"/>
    <n v="11"/>
    <x v="0"/>
    <m/>
  </r>
  <r>
    <n v="2151"/>
    <x v="3401"/>
    <s v="Crazy Artist makes gaming more comfortable and fun for Playstation 4 users. I really want to give you a Handee Job!"/>
    <n v="45000"/>
    <n v="118"/>
    <x v="3"/>
    <x v="0"/>
    <s v="USD"/>
    <x v="3385"/>
    <x v="3407"/>
    <b v="0"/>
    <n v="6"/>
    <b v="0"/>
    <x v="29"/>
    <n v="2.6222222222222224E-3"/>
    <n v="62"/>
    <x v="0"/>
    <m/>
  </r>
  <r>
    <n v="2879"/>
    <x v="3402"/>
    <s v="She that fines a husband? Wait, is that right? Girl... you better check yourself, before you wreck yourself!"/>
    <n v="11200"/>
    <n v="29"/>
    <x v="3"/>
    <x v="0"/>
    <s v="USD"/>
    <x v="3386"/>
    <x v="3408"/>
    <b v="0"/>
    <n v="1"/>
    <b v="0"/>
    <x v="4"/>
    <n v="2.5892857142857141E-3"/>
    <n v="15"/>
    <x v="0"/>
    <m/>
  </r>
  <r>
    <n v="2368"/>
    <x v="3403"/>
    <s v="A professional and social media environment created to effectively match job seekers to jobs based on an algorithms-matching system"/>
    <n v="40000"/>
    <n v="100"/>
    <x v="1"/>
    <x v="0"/>
    <s v="USD"/>
    <x v="3387"/>
    <x v="3409"/>
    <b v="0"/>
    <n v="2"/>
    <b v="0"/>
    <x v="38"/>
    <n v="2.5000000000000001E-3"/>
    <n v="51"/>
    <x v="0"/>
    <m/>
  </r>
  <r>
    <n v="2571"/>
    <x v="3404"/>
    <s v="Perth locals who dream of opening a health food van, and serving treats that not only taste amazing but also benefit your body."/>
    <n v="100000"/>
    <n v="250"/>
    <x v="1"/>
    <x v="6"/>
    <s v="AUD"/>
    <x v="3388"/>
    <x v="3410"/>
    <b v="0"/>
    <n v="4"/>
    <b v="0"/>
    <x v="37"/>
    <n v="2.5000000000000001E-3"/>
    <n v="127"/>
    <x v="0"/>
    <m/>
  </r>
  <r>
    <n v="1499"/>
    <x v="3405"/>
    <s v="Coming soon, a new science fiction novel about human evolution and sorcery. In the near future, you are either forced to adapt or die"/>
    <n v="2000"/>
    <n v="5"/>
    <x v="3"/>
    <x v="0"/>
    <s v="USD"/>
    <x v="3389"/>
    <x v="3411"/>
    <b v="0"/>
    <n v="1"/>
    <b v="0"/>
    <x v="26"/>
    <n v="2.5000000000000001E-3"/>
    <n v="3"/>
    <x v="0"/>
    <m/>
  </r>
  <r>
    <n v="2769"/>
    <x v="3406"/>
    <s v="Raph the Ninja Giraffe is a project that is my 5 year old sons idea, &amp; I am working with him to bring his idea to life."/>
    <n v="800"/>
    <n v="2"/>
    <x v="3"/>
    <x v="1"/>
    <s v="GBP"/>
    <x v="3390"/>
    <x v="3412"/>
    <b v="0"/>
    <n v="2"/>
    <b v="0"/>
    <x v="32"/>
    <n v="2.5000000000000001E-3"/>
    <n v="2"/>
    <x v="0"/>
    <m/>
  </r>
  <r>
    <n v="3086"/>
    <x v="3407"/>
    <s v="A memorable theatre experience in the middle of Genoa's old town. Summer is coming and we have no intention to stop making you laugh."/>
    <n v="20000"/>
    <n v="50"/>
    <x v="3"/>
    <x v="4"/>
    <s v="EUR"/>
    <x v="3391"/>
    <x v="3413"/>
    <b v="0"/>
    <n v="3"/>
    <b v="0"/>
    <x v="12"/>
    <n v="2.5000000000000001E-3"/>
    <n v="26.5"/>
    <x v="0"/>
    <m/>
  </r>
  <r>
    <n v="3945"/>
    <x v="3408"/>
    <s v="We do a theatre camp for kids every summer doing parady shows of diff stories for kids to learn theater. This year is Star Wars Parody."/>
    <n v="2000"/>
    <n v="5"/>
    <x v="3"/>
    <x v="0"/>
    <s v="USD"/>
    <x v="3392"/>
    <x v="3414"/>
    <b v="0"/>
    <n v="1"/>
    <b v="0"/>
    <x v="4"/>
    <n v="2.5000000000000001E-3"/>
    <n v="3"/>
    <x v="0"/>
    <m/>
  </r>
  <r>
    <n v="3994"/>
    <x v="3409"/>
    <s v="Is Henson willing to dare risk a theatrical speaking tour of his North Pole adventures...and more?"/>
    <n v="2000"/>
    <n v="5"/>
    <x v="3"/>
    <x v="0"/>
    <s v="USD"/>
    <x v="3393"/>
    <x v="3415"/>
    <b v="0"/>
    <n v="1"/>
    <b v="0"/>
    <x v="4"/>
    <n v="2.5000000000000001E-3"/>
    <n v="3"/>
    <x v="0"/>
    <m/>
  </r>
  <r>
    <n v="4007"/>
    <x v="3409"/>
    <s v="Is the public ready to hear Matt's story? Is he willing to risk public speaking and the waning reputation among his own race?"/>
    <n v="2000"/>
    <n v="5"/>
    <x v="3"/>
    <x v="0"/>
    <s v="USD"/>
    <x v="3394"/>
    <x v="3416"/>
    <b v="0"/>
    <n v="1"/>
    <b v="0"/>
    <x v="4"/>
    <n v="2.5000000000000001E-3"/>
    <n v="3"/>
    <x v="0"/>
    <m/>
  </r>
  <r>
    <n v="1486"/>
    <x v="3410"/>
    <s v="Follow the intimate and intense journey of a young woman's last moments of her unexpected death and journey to the continuance of life."/>
    <n v="20000"/>
    <n v="48"/>
    <x v="3"/>
    <x v="0"/>
    <s v="USD"/>
    <x v="3395"/>
    <x v="3417"/>
    <b v="0"/>
    <n v="3"/>
    <b v="0"/>
    <x v="26"/>
    <n v="2.3999999999999998E-3"/>
    <n v="25.5"/>
    <x v="0"/>
    <m/>
  </r>
  <r>
    <n v="2683"/>
    <x v="3411"/>
    <s v="Cereal isn't only for breakfast! Help me bring cereal to the 92% of Americans who eat cereal everyday. Out of the home and to you!"/>
    <n v="15000"/>
    <n v="36"/>
    <x v="3"/>
    <x v="0"/>
    <s v="USD"/>
    <x v="3396"/>
    <x v="3418"/>
    <b v="0"/>
    <n v="3"/>
    <b v="0"/>
    <x v="37"/>
    <n v="2.3999999999999998E-3"/>
    <n v="19.5"/>
    <x v="0"/>
    <m/>
  </r>
  <r>
    <n v="1119"/>
    <x v="3412"/>
    <s v="Dog people and cat people unit!! Help save Paw Island from the monsters in this milti-player (50-100 Person at a time) online RPG game"/>
    <n v="2100"/>
    <n v="5"/>
    <x v="3"/>
    <x v="0"/>
    <s v="USD"/>
    <x v="3397"/>
    <x v="3419"/>
    <b v="0"/>
    <n v="1"/>
    <b v="0"/>
    <x v="29"/>
    <n v="2.3809523809523812E-3"/>
    <n v="3"/>
    <x v="0"/>
    <m/>
  </r>
  <r>
    <n v="1411"/>
    <x v="3413"/>
    <s v="There have been an exorbident number of translations of this most beautiful poem though none have ever been done by a nineteen year old"/>
    <n v="3000"/>
    <n v="7"/>
    <x v="3"/>
    <x v="1"/>
    <s v="GBP"/>
    <x v="3398"/>
    <x v="3420"/>
    <b v="0"/>
    <n v="3"/>
    <b v="0"/>
    <x v="39"/>
    <n v="2.3333333333333335E-3"/>
    <n v="5"/>
    <x v="0"/>
    <m/>
  </r>
  <r>
    <n v="2763"/>
    <x v="3414"/>
    <s v="How Santa finds childrens homes without getting lost by following certain stars."/>
    <n v="39400"/>
    <n v="90"/>
    <x v="3"/>
    <x v="0"/>
    <s v="USD"/>
    <x v="3399"/>
    <x v="3421"/>
    <b v="0"/>
    <n v="3"/>
    <b v="0"/>
    <x v="32"/>
    <n v="2.2842639593908631E-3"/>
    <n v="46.5"/>
    <x v="0"/>
    <m/>
  </r>
  <r>
    <n v="215"/>
    <x v="3415"/>
    <s v="A short drama based on a true events. Story of a British Soldier who comes back home suffering from Post Traumatic Stress Disorder."/>
    <n v="4400"/>
    <n v="10"/>
    <x v="3"/>
    <x v="1"/>
    <s v="GBP"/>
    <x v="3400"/>
    <x v="3422"/>
    <b v="0"/>
    <n v="1"/>
    <b v="0"/>
    <x v="30"/>
    <n v="2.2727272727272726E-3"/>
    <n v="5.5"/>
    <x v="0"/>
    <m/>
  </r>
  <r>
    <n v="971"/>
    <x v="3416"/>
    <s v="Our amazing product is simple and sleek. Our laser system is USB rechargeable for hours of fun. Android / Apple App Controlled."/>
    <n v="100000"/>
    <n v="226"/>
    <x v="3"/>
    <x v="0"/>
    <s v="USD"/>
    <x v="3401"/>
    <x v="3423"/>
    <b v="0"/>
    <n v="5"/>
    <b v="0"/>
    <x v="3"/>
    <n v="2.2599999999999999E-3"/>
    <n v="115.5"/>
    <x v="0"/>
    <m/>
  </r>
  <r>
    <n v="3909"/>
    <x v="3417"/>
    <s v="I am trying to put on a gospel comedy stage play that is full of laughter and life lessons as well that will change your life forever,"/>
    <n v="60000"/>
    <n v="135"/>
    <x v="3"/>
    <x v="0"/>
    <s v="USD"/>
    <x v="3402"/>
    <x v="3424"/>
    <b v="0"/>
    <n v="4"/>
    <b v="0"/>
    <x v="4"/>
    <n v="2.2499999999999998E-3"/>
    <n v="69.5"/>
    <x v="0"/>
    <m/>
  </r>
  <r>
    <n v="1123"/>
    <x v="3418"/>
    <s v="Fast paced mobile game where you control a rain drop by tilting your screen. Absorb other rain drops to go faster, but avoid clouds."/>
    <n v="5000"/>
    <n v="11"/>
    <x v="3"/>
    <x v="0"/>
    <s v="USD"/>
    <x v="3403"/>
    <x v="3425"/>
    <b v="0"/>
    <n v="3"/>
    <b v="0"/>
    <x v="29"/>
    <n v="2.2000000000000001E-3"/>
    <n v="7"/>
    <x v="0"/>
    <m/>
  </r>
  <r>
    <n v="1130"/>
    <x v="3419"/>
    <s v="A modernized version of the classic aerial combat arcade game 1942.  Use real fighter jets to take down terrorists on a global scale."/>
    <n v="5000"/>
    <n v="11"/>
    <x v="3"/>
    <x v="0"/>
    <s v="USD"/>
    <x v="3404"/>
    <x v="3426"/>
    <b v="0"/>
    <n v="3"/>
    <b v="0"/>
    <x v="25"/>
    <n v="2.2000000000000001E-3"/>
    <n v="7"/>
    <x v="0"/>
    <m/>
  </r>
  <r>
    <n v="1715"/>
    <x v="3420"/>
    <s v="Kimberly Stokes the daughter of Elder Baby Stokes Jr, of Bibleway C.O.G.I.C, is currently working on a EP. She is sharing her heart"/>
    <n v="5000"/>
    <n v="11"/>
    <x v="3"/>
    <x v="0"/>
    <s v="USD"/>
    <x v="3405"/>
    <x v="3427"/>
    <b v="0"/>
    <n v="2"/>
    <b v="0"/>
    <x v="21"/>
    <n v="2.2000000000000001E-3"/>
    <n v="6.5"/>
    <x v="0"/>
    <m/>
  </r>
  <r>
    <n v="3940"/>
    <x v="3421"/>
    <s v="A Stage Play that will bring you to the edge of your seat , leave you thinkin and will also have you laughing while enjoyin the talent"/>
    <n v="5000"/>
    <n v="11"/>
    <x v="3"/>
    <x v="0"/>
    <s v="USD"/>
    <x v="3406"/>
    <x v="3428"/>
    <b v="0"/>
    <n v="2"/>
    <b v="0"/>
    <x v="4"/>
    <n v="2.2000000000000001E-3"/>
    <n v="6.5"/>
    <x v="0"/>
    <m/>
  </r>
  <r>
    <n v="712"/>
    <x v="3422"/>
    <s v="Making important medical data of active people available to first responders of an emergency by wearing a dog tag bearing a QR Code"/>
    <n v="48500"/>
    <n v="105"/>
    <x v="3"/>
    <x v="0"/>
    <s v="USD"/>
    <x v="3407"/>
    <x v="3429"/>
    <b v="0"/>
    <n v="4"/>
    <b v="0"/>
    <x v="3"/>
    <n v="2.1649484536082476E-3"/>
    <n v="54.5"/>
    <x v="0"/>
    <m/>
  </r>
  <r>
    <n v="1718"/>
    <x v="3423"/>
    <s v="A melody for the galaxy."/>
    <n v="35000"/>
    <n v="75"/>
    <x v="3"/>
    <x v="0"/>
    <s v="USD"/>
    <x v="3408"/>
    <x v="3430"/>
    <b v="0"/>
    <n v="2"/>
    <b v="0"/>
    <x v="21"/>
    <n v="2.142857142857143E-3"/>
    <n v="38.5"/>
    <x v="0"/>
    <m/>
  </r>
  <r>
    <n v="3081"/>
    <x v="3424"/>
    <s v="Help! is a full scale mobile theatrical musical bringing a Gospel revival through a story of love and hope to communities world wide."/>
    <n v="1000000"/>
    <n v="2103"/>
    <x v="3"/>
    <x v="0"/>
    <s v="USD"/>
    <x v="3409"/>
    <x v="3431"/>
    <b v="0"/>
    <n v="5"/>
    <b v="0"/>
    <x v="12"/>
    <n v="2.1029999999999998E-3"/>
    <n v="1054"/>
    <x v="0"/>
    <m/>
  </r>
  <r>
    <n v="4042"/>
    <x v="3425"/>
    <s v="Acting group and production for inner city youth, about inner city youth. The problems and stuation that they see everyday."/>
    <n v="10000"/>
    <n v="21"/>
    <x v="3"/>
    <x v="0"/>
    <s v="USD"/>
    <x v="3410"/>
    <x v="3432"/>
    <b v="0"/>
    <n v="3"/>
    <b v="0"/>
    <x v="4"/>
    <n v="2.0999999999999999E-3"/>
    <n v="12"/>
    <x v="0"/>
    <m/>
  </r>
  <r>
    <n v="673"/>
    <x v="3426"/>
    <s v="Will assist the deaf to have better communication and safety through the use of LCD glassware with audio &amp; sensory components."/>
    <n v="100000"/>
    <n v="205"/>
    <x v="3"/>
    <x v="0"/>
    <s v="USD"/>
    <x v="3411"/>
    <x v="3433"/>
    <b v="0"/>
    <n v="3"/>
    <b v="0"/>
    <x v="3"/>
    <n v="2.0500000000000002E-3"/>
    <n v="104"/>
    <x v="0"/>
    <m/>
  </r>
  <r>
    <n v="2130"/>
    <x v="3427"/>
    <s v="You are the hero tasked to save your home from the villainous Sanword."/>
    <n v="42000"/>
    <n v="85"/>
    <x v="3"/>
    <x v="0"/>
    <s v="USD"/>
    <x v="3412"/>
    <x v="3434"/>
    <b v="0"/>
    <n v="4"/>
    <b v="0"/>
    <x v="29"/>
    <n v="2.0238095238095236E-3"/>
    <n v="44.5"/>
    <x v="0"/>
    <m/>
  </r>
  <r>
    <n v="606"/>
    <x v="3428"/>
    <s v="No more expensive, difficult and seperated packages for your business management. It's time for an All-in-One solution for your company"/>
    <n v="5000"/>
    <n v="10"/>
    <x v="1"/>
    <x v="14"/>
    <s v="EUR"/>
    <x v="3413"/>
    <x v="3435"/>
    <b v="0"/>
    <n v="1"/>
    <b v="0"/>
    <x v="38"/>
    <n v="2E-3"/>
    <n v="5.5"/>
    <x v="0"/>
    <m/>
  </r>
  <r>
    <n v="636"/>
    <x v="3429"/>
    <s v="With no central location for keto knowledge, keto advice will be a community run knowledge base."/>
    <n v="2000"/>
    <n v="4"/>
    <x v="1"/>
    <x v="1"/>
    <s v="GBP"/>
    <x v="3414"/>
    <x v="3436"/>
    <b v="0"/>
    <n v="1"/>
    <b v="0"/>
    <x v="38"/>
    <n v="2E-3"/>
    <n v="2.5"/>
    <x v="0"/>
    <m/>
  </r>
  <r>
    <n v="1342"/>
    <x v="3430"/>
    <s v="Method50 aims to prototype a revolutionary true heads up display to create a new way of living in, playing in, and viewing the world."/>
    <n v="50000"/>
    <n v="100"/>
    <x v="1"/>
    <x v="0"/>
    <s v="USD"/>
    <x v="3415"/>
    <x v="3437"/>
    <b v="0"/>
    <n v="1"/>
    <b v="0"/>
    <x v="3"/>
    <n v="2E-3"/>
    <n v="50.5"/>
    <x v="0"/>
    <m/>
  </r>
  <r>
    <n v="2396"/>
    <x v="3431"/>
    <s v="I'm creating a website with projects which I'll create later / Ich erstelle eine Webseite mit Projekten, welche ich spÃ¤ter erstelle."/>
    <n v="5000"/>
    <n v="10"/>
    <x v="1"/>
    <x v="17"/>
    <s v="CHF"/>
    <x v="3416"/>
    <x v="3438"/>
    <b v="0"/>
    <n v="1"/>
    <b v="0"/>
    <x v="38"/>
    <n v="2E-3"/>
    <n v="5.5"/>
    <x v="0"/>
    <m/>
  </r>
  <r>
    <n v="3868"/>
    <x v="3432"/>
    <s v="New collection of music by Scott Evan Davis!"/>
    <n v="5000"/>
    <n v="10"/>
    <x v="1"/>
    <x v="1"/>
    <s v="GBP"/>
    <x v="3417"/>
    <x v="3439"/>
    <b v="0"/>
    <n v="1"/>
    <b v="0"/>
    <x v="20"/>
    <n v="2E-3"/>
    <n v="5.5"/>
    <x v="0"/>
    <m/>
  </r>
  <r>
    <n v="509"/>
    <x v="3433"/>
    <s v="A hilarious comedy podcast being turned into an animated series  about an indian servant and his boss."/>
    <n v="5000"/>
    <n v="10"/>
    <x v="3"/>
    <x v="1"/>
    <s v="GBP"/>
    <x v="3418"/>
    <x v="3440"/>
    <b v="0"/>
    <n v="1"/>
    <b v="0"/>
    <x v="28"/>
    <n v="2E-3"/>
    <n v="5.5"/>
    <x v="0"/>
    <m/>
  </r>
  <r>
    <n v="577"/>
    <x v="3434"/>
    <s v="Emails are one of pervasively used mode of communication today. However, emails can be personal and sometimes discretion is needed."/>
    <n v="5000"/>
    <n v="10"/>
    <x v="3"/>
    <x v="0"/>
    <s v="USD"/>
    <x v="3419"/>
    <x v="3441"/>
    <b v="0"/>
    <n v="1"/>
    <b v="0"/>
    <x v="38"/>
    <n v="2E-3"/>
    <n v="5.5"/>
    <x v="0"/>
    <m/>
  </r>
  <r>
    <n v="1414"/>
    <x v="3435"/>
    <s v="Create an open source &quot;interlinear&quot; translation fo the Greek New Testament in re-publishable and open source database format."/>
    <n v="500"/>
    <n v="1"/>
    <x v="3"/>
    <x v="0"/>
    <s v="USD"/>
    <x v="3420"/>
    <x v="3442"/>
    <b v="0"/>
    <n v="1"/>
    <b v="0"/>
    <x v="39"/>
    <n v="2E-3"/>
    <n v="1"/>
    <x v="0"/>
    <m/>
  </r>
  <r>
    <n v="1418"/>
    <x v="3436"/>
    <s v="Â¿Y si hubiera una camino intermedio entre ciencia y religion?_x000a_Descubre la respuesta ayudando a publicar y traducir este libro."/>
    <n v="3000"/>
    <n v="6"/>
    <x v="3"/>
    <x v="8"/>
    <s v="EUR"/>
    <x v="3421"/>
    <x v="3443"/>
    <b v="0"/>
    <n v="1"/>
    <b v="0"/>
    <x v="39"/>
    <n v="2E-3"/>
    <n v="3.5"/>
    <x v="0"/>
    <m/>
  </r>
  <r>
    <n v="2408"/>
    <x v="3437"/>
    <s v="A US Army Vet trying to get a Peruvian food truck going! Really good Peruvian food now mobile!"/>
    <n v="15000"/>
    <n v="30"/>
    <x v="3"/>
    <x v="0"/>
    <s v="USD"/>
    <x v="3422"/>
    <x v="3444"/>
    <b v="0"/>
    <n v="2"/>
    <b v="0"/>
    <x v="37"/>
    <n v="2E-3"/>
    <n v="16"/>
    <x v="0"/>
    <m/>
  </r>
  <r>
    <n v="2422"/>
    <x v="3438"/>
    <s v="Family owned business serving BBQ and seafood to the public"/>
    <n v="500"/>
    <n v="1"/>
    <x v="3"/>
    <x v="0"/>
    <s v="USD"/>
    <x v="3423"/>
    <x v="3445"/>
    <b v="0"/>
    <n v="1"/>
    <b v="0"/>
    <x v="37"/>
    <n v="2E-3"/>
    <n v="1"/>
    <x v="0"/>
    <m/>
  </r>
  <r>
    <n v="2440"/>
    <x v="3439"/>
    <s v="Starting a entire clean energy food truck and set a new standard for Cambodia"/>
    <n v="5000"/>
    <n v="10"/>
    <x v="3"/>
    <x v="16"/>
    <s v="EUR"/>
    <x v="3424"/>
    <x v="3446"/>
    <b v="0"/>
    <n v="2"/>
    <b v="0"/>
    <x v="37"/>
    <n v="2E-3"/>
    <n v="6"/>
    <x v="0"/>
    <m/>
  </r>
  <r>
    <n v="2848"/>
    <x v="3440"/>
    <s v="Wendell Pierce stars in Brothers from the Bottom by Jackie Alexander to mark Hurricane Katrinaâ€™s 10th Anniversary. June 2015 in NoLA."/>
    <n v="35000"/>
    <n v="70"/>
    <x v="3"/>
    <x v="0"/>
    <s v="USD"/>
    <x v="3425"/>
    <x v="3447"/>
    <b v="0"/>
    <n v="3"/>
    <b v="0"/>
    <x v="4"/>
    <n v="2E-3"/>
    <n v="36.5"/>
    <x v="0"/>
    <m/>
  </r>
  <r>
    <n v="3852"/>
    <x v="3441"/>
    <s v="Writer/Director Lynette J. Blackwell presents the hilarious entangled love story of when evil and good attempt to coexist."/>
    <n v="10000"/>
    <n v="20"/>
    <x v="3"/>
    <x v="0"/>
    <s v="USD"/>
    <x v="3426"/>
    <x v="3448"/>
    <b v="0"/>
    <n v="2"/>
    <b v="0"/>
    <x v="4"/>
    <n v="2E-3"/>
    <n v="11"/>
    <x v="0"/>
    <m/>
  </r>
  <r>
    <n v="3918"/>
    <x v="3442"/>
    <s v="A fantastic new comedy coming to the West End 2014.  An Alan Ayckbourn meets Richard Curtis style comedy. Who knew singing was therapy!"/>
    <n v="60000"/>
    <n v="120"/>
    <x v="3"/>
    <x v="1"/>
    <s v="GBP"/>
    <x v="3427"/>
    <x v="3449"/>
    <b v="0"/>
    <n v="3"/>
    <b v="0"/>
    <x v="4"/>
    <n v="2E-3"/>
    <n v="61.5"/>
    <x v="0"/>
    <m/>
  </r>
  <r>
    <n v="4004"/>
    <x v="3443"/>
    <s v="Help Launch The Queen Into South Florida!"/>
    <n v="500"/>
    <n v="1"/>
    <x v="3"/>
    <x v="0"/>
    <s v="USD"/>
    <x v="3428"/>
    <x v="3450"/>
    <b v="0"/>
    <n v="1"/>
    <b v="0"/>
    <x v="4"/>
    <n v="2E-3"/>
    <n v="1"/>
    <x v="0"/>
    <m/>
  </r>
  <r>
    <n v="4113"/>
    <x v="3444"/>
    <s v="A family oriented play about Christians &amp; the sins they live with, portrayed by &quot;puppets and toys&quot; at Queensbury Theater in Houston."/>
    <n v="1500"/>
    <n v="3"/>
    <x v="3"/>
    <x v="0"/>
    <s v="USD"/>
    <x v="3429"/>
    <x v="3451"/>
    <b v="0"/>
    <n v="3"/>
    <b v="0"/>
    <x v="4"/>
    <n v="2E-3"/>
    <n v="3"/>
    <x v="0"/>
    <m/>
  </r>
  <r>
    <n v="1701"/>
    <x v="3445"/>
    <s v="The passion I have for music is intense, super natural and uniquely divine.The encompassing vibe of a great song dressed in great beat"/>
    <n v="5050"/>
    <n v="10"/>
    <x v="3"/>
    <x v="0"/>
    <s v="USD"/>
    <x v="3430"/>
    <x v="3452"/>
    <b v="0"/>
    <n v="2"/>
    <b v="0"/>
    <x v="21"/>
    <n v="1.9801980198019802E-3"/>
    <n v="6"/>
    <x v="0"/>
    <m/>
  </r>
  <r>
    <n v="3088"/>
    <x v="3446"/>
    <s v="We believe it's time to open a visitor's center that highlights the small towns of the upper Midwest."/>
    <n v="65000"/>
    <n v="126"/>
    <x v="3"/>
    <x v="0"/>
    <s v="USD"/>
    <x v="3431"/>
    <x v="3453"/>
    <b v="0"/>
    <n v="3"/>
    <b v="0"/>
    <x v="12"/>
    <n v="1.9384615384615384E-3"/>
    <n v="64.5"/>
    <x v="0"/>
    <m/>
  </r>
  <r>
    <n v="1010"/>
    <x v="3447"/>
    <s v="A beautiful biometric smartphone wrist dock, features a revolutionary reusable adhesive; 3 position phone stand and multi-purpose tool."/>
    <n v="115250"/>
    <n v="220"/>
    <x v="1"/>
    <x v="0"/>
    <s v="USD"/>
    <x v="3432"/>
    <x v="3454"/>
    <b v="0"/>
    <n v="4"/>
    <b v="0"/>
    <x v="3"/>
    <n v="1.9088937093275488E-3"/>
    <n v="112"/>
    <x v="0"/>
    <m/>
  </r>
  <r>
    <n v="2773"/>
    <x v="3448"/>
    <s v="Parents know the pain of rereading bad bedtime stories. I want to write stories that all ages will enjoy"/>
    <n v="530"/>
    <n v="1"/>
    <x v="3"/>
    <x v="7"/>
    <s v="CAD"/>
    <x v="3433"/>
    <x v="3455"/>
    <b v="0"/>
    <n v="1"/>
    <b v="0"/>
    <x v="32"/>
    <n v="1.8867924528301887E-3"/>
    <n v="1"/>
    <x v="0"/>
    <m/>
  </r>
  <r>
    <n v="2389"/>
    <x v="3449"/>
    <s v="Kiwwi va dÃ©poussiÃ©rer le marchÃ© de l'emploi, avec peu de moyens mais de trÃ¨s bonnes idÃ©es, cependant, nous avons besoin de vous !"/>
    <n v="16000"/>
    <n v="30"/>
    <x v="1"/>
    <x v="3"/>
    <s v="EUR"/>
    <x v="3434"/>
    <x v="3456"/>
    <b v="0"/>
    <n v="1"/>
    <b v="0"/>
    <x v="38"/>
    <n v="1.8749999999999999E-3"/>
    <n v="15.5"/>
    <x v="0"/>
    <m/>
  </r>
  <r>
    <n v="484"/>
    <x v="3450"/>
    <s v="The Diddlys are steam powered superheroes,transforming into spaceships,submarines or whatever it takes to complete their secret mission"/>
    <n v="80000"/>
    <n v="149"/>
    <x v="3"/>
    <x v="1"/>
    <s v="GBP"/>
    <x v="3435"/>
    <x v="3457"/>
    <b v="0"/>
    <n v="11"/>
    <b v="0"/>
    <x v="28"/>
    <n v="1.8625E-3"/>
    <n v="80"/>
    <x v="0"/>
    <m/>
  </r>
  <r>
    <n v="629"/>
    <x v="3451"/>
    <s v="Global Ids you create for yourself, then the world can connect to you via free online msgs (for Reuniting Lost Property, Dating &amp; more)"/>
    <n v="200000"/>
    <n v="350"/>
    <x v="1"/>
    <x v="6"/>
    <s v="AUD"/>
    <x v="3436"/>
    <x v="3458"/>
    <b v="0"/>
    <n v="3"/>
    <b v="0"/>
    <x v="38"/>
    <n v="1.75E-3"/>
    <n v="176.5"/>
    <x v="0"/>
    <m/>
  </r>
  <r>
    <n v="1169"/>
    <x v="3452"/>
    <s v="Our service provides door-to-door shuttle transportation in Downtown Los Angeles. FREE to passengers - driver tip appreciated."/>
    <n v="10000"/>
    <n v="17"/>
    <x v="3"/>
    <x v="0"/>
    <s v="USD"/>
    <x v="3437"/>
    <x v="3459"/>
    <b v="0"/>
    <n v="3"/>
    <b v="0"/>
    <x v="37"/>
    <n v="1.6999999999999999E-3"/>
    <n v="10"/>
    <x v="0"/>
    <m/>
  </r>
  <r>
    <n v="1905"/>
    <x v="3453"/>
    <s v="Before Dick Armstrong passed away unexpectedly in 2003, he invented an AxleCrutch device to help his customers-his idea lives on today."/>
    <n v="25000"/>
    <n v="42"/>
    <x v="3"/>
    <x v="0"/>
    <s v="USD"/>
    <x v="3438"/>
    <x v="3460"/>
    <b v="0"/>
    <n v="4"/>
    <b v="0"/>
    <x v="31"/>
    <n v="1.6800000000000001E-3"/>
    <n v="23"/>
    <x v="0"/>
    <m/>
  </r>
  <r>
    <n v="570"/>
    <x v="3454"/>
    <s v="Humans have AM/FM/Satellite radio, kids have radio Disney, pets have DogCatRadio."/>
    <n v="85000"/>
    <n v="142"/>
    <x v="3"/>
    <x v="0"/>
    <s v="USD"/>
    <x v="3439"/>
    <x v="3461"/>
    <b v="0"/>
    <n v="1"/>
    <b v="0"/>
    <x v="38"/>
    <n v="1.6705882352941177E-3"/>
    <n v="71.5"/>
    <x v="0"/>
    <m/>
  </r>
  <r>
    <n v="1114"/>
    <x v="3455"/>
    <s v="SciFi racing game for Android &amp; iOS platforms. Player gets a unique weapon which introduces an additional dimension to the competition."/>
    <n v="6000"/>
    <n v="10"/>
    <x v="3"/>
    <x v="1"/>
    <s v="GBP"/>
    <x v="3440"/>
    <x v="3462"/>
    <b v="0"/>
    <n v="3"/>
    <b v="0"/>
    <x v="29"/>
    <n v="1.6666666666666668E-3"/>
    <n v="6.5"/>
    <x v="0"/>
    <m/>
  </r>
  <r>
    <n v="2128"/>
    <x v="3456"/>
    <s v="The Royal Snail has misdelivered all the invitations to the Royal Ball.  It's up to Makayla to set things right in the Fairy Forest"/>
    <n v="15000"/>
    <n v="25"/>
    <x v="3"/>
    <x v="7"/>
    <s v="CAD"/>
    <x v="3441"/>
    <x v="3463"/>
    <b v="0"/>
    <n v="1"/>
    <b v="0"/>
    <x v="29"/>
    <n v="1.6666666666666668E-3"/>
    <n v="13"/>
    <x v="0"/>
    <m/>
  </r>
  <r>
    <n v="2152"/>
    <x v="3457"/>
    <s v="Our game is going to be a space shooter that has RPG elements with New Game+! It will be unlike any space shooter ever played."/>
    <n v="30000"/>
    <n v="50"/>
    <x v="3"/>
    <x v="0"/>
    <s v="USD"/>
    <x v="3442"/>
    <x v="3464"/>
    <b v="0"/>
    <n v="4"/>
    <b v="0"/>
    <x v="29"/>
    <n v="1.6666666666666668E-3"/>
    <n v="27"/>
    <x v="0"/>
    <m/>
  </r>
  <r>
    <n v="2585"/>
    <x v="3458"/>
    <s v="Evie's Eats uses local ingredients to create sweet treats, healthy snacks and on the go meals, all with the family budget in mind!"/>
    <n v="30000"/>
    <n v="50"/>
    <x v="3"/>
    <x v="0"/>
    <s v="USD"/>
    <x v="3443"/>
    <x v="3465"/>
    <b v="0"/>
    <n v="1"/>
    <b v="0"/>
    <x v="37"/>
    <n v="1.6666666666666668E-3"/>
    <n v="25.5"/>
    <x v="0"/>
    <m/>
  </r>
  <r>
    <n v="2586"/>
    <x v="3459"/>
    <s v="I would like to bring fresh salad and food to the streets of London at a reasonable price."/>
    <n v="3000"/>
    <n v="5"/>
    <x v="3"/>
    <x v="1"/>
    <s v="GBP"/>
    <x v="3444"/>
    <x v="3466"/>
    <b v="0"/>
    <n v="1"/>
    <b v="0"/>
    <x v="37"/>
    <n v="1.6666666666666668E-3"/>
    <n v="3"/>
    <x v="0"/>
    <m/>
  </r>
  <r>
    <n v="2592"/>
    <x v="3460"/>
    <s v="El Carte is revolutionizing the food truck industry. Meet the new food trike. #oneandonly  we going to spread the awesomeness all over!"/>
    <n v="30000"/>
    <n v="50"/>
    <x v="3"/>
    <x v="0"/>
    <s v="USD"/>
    <x v="3445"/>
    <x v="3467"/>
    <b v="0"/>
    <n v="1"/>
    <b v="0"/>
    <x v="37"/>
    <n v="1.6666666666666668E-3"/>
    <n v="25.5"/>
    <x v="0"/>
    <m/>
  </r>
  <r>
    <n v="2887"/>
    <x v="3461"/>
    <s v="A stage play of love, faith, &amp; relationships in a comical &amp; spirit message that is sure to make you laugh &amp; rejoice to the ART OF LOVE"/>
    <n v="3000"/>
    <n v="5"/>
    <x v="3"/>
    <x v="0"/>
    <s v="USD"/>
    <x v="3446"/>
    <x v="3468"/>
    <b v="0"/>
    <n v="1"/>
    <b v="0"/>
    <x v="4"/>
    <n v="1.6666666666666668E-3"/>
    <n v="3"/>
    <x v="0"/>
    <m/>
  </r>
  <r>
    <n v="4066"/>
    <x v="3462"/>
    <s v="We have created an outstanding mobile Performing Arts Program that has great impact on the social development in multiple communities."/>
    <n v="15000"/>
    <n v="25"/>
    <x v="3"/>
    <x v="0"/>
    <s v="USD"/>
    <x v="3447"/>
    <x v="3469"/>
    <b v="0"/>
    <n v="1"/>
    <b v="0"/>
    <x v="4"/>
    <n v="1.6666666666666668E-3"/>
    <n v="13"/>
    <x v="0"/>
    <m/>
  </r>
  <r>
    <n v="4079"/>
    <x v="3463"/>
    <s v="A tale of obsession, science, and lost love! Help the Caddo Magnet Players give this student-written play its debut on a real stage!"/>
    <n v="3000"/>
    <n v="5"/>
    <x v="3"/>
    <x v="0"/>
    <s v="USD"/>
    <x v="3448"/>
    <x v="3470"/>
    <b v="0"/>
    <n v="1"/>
    <b v="0"/>
    <x v="4"/>
    <n v="1.6666666666666668E-3"/>
    <n v="3"/>
    <x v="0"/>
    <m/>
  </r>
  <r>
    <n v="1105"/>
    <x v="3464"/>
    <s v="Nightmare Zombies is the first Oculus Rift Only immersive zombie simulator in the Post-Apocalypse urban environment of New York City."/>
    <n v="900000"/>
    <n v="1431"/>
    <x v="3"/>
    <x v="0"/>
    <s v="USD"/>
    <x v="3449"/>
    <x v="3471"/>
    <b v="0"/>
    <n v="20"/>
    <b v="0"/>
    <x v="29"/>
    <n v="1.5900000000000001E-3"/>
    <n v="725.5"/>
    <x v="0"/>
    <m/>
  </r>
  <r>
    <n v="494"/>
    <x v="3465"/>
    <s v="Angels come to Earth in human disguise to deceive mankind, rule the Earth as gods, create a hybrid army &amp; destroy all who oppose them."/>
    <n v="20000"/>
    <n v="31"/>
    <x v="3"/>
    <x v="0"/>
    <s v="USD"/>
    <x v="3450"/>
    <x v="3472"/>
    <b v="0"/>
    <n v="3"/>
    <b v="0"/>
    <x v="28"/>
    <n v="1.5499999999999999E-3"/>
    <n v="17"/>
    <x v="0"/>
    <m/>
  </r>
  <r>
    <n v="3060"/>
    <x v="3466"/>
    <s v="Save the historic Roxy theatre in Bremerton WA from being repurposed as office space."/>
    <n v="220000"/>
    <n v="335"/>
    <x v="3"/>
    <x v="0"/>
    <s v="USD"/>
    <x v="3451"/>
    <x v="3473"/>
    <b v="0"/>
    <n v="6"/>
    <b v="0"/>
    <x v="12"/>
    <n v="1.5227272727272728E-3"/>
    <n v="170.5"/>
    <x v="0"/>
    <m/>
  </r>
  <r>
    <n v="2953"/>
    <x v="3467"/>
    <s v="I want to purchase the former Bread Of Life Church and convert it into a multipurpose theater space for local talent."/>
    <n v="400000"/>
    <n v="605"/>
    <x v="1"/>
    <x v="0"/>
    <s v="USD"/>
    <x v="3452"/>
    <x v="3474"/>
    <b v="0"/>
    <n v="3"/>
    <b v="0"/>
    <x v="12"/>
    <n v="1.5125E-3"/>
    <n v="304"/>
    <x v="0"/>
    <m/>
  </r>
  <r>
    <n v="1068"/>
    <x v="3468"/>
    <s v="THE QUEST TO SAVE HIP HOP is an old school beat em up st game that has a focus on old school hip hop and new age hip hop coming to pc."/>
    <n v="30000"/>
    <n v="45"/>
    <x v="3"/>
    <x v="0"/>
    <s v="USD"/>
    <x v="3453"/>
    <x v="3475"/>
    <b v="0"/>
    <n v="4"/>
    <b v="0"/>
    <x v="29"/>
    <n v="1.5E-3"/>
    <n v="24.5"/>
    <x v="0"/>
    <m/>
  </r>
  <r>
    <n v="1149"/>
    <x v="3469"/>
    <s v="Bringing culturally diverse Floridian cuisine to the people!"/>
    <n v="50000"/>
    <n v="75"/>
    <x v="3"/>
    <x v="0"/>
    <s v="USD"/>
    <x v="3454"/>
    <x v="3476"/>
    <b v="0"/>
    <n v="2"/>
    <b v="0"/>
    <x v="37"/>
    <n v="1.5E-3"/>
    <n v="38.5"/>
    <x v="0"/>
    <m/>
  </r>
  <r>
    <n v="2510"/>
    <x v="3470"/>
    <s v="Dugout Dogs will be specializing in the many hot dog and sausage styles sold at baseball parks around Major League Baseball (MLB)."/>
    <n v="50000"/>
    <n v="75"/>
    <x v="3"/>
    <x v="0"/>
    <s v="USD"/>
    <x v="3455"/>
    <x v="3477"/>
    <b v="0"/>
    <n v="2"/>
    <b v="0"/>
    <x v="40"/>
    <n v="1.5E-3"/>
    <n v="38.5"/>
    <x v="0"/>
    <m/>
  </r>
  <r>
    <n v="3052"/>
    <x v="3471"/>
    <s v="To let the arts continue in Walker Minnesota We need a performing arts space and art gallery"/>
    <n v="50000"/>
    <n v="75"/>
    <x v="3"/>
    <x v="0"/>
    <s v="USD"/>
    <x v="3456"/>
    <x v="3478"/>
    <b v="0"/>
    <n v="2"/>
    <b v="0"/>
    <x v="12"/>
    <n v="1.5E-3"/>
    <n v="38.5"/>
    <x v="0"/>
    <m/>
  </r>
  <r>
    <n v="2688"/>
    <x v="3472"/>
    <s v="The amazing gourmet Mac N Cheez Food Truck Campaigne!"/>
    <n v="50000"/>
    <n v="74"/>
    <x v="3"/>
    <x v="0"/>
    <s v="USD"/>
    <x v="3457"/>
    <x v="3479"/>
    <b v="0"/>
    <n v="14"/>
    <b v="0"/>
    <x v="37"/>
    <n v="1.48E-3"/>
    <n v="44"/>
    <x v="0"/>
    <m/>
  </r>
  <r>
    <n v="2579"/>
    <x v="3473"/>
    <s v="For those who know me, I love to bake &amp; I'm pretty good at it. My dream is to own a food truck that is a bakery &amp; Coffee shop."/>
    <n v="200000"/>
    <n v="277"/>
    <x v="1"/>
    <x v="0"/>
    <s v="USD"/>
    <x v="3458"/>
    <x v="3480"/>
    <b v="0"/>
    <n v="12"/>
    <b v="0"/>
    <x v="37"/>
    <n v="1.3849999999999999E-3"/>
    <n v="144.5"/>
    <x v="0"/>
    <m/>
  </r>
  <r>
    <n v="512"/>
    <x v="3474"/>
    <s v="We have a fully developed 2D animated series that requires more professional animation. Our first 2 home-animated eps are up online."/>
    <n v="8000"/>
    <n v="11"/>
    <x v="3"/>
    <x v="0"/>
    <s v="USD"/>
    <x v="3459"/>
    <x v="3481"/>
    <b v="0"/>
    <n v="2"/>
    <b v="0"/>
    <x v="28"/>
    <n v="1.3749999999999999E-3"/>
    <n v="6.5"/>
    <x v="0"/>
    <m/>
  </r>
  <r>
    <n v="1992"/>
    <x v="3475"/>
    <s v="A complete revamp of all the Disney Princes &amp; Princesses!"/>
    <n v="1500"/>
    <n v="2"/>
    <x v="3"/>
    <x v="0"/>
    <s v="USD"/>
    <x v="3460"/>
    <x v="3482"/>
    <b v="0"/>
    <n v="2"/>
    <b v="0"/>
    <x v="35"/>
    <n v="1.3333333333333333E-3"/>
    <n v="2"/>
    <x v="0"/>
    <m/>
  </r>
  <r>
    <n v="1115"/>
    <x v="3476"/>
    <s v="Explore the protagonist's mind. Remember. Understand. Plan ahead. Stay ahead of threats. Nurture relations. Earn the fate you choose."/>
    <n v="40000"/>
    <n v="53"/>
    <x v="3"/>
    <x v="0"/>
    <s v="USD"/>
    <x v="3461"/>
    <x v="3483"/>
    <b v="0"/>
    <n v="4"/>
    <b v="0"/>
    <x v="29"/>
    <n v="1.325E-3"/>
    <n v="28.5"/>
    <x v="0"/>
    <m/>
  </r>
  <r>
    <n v="2434"/>
    <x v="3477"/>
    <s v="Mobile food truck loaded with locally grown fresh fruits and veggies. Caters to the inner-city and zip codes known as food deserts."/>
    <n v="20000"/>
    <n v="26"/>
    <x v="3"/>
    <x v="0"/>
    <s v="USD"/>
    <x v="3462"/>
    <x v="3484"/>
    <b v="0"/>
    <n v="2"/>
    <b v="0"/>
    <x v="37"/>
    <n v="1.2999999999999999E-3"/>
    <n v="14"/>
    <x v="0"/>
    <m/>
  </r>
  <r>
    <n v="2391"/>
    <x v="3478"/>
    <s v="Using the power of internet to help people save hundreds in car repair."/>
    <n v="20000"/>
    <n v="25"/>
    <x v="1"/>
    <x v="0"/>
    <s v="USD"/>
    <x v="3463"/>
    <x v="3485"/>
    <b v="0"/>
    <n v="1"/>
    <b v="0"/>
    <x v="38"/>
    <n v="1.25E-3"/>
    <n v="13"/>
    <x v="0"/>
    <m/>
  </r>
  <r>
    <n v="506"/>
    <x v="3479"/>
    <s v="A feature-length 3D animation that depicts what happened when the Son of the Morning rebelled against God."/>
    <n v="200000"/>
    <n v="250"/>
    <x v="3"/>
    <x v="0"/>
    <s v="USD"/>
    <x v="3464"/>
    <x v="3486"/>
    <b v="0"/>
    <n v="1"/>
    <b v="0"/>
    <x v="28"/>
    <n v="1.25E-3"/>
    <n v="125.5"/>
    <x v="0"/>
    <m/>
  </r>
  <r>
    <n v="1145"/>
    <x v="3480"/>
    <s v="Emphasizing locally and responsibly raised ingredients, serving delicious food! I need your help."/>
    <n v="80000"/>
    <n v="100"/>
    <x v="3"/>
    <x v="0"/>
    <s v="USD"/>
    <x v="3465"/>
    <x v="3487"/>
    <b v="0"/>
    <n v="1"/>
    <b v="0"/>
    <x v="37"/>
    <n v="1.25E-3"/>
    <n v="50.5"/>
    <x v="0"/>
    <m/>
  </r>
  <r>
    <n v="1406"/>
    <x v="3481"/>
    <s v="The White coat and the battle dress uniform"/>
    <n v="12000"/>
    <n v="15"/>
    <x v="3"/>
    <x v="4"/>
    <s v="EUR"/>
    <x v="3466"/>
    <x v="3488"/>
    <b v="0"/>
    <n v="3"/>
    <b v="0"/>
    <x v="39"/>
    <n v="1.25E-3"/>
    <n v="9"/>
    <x v="0"/>
    <m/>
  </r>
  <r>
    <n v="1598"/>
    <x v="3482"/>
    <s v="I want to get our there and expand my photography skills and take a trip to Tornado alley to get more shots of storms and hopefully to"/>
    <n v="800"/>
    <n v="1"/>
    <x v="3"/>
    <x v="0"/>
    <s v="USD"/>
    <x v="3467"/>
    <x v="3489"/>
    <b v="0"/>
    <n v="1"/>
    <b v="0"/>
    <x v="24"/>
    <n v="1.25E-3"/>
    <n v="1"/>
    <x v="0"/>
    <m/>
  </r>
  <r>
    <n v="4000"/>
    <x v="3483"/>
    <s v="An Enticing Trip into the World of Assisted Dying"/>
    <n v="8000"/>
    <n v="10"/>
    <x v="3"/>
    <x v="0"/>
    <s v="USD"/>
    <x v="3468"/>
    <x v="3490"/>
    <b v="0"/>
    <n v="1"/>
    <b v="0"/>
    <x v="4"/>
    <n v="1.25E-3"/>
    <n v="5.5"/>
    <x v="0"/>
    <m/>
  </r>
  <r>
    <n v="194"/>
    <x v="3484"/>
    <s v="Northern Irish Original Short Film based on the desperation of love and survival and taking a risk that may change everything."/>
    <n v="2500"/>
    <n v="3"/>
    <x v="3"/>
    <x v="1"/>
    <s v="GBP"/>
    <x v="3469"/>
    <x v="3491"/>
    <b v="0"/>
    <n v="3"/>
    <b v="0"/>
    <x v="30"/>
    <n v="1.1999999999999999E-3"/>
    <n v="3"/>
    <x v="0"/>
    <m/>
  </r>
  <r>
    <n v="1879"/>
    <x v="3485"/>
    <s v="Juego de plataformas con 20 personajes. Cada personaje tiene cuatro habilidades distintas al resto de personajes y sus propias voces."/>
    <n v="5000"/>
    <n v="6"/>
    <x v="3"/>
    <x v="8"/>
    <s v="EUR"/>
    <x v="3470"/>
    <x v="3492"/>
    <b v="0"/>
    <n v="2"/>
    <b v="0"/>
    <x v="25"/>
    <n v="1.1999999999999999E-3"/>
    <n v="4"/>
    <x v="0"/>
    <m/>
  </r>
  <r>
    <n v="3078"/>
    <x v="3486"/>
    <s v="Help replace a broken chairlift with a vertical lift making all forms of arts and education accessible on our historical antique stage."/>
    <n v="60000"/>
    <n v="71"/>
    <x v="3"/>
    <x v="0"/>
    <s v="USD"/>
    <x v="3471"/>
    <x v="3493"/>
    <b v="0"/>
    <n v="3"/>
    <b v="0"/>
    <x v="12"/>
    <n v="1.1833333333333333E-3"/>
    <n v="37"/>
    <x v="0"/>
    <m/>
  </r>
  <r>
    <n v="763"/>
    <x v="3487"/>
    <s v="Highland Sabre explores a possible yet terrifying explanation for the mystery big cats said to prowl the British countryside."/>
    <n v="4290"/>
    <n v="5"/>
    <x v="3"/>
    <x v="1"/>
    <s v="GBP"/>
    <x v="3472"/>
    <x v="3494"/>
    <b v="0"/>
    <n v="1"/>
    <b v="0"/>
    <x v="26"/>
    <n v="1.1655011655011655E-3"/>
    <n v="3"/>
    <x v="0"/>
    <m/>
  </r>
  <r>
    <n v="2140"/>
    <x v="3488"/>
    <s v="COOKIN UP ONE HOT ENTREE! BobToons USA is gathering the ingredients to create a hot new video game &quot;The Sabroso Showdown&quot;"/>
    <n v="500000"/>
    <n v="560"/>
    <x v="3"/>
    <x v="0"/>
    <s v="USD"/>
    <x v="3473"/>
    <x v="3495"/>
    <b v="0"/>
    <n v="11"/>
    <b v="0"/>
    <x v="29"/>
    <n v="1.1199999999999999E-3"/>
    <n v="285.5"/>
    <x v="0"/>
    <m/>
  </r>
  <r>
    <n v="868"/>
    <x v="3489"/>
    <s v="I AM A SINGER/SONGWRITER RECORDING MY DEBUT ALBUM OF ORIGINAL MATERIAL TITLED &quot;MY LIFE UNFOLDING&quot;.....MUSIC IS SO MUCH A PART OF ME!"/>
    <n v="45000"/>
    <n v="50"/>
    <x v="3"/>
    <x v="0"/>
    <s v="USD"/>
    <x v="3474"/>
    <x v="3496"/>
    <b v="0"/>
    <n v="1"/>
    <b v="0"/>
    <x v="27"/>
    <n v="1.1111111111111111E-3"/>
    <n v="25.5"/>
    <x v="0"/>
    <m/>
  </r>
  <r>
    <n v="682"/>
    <x v="3490"/>
    <s v="The Deception Belt is an innovative belt with app capability, designed to assist any user gain control over their appetite."/>
    <n v="50000"/>
    <n v="53"/>
    <x v="3"/>
    <x v="0"/>
    <s v="USD"/>
    <x v="3475"/>
    <x v="3497"/>
    <b v="0"/>
    <n v="4"/>
    <b v="0"/>
    <x v="3"/>
    <n v="1.06E-3"/>
    <n v="28.5"/>
    <x v="0"/>
    <m/>
  </r>
  <r>
    <n v="1129"/>
    <x v="3491"/>
    <s v="This app will provide you with the ability to use your most favorite profanities while playing a game with your friends."/>
    <n v="20000"/>
    <n v="21"/>
    <x v="3"/>
    <x v="0"/>
    <s v="USD"/>
    <x v="3476"/>
    <x v="3498"/>
    <b v="0"/>
    <n v="2"/>
    <b v="0"/>
    <x v="25"/>
    <n v="1.0499999999999999E-3"/>
    <n v="11.5"/>
    <x v="0"/>
    <m/>
  </r>
  <r>
    <n v="594"/>
    <x v="3492"/>
    <s v="Creating a fitness site that will change the fitness game forever!"/>
    <n v="25000"/>
    <n v="26"/>
    <x v="3"/>
    <x v="0"/>
    <s v="USD"/>
    <x v="3477"/>
    <x v="3499"/>
    <b v="0"/>
    <n v="2"/>
    <b v="0"/>
    <x v="38"/>
    <n v="1.0399999999999999E-3"/>
    <n v="14"/>
    <x v="0"/>
    <m/>
  </r>
  <r>
    <n v="990"/>
    <x v="3493"/>
    <s v="The revolutionized carseat, where no child will be left alone in a hot vehicle ever again. This alarm will save multiple babie's lives."/>
    <n v="25000"/>
    <n v="26"/>
    <x v="3"/>
    <x v="0"/>
    <s v="USD"/>
    <x v="3478"/>
    <x v="3500"/>
    <b v="0"/>
    <n v="2"/>
    <b v="0"/>
    <x v="3"/>
    <n v="1.0399999999999999E-3"/>
    <n v="14"/>
    <x v="0"/>
    <m/>
  </r>
  <r>
    <n v="1422"/>
    <x v="3494"/>
    <s v="Protecting children from sexual abuse through the medium of story telling; accessing 20% of the world's population through translation."/>
    <n v="25000"/>
    <n v="26"/>
    <x v="3"/>
    <x v="11"/>
    <s v="NZD"/>
    <x v="3479"/>
    <x v="3501"/>
    <b v="0"/>
    <n v="2"/>
    <b v="0"/>
    <x v="39"/>
    <n v="1.0399999999999999E-3"/>
    <n v="14"/>
    <x v="0"/>
    <m/>
  </r>
  <r>
    <n v="1564"/>
    <x v="3495"/>
    <s v="This is a book of art and poetry that highlights the highs and lows of a young 20 something coming to terms with her bipolar."/>
    <n v="10000"/>
    <n v="10"/>
    <x v="1"/>
    <x v="0"/>
    <s v="USD"/>
    <x v="3480"/>
    <x v="3502"/>
    <b v="0"/>
    <n v="1"/>
    <b v="0"/>
    <x v="36"/>
    <n v="1E-3"/>
    <n v="5.5"/>
    <x v="0"/>
    <m/>
  </r>
  <r>
    <n v="2344"/>
    <x v="3496"/>
    <s v="SAVE MONEY! Stop worrying about account disputes, supervising installs, and corporation bull-****. We actively negotiate on your behalf"/>
    <n v="1000"/>
    <n v="1"/>
    <x v="1"/>
    <x v="7"/>
    <s v="CAD"/>
    <x v="3481"/>
    <x v="3503"/>
    <b v="0"/>
    <n v="1"/>
    <b v="0"/>
    <x v="38"/>
    <n v="1E-3"/>
    <n v="1"/>
    <x v="0"/>
    <m/>
  </r>
  <r>
    <n v="440"/>
    <x v="3497"/>
    <s v="A stop-motion animation made by a one girl team, with a camera, creativity, and a lot of determination."/>
    <n v="5000"/>
    <n v="5"/>
    <x v="3"/>
    <x v="0"/>
    <s v="USD"/>
    <x v="3482"/>
    <x v="3504"/>
    <b v="0"/>
    <n v="1"/>
    <b v="0"/>
    <x v="28"/>
    <n v="1E-3"/>
    <n v="3"/>
    <x v="0"/>
    <m/>
  </r>
  <r>
    <n v="443"/>
    <x v="3498"/>
    <s v="We love cartoons!! We want to make more but it costs money to so. Be apart of your daily dose of WTF!?! Pledge now!!"/>
    <n v="10000"/>
    <n v="10"/>
    <x v="3"/>
    <x v="7"/>
    <s v="CAD"/>
    <x v="3483"/>
    <x v="3505"/>
    <b v="0"/>
    <n v="2"/>
    <b v="0"/>
    <x v="28"/>
    <n v="1E-3"/>
    <n v="6"/>
    <x v="0"/>
    <m/>
  </r>
  <r>
    <n v="482"/>
    <x v="3499"/>
    <s v="Help me quit my day job and also create animated Stand-up routines from local up and coming comedians."/>
    <n v="10000"/>
    <n v="10"/>
    <x v="3"/>
    <x v="0"/>
    <s v="USD"/>
    <x v="3484"/>
    <x v="3506"/>
    <b v="0"/>
    <n v="1"/>
    <b v="0"/>
    <x v="28"/>
    <n v="1E-3"/>
    <n v="5.5"/>
    <x v="0"/>
    <m/>
  </r>
  <r>
    <n v="1128"/>
    <x v="3500"/>
    <s v="#havingfunFTW"/>
    <n v="1000"/>
    <n v="1"/>
    <x v="3"/>
    <x v="1"/>
    <s v="GBP"/>
    <x v="3485"/>
    <x v="3507"/>
    <b v="0"/>
    <n v="1"/>
    <b v="0"/>
    <x v="25"/>
    <n v="1E-3"/>
    <n v="1"/>
    <x v="0"/>
    <m/>
  </r>
  <r>
    <n v="1171"/>
    <x v="3501"/>
    <s v="Tulsa's first true biodiesel, alternative energy powered food truck! Oh yeah, and delicious food!"/>
    <n v="25000"/>
    <n v="25"/>
    <x v="3"/>
    <x v="0"/>
    <s v="USD"/>
    <x v="3486"/>
    <x v="3508"/>
    <b v="0"/>
    <n v="1"/>
    <b v="0"/>
    <x v="37"/>
    <n v="1E-3"/>
    <n v="13"/>
    <x v="0"/>
    <m/>
  </r>
  <r>
    <n v="1421"/>
    <x v="3502"/>
    <s v="English translation of &quot;The Escape to Myanmar&quot;, a fictive novel about people from Sweden who arrive in Myanmar/Burma as war refugees."/>
    <n v="200000"/>
    <n v="200"/>
    <x v="3"/>
    <x v="10"/>
    <s v="SEK"/>
    <x v="3487"/>
    <x v="3509"/>
    <b v="0"/>
    <n v="2"/>
    <b v="0"/>
    <x v="39"/>
    <n v="1E-3"/>
    <n v="101"/>
    <x v="0"/>
    <m/>
  </r>
  <r>
    <n v="1435"/>
    <x v="3503"/>
    <s v="English translation of the first book from a sword and sorcery Fantasy trilogy, by Paolo Parente"/>
    <n v="15000"/>
    <n v="15"/>
    <x v="3"/>
    <x v="4"/>
    <s v="EUR"/>
    <x v="3488"/>
    <x v="3510"/>
    <b v="0"/>
    <n v="2"/>
    <b v="0"/>
    <x v="39"/>
    <n v="1E-3"/>
    <n v="8.5"/>
    <x v="0"/>
    <m/>
  </r>
  <r>
    <n v="1482"/>
    <x v="3504"/>
    <s v="Those who believe, call them Gods._x000a_Those who don't believe, call them aliens._x000a_Either way, you can't stop the war."/>
    <n v="5000"/>
    <n v="5"/>
    <x v="3"/>
    <x v="0"/>
    <s v="USD"/>
    <x v="3489"/>
    <x v="3511"/>
    <b v="0"/>
    <n v="1"/>
    <b v="0"/>
    <x v="26"/>
    <n v="1E-3"/>
    <n v="3"/>
    <x v="0"/>
    <m/>
  </r>
  <r>
    <n v="1739"/>
    <x v="3505"/>
    <s v="HELP US RECORD -- SWEET LOVE -- Listen to this sped up ROUGH version and be sure and check out the unique REWARDS ---"/>
    <n v="1000"/>
    <n v="1"/>
    <x v="3"/>
    <x v="0"/>
    <s v="USD"/>
    <x v="3490"/>
    <x v="3512"/>
    <b v="0"/>
    <n v="1"/>
    <b v="0"/>
    <x v="21"/>
    <n v="1E-3"/>
    <n v="1"/>
    <x v="0"/>
    <m/>
  </r>
  <r>
    <n v="1904"/>
    <x v="3506"/>
    <s v="Animals knocking over your waste wheeler making a mess on trash day? The S.A.D.L. will help prevent that from happening!"/>
    <n v="50000"/>
    <n v="50"/>
    <x v="3"/>
    <x v="0"/>
    <s v="USD"/>
    <x v="3491"/>
    <x v="3513"/>
    <b v="0"/>
    <n v="2"/>
    <b v="0"/>
    <x v="31"/>
    <n v="1E-3"/>
    <n v="26"/>
    <x v="0"/>
    <m/>
  </r>
  <r>
    <n v="2946"/>
    <x v="3507"/>
    <s v="I have set up a new theatre company, and am looking to raise funds to purchase a venue with a difference to a standard theatre."/>
    <n v="2000"/>
    <n v="2"/>
    <x v="3"/>
    <x v="1"/>
    <s v="GBP"/>
    <x v="3492"/>
    <x v="3514"/>
    <b v="0"/>
    <n v="2"/>
    <b v="0"/>
    <x v="12"/>
    <n v="1E-3"/>
    <n v="2"/>
    <x v="0"/>
    <m/>
  </r>
  <r>
    <n v="3117"/>
    <x v="3508"/>
    <s v="Performing Arts workshops, for young people aged 5 -16, exploring how the sea has shaped Cowes as a settlement."/>
    <n v="1000"/>
    <n v="1"/>
    <x v="3"/>
    <x v="1"/>
    <s v="GBP"/>
    <x v="3493"/>
    <x v="3515"/>
    <b v="0"/>
    <n v="1"/>
    <b v="0"/>
    <x v="12"/>
    <n v="1E-3"/>
    <n v="1"/>
    <x v="0"/>
    <m/>
  </r>
  <r>
    <n v="3645"/>
    <x v="3509"/>
    <s v="This new musical comedy empowers women and girls of all ages to be themselves in their shoes, whatever shoes they choose."/>
    <n v="1000"/>
    <n v="1"/>
    <x v="3"/>
    <x v="7"/>
    <s v="CAD"/>
    <x v="3494"/>
    <x v="3516"/>
    <b v="0"/>
    <n v="1"/>
    <b v="0"/>
    <x v="20"/>
    <n v="1E-3"/>
    <n v="1"/>
    <x v="0"/>
    <m/>
  </r>
  <r>
    <n v="3939"/>
    <x v="3510"/>
    <s v="'Potter.' is a parody of the popular Harry Potter series allowing aspiring actors a chance to work in a professional production."/>
    <n v="5000"/>
    <n v="5"/>
    <x v="3"/>
    <x v="6"/>
    <s v="AUD"/>
    <x v="3495"/>
    <x v="3517"/>
    <b v="0"/>
    <n v="1"/>
    <b v="0"/>
    <x v="4"/>
    <n v="1E-3"/>
    <n v="3"/>
    <x v="0"/>
    <m/>
  </r>
  <r>
    <n v="2649"/>
    <x v="3511"/>
    <s v="They have launched a Kickstarter."/>
    <n v="125000"/>
    <n v="124"/>
    <x v="1"/>
    <x v="0"/>
    <s v="USD"/>
    <x v="3496"/>
    <x v="3518"/>
    <b v="0"/>
    <n v="3"/>
    <b v="0"/>
    <x v="5"/>
    <n v="9.9200000000000004E-4"/>
    <n v="63.5"/>
    <x v="0"/>
    <m/>
  </r>
  <r>
    <n v="464"/>
    <x v="3512"/>
    <s v="We are three students that want to make a short PokÃ©mon movie as a school project!"/>
    <n v="1010"/>
    <n v="1"/>
    <x v="3"/>
    <x v="2"/>
    <s v="EUR"/>
    <x v="3497"/>
    <x v="3519"/>
    <b v="0"/>
    <n v="1"/>
    <b v="0"/>
    <x v="28"/>
    <n v="9.9009900990099011E-4"/>
    <n v="1"/>
    <x v="0"/>
    <m/>
  </r>
  <r>
    <n v="3952"/>
    <x v="3513"/>
    <s v="This is the story about dreams of the kindly clown who indulge in reverie to be a ballet dancer! Every act is a funny sentimental story"/>
    <n v="26000"/>
    <n v="25"/>
    <x v="3"/>
    <x v="0"/>
    <s v="USD"/>
    <x v="3498"/>
    <x v="3520"/>
    <b v="0"/>
    <n v="1"/>
    <b v="0"/>
    <x v="4"/>
    <n v="9.6153846153846159E-4"/>
    <n v="13"/>
    <x v="0"/>
    <m/>
  </r>
  <r>
    <n v="2660"/>
    <x v="3514"/>
    <s v="COAS is an organization that does community outreach programs to encourage and educate children and adults on Astronomy related subject"/>
    <n v="20000"/>
    <n v="19"/>
    <x v="1"/>
    <x v="0"/>
    <s v="USD"/>
    <x v="3499"/>
    <x v="3521"/>
    <b v="0"/>
    <n v="5"/>
    <b v="0"/>
    <x v="5"/>
    <n v="9.5E-4"/>
    <n v="12"/>
    <x v="0"/>
    <m/>
  </r>
  <r>
    <n v="2658"/>
    <x v="3515"/>
    <s v="Funding will allow free participation for 20 schools, grades 4-12, (thousands of students) anywhere in the nation."/>
    <n v="98000"/>
    <n v="91"/>
    <x v="1"/>
    <x v="0"/>
    <s v="USD"/>
    <x v="3500"/>
    <x v="3522"/>
    <b v="0"/>
    <n v="4"/>
    <b v="0"/>
    <x v="5"/>
    <n v="9.2857142857142856E-4"/>
    <n v="47.5"/>
    <x v="0"/>
    <m/>
  </r>
  <r>
    <n v="563"/>
    <x v="3516"/>
    <s v="I want to help people who have trouble remembering the simple things in life, like what day it is and what they need to do today."/>
    <n v="75000"/>
    <n v="68"/>
    <x v="3"/>
    <x v="6"/>
    <s v="AUD"/>
    <x v="3501"/>
    <x v="3523"/>
    <b v="0"/>
    <n v="2"/>
    <b v="0"/>
    <x v="38"/>
    <n v="9.0666666666666662E-4"/>
    <n v="35"/>
    <x v="0"/>
    <m/>
  </r>
  <r>
    <n v="548"/>
    <x v="3517"/>
    <s v="Teach your native language online or study a foreign language with native speaking teachers. Social Web service and apps."/>
    <n v="10000"/>
    <n v="9"/>
    <x v="3"/>
    <x v="1"/>
    <s v="GBP"/>
    <x v="3502"/>
    <x v="3524"/>
    <b v="0"/>
    <n v="1"/>
    <b v="0"/>
    <x v="38"/>
    <n v="8.9999999999999998E-4"/>
    <n v="5"/>
    <x v="0"/>
    <m/>
  </r>
  <r>
    <n v="3074"/>
    <x v="3518"/>
    <s v="CrÃ©ation d'un thÃ©Ã¢tre de marionnettes automatisÃ©es et informatisÃ©es portant sur la nature et l'Ã©cologie._x000a_&quot;La symphonie du monde&quot;"/>
    <n v="25000"/>
    <n v="22"/>
    <x v="3"/>
    <x v="3"/>
    <s v="EUR"/>
    <x v="3503"/>
    <x v="3525"/>
    <b v="0"/>
    <n v="3"/>
    <b v="0"/>
    <x v="12"/>
    <n v="8.8000000000000003E-4"/>
    <n v="12.5"/>
    <x v="0"/>
    <m/>
  </r>
  <r>
    <n v="546"/>
    <x v="3519"/>
    <s v="Build a Christian Network Platform to connect and collaborate projects, events, missions and support online to fulfill the call."/>
    <n v="60000"/>
    <n v="52"/>
    <x v="3"/>
    <x v="0"/>
    <s v="USD"/>
    <x v="3504"/>
    <x v="3526"/>
    <b v="0"/>
    <n v="2"/>
    <b v="0"/>
    <x v="38"/>
    <n v="8.6666666666666663E-4"/>
    <n v="27"/>
    <x v="0"/>
    <m/>
  </r>
  <r>
    <n v="1044"/>
    <x v="3520"/>
    <s v="Hi. I'm looking to raise some funds to get some microphones, some interfaces to hook XLR to my iPad/iPhone/iMac. Plus some other stuff."/>
    <n v="7000"/>
    <n v="6"/>
    <x v="1"/>
    <x v="0"/>
    <s v="USD"/>
    <x v="3505"/>
    <x v="3527"/>
    <b v="0"/>
    <n v="2"/>
    <b v="0"/>
    <x v="23"/>
    <n v="8.571428571428571E-4"/>
    <n v="4"/>
    <x v="0"/>
    <m/>
  </r>
  <r>
    <n v="630"/>
    <x v="3521"/>
    <s v="Land development network for an eco-conscious collective. Community portal features ideas on lean design, green building, urban ecology"/>
    <n v="11999"/>
    <n v="10"/>
    <x v="1"/>
    <x v="0"/>
    <s v="USD"/>
    <x v="3506"/>
    <x v="3528"/>
    <b v="0"/>
    <n v="1"/>
    <b v="0"/>
    <x v="38"/>
    <n v="8.3340278356529708E-4"/>
    <n v="5.5"/>
    <x v="0"/>
    <m/>
  </r>
  <r>
    <n v="1086"/>
    <x v="3522"/>
    <s v="Humanity's future in the Galaxy"/>
    <n v="18000"/>
    <n v="15"/>
    <x v="3"/>
    <x v="0"/>
    <s v="USD"/>
    <x v="3507"/>
    <x v="3529"/>
    <b v="0"/>
    <n v="2"/>
    <b v="0"/>
    <x v="29"/>
    <n v="8.3333333333333339E-4"/>
    <n v="8.5"/>
    <x v="0"/>
    <m/>
  </r>
  <r>
    <n v="148"/>
    <x v="3523"/>
    <s v="An aspiring pilot decides to take his Dad's ship for a joyride, and learns it was the biggest mistake of his life in this Sci-Fi comedy"/>
    <n v="50000"/>
    <n v="40"/>
    <x v="1"/>
    <x v="0"/>
    <s v="USD"/>
    <x v="3508"/>
    <x v="3530"/>
    <b v="0"/>
    <n v="2"/>
    <b v="0"/>
    <x v="22"/>
    <n v="8.0000000000000004E-4"/>
    <n v="21"/>
    <x v="0"/>
    <m/>
  </r>
  <r>
    <n v="2907"/>
    <x v="3524"/>
    <s v="Spend an evening in the afterlife with some of the greatest women who ever lived. LITTLE NELL's,by Jill Hughes, Los Angeles- June, 2016"/>
    <n v="2500"/>
    <n v="2"/>
    <x v="3"/>
    <x v="0"/>
    <s v="USD"/>
    <x v="3509"/>
    <x v="3531"/>
    <b v="0"/>
    <n v="2"/>
    <b v="0"/>
    <x v="4"/>
    <n v="8.0000000000000004E-4"/>
    <n v="2"/>
    <x v="0"/>
    <m/>
  </r>
  <r>
    <n v="4049"/>
    <x v="3525"/>
    <s v="A caravan heist goes horribly wrong. When the rogues meet up to discuss the matter, they suspect one of them is the King's guard."/>
    <n v="20000"/>
    <n v="16"/>
    <x v="3"/>
    <x v="0"/>
    <s v="USD"/>
    <x v="3510"/>
    <x v="3532"/>
    <b v="0"/>
    <n v="1"/>
    <b v="0"/>
    <x v="4"/>
    <n v="8.0000000000000004E-4"/>
    <n v="8.5"/>
    <x v="0"/>
    <m/>
  </r>
  <r>
    <n v="2502"/>
    <x v="3526"/>
    <s v="A small sweet shop featuring the cupcake variety offered by Cupcake Chaos, candy, cotton candy, shakes and malts, located in Dalhart,TX"/>
    <n v="110000"/>
    <n v="86"/>
    <x v="3"/>
    <x v="0"/>
    <s v="USD"/>
    <x v="3511"/>
    <x v="3533"/>
    <b v="0"/>
    <n v="5"/>
    <b v="0"/>
    <x v="40"/>
    <n v="7.8181818181818181E-4"/>
    <n v="45.5"/>
    <x v="0"/>
    <m/>
  </r>
  <r>
    <n v="1583"/>
    <x v="3527"/>
    <s v="I am a photographer who is inspired by the original Jules Verne story. I will make a thousands of photo and video materials for You."/>
    <n v="20000"/>
    <n v="15"/>
    <x v="3"/>
    <x v="1"/>
    <s v="GBP"/>
    <x v="3512"/>
    <x v="3534"/>
    <b v="0"/>
    <n v="1"/>
    <b v="0"/>
    <x v="24"/>
    <n v="7.5000000000000002E-4"/>
    <n v="8"/>
    <x v="0"/>
    <m/>
  </r>
  <r>
    <n v="1811"/>
    <x v="3528"/>
    <s v="A collection of 365 color photographs of sunsets in 2014, beautifully presented in a hardcover book."/>
    <n v="54000"/>
    <n v="40"/>
    <x v="3"/>
    <x v="0"/>
    <s v="USD"/>
    <x v="3513"/>
    <x v="3535"/>
    <b v="0"/>
    <n v="26"/>
    <b v="0"/>
    <x v="9"/>
    <n v="7.407407407407407E-4"/>
    <n v="33"/>
    <x v="0"/>
    <m/>
  </r>
  <r>
    <n v="3970"/>
    <x v="3529"/>
    <s v="WeÂ  areÂ  aÂ  newÂ  productionÂ  companyÂ  andÂ  willÂ  beÂ  touringÂ  withÂ  ourÂ  production,  FOLLOW  YOUR  DREAMS  debuting  June  2016."/>
    <n v="15000"/>
    <n v="11"/>
    <x v="3"/>
    <x v="0"/>
    <s v="USD"/>
    <x v="3514"/>
    <x v="3536"/>
    <b v="0"/>
    <n v="2"/>
    <b v="0"/>
    <x v="4"/>
    <n v="7.3333333333333334E-4"/>
    <n v="6.5"/>
    <x v="0"/>
    <m/>
  </r>
  <r>
    <n v="2354"/>
    <x v="3530"/>
    <s v="Almost done with doctorate degree but need funding of $35,000 to complete research of project."/>
    <n v="35000"/>
    <n v="25"/>
    <x v="1"/>
    <x v="0"/>
    <s v="USD"/>
    <x v="3515"/>
    <x v="3537"/>
    <b v="0"/>
    <n v="1"/>
    <b v="0"/>
    <x v="38"/>
    <n v="7.1428571428571429E-4"/>
    <n v="13"/>
    <x v="0"/>
    <m/>
  </r>
  <r>
    <n v="3068"/>
    <x v="3531"/>
    <s v="Hearing loops will be installed in theaters to give hearing loss sufferers with cochlear implants and hearing aids much needed access."/>
    <n v="250000"/>
    <n v="175"/>
    <x v="3"/>
    <x v="0"/>
    <s v="USD"/>
    <x v="3516"/>
    <x v="3538"/>
    <b v="0"/>
    <n v="2"/>
    <b v="0"/>
    <x v="12"/>
    <n v="6.9999999999999999E-4"/>
    <n v="88.5"/>
    <x v="0"/>
    <m/>
  </r>
  <r>
    <n v="455"/>
    <x v="3532"/>
    <s v="Goal The FunBunch characters animated on TV: Fun entertainment for kids just like other authors before us (ex.Arthur,Clifford,Dr Seuss)"/>
    <n v="65000"/>
    <n v="45"/>
    <x v="3"/>
    <x v="0"/>
    <s v="USD"/>
    <x v="3517"/>
    <x v="3539"/>
    <b v="0"/>
    <n v="2"/>
    <b v="0"/>
    <x v="28"/>
    <n v="6.9230769230769226E-4"/>
    <n v="23.5"/>
    <x v="0"/>
    <m/>
  </r>
  <r>
    <n v="189"/>
    <x v="3533"/>
    <s v="Jack Barlow's wife and daughter shot in cold blood at a gun confiscation station in Texas, he sets out to save his family &amp; neighbors."/>
    <n v="500000"/>
    <n v="345"/>
    <x v="3"/>
    <x v="0"/>
    <s v="USD"/>
    <x v="3518"/>
    <x v="3540"/>
    <b v="0"/>
    <n v="5"/>
    <b v="0"/>
    <x v="30"/>
    <n v="6.8999999999999997E-4"/>
    <n v="175"/>
    <x v="0"/>
    <m/>
  </r>
  <r>
    <n v="1072"/>
    <x v="3534"/>
    <s v="A tower defense game that is played anywhere on the earth's surface!  This project is to expand it to be multiplayer and mod support."/>
    <n v="75000"/>
    <n v="51"/>
    <x v="3"/>
    <x v="0"/>
    <s v="USD"/>
    <x v="3519"/>
    <x v="3541"/>
    <b v="0"/>
    <n v="4"/>
    <b v="0"/>
    <x v="29"/>
    <n v="6.8000000000000005E-4"/>
    <n v="27.5"/>
    <x v="0"/>
    <m/>
  </r>
  <r>
    <n v="3806"/>
    <x v="3535"/>
    <s v="A truly multicultural experience - Hip Hop, Bollywood, Classical Dancers #liveband #Revoultionary Script 19th July@NationalTheatre"/>
    <n v="7500"/>
    <n v="5"/>
    <x v="3"/>
    <x v="6"/>
    <s v="AUD"/>
    <x v="3520"/>
    <x v="3542"/>
    <b v="0"/>
    <n v="1"/>
    <b v="0"/>
    <x v="20"/>
    <n v="6.6666666666666664E-4"/>
    <n v="3"/>
    <x v="0"/>
    <m/>
  </r>
  <r>
    <n v="4050"/>
    <x v="3536"/>
    <s v="Amen is an important jarring story about the repercussions of reporting the war from the front lines and the war that follows them home"/>
    <n v="1500"/>
    <n v="1"/>
    <x v="3"/>
    <x v="0"/>
    <s v="USD"/>
    <x v="3521"/>
    <x v="3543"/>
    <b v="0"/>
    <n v="1"/>
    <b v="0"/>
    <x v="4"/>
    <n v="6.6666666666666664E-4"/>
    <n v="1"/>
    <x v="0"/>
    <m/>
  </r>
  <r>
    <n v="2346"/>
    <x v="3537"/>
    <s v="Watch and Make FREE 3D Videos &amp; Pics - No Viewer needed. To Help Learn we have Training and Instant 3D viewers."/>
    <n v="60000"/>
    <n v="39"/>
    <x v="1"/>
    <x v="0"/>
    <s v="USD"/>
    <x v="3522"/>
    <x v="3544"/>
    <b v="0"/>
    <n v="3"/>
    <b v="0"/>
    <x v="38"/>
    <n v="6.4999999999999997E-4"/>
    <n v="21"/>
    <x v="0"/>
    <m/>
  </r>
  <r>
    <n v="459"/>
    <x v="3538"/>
    <s v="Little Lamb Kidz is a first of its kind set of multi-faith children's characters that will come to life in this 21 minute animated DVD."/>
    <n v="39000"/>
    <n v="25"/>
    <x v="3"/>
    <x v="0"/>
    <s v="USD"/>
    <x v="3523"/>
    <x v="3545"/>
    <b v="0"/>
    <n v="1"/>
    <b v="0"/>
    <x v="28"/>
    <n v="6.4102564102564103E-4"/>
    <n v="13"/>
    <x v="0"/>
    <m/>
  </r>
  <r>
    <n v="1139"/>
    <x v="3539"/>
    <s v="Take control of the Void and bend it to your will as you perfect your strategy and amass your deck. The light gathers, your power grows"/>
    <n v="8000"/>
    <n v="5"/>
    <x v="3"/>
    <x v="0"/>
    <s v="USD"/>
    <x v="3524"/>
    <x v="3546"/>
    <b v="0"/>
    <n v="1"/>
    <b v="0"/>
    <x v="25"/>
    <n v="6.2500000000000001E-4"/>
    <n v="3"/>
    <x v="0"/>
    <m/>
  </r>
  <r>
    <n v="599"/>
    <x v="3540"/>
    <s v="We send care packages to incarcerated individuals throughout the country that include specific items hand picked by the sender."/>
    <n v="50000"/>
    <n v="31"/>
    <x v="3"/>
    <x v="0"/>
    <s v="USD"/>
    <x v="3525"/>
    <x v="3547"/>
    <b v="0"/>
    <n v="2"/>
    <b v="0"/>
    <x v="38"/>
    <n v="6.2E-4"/>
    <n v="16.5"/>
    <x v="0"/>
    <m/>
  </r>
  <r>
    <n v="591"/>
    <x v="3541"/>
    <s v="Kid's Connect is a brand new social media website that is built specifically for kids to connect with other kids sick just like them."/>
    <n v="100000"/>
    <n v="61"/>
    <x v="3"/>
    <x v="0"/>
    <s v="USD"/>
    <x v="3526"/>
    <x v="3548"/>
    <b v="0"/>
    <n v="2"/>
    <b v="0"/>
    <x v="38"/>
    <n v="6.0999999999999997E-4"/>
    <n v="31.5"/>
    <x v="0"/>
    <m/>
  </r>
  <r>
    <n v="2394"/>
    <x v="3542"/>
    <s v="We want to create the &quot;Facebook&quot; for Writers. We are working on a new world for people who like to write. Check out more wriyon.com"/>
    <n v="5000"/>
    <n v="3"/>
    <x v="1"/>
    <x v="9"/>
    <s v="EUR"/>
    <x v="3527"/>
    <x v="3549"/>
    <b v="0"/>
    <n v="2"/>
    <b v="0"/>
    <x v="38"/>
    <n v="5.9999999999999995E-4"/>
    <n v="2.5"/>
    <x v="0"/>
    <m/>
  </r>
  <r>
    <n v="3196"/>
    <x v="3543"/>
    <s v="Help five college students as they journey to bring their groundbreaking new musical &quot;Our Modern Lives&quot; to Broadway!"/>
    <n v="3000000"/>
    <n v="1800"/>
    <x v="3"/>
    <x v="0"/>
    <s v="USD"/>
    <x v="3528"/>
    <x v="3550"/>
    <b v="0"/>
    <n v="6"/>
    <b v="0"/>
    <x v="20"/>
    <n v="5.9999999999999995E-4"/>
    <n v="903"/>
    <x v="0"/>
    <m/>
  </r>
  <r>
    <n v="2136"/>
    <x v="3544"/>
    <s v="A dark and twisted game with physiological madness and corruption as a man becomes the ultimate bio weapon."/>
    <n v="80000"/>
    <n v="47.69"/>
    <x v="3"/>
    <x v="0"/>
    <s v="USD"/>
    <x v="3529"/>
    <x v="3551"/>
    <b v="0"/>
    <n v="4"/>
    <b v="0"/>
    <x v="29"/>
    <n v="5.9612499999999998E-4"/>
    <n v="25.844999999999999"/>
    <x v="0"/>
    <m/>
  </r>
  <r>
    <n v="1162"/>
    <x v="3545"/>
    <s v="Solar Powered, Recycled Fryer Oil for Truck Fuel, Locally Grown Organic &amp; Hormone Free Foods, Pop-up Bands, Private Party and Functions"/>
    <n v="60000"/>
    <n v="35"/>
    <x v="3"/>
    <x v="0"/>
    <s v="USD"/>
    <x v="3530"/>
    <x v="3552"/>
    <b v="0"/>
    <n v="2"/>
    <b v="0"/>
    <x v="37"/>
    <n v="5.8333333333333338E-4"/>
    <n v="18.5"/>
    <x v="0"/>
    <m/>
  </r>
  <r>
    <n v="151"/>
    <x v="3546"/>
    <s v="The age of a race to the finish between the higher &amp; lower dimensional realms, A fight for consciousness &amp; freedom,THE NEW HUMAN"/>
    <n v="250000"/>
    <n v="140"/>
    <x v="1"/>
    <x v="6"/>
    <s v="AUD"/>
    <x v="3531"/>
    <x v="3553"/>
    <b v="0"/>
    <n v="5"/>
    <b v="0"/>
    <x v="22"/>
    <n v="5.5999999999999995E-4"/>
    <n v="72.5"/>
    <x v="0"/>
    <m/>
  </r>
  <r>
    <n v="3878"/>
    <x v="3547"/>
    <s v="Encouraging young males to engage in vocational development in the art of musical theater and related dance classes."/>
    <n v="18000"/>
    <n v="10"/>
    <x v="1"/>
    <x v="0"/>
    <s v="USD"/>
    <x v="3532"/>
    <x v="3554"/>
    <b v="0"/>
    <n v="1"/>
    <b v="0"/>
    <x v="20"/>
    <n v="5.5555555555555556E-4"/>
    <n v="5.5"/>
    <x v="0"/>
    <m/>
  </r>
  <r>
    <n v="2691"/>
    <x v="3548"/>
    <s v="A Great New local Food Truck serving up ethnic fusion inspired eats in Ottawa."/>
    <n v="65000"/>
    <n v="35"/>
    <x v="3"/>
    <x v="7"/>
    <s v="CAD"/>
    <x v="3533"/>
    <x v="3555"/>
    <b v="0"/>
    <n v="2"/>
    <b v="0"/>
    <x v="37"/>
    <n v="5.3846153846153844E-4"/>
    <n v="18.5"/>
    <x v="0"/>
    <m/>
  </r>
  <r>
    <n v="3108"/>
    <x v="3549"/>
    <s v="We need a permanent home for the theater!"/>
    <n v="50000"/>
    <n v="26"/>
    <x v="3"/>
    <x v="0"/>
    <s v="USD"/>
    <x v="3534"/>
    <x v="3556"/>
    <b v="0"/>
    <n v="2"/>
    <b v="0"/>
    <x v="12"/>
    <n v="5.1999999999999995E-4"/>
    <n v="14"/>
    <x v="0"/>
    <m/>
  </r>
  <r>
    <n v="2654"/>
    <x v="3550"/>
    <s v="I want to launch a rocket to the moon, I plan on having this lunar rocket carry a small payload of solar internet connected cameras"/>
    <n v="100000"/>
    <n v="51"/>
    <x v="1"/>
    <x v="0"/>
    <s v="USD"/>
    <x v="3535"/>
    <x v="3557"/>
    <b v="0"/>
    <n v="6"/>
    <b v="0"/>
    <x v="5"/>
    <n v="5.1000000000000004E-4"/>
    <n v="28.5"/>
    <x v="0"/>
    <m/>
  </r>
  <r>
    <n v="1047"/>
    <x v="3551"/>
    <s v="I wish to start a new podcast called Voices of Texas, and I want to interview interesting people of Texas each week."/>
    <n v="2000"/>
    <n v="1"/>
    <x v="1"/>
    <x v="0"/>
    <s v="USD"/>
    <x v="3536"/>
    <x v="3558"/>
    <b v="0"/>
    <n v="1"/>
    <b v="0"/>
    <x v="23"/>
    <n v="5.0000000000000001E-4"/>
    <n v="1"/>
    <x v="0"/>
    <m/>
  </r>
  <r>
    <n v="2393"/>
    <x v="3552"/>
    <s v="Imagine a world where you can swap a video game you're tired of playing for a video game you actually want to play for just $1.50!"/>
    <n v="100000"/>
    <n v="50"/>
    <x v="1"/>
    <x v="0"/>
    <s v="USD"/>
    <x v="3537"/>
    <x v="3559"/>
    <b v="0"/>
    <n v="1"/>
    <b v="0"/>
    <x v="38"/>
    <n v="5.0000000000000001E-4"/>
    <n v="25.5"/>
    <x v="0"/>
    <m/>
  </r>
  <r>
    <n v="1867"/>
    <x v="3553"/>
    <s v="A mix of PokemonGo, Game of War- Fire Age, DragonSoul, &amp; Throwdown. Join a clan, collect meme, upgrade features, fight, &amp; compete."/>
    <n v="20000"/>
    <n v="10"/>
    <x v="3"/>
    <x v="0"/>
    <s v="USD"/>
    <x v="3538"/>
    <x v="3560"/>
    <b v="0"/>
    <n v="1"/>
    <b v="0"/>
    <x v="25"/>
    <n v="5.0000000000000001E-4"/>
    <n v="5.5"/>
    <x v="0"/>
    <m/>
  </r>
  <r>
    <n v="1986"/>
    <x v="3554"/>
    <s v="We are a married couple who have started a child photography business from home. We need help to put together equipment to grow."/>
    <n v="2000"/>
    <n v="1"/>
    <x v="3"/>
    <x v="1"/>
    <s v="GBP"/>
    <x v="3539"/>
    <x v="3561"/>
    <b v="0"/>
    <n v="1"/>
    <b v="0"/>
    <x v="35"/>
    <n v="5.0000000000000001E-4"/>
    <n v="1"/>
    <x v="0"/>
    <m/>
  </r>
  <r>
    <n v="2126"/>
    <x v="3555"/>
    <s v="Lead your team to victory in this fast-paced, action, sports game! Use Power-ups and avoid attacks as you fight for victory!"/>
    <n v="20000"/>
    <n v="10"/>
    <x v="3"/>
    <x v="0"/>
    <s v="USD"/>
    <x v="3540"/>
    <x v="3562"/>
    <b v="0"/>
    <n v="2"/>
    <b v="0"/>
    <x v="29"/>
    <n v="5.0000000000000001E-4"/>
    <n v="6"/>
    <x v="0"/>
    <m/>
  </r>
  <r>
    <n v="3119"/>
    <x v="3556"/>
    <s v="An Information center downTOWN Buffalo...find directions to places of interest, events, eateries, lodging, maps, postcards and books."/>
    <n v="10000"/>
    <n v="5"/>
    <x v="3"/>
    <x v="0"/>
    <s v="USD"/>
    <x v="3541"/>
    <x v="3563"/>
    <b v="0"/>
    <n v="1"/>
    <b v="0"/>
    <x v="12"/>
    <n v="5.0000000000000001E-4"/>
    <n v="3"/>
    <x v="0"/>
    <m/>
  </r>
  <r>
    <n v="1694"/>
    <x v="3557"/>
    <s v="Hey all I'm building out my Christian Recording studio in a new building. I have the building but lack the funds to build it out!!!"/>
    <n v="10000"/>
    <n v="5"/>
    <x v="2"/>
    <x v="0"/>
    <s v="USD"/>
    <x v="3542"/>
    <x v="3564"/>
    <b v="0"/>
    <n v="1"/>
    <b v="0"/>
    <x v="21"/>
    <n v="5.0000000000000001E-4"/>
    <n v="3"/>
    <x v="0"/>
    <m/>
  </r>
  <r>
    <n v="1097"/>
    <x v="3558"/>
    <s v="Rabbly is action-adventure game. Is about a scientist going on an adventure, to find rare materials in another galaxy."/>
    <n v="100000"/>
    <n v="47"/>
    <x v="3"/>
    <x v="0"/>
    <s v="USD"/>
    <x v="3543"/>
    <x v="3565"/>
    <b v="0"/>
    <n v="7"/>
    <b v="0"/>
    <x v="29"/>
    <n v="4.6999999999999999E-4"/>
    <n v="27"/>
    <x v="0"/>
    <m/>
  </r>
  <r>
    <n v="2374"/>
    <x v="3559"/>
    <s v="Next time you want a beer, put down your keys and pick up your phone. We prevent drunk driving by delivering alcohol to you at home."/>
    <n v="22000"/>
    <n v="10"/>
    <x v="1"/>
    <x v="0"/>
    <s v="USD"/>
    <x v="3544"/>
    <x v="3566"/>
    <b v="0"/>
    <n v="1"/>
    <b v="0"/>
    <x v="38"/>
    <n v="4.5454545454545455E-4"/>
    <n v="5.5"/>
    <x v="0"/>
    <m/>
  </r>
  <r>
    <n v="2519"/>
    <x v="3560"/>
    <s v="Better than your mom's, better than Cracker Barrel, only at Kelli's Kitchen (all from scratch)."/>
    <n v="150000"/>
    <n v="65"/>
    <x v="3"/>
    <x v="0"/>
    <s v="USD"/>
    <x v="3545"/>
    <x v="3567"/>
    <b v="0"/>
    <n v="4"/>
    <b v="0"/>
    <x v="40"/>
    <n v="4.3333333333333331E-4"/>
    <n v="34.5"/>
    <x v="0"/>
    <m/>
  </r>
  <r>
    <n v="1101"/>
    <x v="3561"/>
    <s v="Different strains of marijuana leafs battling to the death to see which one is the top strain."/>
    <n v="100000"/>
    <n v="41"/>
    <x v="3"/>
    <x v="0"/>
    <s v="USD"/>
    <x v="3546"/>
    <x v="3568"/>
    <b v="0"/>
    <n v="6"/>
    <b v="0"/>
    <x v="29"/>
    <n v="4.0999999999999999E-4"/>
    <n v="23.5"/>
    <x v="0"/>
    <m/>
  </r>
  <r>
    <n v="2360"/>
    <x v="3562"/>
    <s v="Welcome to Bee Bay Canada, your commission free microjobs website.  Sell at any price and keep 100% of what you earn!"/>
    <n v="5000"/>
    <n v="2"/>
    <x v="1"/>
    <x v="7"/>
    <s v="CAD"/>
    <x v="3547"/>
    <x v="3569"/>
    <b v="0"/>
    <n v="1"/>
    <b v="0"/>
    <x v="38"/>
    <n v="4.0000000000000002E-4"/>
    <n v="1.5"/>
    <x v="0"/>
    <m/>
  </r>
  <r>
    <n v="213"/>
    <x v="3563"/>
    <s v="A family dramedy about a grandfather  and grandson who are both on their path to redemption."/>
    <n v="50000"/>
    <n v="20"/>
    <x v="3"/>
    <x v="0"/>
    <s v="USD"/>
    <x v="3548"/>
    <x v="3570"/>
    <b v="0"/>
    <n v="1"/>
    <b v="0"/>
    <x v="30"/>
    <n v="4.0000000000000002E-4"/>
    <n v="10.5"/>
    <x v="0"/>
    <m/>
  </r>
  <r>
    <n v="681"/>
    <x v="3564"/>
    <s v="The D-Pro is a lightweight, moisture-wicking headband with a padded carbon fiber insert that reduces the risk of head injury in sports."/>
    <n v="2500"/>
    <n v="1"/>
    <x v="3"/>
    <x v="0"/>
    <s v="USD"/>
    <x v="3549"/>
    <x v="3571"/>
    <b v="0"/>
    <n v="1"/>
    <b v="0"/>
    <x v="3"/>
    <n v="4.0000000000000002E-4"/>
    <n v="1"/>
    <x v="0"/>
    <m/>
  </r>
  <r>
    <n v="1111"/>
    <x v="3565"/>
    <s v="We are bringing a new gaming experience to the field. One that will connect a community of people and servers from around the world."/>
    <n v="2500"/>
    <n v="1"/>
    <x v="3"/>
    <x v="0"/>
    <s v="USD"/>
    <x v="3550"/>
    <x v="3572"/>
    <b v="0"/>
    <n v="1"/>
    <b v="0"/>
    <x v="29"/>
    <n v="4.0000000000000002E-4"/>
    <n v="1"/>
    <x v="0"/>
    <m/>
  </r>
  <r>
    <n v="2863"/>
    <x v="3566"/>
    <s v="I would like to start a Acting Company that supports and includes LGBTQ youth and young adults in very conservative North Texas"/>
    <n v="50000"/>
    <n v="20"/>
    <x v="3"/>
    <x v="0"/>
    <s v="USD"/>
    <x v="3551"/>
    <x v="3573"/>
    <b v="0"/>
    <n v="1"/>
    <b v="0"/>
    <x v="4"/>
    <n v="4.0000000000000002E-4"/>
    <n v="10.5"/>
    <x v="0"/>
    <m/>
  </r>
  <r>
    <n v="3065"/>
    <x v="3567"/>
    <s v="A castle themed events center with large and small spaces to support a variety of arts i.e. performing, visual, music, theater, dance"/>
    <n v="25000"/>
    <n v="10"/>
    <x v="3"/>
    <x v="0"/>
    <s v="USD"/>
    <x v="3552"/>
    <x v="3574"/>
    <b v="0"/>
    <n v="2"/>
    <b v="0"/>
    <x v="12"/>
    <n v="4.0000000000000002E-4"/>
    <n v="6"/>
    <x v="0"/>
    <m/>
  </r>
  <r>
    <n v="3110"/>
    <x v="3568"/>
    <s v="Cat People Unite! It's time we get a space of our own to relax, socialize and learn! Join the Catmunity!"/>
    <n v="25000"/>
    <n v="10"/>
    <x v="3"/>
    <x v="0"/>
    <s v="USD"/>
    <x v="3553"/>
    <x v="3575"/>
    <b v="0"/>
    <n v="1"/>
    <b v="0"/>
    <x v="12"/>
    <n v="4.0000000000000002E-4"/>
    <n v="5.5"/>
    <x v="0"/>
    <m/>
  </r>
  <r>
    <n v="3859"/>
    <x v="3569"/>
    <s v="This is a play that will have each and everyone that sees it thinking about the dreams they had growing up. It's a dramady"/>
    <n v="2500"/>
    <n v="1"/>
    <x v="3"/>
    <x v="0"/>
    <s v="USD"/>
    <x v="3554"/>
    <x v="3576"/>
    <b v="0"/>
    <n v="1"/>
    <b v="0"/>
    <x v="4"/>
    <n v="4.0000000000000002E-4"/>
    <n v="1"/>
    <x v="0"/>
    <m/>
  </r>
  <r>
    <n v="4112"/>
    <x v="3570"/>
    <s v="Set in Southern America â€œThe Divideâ€ is a stage play that touches on the issues that are forefront in America and the world."/>
    <n v="2500"/>
    <n v="1"/>
    <x v="3"/>
    <x v="9"/>
    <s v="EUR"/>
    <x v="3555"/>
    <x v="3577"/>
    <b v="0"/>
    <n v="1"/>
    <b v="0"/>
    <x v="4"/>
    <n v="4.0000000000000002E-4"/>
    <n v="1"/>
    <x v="0"/>
    <m/>
  </r>
  <r>
    <n v="1090"/>
    <x v="3571"/>
    <s v="A sci-fi platformer game inspired by a certain blue hedgehog and Italian plumber. Jump, fight, dodge and sprint your way to victory."/>
    <n v="12999"/>
    <n v="5"/>
    <x v="3"/>
    <x v="6"/>
    <s v="AUD"/>
    <x v="3556"/>
    <x v="3578"/>
    <b v="0"/>
    <n v="1"/>
    <b v="0"/>
    <x v="29"/>
    <n v="3.8464497269020693E-4"/>
    <n v="3"/>
    <x v="0"/>
    <m/>
  </r>
  <r>
    <n v="2436"/>
    <x v="3572"/>
    <s v="A sustainable vegan food truck. Locally and solar powered. Mission: hydroponic farms &amp; non profit eateries in impoverished lands by'30."/>
    <n v="117000"/>
    <n v="45"/>
    <x v="3"/>
    <x v="7"/>
    <s v="CAD"/>
    <x v="3557"/>
    <x v="3579"/>
    <b v="0"/>
    <n v="2"/>
    <b v="0"/>
    <x v="37"/>
    <n v="3.8461538461538462E-4"/>
    <n v="23.5"/>
    <x v="0"/>
    <m/>
  </r>
  <r>
    <n v="1116"/>
    <x v="3573"/>
    <s v="A medieval, post apocolyptic, Online, MMORPG. Class morphing, character customization game."/>
    <n v="500000"/>
    <n v="178.52"/>
    <x v="3"/>
    <x v="0"/>
    <s v="USD"/>
    <x v="3558"/>
    <x v="3580"/>
    <b v="0"/>
    <n v="10"/>
    <b v="0"/>
    <x v="29"/>
    <n v="3.5704000000000004E-4"/>
    <n v="94.26"/>
    <x v="0"/>
    <m/>
  </r>
  <r>
    <n v="2875"/>
    <x v="3574"/>
    <s v="Play about Tracey a gay man trapped in his room by his Bible thumping mother. He finds love but the room can not keep the love alive."/>
    <n v="20000"/>
    <n v="7"/>
    <x v="3"/>
    <x v="0"/>
    <s v="USD"/>
    <x v="3559"/>
    <x v="3581"/>
    <b v="0"/>
    <n v="3"/>
    <b v="0"/>
    <x v="4"/>
    <n v="3.5E-4"/>
    <n v="5"/>
    <x v="0"/>
    <m/>
  </r>
  <r>
    <n v="1722"/>
    <x v="3575"/>
    <s v="I am raising money to leave a legacy for the DC Gospel Stars and preserve this art form for music lovers of this style."/>
    <n v="2880"/>
    <n v="1"/>
    <x v="3"/>
    <x v="0"/>
    <s v="USD"/>
    <x v="3560"/>
    <x v="3582"/>
    <b v="0"/>
    <n v="1"/>
    <b v="0"/>
    <x v="21"/>
    <n v="3.4722222222222224E-4"/>
    <n v="1"/>
    <x v="0"/>
    <m/>
  </r>
  <r>
    <n v="121"/>
    <x v="3576"/>
    <s v="NAVY SEALS sent on a Area 51 Top-Secret rescue mission where they are shrunken and injected into an ET body, the immune system mutated."/>
    <n v="3000"/>
    <n v="1"/>
    <x v="1"/>
    <x v="0"/>
    <s v="USD"/>
    <x v="3561"/>
    <x v="3583"/>
    <b v="0"/>
    <n v="1"/>
    <b v="0"/>
    <x v="22"/>
    <n v="3.3333333333333332E-4"/>
    <n v="1"/>
    <x v="0"/>
    <m/>
  </r>
  <r>
    <n v="580"/>
    <x v="3577"/>
    <s v="I Want To Create A Website That Helps Young Inventors Of Today Broadcast Their Talents &amp; Help Get The Reconigition They Deserve"/>
    <n v="3000"/>
    <n v="1"/>
    <x v="3"/>
    <x v="0"/>
    <s v="USD"/>
    <x v="3562"/>
    <x v="3584"/>
    <b v="0"/>
    <n v="1"/>
    <b v="0"/>
    <x v="38"/>
    <n v="3.3333333333333332E-4"/>
    <n v="1"/>
    <x v="0"/>
    <m/>
  </r>
  <r>
    <n v="1541"/>
    <x v="3578"/>
    <s v="My Goal is to travel across Panama with my team and capture the beauty and wildlife throughout the canal."/>
    <n v="18000"/>
    <n v="6"/>
    <x v="3"/>
    <x v="0"/>
    <s v="USD"/>
    <x v="3563"/>
    <x v="3585"/>
    <b v="0"/>
    <n v="2"/>
    <b v="0"/>
    <x v="34"/>
    <n v="3.3333333333333332E-4"/>
    <n v="4"/>
    <x v="0"/>
    <m/>
  </r>
  <r>
    <n v="1545"/>
    <x v="3579"/>
    <s v="&quot;He will not be a wise man who does not study human hearts!&quot;_x000a_Hope in natural art, creation!"/>
    <n v="3000"/>
    <n v="1"/>
    <x v="3"/>
    <x v="0"/>
    <s v="USD"/>
    <x v="3564"/>
    <x v="3586"/>
    <b v="0"/>
    <n v="1"/>
    <b v="0"/>
    <x v="34"/>
    <n v="3.3333333333333332E-4"/>
    <n v="1"/>
    <x v="0"/>
    <m/>
  </r>
  <r>
    <n v="1727"/>
    <x v="3580"/>
    <s v="Please help fund my second Prophetic Guitar album. Be a part of a pioneering and groundbreaking sound released from Heaven."/>
    <n v="3000"/>
    <n v="1"/>
    <x v="3"/>
    <x v="1"/>
    <s v="GBP"/>
    <x v="3565"/>
    <x v="3587"/>
    <b v="0"/>
    <n v="1"/>
    <b v="0"/>
    <x v="21"/>
    <n v="3.3333333333333332E-4"/>
    <n v="1"/>
    <x v="0"/>
    <m/>
  </r>
  <r>
    <n v="3630"/>
    <x v="3581"/>
    <s v="The Jeremy Kyle Show offers so much subject matter to create an opera with.  Along with his brilliant put downs it could be excellent!"/>
    <n v="3000"/>
    <n v="1"/>
    <x v="3"/>
    <x v="1"/>
    <s v="GBP"/>
    <x v="3566"/>
    <x v="3588"/>
    <b v="0"/>
    <n v="1"/>
    <b v="0"/>
    <x v="20"/>
    <n v="3.3333333333333332E-4"/>
    <n v="1"/>
    <x v="0"/>
    <m/>
  </r>
  <r>
    <n v="3132"/>
    <x v="3582"/>
    <s v="Smells Like Money, Drips Like Honey, Taste Like Mocha, Better Run AWAY"/>
    <n v="30000"/>
    <n v="10"/>
    <x v="2"/>
    <x v="0"/>
    <s v="USD"/>
    <x v="3567"/>
    <x v="3589"/>
    <b v="0"/>
    <n v="1"/>
    <b v="0"/>
    <x v="4"/>
    <n v="3.3333333333333332E-4"/>
    <n v="5.5"/>
    <x v="0"/>
    <m/>
  </r>
  <r>
    <n v="474"/>
    <x v="3583"/>
    <s v="Time travel the light Mr. Fantastic!  Spin the dimensions toward other continuums and worlds.  Hold onto your panties."/>
    <n v="3300"/>
    <n v="1"/>
    <x v="3"/>
    <x v="0"/>
    <s v="USD"/>
    <x v="3568"/>
    <x v="3590"/>
    <b v="0"/>
    <n v="1"/>
    <b v="0"/>
    <x v="28"/>
    <n v="3.0303030303030303E-4"/>
    <n v="1"/>
    <x v="0"/>
    <m/>
  </r>
  <r>
    <n v="596"/>
    <x v="3584"/>
    <s v="We present digitaibook,com site which can become a free electronic library with your help,"/>
    <n v="20000"/>
    <n v="6"/>
    <x v="3"/>
    <x v="0"/>
    <s v="USD"/>
    <x v="3569"/>
    <x v="3591"/>
    <b v="0"/>
    <n v="2"/>
    <b v="0"/>
    <x v="38"/>
    <n v="2.9999999999999997E-4"/>
    <n v="4"/>
    <x v="0"/>
    <m/>
  </r>
  <r>
    <n v="674"/>
    <x v="3585"/>
    <s v="Listen to sounds by feeling an array of vibrational patterns against your body."/>
    <n v="50000"/>
    <n v="15"/>
    <x v="3"/>
    <x v="0"/>
    <s v="USD"/>
    <x v="3570"/>
    <x v="3592"/>
    <b v="0"/>
    <n v="2"/>
    <b v="0"/>
    <x v="3"/>
    <n v="2.9999999999999997E-4"/>
    <n v="8.5"/>
    <x v="0"/>
    <m/>
  </r>
  <r>
    <n v="3904"/>
    <x v="3586"/>
    <s v="A play that will cover 4000 years of black history."/>
    <n v="10000"/>
    <n v="3"/>
    <x v="3"/>
    <x v="0"/>
    <s v="USD"/>
    <x v="3571"/>
    <x v="3593"/>
    <b v="0"/>
    <n v="2"/>
    <b v="0"/>
    <x v="4"/>
    <n v="2.9999999999999997E-4"/>
    <n v="2.5"/>
    <x v="0"/>
    <m/>
  </r>
  <r>
    <n v="2425"/>
    <x v="3587"/>
    <s v="I have the chance to take my Food Cart Business on the road. This is a major opportunity for a lot of people to learn and prosper."/>
    <n v="3500"/>
    <n v="1"/>
    <x v="3"/>
    <x v="0"/>
    <s v="USD"/>
    <x v="3572"/>
    <x v="3594"/>
    <b v="0"/>
    <n v="1"/>
    <b v="0"/>
    <x v="37"/>
    <n v="2.8571428571428574E-4"/>
    <n v="1"/>
    <x v="0"/>
    <m/>
  </r>
  <r>
    <n v="453"/>
    <x v="3588"/>
    <s v="A 7 minute broadcast-quality web pilot (in 3D animation) of Jamboni Brothers Pizza {the ultimate goal being a cartoon TV series}."/>
    <n v="94875"/>
    <n v="26"/>
    <x v="3"/>
    <x v="0"/>
    <s v="USD"/>
    <x v="3573"/>
    <x v="3595"/>
    <b v="0"/>
    <n v="2"/>
    <b v="0"/>
    <x v="28"/>
    <n v="2.740447957839262E-4"/>
    <n v="14"/>
    <x v="0"/>
    <m/>
  </r>
  <r>
    <n v="771"/>
    <x v="3589"/>
    <s v="A satire gift, the stress cube has original artwork, comes on a custom mahogany stand and has a funny exercise booklet."/>
    <n v="38000"/>
    <n v="10"/>
    <x v="3"/>
    <x v="0"/>
    <s v="USD"/>
    <x v="3574"/>
    <x v="3596"/>
    <b v="0"/>
    <n v="1"/>
    <b v="0"/>
    <x v="26"/>
    <n v="2.631578947368421E-4"/>
    <n v="5.5"/>
    <x v="0"/>
    <m/>
  </r>
  <r>
    <n v="3853"/>
    <x v="3590"/>
    <s v="A dose of One-woman &quot;Dramedy&quot; to cure those daily blues is just what the doctor ordered!"/>
    <n v="100000"/>
    <n v="26"/>
    <x v="3"/>
    <x v="0"/>
    <s v="USD"/>
    <x v="3575"/>
    <x v="3597"/>
    <b v="0"/>
    <n v="2"/>
    <b v="0"/>
    <x v="4"/>
    <n v="2.5999999999999998E-4"/>
    <n v="14"/>
    <x v="0"/>
    <m/>
  </r>
  <r>
    <n v="2416"/>
    <x v="3591"/>
    <s v="ex school bus redesigned into pickup truck complete with giant meat smoker in &quot;bed&quot; of truck and kitchen in the &quot;cab&quot; of the truck."/>
    <n v="20000"/>
    <n v="5"/>
    <x v="3"/>
    <x v="0"/>
    <s v="USD"/>
    <x v="3576"/>
    <x v="3598"/>
    <b v="0"/>
    <n v="1"/>
    <b v="0"/>
    <x v="37"/>
    <n v="2.5000000000000001E-4"/>
    <n v="3"/>
    <x v="0"/>
    <m/>
  </r>
  <r>
    <n v="3094"/>
    <x v="3592"/>
    <s v="This is a Kickstarter to help with the start up costs for Illusionist, Chris Lengyel's Summer 2016 Tour!"/>
    <n v="100000"/>
    <n v="25"/>
    <x v="3"/>
    <x v="0"/>
    <s v="USD"/>
    <x v="3577"/>
    <x v="3599"/>
    <b v="0"/>
    <n v="1"/>
    <b v="0"/>
    <x v="12"/>
    <n v="2.5000000000000001E-4"/>
    <n v="13"/>
    <x v="0"/>
    <m/>
  </r>
  <r>
    <n v="3957"/>
    <x v="3593"/>
    <s v="A play about something, or maybe nothing. Four actors depicting all 9 seasons of Seinfeld in 90 minutes."/>
    <n v="28000"/>
    <n v="7"/>
    <x v="3"/>
    <x v="0"/>
    <s v="USD"/>
    <x v="3578"/>
    <x v="3600"/>
    <b v="0"/>
    <n v="1"/>
    <b v="0"/>
    <x v="4"/>
    <n v="2.5000000000000001E-4"/>
    <n v="4"/>
    <x v="0"/>
    <m/>
  </r>
  <r>
    <n v="1173"/>
    <x v="3594"/>
    <s v="Chef David J Alvarez worked for Guy Fieri &amp; Anthony Bourdain. Chef David wants to bring his food to the Streets &amp; assault your senses!"/>
    <n v="125000"/>
    <n v="30"/>
    <x v="3"/>
    <x v="0"/>
    <s v="USD"/>
    <x v="3579"/>
    <x v="3601"/>
    <b v="0"/>
    <n v="1"/>
    <b v="0"/>
    <x v="37"/>
    <n v="2.4000000000000001E-4"/>
    <n v="15.5"/>
    <x v="0"/>
    <m/>
  </r>
  <r>
    <n v="1911"/>
    <x v="3595"/>
    <s v="Charge furniture, making it simple and comfortable to charge your USB devices without leaving the comfort of your couch or armchair"/>
    <n v="42500"/>
    <n v="10"/>
    <x v="3"/>
    <x v="11"/>
    <s v="NZD"/>
    <x v="3580"/>
    <x v="3602"/>
    <b v="0"/>
    <n v="1"/>
    <b v="0"/>
    <x v="31"/>
    <n v="2.3529411764705883E-4"/>
    <n v="5.5"/>
    <x v="0"/>
    <m/>
  </r>
  <r>
    <n v="3073"/>
    <x v="3596"/>
    <s v="Conversion of a long dormant synagogue into a Performing and Visual Arts Center, revitalizing Rochester's inner city."/>
    <n v="2800000"/>
    <n v="645"/>
    <x v="3"/>
    <x v="0"/>
    <s v="USD"/>
    <x v="3581"/>
    <x v="3603"/>
    <b v="0"/>
    <n v="7"/>
    <b v="0"/>
    <x v="12"/>
    <n v="2.3035714285714285E-4"/>
    <n v="326"/>
    <x v="0"/>
    <m/>
  </r>
  <r>
    <n v="1734"/>
    <x v="3597"/>
    <s v="This is a double venture project. I have finished a new manuscript and currently working on creating a Christian rap CD."/>
    <n v="4500"/>
    <n v="1"/>
    <x v="3"/>
    <x v="0"/>
    <s v="USD"/>
    <x v="3582"/>
    <x v="3604"/>
    <b v="0"/>
    <n v="1"/>
    <b v="0"/>
    <x v="21"/>
    <n v="2.2222222222222223E-4"/>
    <n v="1"/>
    <x v="0"/>
    <m/>
  </r>
  <r>
    <n v="559"/>
    <x v="3598"/>
    <s v="The words most comprehensive platform for creatives &amp; artists. Develop &amp; showcase user talent &amp; link them to business &amp; brands globally"/>
    <n v="240000"/>
    <n v="50"/>
    <x v="3"/>
    <x v="0"/>
    <s v="USD"/>
    <x v="3583"/>
    <x v="3605"/>
    <b v="0"/>
    <n v="1"/>
    <b v="0"/>
    <x v="38"/>
    <n v="2.0833333333333335E-4"/>
    <n v="25.5"/>
    <x v="0"/>
    <m/>
  </r>
  <r>
    <n v="627"/>
    <x v="3599"/>
    <s v="Social Network - your new digital social life without ads, monitoring and analyses. Freed from the feeling that every step is followed"/>
    <n v="450000"/>
    <n v="90"/>
    <x v="1"/>
    <x v="10"/>
    <s v="SEK"/>
    <x v="3584"/>
    <x v="3606"/>
    <b v="0"/>
    <n v="1"/>
    <b v="0"/>
    <x v="38"/>
    <n v="2.0000000000000001E-4"/>
    <n v="45.5"/>
    <x v="0"/>
    <m/>
  </r>
  <r>
    <n v="634"/>
    <x v="3600"/>
    <s v="We help companies to explain what they do in simple, grandma-would-understand terms."/>
    <n v="5000"/>
    <n v="1"/>
    <x v="1"/>
    <x v="0"/>
    <s v="USD"/>
    <x v="3585"/>
    <x v="3607"/>
    <b v="0"/>
    <n v="1"/>
    <b v="0"/>
    <x v="38"/>
    <n v="2.0000000000000001E-4"/>
    <n v="1"/>
    <x v="0"/>
    <m/>
  </r>
  <r>
    <n v="566"/>
    <x v="3601"/>
    <s v="I am creating a website that will make it easier for people to promote or find rummage sales utilizing the power of Google Maps"/>
    <n v="5000"/>
    <n v="1"/>
    <x v="3"/>
    <x v="0"/>
    <s v="USD"/>
    <x v="3586"/>
    <x v="3608"/>
    <b v="0"/>
    <n v="1"/>
    <b v="0"/>
    <x v="38"/>
    <n v="2.0000000000000001E-4"/>
    <n v="1"/>
    <x v="0"/>
    <m/>
  </r>
  <r>
    <n v="2146"/>
    <x v="3602"/>
    <s v="New professional gaming organization with a tournament winning Dota 2 team, &amp; divisions in all eSports games looking to re brand/expand"/>
    <n v="5000"/>
    <n v="1"/>
    <x v="3"/>
    <x v="0"/>
    <s v="USD"/>
    <x v="3587"/>
    <x v="3609"/>
    <b v="0"/>
    <n v="1"/>
    <b v="0"/>
    <x v="29"/>
    <n v="2.0000000000000001E-4"/>
    <n v="1"/>
    <x v="0"/>
    <m/>
  </r>
  <r>
    <n v="2418"/>
    <x v="3603"/>
    <s v="I want to start my food truck business."/>
    <n v="25000"/>
    <n v="5"/>
    <x v="3"/>
    <x v="0"/>
    <s v="USD"/>
    <x v="3588"/>
    <x v="3610"/>
    <b v="0"/>
    <n v="5"/>
    <b v="0"/>
    <x v="37"/>
    <n v="2.0000000000000001E-4"/>
    <n v="5"/>
    <x v="0"/>
    <m/>
  </r>
  <r>
    <n v="2685"/>
    <x v="3604"/>
    <s v="Home cooked meals made by Nana. Indiana's famous tenderloin sandwiches, Nana's homemade cole slaw and so much more."/>
    <n v="50000"/>
    <n v="10"/>
    <x v="3"/>
    <x v="0"/>
    <s v="USD"/>
    <x v="3589"/>
    <x v="3611"/>
    <b v="0"/>
    <n v="1"/>
    <b v="0"/>
    <x v="37"/>
    <n v="2.0000000000000001E-4"/>
    <n v="5.5"/>
    <x v="0"/>
    <m/>
  </r>
  <r>
    <n v="2913"/>
    <x v="3605"/>
    <s v="A LIVE history infused, frightening magic and mind reading show in the heart of the Halloween capital of the world, Salem, MA!!"/>
    <n v="10000"/>
    <n v="2"/>
    <x v="3"/>
    <x v="0"/>
    <s v="USD"/>
    <x v="3590"/>
    <x v="3612"/>
    <b v="0"/>
    <n v="2"/>
    <b v="0"/>
    <x v="4"/>
    <n v="2.0000000000000001E-4"/>
    <n v="2"/>
    <x v="0"/>
    <m/>
  </r>
  <r>
    <n v="3856"/>
    <x v="3606"/>
    <s v="Thought-provoking drama about one who gets so caught up in churchwork, loses the true meaning of serving God, &amp; has TROUBLE AT THE GATE"/>
    <n v="5000"/>
    <n v="1"/>
    <x v="3"/>
    <x v="0"/>
    <s v="USD"/>
    <x v="3591"/>
    <x v="3613"/>
    <b v="0"/>
    <n v="1"/>
    <b v="0"/>
    <x v="4"/>
    <n v="2.0000000000000001E-4"/>
    <n v="1"/>
    <x v="0"/>
    <m/>
  </r>
  <r>
    <n v="4045"/>
    <x v="3607"/>
    <s v="&quot;The Hostages&quot; is about a bank robbery gone wrong, as we learn more about each characters, we question who are the actually hostages..."/>
    <n v="5000"/>
    <n v="1"/>
    <x v="3"/>
    <x v="6"/>
    <s v="AUD"/>
    <x v="3592"/>
    <x v="3614"/>
    <b v="0"/>
    <n v="1"/>
    <b v="0"/>
    <x v="4"/>
    <n v="2.0000000000000001E-4"/>
    <n v="1"/>
    <x v="0"/>
    <m/>
  </r>
  <r>
    <n v="3080"/>
    <x v="3608"/>
    <s v="Sustainable, fire-proof, carbon-negative, and all-season recreation of the Globe Theater made famous by Shakespeare, with gardens."/>
    <n v="2000000"/>
    <n v="376"/>
    <x v="3"/>
    <x v="0"/>
    <s v="USD"/>
    <x v="3593"/>
    <x v="3615"/>
    <b v="0"/>
    <n v="7"/>
    <b v="0"/>
    <x v="12"/>
    <n v="1.8799999999999999E-4"/>
    <n v="191.5"/>
    <x v="0"/>
    <m/>
  </r>
  <r>
    <n v="4092"/>
    <x v="3609"/>
    <s v="&quot;A Cry for Help is Riveting, Inspiring, and Mesmerizing. You will laugh, cry, and be thinking about your own Cry for Help&quot;"/>
    <n v="110000"/>
    <n v="20"/>
    <x v="3"/>
    <x v="0"/>
    <s v="USD"/>
    <x v="3594"/>
    <x v="3616"/>
    <b v="0"/>
    <n v="1"/>
    <b v="0"/>
    <x v="4"/>
    <n v="1.8181818181818181E-4"/>
    <n v="10.5"/>
    <x v="0"/>
    <m/>
  </r>
  <r>
    <n v="1081"/>
    <x v="3610"/>
    <s v="Finishing your last job before you retire until a disaster strikes the cargo ship can you survive The Creature?"/>
    <n v="68000"/>
    <n v="12"/>
    <x v="3"/>
    <x v="0"/>
    <s v="USD"/>
    <x v="3595"/>
    <x v="3617"/>
    <b v="0"/>
    <n v="4"/>
    <b v="0"/>
    <x v="29"/>
    <n v="1.7647058823529413E-4"/>
    <n v="8"/>
    <x v="0"/>
    <m/>
  </r>
  <r>
    <n v="982"/>
    <x v="3611"/>
    <s v="revolutonary ultra-slim 2-in-1 Smart  2-in-1 I-PHONE handle/WALLETtm with 360 rotatiion"/>
    <n v="17500"/>
    <n v="3"/>
    <x v="3"/>
    <x v="0"/>
    <s v="USD"/>
    <x v="3596"/>
    <x v="3618"/>
    <b v="0"/>
    <n v="3"/>
    <b v="0"/>
    <x v="3"/>
    <n v="1.7142857142857143E-4"/>
    <n v="3"/>
    <x v="0"/>
    <m/>
  </r>
  <r>
    <n v="447"/>
    <x v="3612"/>
    <s v="10 tracks have been professionally recorded by CGI supergroup, The Fat Rich Bastards. Funding required for 10 animated music videos."/>
    <n v="30000"/>
    <n v="5"/>
    <x v="3"/>
    <x v="1"/>
    <s v="GBP"/>
    <x v="3597"/>
    <x v="3619"/>
    <b v="0"/>
    <n v="1"/>
    <b v="0"/>
    <x v="28"/>
    <n v="1.6666666666666666E-4"/>
    <n v="3"/>
    <x v="0"/>
    <m/>
  </r>
  <r>
    <n v="1410"/>
    <x v="3613"/>
    <s v="Let's translate this book! A fundamental guide to existential workspaces: how to recover efficiency generating environmental well-being"/>
    <n v="6000"/>
    <n v="1"/>
    <x v="3"/>
    <x v="4"/>
    <s v="EUR"/>
    <x v="3598"/>
    <x v="3620"/>
    <b v="0"/>
    <n v="1"/>
    <b v="0"/>
    <x v="39"/>
    <n v="1.6666666666666666E-4"/>
    <n v="1"/>
    <x v="0"/>
    <m/>
  </r>
  <r>
    <n v="2421"/>
    <x v="3614"/>
    <s v="help me start Merrill's first hot dog cart in this empty lot"/>
    <n v="6000"/>
    <n v="1"/>
    <x v="3"/>
    <x v="0"/>
    <s v="USD"/>
    <x v="3599"/>
    <x v="3621"/>
    <b v="0"/>
    <n v="1"/>
    <b v="0"/>
    <x v="37"/>
    <n v="1.6666666666666666E-4"/>
    <n v="1"/>
    <x v="0"/>
    <m/>
  </r>
  <r>
    <n v="2902"/>
    <x v="3615"/>
    <s v="Help me honor and bring &quot;The American Soprano&quot; Leontyne Price back to the stage one more time."/>
    <n v="150000"/>
    <n v="25"/>
    <x v="3"/>
    <x v="0"/>
    <s v="USD"/>
    <x v="3600"/>
    <x v="3622"/>
    <b v="0"/>
    <n v="1"/>
    <b v="0"/>
    <x v="4"/>
    <n v="1.6666666666666666E-4"/>
    <n v="13"/>
    <x v="0"/>
    <m/>
  </r>
  <r>
    <n v="3058"/>
    <x v="3616"/>
    <s v="Restoration of a theatre to make an educational center for youngs and a place to socialize for everybody through the power of art."/>
    <n v="18000"/>
    <n v="3"/>
    <x v="3"/>
    <x v="4"/>
    <s v="EUR"/>
    <x v="3601"/>
    <x v="3623"/>
    <b v="0"/>
    <n v="3"/>
    <b v="0"/>
    <x v="12"/>
    <n v="1.6666666666666666E-4"/>
    <n v="3"/>
    <x v="0"/>
    <m/>
  </r>
  <r>
    <n v="3072"/>
    <x v="3617"/>
    <s v="Crosswalk Theatre Company - Network Directory promotes all stage talent. Increasing your odds to connect to the right hiring person."/>
    <n v="12000"/>
    <n v="2"/>
    <x v="3"/>
    <x v="0"/>
    <s v="USD"/>
    <x v="3602"/>
    <x v="3624"/>
    <b v="0"/>
    <n v="2"/>
    <b v="0"/>
    <x v="12"/>
    <n v="1.6666666666666666E-4"/>
    <n v="2"/>
    <x v="0"/>
    <m/>
  </r>
  <r>
    <n v="1874"/>
    <x v="3618"/>
    <s v="PATH to Reading (PATH) is a patented break-through technology  that dramatically and permanently improves attention, reading, memory"/>
    <n v="160000"/>
    <n v="26"/>
    <x v="3"/>
    <x v="0"/>
    <s v="USD"/>
    <x v="3603"/>
    <x v="3625"/>
    <b v="0"/>
    <n v="2"/>
    <b v="0"/>
    <x v="25"/>
    <n v="1.6249999999999999E-4"/>
    <n v="14"/>
    <x v="0"/>
    <m/>
  </r>
  <r>
    <n v="212"/>
    <x v="3619"/>
    <s v="This film is a fictional crime drama following the events of a heist that ended in bloodshed."/>
    <n v="6300"/>
    <n v="1"/>
    <x v="3"/>
    <x v="0"/>
    <s v="USD"/>
    <x v="3604"/>
    <x v="3626"/>
    <b v="0"/>
    <n v="1"/>
    <b v="0"/>
    <x v="30"/>
    <n v="1.5873015873015873E-4"/>
    <n v="1"/>
    <x v="0"/>
    <m/>
  </r>
  <r>
    <n v="1447"/>
    <x v="3620"/>
    <s v="I'm creating a dictionary of multiple Indian languages."/>
    <n v="500000"/>
    <n v="75"/>
    <x v="3"/>
    <x v="0"/>
    <s v="USD"/>
    <x v="3605"/>
    <x v="3627"/>
    <b v="0"/>
    <n v="3"/>
    <b v="0"/>
    <x v="39"/>
    <n v="1.4999999999999999E-4"/>
    <n v="39"/>
    <x v="0"/>
    <m/>
  </r>
  <r>
    <n v="120"/>
    <x v="3621"/>
    <s v="Now, you can chat with people from the history, by our sport cam with the time machine. However, the girl had some trouble to use it."/>
    <n v="70000"/>
    <n v="10"/>
    <x v="1"/>
    <x v="20"/>
    <s v="HKD"/>
    <x v="3606"/>
    <x v="3628"/>
    <b v="0"/>
    <n v="1"/>
    <b v="0"/>
    <x v="22"/>
    <n v="1.4285714285714287E-4"/>
    <n v="5.5"/>
    <x v="0"/>
    <m/>
  </r>
  <r>
    <n v="2432"/>
    <x v="3622"/>
    <s v="Looking to start competition cooking and need start-up help.  Offering brisket tasting to all contributors."/>
    <n v="14000"/>
    <n v="2"/>
    <x v="3"/>
    <x v="0"/>
    <s v="USD"/>
    <x v="3607"/>
    <x v="3629"/>
    <b v="0"/>
    <n v="2"/>
    <b v="0"/>
    <x v="37"/>
    <n v="1.4285714285714287E-4"/>
    <n v="2"/>
    <x v="0"/>
    <m/>
  </r>
  <r>
    <n v="4015"/>
    <x v="3623"/>
    <s v="FREE Shakespeare In the Park in Bergen County, NJ on July 24, 25, 31, and August 1. We need your support to help keep our show FREE"/>
    <n v="7000"/>
    <n v="1"/>
    <x v="3"/>
    <x v="0"/>
    <s v="USD"/>
    <x v="3608"/>
    <x v="3630"/>
    <b v="0"/>
    <n v="1"/>
    <b v="0"/>
    <x v="4"/>
    <n v="1.4285714285714287E-4"/>
    <n v="1"/>
    <x v="0"/>
    <m/>
  </r>
  <r>
    <n v="2678"/>
    <x v="3624"/>
    <s v="Wavegarden is the worldâ€™s longest man-made wave that creates ideal conditions for surfing. Help us and let's open one in Malaga!!"/>
    <n v="8000000"/>
    <n v="1100"/>
    <x v="3"/>
    <x v="8"/>
    <s v="EUR"/>
    <x v="3609"/>
    <x v="3631"/>
    <b v="0"/>
    <n v="2"/>
    <b v="0"/>
    <x v="19"/>
    <n v="1.3750000000000001E-4"/>
    <n v="551"/>
    <x v="0"/>
    <m/>
  </r>
  <r>
    <n v="1593"/>
    <x v="3625"/>
    <s v="A trip to fulfill a dream of capturing the wonders and history of ancient Italy in person."/>
    <n v="22000"/>
    <n v="3"/>
    <x v="3"/>
    <x v="0"/>
    <s v="USD"/>
    <x v="3610"/>
    <x v="3632"/>
    <b v="0"/>
    <n v="3"/>
    <b v="0"/>
    <x v="24"/>
    <n v="1.3636363636363637E-4"/>
    <n v="3"/>
    <x v="0"/>
    <m/>
  </r>
  <r>
    <n v="589"/>
    <x v="3626"/>
    <s v="Services closer than you think..."/>
    <n v="7500"/>
    <n v="1"/>
    <x v="3"/>
    <x v="0"/>
    <s v="USD"/>
    <x v="3611"/>
    <x v="3633"/>
    <b v="0"/>
    <n v="1"/>
    <b v="0"/>
    <x v="38"/>
    <n v="1.3333333333333334E-4"/>
    <n v="1"/>
    <x v="0"/>
    <m/>
  </r>
  <r>
    <n v="1587"/>
    <x v="3627"/>
    <s v="Aerial Photographs of Historical Structures and Landmarks across the US. Experience the Antique structures from the most Unique Angles!"/>
    <n v="7500"/>
    <n v="1"/>
    <x v="3"/>
    <x v="0"/>
    <s v="USD"/>
    <x v="3612"/>
    <x v="3634"/>
    <b v="0"/>
    <n v="1"/>
    <b v="0"/>
    <x v="24"/>
    <n v="1.3333333333333334E-4"/>
    <n v="1"/>
    <x v="0"/>
    <m/>
  </r>
  <r>
    <n v="2423"/>
    <x v="3628"/>
    <s v="FBTR is a Texas-style, North Carolina based, homemade BBQ company looking to bring good meat to the masses."/>
    <n v="60000"/>
    <n v="8"/>
    <x v="3"/>
    <x v="0"/>
    <s v="USD"/>
    <x v="3613"/>
    <x v="3635"/>
    <b v="0"/>
    <n v="1"/>
    <b v="0"/>
    <x v="37"/>
    <n v="1.3333333333333334E-4"/>
    <n v="4.5"/>
    <x v="0"/>
    <m/>
  </r>
  <r>
    <n v="3862"/>
    <x v="3629"/>
    <s v="The hit immersive theatre experience of England comes to Corpus Christi!"/>
    <n v="7500"/>
    <n v="1"/>
    <x v="3"/>
    <x v="0"/>
    <s v="USD"/>
    <x v="3614"/>
    <x v="3636"/>
    <b v="0"/>
    <n v="1"/>
    <b v="0"/>
    <x v="4"/>
    <n v="1.3333333333333334E-4"/>
    <n v="1"/>
    <x v="0"/>
    <m/>
  </r>
  <r>
    <n v="981"/>
    <x v="3630"/>
    <s v="Tabla Alpha-Num AEIOU Universal Remote &amp; Keyboard + Control. Multi platform wireless use anywhere wearable invisibles development kit."/>
    <n v="88888"/>
    <n v="11"/>
    <x v="3"/>
    <x v="0"/>
    <s v="USD"/>
    <x v="3615"/>
    <x v="3637"/>
    <b v="0"/>
    <n v="4"/>
    <b v="0"/>
    <x v="3"/>
    <n v="1.2375123751237513E-4"/>
    <n v="7.5"/>
    <x v="0"/>
    <m/>
  </r>
  <r>
    <n v="425"/>
    <x v="3631"/>
    <s v="Support new organic, gluten free cartoon! You'll enjoy this funny story about fruits &amp; vegies and will be able to see new episodes!"/>
    <n v="50000"/>
    <n v="6"/>
    <x v="3"/>
    <x v="0"/>
    <s v="USD"/>
    <x v="3616"/>
    <x v="3638"/>
    <b v="0"/>
    <n v="2"/>
    <b v="0"/>
    <x v="28"/>
    <n v="1.2E-4"/>
    <n v="4"/>
    <x v="0"/>
    <m/>
  </r>
  <r>
    <n v="560"/>
    <x v="3632"/>
    <s v="In the future the possibility exists that the internet it's self could be felled, we have world seed banks, it's time for a net bank,.."/>
    <n v="100000"/>
    <n v="12"/>
    <x v="3"/>
    <x v="7"/>
    <s v="CAD"/>
    <x v="3617"/>
    <x v="3639"/>
    <b v="0"/>
    <n v="3"/>
    <b v="0"/>
    <x v="38"/>
    <n v="1.2E-4"/>
    <n v="7.5"/>
    <x v="0"/>
    <m/>
  </r>
  <r>
    <n v="1121"/>
    <x v="3633"/>
    <s v="An action packed, side scrolling, platform jumping, laser shooting ADVENTURE that will be fun for everyone."/>
    <n v="250000"/>
    <n v="29"/>
    <x v="3"/>
    <x v="0"/>
    <s v="USD"/>
    <x v="3618"/>
    <x v="3640"/>
    <b v="0"/>
    <n v="5"/>
    <b v="0"/>
    <x v="29"/>
    <n v="1.16E-4"/>
    <n v="17"/>
    <x v="0"/>
    <m/>
  </r>
  <r>
    <n v="578"/>
    <x v="3634"/>
    <s v="weBuy trade built on technology and Crowd Sourced Power"/>
    <n v="125000"/>
    <n v="14"/>
    <x v="3"/>
    <x v="1"/>
    <s v="GBP"/>
    <x v="3619"/>
    <x v="3641"/>
    <b v="0"/>
    <n v="7"/>
    <b v="0"/>
    <x v="38"/>
    <n v="1.12E-4"/>
    <n v="10.5"/>
    <x v="0"/>
    <m/>
  </r>
  <r>
    <n v="583"/>
    <x v="3635"/>
    <s v="HackersArchive.com will help rid the web of viruses and scams found everywhere else you look!"/>
    <n v="9000"/>
    <n v="1"/>
    <x v="3"/>
    <x v="0"/>
    <s v="USD"/>
    <x v="3620"/>
    <x v="3642"/>
    <b v="0"/>
    <n v="1"/>
    <b v="0"/>
    <x v="38"/>
    <n v="1.1111111111111112E-4"/>
    <n v="1"/>
    <x v="0"/>
    <m/>
  </r>
  <r>
    <n v="2909"/>
    <x v="3636"/>
    <s v="CONVERSATIONS WITH AN AVERAGE JOE tells our stories exposing those in charge of our lives and tells how to take control of country back"/>
    <n v="180000"/>
    <n v="20"/>
    <x v="3"/>
    <x v="0"/>
    <s v="USD"/>
    <x v="3621"/>
    <x v="3643"/>
    <b v="0"/>
    <n v="1"/>
    <b v="0"/>
    <x v="4"/>
    <n v="1.1111111111111112E-4"/>
    <n v="10.5"/>
    <x v="0"/>
    <m/>
  </r>
  <r>
    <n v="1451"/>
    <x v="3637"/>
    <s v="Modern Literal Translation of the Torah in English and Russian with sub-linear and interlinear layout."/>
    <n v="18950"/>
    <n v="2"/>
    <x v="1"/>
    <x v="0"/>
    <s v="USD"/>
    <x v="3622"/>
    <x v="3644"/>
    <b v="0"/>
    <n v="2"/>
    <b v="0"/>
    <x v="39"/>
    <n v="1.0554089709762533E-4"/>
    <n v="2"/>
    <x v="0"/>
    <m/>
  </r>
  <r>
    <n v="161"/>
    <x v="3638"/>
    <s v="Step 1 (script editing) to produce a dramatic film about the air/sea battle of WWII that turned the tide of victory for the US."/>
    <n v="50000"/>
    <n v="5"/>
    <x v="3"/>
    <x v="0"/>
    <s v="USD"/>
    <x v="3623"/>
    <x v="3645"/>
    <b v="0"/>
    <n v="1"/>
    <b v="0"/>
    <x v="30"/>
    <n v="1E-4"/>
    <n v="3"/>
    <x v="0"/>
    <m/>
  </r>
  <r>
    <n v="167"/>
    <x v="3639"/>
    <s v="A young man experiences a tragedy and has the opportunity to go back and learn from his mistakes and find out his true self."/>
    <n v="110000"/>
    <n v="11"/>
    <x v="3"/>
    <x v="0"/>
    <s v="USD"/>
    <x v="3624"/>
    <x v="3646"/>
    <b v="0"/>
    <n v="2"/>
    <b v="0"/>
    <x v="30"/>
    <n v="1E-4"/>
    <n v="6.5"/>
    <x v="0"/>
    <m/>
  </r>
  <r>
    <n v="2589"/>
    <x v="3640"/>
    <s v="A Brazilian-inspired food truck in one of the busiest spots in Copenhagen, delicious pancakes made by the healthy tapiÃ³ca flour"/>
    <n v="50000"/>
    <n v="5"/>
    <x v="3"/>
    <x v="15"/>
    <s v="DKK"/>
    <x v="3625"/>
    <x v="3647"/>
    <b v="0"/>
    <n v="1"/>
    <b v="0"/>
    <x v="37"/>
    <n v="1E-4"/>
    <n v="3"/>
    <x v="0"/>
    <m/>
  </r>
  <r>
    <n v="3120"/>
    <x v="3641"/>
    <s v="Wij willen Tropicana het subtropisch zwemparadijs van Rotterdam op een nieuwe locatie gaan bouwen."/>
    <n v="1300000"/>
    <n v="128"/>
    <x v="3"/>
    <x v="14"/>
    <s v="EUR"/>
    <x v="3626"/>
    <x v="3648"/>
    <b v="0"/>
    <n v="10"/>
    <b v="0"/>
    <x v="12"/>
    <n v="9.8461538461538464E-5"/>
    <n v="69"/>
    <x v="0"/>
    <m/>
  </r>
  <r>
    <n v="2153"/>
    <x v="3642"/>
    <s v="Crowdfunding the Gamers Way. An online game with real world consequences.Do you dare to play? Can you turn the world around?"/>
    <n v="372625"/>
    <n v="34"/>
    <x v="3"/>
    <x v="0"/>
    <s v="USD"/>
    <x v="3627"/>
    <x v="3649"/>
    <b v="0"/>
    <n v="4"/>
    <b v="0"/>
    <x v="29"/>
    <n v="9.1244548809124457E-5"/>
    <n v="19"/>
    <x v="0"/>
    <m/>
  </r>
  <r>
    <n v="486"/>
    <x v="3643"/>
    <s v="&quot;Today's Toys Build Tomorrow&quot;  A feature film backed major toy project. Children learn about life while they play and have fun."/>
    <n v="550000"/>
    <n v="50"/>
    <x v="3"/>
    <x v="6"/>
    <s v="AUD"/>
    <x v="3628"/>
    <x v="3650"/>
    <b v="0"/>
    <n v="1"/>
    <b v="0"/>
    <x v="28"/>
    <n v="9.0909090909090904E-5"/>
    <n v="25.5"/>
    <x v="0"/>
    <m/>
  </r>
  <r>
    <n v="638"/>
    <x v="3644"/>
    <s v="O0"/>
    <n v="200000"/>
    <n v="18"/>
    <x v="1"/>
    <x v="2"/>
    <s v="EUR"/>
    <x v="3629"/>
    <x v="3651"/>
    <b v="0"/>
    <n v="6"/>
    <b v="0"/>
    <x v="38"/>
    <n v="9.0000000000000006E-5"/>
    <n v="12"/>
    <x v="0"/>
    <m/>
  </r>
  <r>
    <n v="3932"/>
    <x v="3645"/>
    <s v="Audience tell stories from their life chooses the improv actors to re-enact the story on the spot via song, dance and theatrics."/>
    <n v="12000"/>
    <n v="1"/>
    <x v="3"/>
    <x v="0"/>
    <s v="USD"/>
    <x v="3630"/>
    <x v="3652"/>
    <b v="0"/>
    <n v="1"/>
    <b v="0"/>
    <x v="4"/>
    <n v="8.3333333333333331E-5"/>
    <n v="1"/>
    <x v="0"/>
    <m/>
  </r>
  <r>
    <n v="635"/>
    <x v="3646"/>
    <s v="Network used for building technology development teams."/>
    <n v="25000"/>
    <n v="2"/>
    <x v="1"/>
    <x v="0"/>
    <s v="USD"/>
    <x v="3631"/>
    <x v="3653"/>
    <b v="0"/>
    <n v="1"/>
    <b v="0"/>
    <x v="38"/>
    <n v="8.0000000000000007E-5"/>
    <n v="1.5"/>
    <x v="0"/>
    <m/>
  </r>
  <r>
    <n v="214"/>
    <x v="3647"/>
    <s v="A screenplay based upon the true story of a man with Asperger Syndrome who falls through the cracks of the criminal justice system."/>
    <n v="12500"/>
    <n v="1"/>
    <x v="3"/>
    <x v="0"/>
    <s v="USD"/>
    <x v="3632"/>
    <x v="3654"/>
    <b v="0"/>
    <n v="1"/>
    <b v="0"/>
    <x v="30"/>
    <n v="8.0000000000000007E-5"/>
    <n v="1"/>
    <x v="0"/>
    <m/>
  </r>
  <r>
    <n v="1181"/>
    <x v="3648"/>
    <s v="Bringing the best tacos to the streets of Chicago!"/>
    <n v="50000"/>
    <n v="4"/>
    <x v="3"/>
    <x v="0"/>
    <s v="USD"/>
    <x v="3633"/>
    <x v="3655"/>
    <b v="0"/>
    <n v="3"/>
    <b v="0"/>
    <x v="37"/>
    <n v="8.0000000000000007E-5"/>
    <n v="3.5"/>
    <x v="0"/>
    <m/>
  </r>
  <r>
    <n v="152"/>
    <x v="3649"/>
    <s v="The Great Dark is a journey through the unimaginable...and un foreseeable..."/>
    <n v="380000"/>
    <n v="30"/>
    <x v="1"/>
    <x v="0"/>
    <s v="USD"/>
    <x v="3634"/>
    <x v="3656"/>
    <b v="0"/>
    <n v="2"/>
    <b v="0"/>
    <x v="22"/>
    <n v="7.8947368421052633E-5"/>
    <n v="16"/>
    <x v="0"/>
    <m/>
  </r>
  <r>
    <n v="1440"/>
    <x v="3650"/>
    <s v="The Museum of Perfume in Milan has been publishing its own magazine since 1998 in Italian. We would like to translate it English."/>
    <n v="13000"/>
    <n v="1"/>
    <x v="3"/>
    <x v="4"/>
    <s v="EUR"/>
    <x v="3635"/>
    <x v="3657"/>
    <b v="0"/>
    <n v="1"/>
    <b v="0"/>
    <x v="39"/>
    <n v="7.6923076923076926E-5"/>
    <n v="1"/>
    <x v="0"/>
    <m/>
  </r>
  <r>
    <n v="540"/>
    <x v="3651"/>
    <s v="There are so many dilemmas in life- what to do, where to go? _x000a_Let us solve it - search our preference based entertainment calendar"/>
    <n v="15000"/>
    <n v="1"/>
    <x v="3"/>
    <x v="0"/>
    <s v="USD"/>
    <x v="3636"/>
    <x v="3658"/>
    <b v="0"/>
    <n v="1"/>
    <b v="0"/>
    <x v="38"/>
    <n v="6.666666666666667E-5"/>
    <n v="1"/>
    <x v="0"/>
    <m/>
  </r>
  <r>
    <n v="1178"/>
    <x v="3652"/>
    <s v="Hi, Thella's is an idea of a local inexpensive burrito truck, where we want take the delicious burritos and tacos to whole new level"/>
    <n v="75000"/>
    <n v="5"/>
    <x v="3"/>
    <x v="0"/>
    <s v="USD"/>
    <x v="3637"/>
    <x v="3659"/>
    <b v="0"/>
    <n v="1"/>
    <b v="0"/>
    <x v="37"/>
    <n v="6.666666666666667E-5"/>
    <n v="3"/>
    <x v="0"/>
    <m/>
  </r>
  <r>
    <n v="1497"/>
    <x v="3653"/>
    <s v="After 25 years apart, a father and son's reunion is less magical and more explosive as the revelations come out and the gloves come off"/>
    <n v="15000"/>
    <n v="1"/>
    <x v="3"/>
    <x v="0"/>
    <s v="USD"/>
    <x v="3638"/>
    <x v="3660"/>
    <b v="0"/>
    <n v="1"/>
    <b v="0"/>
    <x v="26"/>
    <n v="6.666666666666667E-5"/>
    <n v="1"/>
    <x v="0"/>
    <m/>
  </r>
  <r>
    <n v="3912"/>
    <x v="3654"/>
    <s v="Producing &amp; directing Jake's Women by Neil Simon opening July 9 and running through July 26 for Sonoma Arts Live"/>
    <n v="15000"/>
    <n v="1"/>
    <x v="3"/>
    <x v="0"/>
    <s v="USD"/>
    <x v="3639"/>
    <x v="3661"/>
    <b v="0"/>
    <n v="1"/>
    <b v="0"/>
    <x v="4"/>
    <n v="6.666666666666667E-5"/>
    <n v="1"/>
    <x v="0"/>
    <m/>
  </r>
  <r>
    <n v="4006"/>
    <x v="3655"/>
    <s v="Olive and Betty have cheating boyfriends. The solution: Gus and Tor, two Norwegian hit men who specialize in solving such problems."/>
    <n v="30000"/>
    <n v="2"/>
    <x v="3"/>
    <x v="0"/>
    <s v="USD"/>
    <x v="3640"/>
    <x v="3662"/>
    <b v="0"/>
    <n v="1"/>
    <b v="0"/>
    <x v="4"/>
    <n v="6.666666666666667E-5"/>
    <n v="1.5"/>
    <x v="0"/>
    <m/>
  </r>
  <r>
    <n v="1702"/>
    <x v="3656"/>
    <s v="I can do all things through christ jesus"/>
    <n v="16500"/>
    <n v="1"/>
    <x v="3"/>
    <x v="0"/>
    <s v="USD"/>
    <x v="3641"/>
    <x v="3663"/>
    <b v="0"/>
    <n v="1"/>
    <b v="0"/>
    <x v="21"/>
    <n v="6.0606060606060605E-5"/>
    <n v="1"/>
    <x v="0"/>
    <m/>
  </r>
  <r>
    <n v="155"/>
    <x v="3657"/>
    <s v="While a shadow of peace was on the horizon,humankind was being threatened by its past.Whispers of threat was being heard from the North"/>
    <n v="1350000"/>
    <n v="81"/>
    <x v="1"/>
    <x v="0"/>
    <s v="USD"/>
    <x v="3642"/>
    <x v="3664"/>
    <b v="0"/>
    <n v="4"/>
    <b v="0"/>
    <x v="22"/>
    <n v="6.0000000000000002E-5"/>
    <n v="42.5"/>
    <x v="0"/>
    <m/>
  </r>
  <r>
    <n v="3993"/>
    <x v="3658"/>
    <s v="I am seeking to turn my collection of urban poetry into a stage play. My desire is to inspire victims to heal."/>
    <n v="50000"/>
    <n v="3"/>
    <x v="3"/>
    <x v="0"/>
    <s v="USD"/>
    <x v="3643"/>
    <x v="3665"/>
    <b v="0"/>
    <n v="1"/>
    <b v="0"/>
    <x v="4"/>
    <n v="6.0000000000000002E-5"/>
    <n v="2"/>
    <x v="0"/>
    <m/>
  </r>
  <r>
    <n v="2373"/>
    <x v="3659"/>
    <s v="We want to create a safe marketplace for buying and selling bicycles."/>
    <n v="850000"/>
    <n v="50"/>
    <x v="1"/>
    <x v="10"/>
    <s v="SEK"/>
    <x v="3644"/>
    <x v="3666"/>
    <b v="0"/>
    <n v="1"/>
    <b v="0"/>
    <x v="38"/>
    <n v="5.8823529411764708E-5"/>
    <n v="25.5"/>
    <x v="0"/>
    <m/>
  </r>
  <r>
    <n v="1176"/>
    <x v="3660"/>
    <s v="Mirlins Sushi!_x000a_Find us on Facebook!_x000a_(Gives backers a voice, and a direct link to us! No kickstarter disappearing act here!)"/>
    <n v="175000"/>
    <n v="10"/>
    <x v="3"/>
    <x v="6"/>
    <s v="AUD"/>
    <x v="3645"/>
    <x v="3667"/>
    <b v="0"/>
    <n v="1"/>
    <b v="0"/>
    <x v="37"/>
    <n v="5.7142857142857142E-5"/>
    <n v="5.5"/>
    <x v="0"/>
    <m/>
  </r>
  <r>
    <n v="564"/>
    <x v="3661"/>
    <s v="Plateforme de troc gratuit et d'Ã©changes en tous genres par nature. Mieux s'entraider, Ã©changer, de donner, louer ou vendre Ã  distance."/>
    <n v="18000"/>
    <n v="1"/>
    <x v="3"/>
    <x v="3"/>
    <s v="EUR"/>
    <x v="3646"/>
    <x v="3668"/>
    <b v="0"/>
    <n v="1"/>
    <b v="0"/>
    <x v="38"/>
    <n v="5.5555555555555558E-5"/>
    <n v="1"/>
    <x v="0"/>
    <m/>
  </r>
  <r>
    <n v="3055"/>
    <x v="3662"/>
    <s v="I have been in the Surfing business since 1962 have a collection of surfing memorabilia I would like to open a surfing museum"/>
    <n v="20000"/>
    <n v="1"/>
    <x v="3"/>
    <x v="0"/>
    <s v="USD"/>
    <x v="3647"/>
    <x v="3669"/>
    <b v="0"/>
    <n v="1"/>
    <b v="0"/>
    <x v="12"/>
    <n v="5.0000000000000002E-5"/>
    <n v="1"/>
    <x v="0"/>
    <m/>
  </r>
  <r>
    <n v="2948"/>
    <x v="3663"/>
    <s v="The Space Opera is an action packed reenactment of Xenu's story, a sacred teaching thats considered a secret of the Scientology church"/>
    <n v="500000"/>
    <n v="24"/>
    <x v="3"/>
    <x v="0"/>
    <s v="USD"/>
    <x v="3648"/>
    <x v="3670"/>
    <b v="0"/>
    <n v="9"/>
    <b v="0"/>
    <x v="12"/>
    <n v="4.8000000000000001E-5"/>
    <n v="16.5"/>
    <x v="0"/>
    <m/>
  </r>
  <r>
    <n v="3796"/>
    <x v="3664"/>
    <s v="Part Psychological Thriller - Part Heartbreaking Drama - Part Spectacular Farce - 100% New American Musical Theatre"/>
    <n v="22500"/>
    <n v="1"/>
    <x v="3"/>
    <x v="0"/>
    <s v="USD"/>
    <x v="3649"/>
    <x v="3671"/>
    <b v="0"/>
    <n v="1"/>
    <b v="0"/>
    <x v="20"/>
    <n v="4.4444444444444447E-5"/>
    <n v="1"/>
    <x v="0"/>
    <m/>
  </r>
  <r>
    <n v="666"/>
    <x v="3665"/>
    <s v="Have you ever dreamed of having a pet duckling, but concerned about all the pooping, here is a a solution to help solve that issue."/>
    <n v="200000"/>
    <n v="8"/>
    <x v="3"/>
    <x v="0"/>
    <s v="USD"/>
    <x v="3650"/>
    <x v="3672"/>
    <b v="0"/>
    <n v="4"/>
    <b v="0"/>
    <x v="3"/>
    <n v="4.0000000000000003E-5"/>
    <n v="6"/>
    <x v="0"/>
    <m/>
  </r>
  <r>
    <n v="1134"/>
    <x v="3666"/>
    <s v="We are creating a new Mario Bro's style game called KFK:Original. It's challenging, fun and totally awesome!!!"/>
    <n v="25000"/>
    <n v="1"/>
    <x v="3"/>
    <x v="6"/>
    <s v="AUD"/>
    <x v="3651"/>
    <x v="3673"/>
    <b v="0"/>
    <n v="1"/>
    <b v="0"/>
    <x v="25"/>
    <n v="4.0000000000000003E-5"/>
    <n v="1"/>
    <x v="0"/>
    <m/>
  </r>
  <r>
    <n v="2914"/>
    <x v="3667"/>
    <s v="Hercules must complete four challenges in order to meet the father he never knew"/>
    <n v="25000"/>
    <n v="1"/>
    <x v="3"/>
    <x v="1"/>
    <s v="GBP"/>
    <x v="3652"/>
    <x v="3674"/>
    <b v="0"/>
    <n v="1"/>
    <b v="0"/>
    <x v="4"/>
    <n v="4.0000000000000003E-5"/>
    <n v="1"/>
    <x v="0"/>
    <m/>
  </r>
  <r>
    <n v="2941"/>
    <x v="3668"/>
    <s v="Ovations wants to buy property to open a variety club to become the 1st minority owned club in Cincy, focusing on artists on the rise."/>
    <n v="25000"/>
    <n v="1"/>
    <x v="3"/>
    <x v="0"/>
    <s v="USD"/>
    <x v="3653"/>
    <x v="3675"/>
    <b v="0"/>
    <n v="1"/>
    <b v="0"/>
    <x v="12"/>
    <n v="4.0000000000000003E-5"/>
    <n v="1"/>
    <x v="0"/>
    <m/>
  </r>
  <r>
    <n v="3639"/>
    <x v="3669"/>
    <s v="POE is a tragicomic musical about the life and works of Edgar Poe, with Death as his therapist helping him find peace in the beyond."/>
    <n v="25000"/>
    <n v="1"/>
    <x v="3"/>
    <x v="0"/>
    <s v="USD"/>
    <x v="3654"/>
    <x v="3676"/>
    <b v="0"/>
    <n v="1"/>
    <b v="0"/>
    <x v="20"/>
    <n v="4.0000000000000003E-5"/>
    <n v="1"/>
    <x v="0"/>
    <m/>
  </r>
  <r>
    <n v="1865"/>
    <x v="3670"/>
    <s v="This game is an alternative to the boring morning jogs This game will make you excited to workout Following elite footballer movements!"/>
    <n v="110000"/>
    <n v="4"/>
    <x v="3"/>
    <x v="1"/>
    <s v="GBP"/>
    <x v="3655"/>
    <x v="3677"/>
    <b v="0"/>
    <n v="2"/>
    <b v="0"/>
    <x v="25"/>
    <n v="3.6363636363636364E-5"/>
    <n v="3"/>
    <x v="0"/>
    <m/>
  </r>
  <r>
    <n v="445"/>
    <x v="3671"/>
    <s v="We're ready to officially launch our website with a collectable dvd and comic package. Three shows and a double comic."/>
    <n v="60000"/>
    <n v="2"/>
    <x v="3"/>
    <x v="0"/>
    <s v="USD"/>
    <x v="3656"/>
    <x v="3678"/>
    <b v="0"/>
    <n v="2"/>
    <b v="0"/>
    <x v="28"/>
    <n v="3.3333333333333335E-5"/>
    <n v="2"/>
    <x v="0"/>
    <m/>
  </r>
  <r>
    <n v="2694"/>
    <x v="3672"/>
    <s v="Gourmet taco truck infusing savory smoky flavors into your tacos, so when you open your container the aroma and actual smoke  flows out"/>
    <n v="30000"/>
    <n v="1"/>
    <x v="3"/>
    <x v="0"/>
    <s v="USD"/>
    <x v="3657"/>
    <x v="3679"/>
    <b v="0"/>
    <n v="1"/>
    <b v="0"/>
    <x v="37"/>
    <n v="3.3333333333333335E-5"/>
    <n v="1"/>
    <x v="0"/>
    <m/>
  </r>
  <r>
    <n v="2910"/>
    <x v="3673"/>
    <s v="Free drama, dance and singing workshops for disadvantaged young people to inspire, create and help them follow their dreams."/>
    <n v="30000"/>
    <n v="1"/>
    <x v="3"/>
    <x v="1"/>
    <s v="GBP"/>
    <x v="3658"/>
    <x v="3680"/>
    <b v="0"/>
    <n v="1"/>
    <b v="0"/>
    <x v="4"/>
    <n v="3.3333333333333335E-5"/>
    <n v="1"/>
    <x v="0"/>
    <m/>
  </r>
  <r>
    <n v="3124"/>
    <x v="3674"/>
    <s v="A place where kids/ teens' dreams come true, and one finds there home without sparkly red shoes!"/>
    <n v="800000"/>
    <n v="26"/>
    <x v="1"/>
    <x v="0"/>
    <s v="USD"/>
    <x v="3659"/>
    <x v="3681"/>
    <b v="0"/>
    <n v="4"/>
    <b v="0"/>
    <x v="12"/>
    <n v="3.2499999999999997E-5"/>
    <n v="15"/>
    <x v="0"/>
    <m/>
  </r>
  <r>
    <n v="2428"/>
    <x v="3675"/>
    <s v="From Moo 2 You! We want to offer premium burgers to a taco flooded environment."/>
    <n v="35000"/>
    <n v="1"/>
    <x v="3"/>
    <x v="0"/>
    <s v="USD"/>
    <x v="3660"/>
    <x v="3682"/>
    <b v="0"/>
    <n v="1"/>
    <b v="0"/>
    <x v="37"/>
    <n v="2.8571428571428571E-5"/>
    <n v="1"/>
    <x v="0"/>
    <m/>
  </r>
  <r>
    <n v="2689"/>
    <x v="3676"/>
    <s v="I am creating a high quality, local product only, concession trailer for local and remote events. Dearborn Brand, Winter's Brand, more."/>
    <n v="35000"/>
    <n v="1"/>
    <x v="3"/>
    <x v="0"/>
    <s v="USD"/>
    <x v="3661"/>
    <x v="3683"/>
    <b v="0"/>
    <n v="1"/>
    <b v="0"/>
    <x v="37"/>
    <n v="2.8571428571428571E-5"/>
    <n v="1"/>
    <x v="0"/>
    <m/>
  </r>
  <r>
    <n v="435"/>
    <x v="3677"/>
    <s v="Be a part of the Planet Earth Superheroes legacy by supporting the project. Mike and friends gain powers to save endangered animals."/>
    <n v="110000"/>
    <n v="3"/>
    <x v="3"/>
    <x v="0"/>
    <s v="USD"/>
    <x v="3662"/>
    <x v="3684"/>
    <b v="0"/>
    <n v="3"/>
    <b v="0"/>
    <x v="28"/>
    <n v="2.7272727272727273E-5"/>
    <n v="3"/>
    <x v="0"/>
    <m/>
  </r>
  <r>
    <n v="159"/>
    <x v="3678"/>
    <s v="Love, Robots... and Time Travel._x000a_Rosette: A Sci-Fi/Action/Adventure Feature Film, set to cast three A-list Hollywood actors."/>
    <n v="500000"/>
    <n v="10"/>
    <x v="1"/>
    <x v="0"/>
    <s v="USD"/>
    <x v="3663"/>
    <x v="3685"/>
    <b v="0"/>
    <n v="1"/>
    <b v="0"/>
    <x v="22"/>
    <n v="2.0000000000000002E-5"/>
    <n v="5.5"/>
    <x v="0"/>
    <m/>
  </r>
  <r>
    <n v="171"/>
    <x v="3679"/>
    <s v="Team Mayhem, a local small town gang of gamers who are enlisted   to save the world from the new great evil known as Prowler."/>
    <n v="50000"/>
    <n v="1"/>
    <x v="3"/>
    <x v="0"/>
    <s v="USD"/>
    <x v="3664"/>
    <x v="3686"/>
    <b v="0"/>
    <n v="1"/>
    <b v="0"/>
    <x v="30"/>
    <n v="2.0000000000000002E-5"/>
    <n v="1"/>
    <x v="0"/>
    <m/>
  </r>
  <r>
    <n v="2427"/>
    <x v="3680"/>
    <s v="Fast and simple lunches for those on the go.  All (lunch) deals $10 or less."/>
    <n v="50000"/>
    <n v="1"/>
    <x v="3"/>
    <x v="0"/>
    <s v="USD"/>
    <x v="3665"/>
    <x v="3687"/>
    <b v="0"/>
    <n v="1"/>
    <b v="0"/>
    <x v="37"/>
    <n v="2.0000000000000002E-5"/>
    <n v="1"/>
    <x v="0"/>
    <m/>
  </r>
  <r>
    <n v="2431"/>
    <x v="3681"/>
    <s v="Go to Colorado and run a food truck with homemade food of all kinds."/>
    <n v="100000"/>
    <n v="2"/>
    <x v="3"/>
    <x v="0"/>
    <s v="USD"/>
    <x v="3666"/>
    <x v="3688"/>
    <b v="0"/>
    <n v="2"/>
    <b v="0"/>
    <x v="37"/>
    <n v="2.0000000000000002E-5"/>
    <n v="2"/>
    <x v="0"/>
    <m/>
  </r>
  <r>
    <n v="3200"/>
    <x v="3682"/>
    <s v="An extremely unique musical play with an exciting, fun filled, dramatic twist. You will discover what lies ahead on the Road to Kingdom"/>
    <n v="50000"/>
    <n v="1"/>
    <x v="3"/>
    <x v="0"/>
    <s v="USD"/>
    <x v="3667"/>
    <x v="3689"/>
    <b v="0"/>
    <n v="1"/>
    <b v="0"/>
    <x v="20"/>
    <n v="2.0000000000000002E-5"/>
    <n v="1"/>
    <x v="0"/>
    <m/>
  </r>
  <r>
    <n v="3805"/>
    <x v="3683"/>
    <s v="&quot;Sounds By The River&quot; tells the story of a Detroit composer through_x000a_his music, poetry, and dance."/>
    <n v="150000"/>
    <n v="3"/>
    <x v="3"/>
    <x v="0"/>
    <s v="USD"/>
    <x v="3668"/>
    <x v="3690"/>
    <b v="0"/>
    <n v="2"/>
    <b v="0"/>
    <x v="20"/>
    <n v="2.0000000000000002E-5"/>
    <n v="2.5"/>
    <x v="0"/>
    <m/>
  </r>
  <r>
    <n v="192"/>
    <x v="3684"/>
    <s v="This Eminem Tell All details the good times, hardships, drug abuse, domestic violence, scandals, sex, near-death experiences and murder"/>
    <n v="1000000"/>
    <n v="17"/>
    <x v="3"/>
    <x v="0"/>
    <s v="USD"/>
    <x v="3669"/>
    <x v="3691"/>
    <b v="0"/>
    <n v="3"/>
    <b v="0"/>
    <x v="30"/>
    <n v="1.7E-5"/>
    <n v="10"/>
    <x v="0"/>
    <m/>
  </r>
  <r>
    <n v="496"/>
    <x v="3685"/>
    <s v="The movie is about the adventures of Ethan, Danna, The mysterious inventor and more."/>
    <n v="60000"/>
    <n v="1"/>
    <x v="3"/>
    <x v="0"/>
    <s v="USD"/>
    <x v="3670"/>
    <x v="3692"/>
    <b v="0"/>
    <n v="1"/>
    <b v="0"/>
    <x v="28"/>
    <n v="1.6666666666666667E-5"/>
    <n v="1"/>
    <x v="0"/>
    <m/>
  </r>
  <r>
    <n v="1316"/>
    <x v="3686"/>
    <s v="Future Belt comes in just 3 sizes, but yet, is designed to fit waists ranging from 25-55 inches. No batteries, no gimmicks."/>
    <n v="75000"/>
    <n v="1"/>
    <x v="1"/>
    <x v="0"/>
    <s v="USD"/>
    <x v="3671"/>
    <x v="3693"/>
    <b v="0"/>
    <n v="1"/>
    <b v="0"/>
    <x v="3"/>
    <n v="1.3333333333333333E-5"/>
    <n v="1"/>
    <x v="0"/>
    <m/>
  </r>
  <r>
    <n v="576"/>
    <x v="3687"/>
    <s v="UthTopia Is a social media organization that believes in positive online usage, youth mentorship, and youth empowerment."/>
    <n v="80000"/>
    <n v="1"/>
    <x v="3"/>
    <x v="0"/>
    <s v="USD"/>
    <x v="3672"/>
    <x v="3694"/>
    <b v="0"/>
    <n v="1"/>
    <b v="0"/>
    <x v="38"/>
    <n v="1.2500000000000001E-5"/>
    <n v="1"/>
    <x v="0"/>
    <m/>
  </r>
  <r>
    <n v="2594"/>
    <x v="3688"/>
    <s v="New, small home business, looking to take some Granny's old recipes along with some of my own creations to the streets!"/>
    <n v="80000"/>
    <n v="1"/>
    <x v="3"/>
    <x v="0"/>
    <s v="USD"/>
    <x v="3673"/>
    <x v="3695"/>
    <b v="0"/>
    <n v="1"/>
    <b v="0"/>
    <x v="37"/>
    <n v="1.2500000000000001E-5"/>
    <n v="1"/>
    <x v="0"/>
    <m/>
  </r>
  <r>
    <n v="2582"/>
    <x v="3689"/>
    <s v="The place where chicken meets liquor for the first time!"/>
    <n v="90000"/>
    <n v="1"/>
    <x v="3"/>
    <x v="0"/>
    <s v="USD"/>
    <x v="3674"/>
    <x v="3696"/>
    <b v="0"/>
    <n v="1"/>
    <b v="0"/>
    <x v="37"/>
    <n v="1.1111111111111112E-5"/>
    <n v="1"/>
    <x v="0"/>
    <m/>
  </r>
  <r>
    <n v="1450"/>
    <x v="3690"/>
    <s v="A book of pickle recipes narrated by a mama grizzly speaking in incomplete and run-on sentences and her orangutan friend. #Artofthedill"/>
    <n v="100000"/>
    <n v="1"/>
    <x v="3"/>
    <x v="0"/>
    <s v="USD"/>
    <x v="3675"/>
    <x v="3697"/>
    <b v="0"/>
    <n v="1"/>
    <b v="0"/>
    <x v="39"/>
    <n v="1.0000000000000001E-5"/>
    <n v="1"/>
    <x v="0"/>
    <m/>
  </r>
  <r>
    <n v="696"/>
    <x v="3691"/>
    <s v="Show your fidelity by wearing the Trustee rings! Show where you are (at)!"/>
    <n v="175000"/>
    <n v="1"/>
    <x v="3"/>
    <x v="14"/>
    <s v="EUR"/>
    <x v="3676"/>
    <x v="3698"/>
    <b v="0"/>
    <n v="1"/>
    <b v="0"/>
    <x v="3"/>
    <n v="5.7142857142857145E-6"/>
    <n v="1"/>
    <x v="0"/>
    <m/>
  </r>
  <r>
    <n v="3951"/>
    <x v="3692"/>
    <s v="Set in Southern America â€œThe Divideâ€ is a stage play that touches on the issues that are forefront in America and the world."/>
    <n v="200000"/>
    <n v="1"/>
    <x v="3"/>
    <x v="9"/>
    <s v="EUR"/>
    <x v="3677"/>
    <x v="3699"/>
    <b v="0"/>
    <n v="1"/>
    <b v="0"/>
    <x v="4"/>
    <n v="5.0000000000000004E-6"/>
    <n v="1"/>
    <x v="0"/>
    <m/>
  </r>
  <r>
    <n v="542"/>
    <x v="3693"/>
    <s v="The platform to record visual, audio and text memory of the common man - as we experienced history when it brushed us by"/>
    <n v="250000"/>
    <n v="1"/>
    <x v="3"/>
    <x v="0"/>
    <s v="USD"/>
    <x v="3678"/>
    <x v="3700"/>
    <b v="0"/>
    <n v="1"/>
    <b v="0"/>
    <x v="38"/>
    <n v="3.9999999999999998E-6"/>
    <n v="1"/>
    <x v="0"/>
    <m/>
  </r>
  <r>
    <n v="3629"/>
    <x v="3694"/>
    <s v="Introducing a high class environmentally friendly, vegan, adult cabaret theater in Chicago with unique on, and off stage entertainment."/>
    <n v="1000000"/>
    <n v="2"/>
    <x v="3"/>
    <x v="0"/>
    <s v="USD"/>
    <x v="3679"/>
    <x v="3701"/>
    <b v="0"/>
    <n v="2"/>
    <b v="0"/>
    <x v="20"/>
    <n v="1.9999999999999999E-6"/>
    <n v="2"/>
    <x v="0"/>
    <m/>
  </r>
  <r>
    <n v="639"/>
    <x v="3695"/>
    <s v="Development of a Safe and Educational Social Media site for kids."/>
    <n v="1000000"/>
    <n v="1"/>
    <x v="1"/>
    <x v="0"/>
    <s v="USD"/>
    <x v="3680"/>
    <x v="3702"/>
    <b v="0"/>
    <n v="1"/>
    <b v="0"/>
    <x v="38"/>
    <n v="9.9999999999999995E-7"/>
    <n v="1"/>
    <x v="0"/>
    <m/>
  </r>
  <r>
    <n v="619"/>
    <x v="3696"/>
    <s v="Big Data Sets for researchers interested in improving the quality of life."/>
    <n v="2500000"/>
    <n v="1"/>
    <x v="1"/>
    <x v="0"/>
    <s v="USD"/>
    <x v="3681"/>
    <x v="3703"/>
    <b v="0"/>
    <n v="1"/>
    <b v="0"/>
    <x v="38"/>
    <n v="3.9999999999999998E-7"/>
    <n v="1"/>
    <x v="0"/>
    <m/>
  </r>
  <r>
    <n v="122"/>
    <x v="3697"/>
    <s v="My ambition for this knows no bounds.  Seeing Sephoria in a live-action is a dream of mine."/>
    <n v="100000000"/>
    <n v="0"/>
    <x v="1"/>
    <x v="0"/>
    <s v="USD"/>
    <x v="3682"/>
    <x v="3704"/>
    <b v="0"/>
    <n v="0"/>
    <b v="0"/>
    <x v="22"/>
    <n v="0"/>
    <n v="0"/>
    <x v="0"/>
    <m/>
  </r>
  <r>
    <n v="124"/>
    <x v="3698"/>
    <s v="An artificial man and woman discover love under the unsuspecting eyes of the four renowned artists who created them."/>
    <n v="4000"/>
    <n v="0"/>
    <x v="1"/>
    <x v="0"/>
    <s v="USD"/>
    <x v="3683"/>
    <x v="3705"/>
    <b v="0"/>
    <n v="0"/>
    <b v="0"/>
    <x v="22"/>
    <n v="0"/>
    <n v="0"/>
    <x v="0"/>
    <m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x v="3684"/>
    <x v="3706"/>
    <b v="0"/>
    <n v="0"/>
    <b v="0"/>
    <x v="22"/>
    <n v="0"/>
    <n v="0"/>
    <x v="0"/>
    <m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x v="3685"/>
    <x v="3707"/>
    <b v="0"/>
    <n v="0"/>
    <b v="0"/>
    <x v="22"/>
    <n v="0"/>
    <n v="0"/>
    <x v="0"/>
    <m/>
  </r>
  <r>
    <n v="131"/>
    <x v="3701"/>
    <s v="I"/>
    <n v="1200"/>
    <n v="0"/>
    <x v="1"/>
    <x v="0"/>
    <s v="USD"/>
    <x v="3686"/>
    <x v="3708"/>
    <b v="0"/>
    <n v="0"/>
    <b v="0"/>
    <x v="22"/>
    <n v="0"/>
    <n v="0"/>
    <x v="0"/>
    <m/>
  </r>
  <r>
    <n v="133"/>
    <x v="3702"/>
    <s v="Invasion from outer space sights, to weird to imagine destruction too monstrous to escape"/>
    <n v="71764"/>
    <n v="0"/>
    <x v="1"/>
    <x v="0"/>
    <s v="USD"/>
    <x v="3687"/>
    <x v="3709"/>
    <b v="0"/>
    <n v="0"/>
    <b v="0"/>
    <x v="22"/>
    <n v="0"/>
    <n v="0"/>
    <x v="0"/>
    <m/>
  </r>
  <r>
    <n v="134"/>
    <x v="3703"/>
    <s v="steampunk  remake of &quot;a Christmas carol&quot;"/>
    <n v="5000"/>
    <n v="0"/>
    <x v="1"/>
    <x v="0"/>
    <s v="USD"/>
    <x v="3688"/>
    <x v="3710"/>
    <b v="0"/>
    <n v="0"/>
    <b v="0"/>
    <x v="22"/>
    <n v="0"/>
    <n v="0"/>
    <x v="0"/>
    <m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x v="3689"/>
    <x v="3711"/>
    <b v="0"/>
    <n v="0"/>
    <b v="0"/>
    <x v="22"/>
    <n v="0"/>
    <n v="0"/>
    <x v="0"/>
    <m/>
  </r>
  <r>
    <n v="137"/>
    <x v="3705"/>
    <s v="An unofficial sequel to the independent 2015 fan film Predator: Dark ages. Set in 2141 we follow the crew of the cargoship Centurion"/>
    <n v="55000"/>
    <n v="0"/>
    <x v="1"/>
    <x v="15"/>
    <s v="DKK"/>
    <x v="3690"/>
    <x v="3712"/>
    <b v="0"/>
    <n v="0"/>
    <b v="0"/>
    <x v="22"/>
    <n v="0"/>
    <n v="0"/>
    <x v="0"/>
    <m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x v="3691"/>
    <x v="3713"/>
    <b v="0"/>
    <n v="0"/>
    <b v="0"/>
    <x v="22"/>
    <n v="0"/>
    <n v="0"/>
    <x v="0"/>
    <m/>
  </r>
  <r>
    <n v="143"/>
    <x v="3707"/>
    <s v="A young woman learns she is one of few women left bred like cattle in order to control a deadly disease and the world populace"/>
    <n v="5500"/>
    <n v="0"/>
    <x v="1"/>
    <x v="6"/>
    <s v="AUD"/>
    <x v="3692"/>
    <x v="3714"/>
    <b v="0"/>
    <n v="0"/>
    <b v="0"/>
    <x v="22"/>
    <n v="0"/>
    <n v="0"/>
    <x v="0"/>
    <m/>
  </r>
  <r>
    <n v="147"/>
    <x v="3708"/>
    <s v="Film makers catch live footage beyond their wildest dreams."/>
    <n v="7000"/>
    <n v="0"/>
    <x v="1"/>
    <x v="1"/>
    <s v="GBP"/>
    <x v="3693"/>
    <x v="3715"/>
    <b v="0"/>
    <n v="0"/>
    <b v="0"/>
    <x v="22"/>
    <n v="0"/>
    <n v="0"/>
    <x v="0"/>
    <m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x v="3694"/>
    <x v="3716"/>
    <b v="0"/>
    <n v="0"/>
    <b v="0"/>
    <x v="22"/>
    <n v="0"/>
    <n v="0"/>
    <x v="0"/>
    <m/>
  </r>
  <r>
    <n v="602"/>
    <x v="3710"/>
    <s v="A &quot;CarFax&quot; type of report for Doctors. We have the right to make informed decisions about who we choose to be our doctor!"/>
    <n v="70000"/>
    <n v="0"/>
    <x v="1"/>
    <x v="0"/>
    <s v="USD"/>
    <x v="3695"/>
    <x v="3717"/>
    <b v="0"/>
    <n v="0"/>
    <b v="0"/>
    <x v="38"/>
    <n v="0"/>
    <n v="0"/>
    <x v="0"/>
    <m/>
  </r>
  <r>
    <n v="604"/>
    <x v="3711"/>
    <s v="Bad news is our business. We deliver the news you don't want to and soften the blow with custom designed gifts and personalized verse."/>
    <n v="1500"/>
    <n v="0"/>
    <x v="1"/>
    <x v="0"/>
    <s v="USD"/>
    <x v="3696"/>
    <x v="3718"/>
    <b v="0"/>
    <n v="0"/>
    <b v="0"/>
    <x v="38"/>
    <n v="0"/>
    <n v="0"/>
    <x v="0"/>
    <m/>
  </r>
  <r>
    <n v="607"/>
    <x v="3712"/>
    <s v="Gritty, upfront reality going the distance hard with a proven track record of insatiable artist. Broadcasted live on the Web."/>
    <n v="250"/>
    <n v="0"/>
    <x v="1"/>
    <x v="0"/>
    <s v="USD"/>
    <x v="3697"/>
    <x v="3719"/>
    <b v="0"/>
    <n v="0"/>
    <b v="0"/>
    <x v="38"/>
    <n v="0"/>
    <n v="0"/>
    <x v="0"/>
    <m/>
  </r>
  <r>
    <n v="610"/>
    <x v="3713"/>
    <s v="We are creating a Christian social network to empower, educate, and connect Christians all over the world."/>
    <n v="13803"/>
    <n v="0"/>
    <x v="1"/>
    <x v="0"/>
    <s v="USD"/>
    <x v="3698"/>
    <x v="3720"/>
    <b v="0"/>
    <n v="0"/>
    <b v="0"/>
    <x v="38"/>
    <n v="0"/>
    <n v="0"/>
    <x v="0"/>
    <m/>
  </r>
  <r>
    <n v="611"/>
    <x v="3714"/>
    <s v="Finie la peur de vendre ou acheter d'occasion Ã  un inconnu ! Colis ouverts, photographiÃ©s et testÃ©s. Paiements en ligne sÃ©curisÃ©s."/>
    <n v="80000"/>
    <n v="0"/>
    <x v="1"/>
    <x v="3"/>
    <s v="EUR"/>
    <x v="3699"/>
    <x v="3721"/>
    <b v="0"/>
    <n v="0"/>
    <b v="0"/>
    <x v="38"/>
    <n v="0"/>
    <n v="0"/>
    <x v="0"/>
    <m/>
  </r>
  <r>
    <n v="612"/>
    <x v="3715"/>
    <s v="A Fast and Reliable new Web platform to stream videos from Internet"/>
    <n v="10000"/>
    <n v="0"/>
    <x v="1"/>
    <x v="4"/>
    <s v="EUR"/>
    <x v="3700"/>
    <x v="3722"/>
    <b v="0"/>
    <n v="0"/>
    <b v="0"/>
    <x v="38"/>
    <n v="0"/>
    <n v="0"/>
    <x v="0"/>
    <m/>
  </r>
  <r>
    <n v="614"/>
    <x v="3716"/>
    <s v="Something is wrong when your choices are between a &quot;giant douche and a turd sandwich.&quot;  So, lets make it better."/>
    <n v="10000"/>
    <n v="0"/>
    <x v="1"/>
    <x v="0"/>
    <s v="USD"/>
    <x v="3701"/>
    <x v="3723"/>
    <b v="0"/>
    <n v="0"/>
    <b v="0"/>
    <x v="38"/>
    <n v="0"/>
    <n v="0"/>
    <x v="0"/>
    <m/>
  </r>
  <r>
    <n v="615"/>
    <x v="3717"/>
    <s v="The aim of PixlDir is to deliver the most simple, and fast experience when it comes to uploading images to the web."/>
    <n v="515"/>
    <n v="0"/>
    <x v="1"/>
    <x v="11"/>
    <s v="NZD"/>
    <x v="3702"/>
    <x v="3724"/>
    <b v="0"/>
    <n v="0"/>
    <b v="0"/>
    <x v="38"/>
    <n v="0"/>
    <n v="0"/>
    <x v="0"/>
    <m/>
  </r>
  <r>
    <n v="616"/>
    <x v="3718"/>
    <s v="Hormis la similitude envers d'autres rÃ©seaux socials, celui-ci vous permettra d'organiser / participer Ã  des soirÃ©es trÃ¨s facilement !"/>
    <n v="5000"/>
    <n v="0"/>
    <x v="1"/>
    <x v="3"/>
    <s v="EUR"/>
    <x v="3703"/>
    <x v="3725"/>
    <b v="0"/>
    <n v="0"/>
    <b v="0"/>
    <x v="38"/>
    <n v="0"/>
    <n v="0"/>
    <x v="0"/>
    <m/>
  </r>
  <r>
    <n v="618"/>
    <x v="3719"/>
    <s v="With the cost of education seemingly always on the rise, Y2Y aims to ensure that no student will be left behind through peer tutoring."/>
    <n v="400"/>
    <n v="0"/>
    <x v="1"/>
    <x v="0"/>
    <s v="USD"/>
    <x v="3704"/>
    <x v="3726"/>
    <b v="0"/>
    <n v="0"/>
    <b v="0"/>
    <x v="38"/>
    <n v="0"/>
    <n v="0"/>
    <x v="0"/>
    <m/>
  </r>
  <r>
    <n v="623"/>
    <x v="3720"/>
    <s v="WheelWolf is a subscription based service connecting car lovers to provide a safe and secure platform for swapping and borrowing cars."/>
    <n v="75000"/>
    <n v="0"/>
    <x v="1"/>
    <x v="6"/>
    <s v="AUD"/>
    <x v="3705"/>
    <x v="3727"/>
    <b v="0"/>
    <n v="0"/>
    <b v="0"/>
    <x v="38"/>
    <n v="0"/>
    <n v="0"/>
    <x v="0"/>
    <m/>
  </r>
  <r>
    <n v="624"/>
    <x v="3721"/>
    <s v="I am designing a fun, high tech dating website, with over 25 cool features. It is innovate as well as user friendly."/>
    <n v="5000"/>
    <n v="0"/>
    <x v="1"/>
    <x v="0"/>
    <s v="USD"/>
    <x v="3706"/>
    <x v="3728"/>
    <b v="0"/>
    <n v="0"/>
    <b v="0"/>
    <x v="38"/>
    <n v="0"/>
    <n v="0"/>
    <x v="0"/>
    <m/>
  </r>
  <r>
    <n v="625"/>
    <x v="3722"/>
    <s v="SkyRooms.IO is a social network for business people that actually equips them to do work together. Resume, video conferencing and PM."/>
    <n v="25000"/>
    <n v="0"/>
    <x v="1"/>
    <x v="7"/>
    <s v="CAD"/>
    <x v="3707"/>
    <x v="3729"/>
    <b v="0"/>
    <n v="0"/>
    <b v="0"/>
    <x v="38"/>
    <n v="0"/>
    <n v="0"/>
    <x v="0"/>
    <m/>
  </r>
  <r>
    <n v="628"/>
    <x v="3723"/>
    <s v="Funding of website design &amp; materials for education about firearms, firearm safety &amp; firearm related apparel"/>
    <n v="5000"/>
    <n v="0"/>
    <x v="1"/>
    <x v="0"/>
    <s v="USD"/>
    <x v="3708"/>
    <x v="3730"/>
    <b v="0"/>
    <n v="0"/>
    <b v="0"/>
    <x v="38"/>
    <n v="0"/>
    <n v="0"/>
    <x v="0"/>
    <m/>
  </r>
  <r>
    <n v="632"/>
    <x v="3724"/>
    <s v="Our goal is to create a system, students can find universities that best match their interests."/>
    <n v="20000"/>
    <n v="0"/>
    <x v="1"/>
    <x v="14"/>
    <s v="EUR"/>
    <x v="3709"/>
    <x v="3731"/>
    <b v="0"/>
    <n v="0"/>
    <b v="0"/>
    <x v="38"/>
    <n v="0"/>
    <n v="0"/>
    <x v="0"/>
    <m/>
  </r>
  <r>
    <n v="637"/>
    <x v="3725"/>
    <s v="It will enable deprived children to make artistic work for selling online/illustrating their work in our exhibitions around the world."/>
    <n v="100000"/>
    <n v="0"/>
    <x v="1"/>
    <x v="1"/>
    <s v="GBP"/>
    <x v="3710"/>
    <x v="3732"/>
    <b v="0"/>
    <n v="0"/>
    <b v="0"/>
    <x v="38"/>
    <n v="0"/>
    <n v="0"/>
    <x v="0"/>
    <m/>
  </r>
  <r>
    <n v="1041"/>
    <x v="3726"/>
    <s v="I am trying to document what it is like to plunge head first into the music/audio industry as an intern."/>
    <n v="50"/>
    <n v="0"/>
    <x v="1"/>
    <x v="0"/>
    <s v="USD"/>
    <x v="3711"/>
    <x v="3733"/>
    <b v="0"/>
    <n v="0"/>
    <b v="0"/>
    <x v="23"/>
    <n v="0"/>
    <n v="0"/>
    <x v="0"/>
    <m/>
  </r>
  <r>
    <n v="1046"/>
    <x v="3727"/>
    <s v="All Things Horses is slowly becoming the greatest podcast on the internet and we are looking to upgrade the studio and software."/>
    <n v="3000"/>
    <n v="0"/>
    <x v="1"/>
    <x v="2"/>
    <s v="EUR"/>
    <x v="3712"/>
    <x v="3734"/>
    <b v="0"/>
    <n v="0"/>
    <b v="0"/>
    <x v="23"/>
    <n v="0"/>
    <n v="0"/>
    <x v="0"/>
    <m/>
  </r>
  <r>
    <n v="1049"/>
    <x v="3728"/>
    <s v="------"/>
    <n v="12000"/>
    <n v="0"/>
    <x v="1"/>
    <x v="0"/>
    <s v="USD"/>
    <x v="3713"/>
    <x v="3735"/>
    <b v="0"/>
    <n v="0"/>
    <b v="0"/>
    <x v="23"/>
    <n v="0"/>
    <n v="0"/>
    <x v="0"/>
    <m/>
  </r>
  <r>
    <n v="1050"/>
    <x v="3729"/>
    <s v="Secularism is on the rise and I hear you.Talk to me."/>
    <n v="2500"/>
    <n v="0"/>
    <x v="1"/>
    <x v="0"/>
    <s v="USD"/>
    <x v="3714"/>
    <x v="3736"/>
    <b v="0"/>
    <n v="0"/>
    <b v="0"/>
    <x v="23"/>
    <n v="0"/>
    <n v="0"/>
    <x v="0"/>
    <m/>
  </r>
  <r>
    <n v="1051"/>
    <x v="3730"/>
    <s v="Inspired by some great podcasters as well as my desire to learn from many people about many topics, plus just to inform people."/>
    <n v="500"/>
    <n v="0"/>
    <x v="1"/>
    <x v="0"/>
    <s v="USD"/>
    <x v="3715"/>
    <x v="3737"/>
    <b v="0"/>
    <n v="0"/>
    <b v="0"/>
    <x v="23"/>
    <n v="0"/>
    <n v="0"/>
    <x v="0"/>
    <m/>
  </r>
  <r>
    <n v="1052"/>
    <x v="3731"/>
    <s v="Production costs for middle aged comics sharing cross USA country road trip experience via www.bigdaddyroadshow.com Podcasts.ComedySHOW"/>
    <n v="4336"/>
    <n v="0"/>
    <x v="1"/>
    <x v="0"/>
    <s v="USD"/>
    <x v="3716"/>
    <x v="3738"/>
    <b v="0"/>
    <n v="0"/>
    <b v="0"/>
    <x v="23"/>
    <n v="0"/>
    <n v="0"/>
    <x v="0"/>
    <m/>
  </r>
  <r>
    <n v="1054"/>
    <x v="3732"/>
    <s v="Drawing on the momentum created by his &quot;Radio Deadly&quot; program, Michale Graves has created a new pop-culture talk radio show on WVNJ"/>
    <n v="2500"/>
    <n v="0"/>
    <x v="1"/>
    <x v="0"/>
    <s v="USD"/>
    <x v="3717"/>
    <x v="3739"/>
    <b v="0"/>
    <n v="0"/>
    <b v="0"/>
    <x v="23"/>
    <n v="0"/>
    <n v="0"/>
    <x v="0"/>
    <m/>
  </r>
  <r>
    <n v="1055"/>
    <x v="3733"/>
    <s v="This project is to fund Season 3 of the SHPC.  Our plan is to produce 24 more spectacular episodes to share with the world."/>
    <n v="3500"/>
    <n v="0"/>
    <x v="1"/>
    <x v="0"/>
    <s v="USD"/>
    <x v="3718"/>
    <x v="3740"/>
    <b v="0"/>
    <n v="0"/>
    <b v="0"/>
    <x v="23"/>
    <n v="0"/>
    <n v="0"/>
    <x v="0"/>
    <m/>
  </r>
  <r>
    <n v="1056"/>
    <x v="3734"/>
    <s v="a podcast about everyday life, friends talking about music, movies, tv, relationships. conversations we have all had and can relate to"/>
    <n v="10000"/>
    <n v="0"/>
    <x v="1"/>
    <x v="0"/>
    <s v="USD"/>
    <x v="3719"/>
    <x v="3741"/>
    <b v="0"/>
    <n v="0"/>
    <b v="0"/>
    <x v="23"/>
    <n v="0"/>
    <n v="0"/>
    <x v="0"/>
    <m/>
  </r>
  <r>
    <n v="1057"/>
    <x v="3735"/>
    <s v="Sayin it Plain is a Independent Radio Show created to inform the public and empower the community."/>
    <n v="10000"/>
    <n v="0"/>
    <x v="1"/>
    <x v="0"/>
    <s v="USD"/>
    <x v="3720"/>
    <x v="3742"/>
    <b v="0"/>
    <n v="0"/>
    <b v="0"/>
    <x v="23"/>
    <n v="0"/>
    <n v="0"/>
    <x v="0"/>
    <m/>
  </r>
  <r>
    <n v="1058"/>
    <x v="3736"/>
    <s v="An investigative series on 790 KABC Radio on the ravages of addiction and what options millions of people have for hopeful recovery."/>
    <n v="40000"/>
    <n v="0"/>
    <x v="1"/>
    <x v="0"/>
    <s v="USD"/>
    <x v="3721"/>
    <x v="3743"/>
    <b v="0"/>
    <n v="0"/>
    <b v="0"/>
    <x v="23"/>
    <n v="0"/>
    <n v="0"/>
    <x v="0"/>
    <m/>
  </r>
  <r>
    <n v="1059"/>
    <x v="3737"/>
    <s v="Turning myself into a vocal artist."/>
    <n v="1100"/>
    <n v="0"/>
    <x v="1"/>
    <x v="0"/>
    <s v="USD"/>
    <x v="3722"/>
    <x v="3744"/>
    <b v="0"/>
    <n v="0"/>
    <b v="0"/>
    <x v="23"/>
    <n v="0"/>
    <n v="0"/>
    <x v="0"/>
    <m/>
  </r>
  <r>
    <n v="1061"/>
    <x v="3738"/>
    <s v="T.O., Adi &amp; Mercedes discuss their point of views, women's issues &amp; Hollywood Hotties."/>
    <n v="4000"/>
    <n v="0"/>
    <x v="1"/>
    <x v="0"/>
    <s v="USD"/>
    <x v="3723"/>
    <x v="3745"/>
    <b v="0"/>
    <n v="0"/>
    <b v="0"/>
    <x v="23"/>
    <n v="0"/>
    <n v="0"/>
    <x v="0"/>
    <m/>
  </r>
  <r>
    <n v="1063"/>
    <x v="3739"/>
    <s v="Now on audiobook! The truth about Benghazi is revealed with this historical epic courtroom drama performed by professional voice actors"/>
    <n v="1000"/>
    <n v="0"/>
    <x v="1"/>
    <x v="0"/>
    <s v="USD"/>
    <x v="3724"/>
    <x v="3746"/>
    <b v="0"/>
    <n v="0"/>
    <b v="0"/>
    <x v="23"/>
    <n v="0"/>
    <n v="0"/>
    <x v="0"/>
    <m/>
  </r>
  <r>
    <n v="1227"/>
    <x v="3740"/>
    <s v="After winning the iStandard Phoenix Producer Showcase (6/25/14)  I have been invited to Beast of the Beats VIII in New York Nov. 6-9"/>
    <n v="2000"/>
    <n v="0"/>
    <x v="1"/>
    <x v="0"/>
    <s v="USD"/>
    <x v="3725"/>
    <x v="3747"/>
    <b v="0"/>
    <n v="0"/>
    <b v="0"/>
    <x v="33"/>
    <n v="0"/>
    <n v="0"/>
    <x v="0"/>
    <m/>
  </r>
  <r>
    <n v="1230"/>
    <x v="3741"/>
    <s v="It has been close to a decade since DC Talk began their &quot;Intermission&quot;.  It is time for A Live Concert Tribute &amp; DVD Movie!"/>
    <n v="500000"/>
    <n v="0"/>
    <x v="1"/>
    <x v="0"/>
    <s v="USD"/>
    <x v="3726"/>
    <x v="3748"/>
    <b v="0"/>
    <n v="0"/>
    <b v="0"/>
    <x v="33"/>
    <n v="0"/>
    <n v="0"/>
    <x v="0"/>
    <m/>
  </r>
  <r>
    <n v="1231"/>
    <x v="3742"/>
    <s v="a non-profit, free, all-day, all-ages music &amp; arts festival dedicated to promoting non-violent spaces for community engagement"/>
    <n v="5000"/>
    <n v="0"/>
    <x v="1"/>
    <x v="0"/>
    <s v="USD"/>
    <x v="3727"/>
    <x v="3749"/>
    <b v="0"/>
    <n v="0"/>
    <b v="0"/>
    <x v="33"/>
    <n v="0"/>
    <n v="0"/>
    <x v="0"/>
    <m/>
  </r>
  <r>
    <n v="1234"/>
    <x v="3743"/>
    <s v="We have been offered shows all over the world, to reach places and people with our music, for the experience of just doing it!"/>
    <n v="50000"/>
    <n v="0"/>
    <x v="1"/>
    <x v="1"/>
    <s v="GBP"/>
    <x v="3728"/>
    <x v="3750"/>
    <b v="0"/>
    <n v="0"/>
    <b v="0"/>
    <x v="33"/>
    <n v="0"/>
    <n v="0"/>
    <x v="0"/>
    <m/>
  </r>
  <r>
    <n v="1236"/>
    <x v="3744"/>
    <s v="Raising money to give the musicians their due."/>
    <n v="2500"/>
    <n v="0"/>
    <x v="1"/>
    <x v="0"/>
    <s v="USD"/>
    <x v="3729"/>
    <x v="3751"/>
    <b v="0"/>
    <n v="0"/>
    <b v="0"/>
    <x v="33"/>
    <n v="0"/>
    <n v="0"/>
    <x v="0"/>
    <m/>
  </r>
  <r>
    <n v="1237"/>
    <x v="3745"/>
    <s v="We have the songs, concept, need to add songs and mix/package for shows in Hawaii, book dates outside of Maui and advance his message"/>
    <n v="25000"/>
    <n v="0"/>
    <x v="1"/>
    <x v="0"/>
    <s v="USD"/>
    <x v="3730"/>
    <x v="3752"/>
    <b v="0"/>
    <n v="0"/>
    <b v="0"/>
    <x v="33"/>
    <n v="0"/>
    <n v="0"/>
    <x v="0"/>
    <m/>
  </r>
  <r>
    <n v="1239"/>
    <x v="3746"/>
    <s v="Please consider helping us with our new CD and Riverdance Tour"/>
    <n v="2500"/>
    <n v="0"/>
    <x v="1"/>
    <x v="0"/>
    <s v="USD"/>
    <x v="3731"/>
    <x v="3753"/>
    <b v="0"/>
    <n v="0"/>
    <b v="0"/>
    <x v="33"/>
    <n v="0"/>
    <n v="0"/>
    <x v="0"/>
    <m/>
  </r>
  <r>
    <n v="1332"/>
    <x v="3747"/>
    <s v="Long bus queue and no seats around? This light weight seating device can be worn anywhere and at anytime! Belt that converts into seat."/>
    <n v="10115"/>
    <n v="0"/>
    <x v="1"/>
    <x v="17"/>
    <s v="CHF"/>
    <x v="3732"/>
    <x v="3754"/>
    <b v="0"/>
    <n v="0"/>
    <b v="0"/>
    <x v="3"/>
    <n v="0"/>
    <n v="0"/>
    <x v="0"/>
    <m/>
  </r>
  <r>
    <n v="1333"/>
    <x v="3748"/>
    <s v="Im in the process of creating a biohazard suit that can be worn like an extra layer, unlike these bulky units that are currently in use"/>
    <n v="2500"/>
    <n v="0"/>
    <x v="1"/>
    <x v="6"/>
    <s v="AUD"/>
    <x v="3733"/>
    <x v="3755"/>
    <b v="0"/>
    <n v="0"/>
    <b v="0"/>
    <x v="3"/>
    <n v="0"/>
    <n v="0"/>
    <x v="0"/>
    <m/>
  </r>
  <r>
    <n v="1340"/>
    <x v="3749"/>
    <s v="I would like to make nicer, more stylish looking frames for the Google Glass using 3D printing technology."/>
    <n v="1680"/>
    <n v="0"/>
    <x v="1"/>
    <x v="0"/>
    <s v="USD"/>
    <x v="3734"/>
    <x v="3756"/>
    <b v="0"/>
    <n v="0"/>
    <b v="0"/>
    <x v="3"/>
    <n v="0"/>
    <n v="0"/>
    <x v="0"/>
    <m/>
  </r>
  <r>
    <n v="1452"/>
    <x v="3750"/>
    <s v="I am gathering rare, out-of-print Judo books for preservation, translation and sharing."/>
    <n v="14000"/>
    <n v="0"/>
    <x v="1"/>
    <x v="0"/>
    <s v="USD"/>
    <x v="3735"/>
    <x v="3757"/>
    <b v="0"/>
    <n v="0"/>
    <b v="0"/>
    <x v="39"/>
    <n v="0"/>
    <n v="0"/>
    <x v="0"/>
    <m/>
  </r>
  <r>
    <n v="1453"/>
    <x v="3751"/>
    <s v="The ambitious translation of one of the most important books in the history of medicine by Charles Estienne, the classmate of Vesalius"/>
    <n v="25000"/>
    <n v="0"/>
    <x v="1"/>
    <x v="3"/>
    <s v="EUR"/>
    <x v="3736"/>
    <x v="3758"/>
    <b v="0"/>
    <n v="0"/>
    <b v="0"/>
    <x v="39"/>
    <n v="0"/>
    <n v="0"/>
    <x v="0"/>
    <m/>
  </r>
  <r>
    <n v="1457"/>
    <x v="3752"/>
    <s v="Age is more than just a number, I hope your younger than you feel."/>
    <n v="6000"/>
    <n v="0"/>
    <x v="1"/>
    <x v="0"/>
    <s v="USD"/>
    <x v="3737"/>
    <x v="3759"/>
    <b v="0"/>
    <n v="0"/>
    <b v="0"/>
    <x v="39"/>
    <n v="0"/>
    <n v="0"/>
    <x v="0"/>
    <m/>
  </r>
  <r>
    <n v="1458"/>
    <x v="3753"/>
    <s v="I decided to get help. I respect AA and recognize the value of it's methods but the overwhelming religious language is a big hurdle. ."/>
    <n v="5000"/>
    <n v="0"/>
    <x v="1"/>
    <x v="0"/>
    <s v="USD"/>
    <x v="3738"/>
    <x v="3760"/>
    <b v="0"/>
    <n v="0"/>
    <b v="0"/>
    <x v="39"/>
    <n v="0"/>
    <n v="0"/>
    <x v="0"/>
    <m/>
  </r>
  <r>
    <n v="1459"/>
    <x v="3754"/>
    <s v="What if you suddenly found out, that your life wasnÂ´t the life you thought you had? What if you were like all the others!"/>
    <n v="37000"/>
    <n v="0"/>
    <x v="1"/>
    <x v="15"/>
    <s v="DKK"/>
    <x v="3739"/>
    <x v="3761"/>
    <b v="0"/>
    <n v="0"/>
    <b v="0"/>
    <x v="39"/>
    <n v="0"/>
    <n v="0"/>
    <x v="0"/>
    <m/>
  </r>
  <r>
    <n v="1460"/>
    <x v="3755"/>
    <s v="KJV2015 Easier to understand for our kids and family not leaving out one verse or changing a meaning one bit."/>
    <n v="25000000"/>
    <n v="0"/>
    <x v="1"/>
    <x v="0"/>
    <s v="USD"/>
    <x v="3740"/>
    <x v="3762"/>
    <b v="0"/>
    <n v="0"/>
    <b v="0"/>
    <x v="39"/>
    <n v="0"/>
    <n v="0"/>
    <x v="0"/>
    <m/>
  </r>
  <r>
    <n v="1562"/>
    <x v="3756"/>
    <s v="My project is writing and illustrating a childrens book using my little Red Vespa to be able to obtain..yes a red scooter. The world calls to me!!"/>
    <n v="4000"/>
    <n v="0"/>
    <x v="1"/>
    <x v="0"/>
    <s v="USD"/>
    <x v="3741"/>
    <x v="3763"/>
    <b v="0"/>
    <n v="0"/>
    <b v="0"/>
    <x v="36"/>
    <n v="0"/>
    <n v="0"/>
    <x v="0"/>
    <m/>
  </r>
  <r>
    <n v="1569"/>
    <x v="3757"/>
    <s v="to be removed"/>
    <n v="30000"/>
    <n v="0"/>
    <x v="1"/>
    <x v="0"/>
    <s v="USD"/>
    <x v="3742"/>
    <x v="3764"/>
    <b v="0"/>
    <n v="0"/>
    <b v="0"/>
    <x v="36"/>
    <n v="0"/>
    <n v="0"/>
    <x v="0"/>
    <m/>
  </r>
  <r>
    <n v="1580"/>
    <x v="3758"/>
    <s v="Creating my 2nd book depicting the people and places in Brevard County w/current images + traveling to obtain new ones."/>
    <n v="1750"/>
    <n v="0"/>
    <x v="1"/>
    <x v="0"/>
    <s v="USD"/>
    <x v="3743"/>
    <x v="3765"/>
    <b v="0"/>
    <n v="0"/>
    <b v="0"/>
    <x v="36"/>
    <n v="0"/>
    <n v="0"/>
    <x v="0"/>
    <m/>
  </r>
  <r>
    <n v="2341"/>
    <x v="3759"/>
    <s v="This website will serve as an interface to change lives and have a community routing for your success!"/>
    <n v="5000"/>
    <n v="0"/>
    <x v="1"/>
    <x v="0"/>
    <s v="USD"/>
    <x v="3744"/>
    <x v="3766"/>
    <b v="0"/>
    <n v="0"/>
    <b v="0"/>
    <x v="38"/>
    <n v="0"/>
    <n v="0"/>
    <x v="0"/>
    <m/>
  </r>
  <r>
    <n v="2342"/>
    <x v="3760"/>
    <s v="A series of informational and interactive online tutorials enabling businesses to proactively ensure mental and corporate vitality."/>
    <n v="5500"/>
    <n v="0"/>
    <x v="1"/>
    <x v="0"/>
    <s v="USD"/>
    <x v="3745"/>
    <x v="3767"/>
    <b v="0"/>
    <n v="0"/>
    <b v="0"/>
    <x v="38"/>
    <n v="0"/>
    <n v="0"/>
    <x v="0"/>
    <m/>
  </r>
  <r>
    <n v="2345"/>
    <x v="3761"/>
    <s v="My team and I are creating a social media website for pet lovers across the world! Fashion, animal shows, adoptions, and more."/>
    <n v="3000"/>
    <n v="0"/>
    <x v="1"/>
    <x v="0"/>
    <s v="USD"/>
    <x v="3746"/>
    <x v="3768"/>
    <b v="0"/>
    <n v="0"/>
    <b v="0"/>
    <x v="38"/>
    <n v="0"/>
    <n v="0"/>
    <x v="0"/>
    <m/>
  </r>
  <r>
    <n v="2349"/>
    <x v="3762"/>
    <s v="Poliword tries to provide the people of the world an opportunity to make real changes in their government through the internet."/>
    <n v="474900"/>
    <n v="0"/>
    <x v="1"/>
    <x v="10"/>
    <s v="SEK"/>
    <x v="3747"/>
    <x v="3769"/>
    <b v="0"/>
    <n v="0"/>
    <b v="0"/>
    <x v="38"/>
    <n v="0"/>
    <n v="0"/>
    <x v="0"/>
    <m/>
  </r>
  <r>
    <n v="2350"/>
    <x v="3763"/>
    <s v="HoxWi are the future for real time interaction with on-line customers via chat or video conference."/>
    <n v="50000"/>
    <n v="0"/>
    <x v="1"/>
    <x v="9"/>
    <s v="EUR"/>
    <x v="3748"/>
    <x v="3770"/>
    <b v="0"/>
    <n v="0"/>
    <b v="0"/>
    <x v="38"/>
    <n v="0"/>
    <n v="0"/>
    <x v="0"/>
    <m/>
  </r>
  <r>
    <n v="2352"/>
    <x v="3764"/>
    <s v="It is the mission of the Seekerâ€™s School of Thought and Philosophy to provide a safe and nurturing environment for all."/>
    <n v="2000"/>
    <n v="0"/>
    <x v="1"/>
    <x v="0"/>
    <s v="USD"/>
    <x v="3749"/>
    <x v="3771"/>
    <b v="0"/>
    <n v="0"/>
    <b v="0"/>
    <x v="38"/>
    <n v="0"/>
    <n v="0"/>
    <x v="0"/>
    <m/>
  </r>
  <r>
    <n v="2353"/>
    <x v="3765"/>
    <s v="The best dating website for bronys and pegasisters. The reason I'm trying to get the funds for this project is that I need a laptop."/>
    <n v="1000"/>
    <n v="0"/>
    <x v="1"/>
    <x v="0"/>
    <s v="USD"/>
    <x v="3750"/>
    <x v="3772"/>
    <b v="0"/>
    <n v="0"/>
    <b v="0"/>
    <x v="38"/>
    <n v="0"/>
    <n v="0"/>
    <x v="0"/>
    <m/>
  </r>
  <r>
    <n v="2356"/>
    <x v="3766"/>
    <s v="HardstyleUnited.com The Global Hardstyle community. Your Hardstyle community."/>
    <n v="10000"/>
    <n v="0"/>
    <x v="1"/>
    <x v="14"/>
    <s v="EUR"/>
    <x v="3751"/>
    <x v="3773"/>
    <b v="0"/>
    <n v="0"/>
    <b v="0"/>
    <x v="38"/>
    <n v="0"/>
    <n v="0"/>
    <x v="0"/>
    <m/>
  </r>
  <r>
    <n v="2357"/>
    <x v="3767"/>
    <s v="Click For Therapy is a website that was created to connect consumers and therapists across the UK."/>
    <n v="27000"/>
    <n v="0"/>
    <x v="1"/>
    <x v="1"/>
    <s v="GBP"/>
    <x v="3752"/>
    <x v="3774"/>
    <b v="0"/>
    <n v="0"/>
    <b v="0"/>
    <x v="38"/>
    <n v="0"/>
    <n v="0"/>
    <x v="0"/>
    <m/>
  </r>
  <r>
    <n v="2358"/>
    <x v="3768"/>
    <s v="A website to auction, sell and swap items in the uk without a charge, without excess fees, the next ebay."/>
    <n v="1500"/>
    <n v="0"/>
    <x v="1"/>
    <x v="1"/>
    <s v="GBP"/>
    <x v="3753"/>
    <x v="3775"/>
    <b v="0"/>
    <n v="0"/>
    <b v="0"/>
    <x v="38"/>
    <n v="0"/>
    <n v="0"/>
    <x v="0"/>
    <m/>
  </r>
  <r>
    <n v="2361"/>
    <x v="3769"/>
    <s v="A website for email/sms alerts of your personal selection, comparison of prices,consolidated database, best deals around for clothing."/>
    <n v="200"/>
    <n v="0"/>
    <x v="1"/>
    <x v="7"/>
    <s v="CAD"/>
    <x v="3754"/>
    <x v="3776"/>
    <b v="0"/>
    <n v="0"/>
    <b v="0"/>
    <x v="38"/>
    <n v="0"/>
    <n v="0"/>
    <x v="0"/>
    <m/>
  </r>
  <r>
    <n v="2363"/>
    <x v="3770"/>
    <s v="This is an affordable social lead based web-site to help anyone who wants extra work or start their own business. We find your customer"/>
    <n v="175000"/>
    <n v="0"/>
    <x v="1"/>
    <x v="0"/>
    <s v="USD"/>
    <x v="3755"/>
    <x v="3777"/>
    <b v="0"/>
    <n v="0"/>
    <b v="0"/>
    <x v="38"/>
    <n v="0"/>
    <n v="0"/>
    <x v="0"/>
    <m/>
  </r>
  <r>
    <n v="2364"/>
    <x v="3771"/>
    <s v="Making a Minecraft server and Website and I need your help to fund it. Thanks in Advance!"/>
    <n v="128"/>
    <n v="0"/>
    <x v="1"/>
    <x v="0"/>
    <s v="USD"/>
    <x v="3756"/>
    <x v="3778"/>
    <b v="0"/>
    <n v="0"/>
    <b v="0"/>
    <x v="38"/>
    <n v="0"/>
    <n v="0"/>
    <x v="0"/>
    <m/>
  </r>
  <r>
    <n v="2365"/>
    <x v="3772"/>
    <s v="A website that could group all your social 'identities' and online property together and find new followers or creators to follow"/>
    <n v="1000"/>
    <n v="0"/>
    <x v="1"/>
    <x v="4"/>
    <s v="EUR"/>
    <x v="3757"/>
    <x v="3779"/>
    <b v="0"/>
    <n v="0"/>
    <b v="0"/>
    <x v="38"/>
    <n v="0"/>
    <n v="0"/>
    <x v="0"/>
    <m/>
  </r>
  <r>
    <n v="2369"/>
    <x v="3773"/>
    <s v="A website that lets local businesses offer deals to customers and be found online. They pay a small yearly fee and keep %100 of profit."/>
    <n v="25000"/>
    <n v="0"/>
    <x v="1"/>
    <x v="0"/>
    <s v="USD"/>
    <x v="3758"/>
    <x v="3780"/>
    <b v="0"/>
    <n v="0"/>
    <b v="0"/>
    <x v="38"/>
    <n v="0"/>
    <n v="0"/>
    <x v="0"/>
    <m/>
  </r>
  <r>
    <n v="2371"/>
    <x v="3774"/>
    <s v="ProjectPetal.com is an all in one website for all Makers to share projects and ideas. A Facebook(R) Twitter(R) &amp; Github(R) all in one."/>
    <n v="2000"/>
    <n v="0"/>
    <x v="1"/>
    <x v="0"/>
    <s v="USD"/>
    <x v="3759"/>
    <x v="3781"/>
    <b v="0"/>
    <n v="0"/>
    <b v="0"/>
    <x v="38"/>
    <n v="0"/>
    <n v="0"/>
    <x v="0"/>
    <m/>
  </r>
  <r>
    <n v="2375"/>
    <x v="3775"/>
    <s v="Slice Trade is a new way to trade in your old phones. We buy back phones in any condition and pay you cash or give you a new one free!"/>
    <n v="10000"/>
    <n v="0"/>
    <x v="1"/>
    <x v="0"/>
    <s v="USD"/>
    <x v="3760"/>
    <x v="3782"/>
    <b v="0"/>
    <n v="0"/>
    <b v="0"/>
    <x v="38"/>
    <n v="0"/>
    <n v="0"/>
    <x v="0"/>
    <m/>
  </r>
  <r>
    <n v="2377"/>
    <x v="3776"/>
    <s v="Fluttify is an Online Video Sharing Platform allowing friends to share their favorite Trending Content with each other."/>
    <n v="2500"/>
    <n v="0"/>
    <x v="1"/>
    <x v="7"/>
    <s v="CAD"/>
    <x v="3761"/>
    <x v="3783"/>
    <b v="0"/>
    <n v="0"/>
    <b v="0"/>
    <x v="38"/>
    <n v="0"/>
    <n v="0"/>
    <x v="0"/>
    <m/>
  </r>
  <r>
    <n v="2378"/>
    <x v="3777"/>
    <s v="KEEPUP allows you to extend your social circle by introducing you to new people via your friends."/>
    <n v="110000"/>
    <n v="0"/>
    <x v="1"/>
    <x v="0"/>
    <s v="USD"/>
    <x v="3762"/>
    <x v="3784"/>
    <b v="0"/>
    <n v="0"/>
    <b v="0"/>
    <x v="38"/>
    <n v="0"/>
    <n v="0"/>
    <x v="0"/>
    <m/>
  </r>
  <r>
    <n v="2379"/>
    <x v="3778"/>
    <s v="Selectcooks.com is a community marketplace for people to list, find and hire chefs."/>
    <n v="30000"/>
    <n v="0"/>
    <x v="1"/>
    <x v="0"/>
    <s v="USD"/>
    <x v="3763"/>
    <x v="3785"/>
    <b v="0"/>
    <n v="0"/>
    <b v="0"/>
    <x v="38"/>
    <n v="0"/>
    <n v="0"/>
    <x v="0"/>
    <m/>
  </r>
  <r>
    <n v="2386"/>
    <x v="3779"/>
    <s v="Realjobmatch is not just a job search site but a matching site , matching the right jobseekers with the best jobs."/>
    <n v="30000"/>
    <n v="0"/>
    <x v="1"/>
    <x v="7"/>
    <s v="CAD"/>
    <x v="3764"/>
    <x v="3786"/>
    <b v="0"/>
    <n v="0"/>
    <b v="0"/>
    <x v="38"/>
    <n v="0"/>
    <n v="0"/>
    <x v="0"/>
    <m/>
  </r>
  <r>
    <n v="2390"/>
    <x v="3780"/>
    <s v="A SaaS solution for Businesses to align their strategies with customer value, using realtime strategic roadmaps &amp; visualisations."/>
    <n v="510000"/>
    <n v="0"/>
    <x v="1"/>
    <x v="6"/>
    <s v="AUD"/>
    <x v="3765"/>
    <x v="3787"/>
    <b v="0"/>
    <n v="0"/>
    <b v="0"/>
    <x v="38"/>
    <n v="0"/>
    <n v="0"/>
    <x v="0"/>
    <m/>
  </r>
  <r>
    <n v="2392"/>
    <x v="3781"/>
    <s v="I am asking for $4,200 to launch a unique website serving professionals in any and all industries seeking additional income in Oregon."/>
    <n v="4200"/>
    <n v="0"/>
    <x v="1"/>
    <x v="0"/>
    <s v="USD"/>
    <x v="3766"/>
    <x v="3788"/>
    <b v="0"/>
    <n v="0"/>
    <b v="0"/>
    <x v="38"/>
    <n v="0"/>
    <n v="0"/>
    <x v="0"/>
    <m/>
  </r>
  <r>
    <n v="2395"/>
    <x v="3782"/>
    <s v="I am making a social website where people can anonymously or openly vent, All walks of life all over the world"/>
    <n v="33000"/>
    <n v="0"/>
    <x v="1"/>
    <x v="0"/>
    <s v="USD"/>
    <x v="3767"/>
    <x v="3789"/>
    <b v="0"/>
    <n v="0"/>
    <b v="0"/>
    <x v="38"/>
    <n v="0"/>
    <n v="0"/>
    <x v="0"/>
    <m/>
  </r>
  <r>
    <n v="2397"/>
    <x v="3783"/>
    <s v="Matching refugees with sponsors in the US for 5 years. Our goal is to assist 300 Rohingya refugee families with supportive communities."/>
    <n v="124000"/>
    <n v="0"/>
    <x v="1"/>
    <x v="0"/>
    <s v="USD"/>
    <x v="3768"/>
    <x v="3790"/>
    <b v="0"/>
    <n v="0"/>
    <b v="0"/>
    <x v="38"/>
    <n v="0"/>
    <n v="0"/>
    <x v="0"/>
    <m/>
  </r>
  <r>
    <n v="2398"/>
    <x v="3784"/>
    <s v="The internets new search engine. Looking for funding to develop our backend web indexing software with an emphasis on automation."/>
    <n v="4000"/>
    <n v="0"/>
    <x v="1"/>
    <x v="0"/>
    <s v="USD"/>
    <x v="3769"/>
    <x v="3791"/>
    <b v="0"/>
    <n v="0"/>
    <b v="0"/>
    <x v="38"/>
    <n v="0"/>
    <n v="0"/>
    <x v="0"/>
    <m/>
  </r>
  <r>
    <n v="2399"/>
    <x v="3785"/>
    <s v="SheLifts is going to be the number One international social HUB &amp; information resource for women into weight lifting"/>
    <n v="13000"/>
    <n v="0"/>
    <x v="1"/>
    <x v="10"/>
    <s v="SEK"/>
    <x v="3770"/>
    <x v="3792"/>
    <b v="0"/>
    <n v="0"/>
    <b v="0"/>
    <x v="38"/>
    <n v="0"/>
    <n v="0"/>
    <x v="0"/>
    <m/>
  </r>
  <r>
    <n v="2400"/>
    <x v="3786"/>
    <s v="New Innovation of Social Media with New Technology created to bring users even closer togethor - Tabs &amp; Features never seen before!"/>
    <n v="50000"/>
    <n v="0"/>
    <x v="1"/>
    <x v="6"/>
    <s v="AUD"/>
    <x v="3771"/>
    <x v="3793"/>
    <b v="0"/>
    <n v="0"/>
    <b v="0"/>
    <x v="38"/>
    <n v="0"/>
    <n v="0"/>
    <x v="0"/>
    <m/>
  </r>
  <r>
    <n v="2561"/>
    <x v="3787"/>
    <s v="Ever had chicken fingers smothered in bearnaise sauce, resting on a bed of your favorite rice? We need these meals on wheels."/>
    <n v="100000"/>
    <n v="0"/>
    <x v="1"/>
    <x v="7"/>
    <s v="CAD"/>
    <x v="3772"/>
    <x v="3794"/>
    <b v="0"/>
    <n v="0"/>
    <b v="0"/>
    <x v="37"/>
    <n v="0"/>
    <n v="0"/>
    <x v="0"/>
    <m/>
  </r>
  <r>
    <n v="2563"/>
    <x v="3788"/>
    <s v="Michigan based bubble tea and specialty ice cream food truck"/>
    <n v="20000"/>
    <n v="0"/>
    <x v="1"/>
    <x v="0"/>
    <s v="USD"/>
    <x v="3773"/>
    <x v="3795"/>
    <b v="0"/>
    <n v="0"/>
    <b v="0"/>
    <x v="37"/>
    <n v="0"/>
    <n v="0"/>
    <x v="0"/>
    <m/>
  </r>
  <r>
    <n v="2564"/>
    <x v="3789"/>
    <s v="We want to bring the wonderful flavors of the Jersey Shore, my home, to my new home in Winnipeg, the center of Canada."/>
    <n v="40000"/>
    <n v="0"/>
    <x v="1"/>
    <x v="7"/>
    <s v="CAD"/>
    <x v="3774"/>
    <x v="3796"/>
    <b v="0"/>
    <n v="0"/>
    <b v="0"/>
    <x v="37"/>
    <n v="0"/>
    <n v="0"/>
    <x v="0"/>
    <m/>
  </r>
  <r>
    <n v="2566"/>
    <x v="3790"/>
    <s v="You can skip the hotdog cart and enjoy fresh, hot, delicious, handmade pizza when Mamma B's takes her show on the road!"/>
    <n v="35000"/>
    <n v="0"/>
    <x v="1"/>
    <x v="0"/>
    <s v="USD"/>
    <x v="3775"/>
    <x v="3797"/>
    <b v="0"/>
    <n v="0"/>
    <b v="0"/>
    <x v="37"/>
    <n v="0"/>
    <n v="0"/>
    <x v="0"/>
    <m/>
  </r>
  <r>
    <n v="2572"/>
    <x v="3791"/>
    <s v="Mesquite smoked brisket nachos, food truck style, with homemade salsa to make your taste buds dance."/>
    <n v="30000"/>
    <n v="0"/>
    <x v="1"/>
    <x v="0"/>
    <s v="USD"/>
    <x v="3776"/>
    <x v="3798"/>
    <b v="0"/>
    <n v="0"/>
    <b v="0"/>
    <x v="37"/>
    <n v="0"/>
    <n v="0"/>
    <x v="0"/>
    <m/>
  </r>
  <r>
    <n v="2573"/>
    <x v="3792"/>
    <s v="I have perfected my porkkabob recipe.I'm ready to start my own business!I need funds for the bbq pit and trailer and start up supplies."/>
    <n v="8000"/>
    <n v="0"/>
    <x v="1"/>
    <x v="0"/>
    <s v="USD"/>
    <x v="3777"/>
    <x v="3799"/>
    <b v="0"/>
    <n v="0"/>
    <b v="0"/>
    <x v="37"/>
    <n v="0"/>
    <n v="0"/>
    <x v="0"/>
    <m/>
  </r>
  <r>
    <n v="2574"/>
    <x v="3793"/>
    <s v="The Best Jamaican Jerk outside of Kingston! The name means &quot;for the children&quot;, my children, the reasons why I cook and why I live!"/>
    <n v="10000"/>
    <n v="0"/>
    <x v="1"/>
    <x v="0"/>
    <s v="USD"/>
    <x v="3778"/>
    <x v="3800"/>
    <b v="0"/>
    <n v="0"/>
    <b v="0"/>
    <x v="37"/>
    <n v="0"/>
    <n v="0"/>
    <x v="0"/>
    <m/>
  </r>
  <r>
    <n v="2575"/>
    <x v="3794"/>
    <s v="Hello everyone, Iv'e decided to put my love for old Volkswagen buses and my love for cooking together! Support vdub dogs hot dog bus!"/>
    <n v="85000"/>
    <n v="0"/>
    <x v="1"/>
    <x v="0"/>
    <s v="USD"/>
    <x v="3779"/>
    <x v="3801"/>
    <b v="0"/>
    <n v="0"/>
    <b v="0"/>
    <x v="37"/>
    <n v="0"/>
    <n v="0"/>
    <x v="0"/>
    <m/>
  </r>
  <r>
    <n v="2576"/>
    <x v="3795"/>
    <s v="A New Twist with an American and Philippine fast food Mobile Trailer."/>
    <n v="10000"/>
    <n v="0"/>
    <x v="1"/>
    <x v="0"/>
    <s v="USD"/>
    <x v="3780"/>
    <x v="3802"/>
    <b v="0"/>
    <n v="0"/>
    <b v="0"/>
    <x v="37"/>
    <n v="0"/>
    <n v="0"/>
    <x v="0"/>
    <m/>
  </r>
  <r>
    <n v="2577"/>
    <x v="3796"/>
    <s v="This is not your average cake, it's fruit with yogurt fruit dip icing and fruit toppings! Great for events, parties, weddings and more!"/>
    <n v="15000"/>
    <n v="0"/>
    <x v="1"/>
    <x v="0"/>
    <s v="USD"/>
    <x v="3781"/>
    <x v="3803"/>
    <b v="0"/>
    <n v="0"/>
    <b v="0"/>
    <x v="37"/>
    <n v="0"/>
    <n v="0"/>
    <x v="0"/>
    <m/>
  </r>
  <r>
    <n v="2578"/>
    <x v="3797"/>
    <s v="Madhuri means &quot;inner beauty, inner sweetness&quot;. At Madhuri Kitchen, we're bringing the spiritual practice of food to festivals &amp; events."/>
    <n v="6000"/>
    <n v="0"/>
    <x v="1"/>
    <x v="0"/>
    <s v="USD"/>
    <x v="3782"/>
    <x v="3804"/>
    <b v="0"/>
    <n v="0"/>
    <b v="0"/>
    <x v="37"/>
    <n v="0"/>
    <n v="0"/>
    <x v="0"/>
    <m/>
  </r>
  <r>
    <n v="2954"/>
    <x v="3798"/>
    <s v="Independent film theater, studio and tech lab with storefront, open space for creative people to grow their dream into a profit."/>
    <n v="15000"/>
    <n v="0"/>
    <x v="1"/>
    <x v="0"/>
    <s v="USD"/>
    <x v="3783"/>
    <x v="3805"/>
    <b v="0"/>
    <n v="0"/>
    <b v="0"/>
    <x v="12"/>
    <n v="0"/>
    <n v="0"/>
    <x v="0"/>
    <m/>
  </r>
  <r>
    <n v="2958"/>
    <x v="3799"/>
    <s v="Chicago Based Theater Company and Venue Dedicated to Social Justice and Mainstreaming the Palestinian Narrative"/>
    <n v="80000"/>
    <n v="0"/>
    <x v="1"/>
    <x v="0"/>
    <s v="USD"/>
    <x v="3784"/>
    <x v="3806"/>
    <b v="0"/>
    <n v="0"/>
    <b v="0"/>
    <x v="12"/>
    <n v="0"/>
    <n v="0"/>
    <x v="0"/>
    <m/>
  </r>
  <r>
    <n v="2959"/>
    <x v="3800"/>
    <s v="A magical, unique, theatre bus which aims to inspire the creative communities around Bath and create unique performance opportunities."/>
    <n v="10000"/>
    <n v="0"/>
    <x v="1"/>
    <x v="1"/>
    <s v="GBP"/>
    <x v="3785"/>
    <x v="3807"/>
    <b v="0"/>
    <n v="0"/>
    <b v="0"/>
    <x v="12"/>
    <n v="0"/>
    <n v="0"/>
    <x v="0"/>
    <m/>
  </r>
  <r>
    <n v="2960"/>
    <x v="3801"/>
    <s v="Built in the late 1800's, this 70K sq. feet estate has fallen into disrepair.  Seeking to buy and convert to useful space"/>
    <n v="30000000"/>
    <n v="0"/>
    <x v="1"/>
    <x v="0"/>
    <s v="USD"/>
    <x v="3786"/>
    <x v="3808"/>
    <b v="0"/>
    <n v="0"/>
    <b v="0"/>
    <x v="12"/>
    <n v="0"/>
    <n v="0"/>
    <x v="0"/>
    <m/>
  </r>
  <r>
    <n v="3125"/>
    <x v="3802"/>
    <s v="N/A"/>
    <n v="1500000"/>
    <n v="0"/>
    <x v="1"/>
    <x v="0"/>
    <s v="USD"/>
    <x v="3787"/>
    <x v="3809"/>
    <b v="0"/>
    <n v="0"/>
    <b v="0"/>
    <x v="12"/>
    <n v="0"/>
    <n v="0"/>
    <x v="0"/>
    <m/>
  </r>
  <r>
    <n v="3127"/>
    <x v="3803"/>
    <s v="Our goal - create a venue &amp; stage where comedic &amp; music artists hone their talents &amp; fan base. First minority owned like it in Cincy."/>
    <n v="100000"/>
    <n v="0"/>
    <x v="1"/>
    <x v="0"/>
    <s v="USD"/>
    <x v="3788"/>
    <x v="3810"/>
    <b v="0"/>
    <n v="0"/>
    <b v="0"/>
    <x v="12"/>
    <n v="0"/>
    <n v="0"/>
    <x v="0"/>
    <m/>
  </r>
  <r>
    <n v="3872"/>
    <x v="3804"/>
    <s v="We are a brand new theatrical teen production company, and we need enough money to put on our first musical production."/>
    <n v="15000"/>
    <n v="0"/>
    <x v="1"/>
    <x v="0"/>
    <s v="USD"/>
    <x v="3789"/>
    <x v="3811"/>
    <b v="0"/>
    <n v="0"/>
    <b v="0"/>
    <x v="20"/>
    <n v="0"/>
    <n v="0"/>
    <x v="0"/>
    <m/>
  </r>
  <r>
    <n v="3873"/>
    <x v="3805"/>
    <s v="Looking for $250 sponsors to help us provide in-house field trips to schools focusing on character development shows for children K-3."/>
    <n v="5500"/>
    <n v="0"/>
    <x v="1"/>
    <x v="0"/>
    <s v="USD"/>
    <x v="3790"/>
    <x v="3812"/>
    <b v="0"/>
    <n v="0"/>
    <b v="0"/>
    <x v="20"/>
    <n v="0"/>
    <n v="0"/>
    <x v="0"/>
    <m/>
  </r>
  <r>
    <n v="3874"/>
    <x v="3806"/>
    <s v="An exploration of arts, dance, music and theater bought to you by a talented team of performing arts enthusiasts - a FUNdraising event"/>
    <n v="620"/>
    <n v="0"/>
    <x v="1"/>
    <x v="11"/>
    <s v="NZD"/>
    <x v="3791"/>
    <x v="3813"/>
    <b v="0"/>
    <n v="0"/>
    <b v="0"/>
    <x v="20"/>
    <n v="0"/>
    <n v="0"/>
    <x v="0"/>
    <m/>
  </r>
  <r>
    <n v="3875"/>
    <x v="3807"/>
    <s v="Det nystartede vÃ¦kstlagsteater NÃ¸rrebro Musicalteater's hÃ¥rrejsende opsÃ¦tning af horror-musicalen &quot;Sweeney Todd&quot;!"/>
    <n v="30000"/>
    <n v="0"/>
    <x v="1"/>
    <x v="15"/>
    <s v="DKK"/>
    <x v="3792"/>
    <x v="3814"/>
    <b v="0"/>
    <n v="0"/>
    <b v="0"/>
    <x v="20"/>
    <n v="0"/>
    <n v="0"/>
    <x v="0"/>
    <m/>
  </r>
  <r>
    <n v="3879"/>
    <x v="3808"/>
    <s v="Theatre â€˜Portableâ€™ Royal is a portable, fully working, 40 seater theatre which will tour the UK and beyond!"/>
    <n v="15000"/>
    <n v="0"/>
    <x v="1"/>
    <x v="1"/>
    <s v="GBP"/>
    <x v="3793"/>
    <x v="3815"/>
    <b v="0"/>
    <n v="0"/>
    <b v="0"/>
    <x v="20"/>
    <n v="0"/>
    <n v="0"/>
    <x v="0"/>
    <m/>
  </r>
  <r>
    <n v="3882"/>
    <x v="3809"/>
    <s v="A musical vision of the Faust tale... how he signed his soul to the devil Mephistopheles to find Lori, the love of his life."/>
    <n v="30000"/>
    <n v="0"/>
    <x v="1"/>
    <x v="6"/>
    <s v="AUD"/>
    <x v="3794"/>
    <x v="3816"/>
    <b v="0"/>
    <n v="0"/>
    <b v="0"/>
    <x v="20"/>
    <n v="0"/>
    <n v="0"/>
    <x v="0"/>
    <m/>
  </r>
  <r>
    <n v="3883"/>
    <x v="3810"/>
    <s v="CAGED - A New Musical is the story of One Passion, One Voice, One Dream. - One man's quest to become the woman he always wanted to be."/>
    <n v="15000"/>
    <n v="0"/>
    <x v="1"/>
    <x v="1"/>
    <s v="GBP"/>
    <x v="3795"/>
    <x v="3817"/>
    <b v="0"/>
    <n v="0"/>
    <b v="0"/>
    <x v="20"/>
    <n v="0"/>
    <n v="0"/>
    <x v="0"/>
    <m/>
  </r>
  <r>
    <n v="3884"/>
    <x v="3811"/>
    <s v="The Group M3 is striving to give one of the poorest towns in the country hope again this Easter Holiday."/>
    <n v="10000"/>
    <n v="0"/>
    <x v="1"/>
    <x v="0"/>
    <s v="USD"/>
    <x v="3796"/>
    <x v="3818"/>
    <b v="0"/>
    <n v="0"/>
    <b v="0"/>
    <x v="20"/>
    <n v="0"/>
    <n v="0"/>
    <x v="0"/>
    <m/>
  </r>
  <r>
    <n v="3885"/>
    <x v="3812"/>
    <s v="A LIVE musical spectacular theatrical experience of The Beatles recording sessions at Abbey Road Studios."/>
    <n v="375000"/>
    <n v="0"/>
    <x v="1"/>
    <x v="0"/>
    <s v="USD"/>
    <x v="3797"/>
    <x v="3819"/>
    <b v="0"/>
    <n v="0"/>
    <b v="0"/>
    <x v="20"/>
    <n v="0"/>
    <n v="0"/>
    <x v="0"/>
    <m/>
  </r>
  <r>
    <n v="3886"/>
    <x v="3813"/>
    <n v="1"/>
    <n v="10000"/>
    <n v="0"/>
    <x v="1"/>
    <x v="6"/>
    <s v="AUD"/>
    <x v="3798"/>
    <x v="3820"/>
    <b v="0"/>
    <n v="0"/>
    <b v="0"/>
    <x v="20"/>
    <n v="0"/>
    <n v="0"/>
    <x v="0"/>
    <m/>
  </r>
  <r>
    <n v="160"/>
    <x v="3814"/>
    <s v="The title might seem cheesy, but my father says that to my mother every time they say I love you.     This story is dedicated to them."/>
    <n v="5000"/>
    <n v="0"/>
    <x v="3"/>
    <x v="0"/>
    <s v="USD"/>
    <x v="3799"/>
    <x v="3821"/>
    <b v="0"/>
    <n v="0"/>
    <b v="0"/>
    <x v="30"/>
    <n v="0"/>
    <n v="0"/>
    <x v="0"/>
    <m/>
  </r>
  <r>
    <n v="163"/>
    <x v="3815"/>
    <s v="Over 2.5 million Black men registered for the draft in World War II. _x000a_This will be the most comprehensive portrayal EVER of US. THEN."/>
    <n v="2000000"/>
    <n v="0"/>
    <x v="3"/>
    <x v="0"/>
    <s v="USD"/>
    <x v="3800"/>
    <x v="3822"/>
    <b v="0"/>
    <n v="0"/>
    <b v="0"/>
    <x v="30"/>
    <n v="0"/>
    <n v="0"/>
    <x v="0"/>
    <m/>
  </r>
  <r>
    <n v="165"/>
    <x v="3816"/>
    <s v="A teacher. A boy. The beach and a heatwave that drove them all insane."/>
    <n v="17000"/>
    <n v="0"/>
    <x v="3"/>
    <x v="1"/>
    <s v="GBP"/>
    <x v="3801"/>
    <x v="3823"/>
    <b v="0"/>
    <n v="0"/>
    <b v="0"/>
    <x v="30"/>
    <n v="0"/>
    <n v="0"/>
    <x v="0"/>
    <m/>
  </r>
  <r>
    <n v="172"/>
    <x v="3817"/>
    <s v="A short film on the rarest mammal and the second most endangered freshwater river dolphin, in Pakistan."/>
    <n v="95000"/>
    <n v="0"/>
    <x v="3"/>
    <x v="0"/>
    <s v="USD"/>
    <x v="3802"/>
    <x v="3824"/>
    <b v="0"/>
    <n v="0"/>
    <b v="0"/>
    <x v="30"/>
    <n v="0"/>
    <n v="0"/>
    <x v="0"/>
    <m/>
  </r>
  <r>
    <n v="173"/>
    <x v="3818"/>
    <s v="This is a film inspired by Quentin Tarantino, I want to make a film thats entertaining yet gritty. 7 Sins is in pre-production."/>
    <n v="1110"/>
    <n v="0"/>
    <x v="3"/>
    <x v="1"/>
    <s v="GBP"/>
    <x v="3803"/>
    <x v="3825"/>
    <b v="0"/>
    <n v="0"/>
    <b v="0"/>
    <x v="30"/>
    <n v="0"/>
    <n v="0"/>
    <x v="0"/>
    <m/>
  </r>
  <r>
    <n v="174"/>
    <x v="3819"/>
    <s v="An international short film project. It is about loneliness, wich is caused by the current compulsion to check your Facebook every day."/>
    <n v="6000"/>
    <n v="0"/>
    <x v="3"/>
    <x v="14"/>
    <s v="EUR"/>
    <x v="3804"/>
    <x v="3826"/>
    <b v="0"/>
    <n v="0"/>
    <b v="0"/>
    <x v="30"/>
    <n v="0"/>
    <n v="0"/>
    <x v="0"/>
    <m/>
  </r>
  <r>
    <n v="176"/>
    <x v="3820"/>
    <s v="I'm seeking funding to finish my short film, Silent Monster, to bring awareness to teenage bullying as well as teenage violence."/>
    <n v="1500"/>
    <n v="0"/>
    <x v="3"/>
    <x v="0"/>
    <s v="USD"/>
    <x v="3805"/>
    <x v="3827"/>
    <b v="0"/>
    <n v="0"/>
    <b v="0"/>
    <x v="30"/>
    <n v="0"/>
    <n v="0"/>
    <x v="0"/>
    <m/>
  </r>
  <r>
    <n v="178"/>
    <x v="3821"/>
    <s v="El viaje de LucÃ­a es un largometraje de ficciÃ³n con temÃ¡tica sobre el cÃ¡ncer infantil."/>
    <n v="500000"/>
    <n v="0"/>
    <x v="3"/>
    <x v="8"/>
    <s v="EUR"/>
    <x v="3806"/>
    <x v="3828"/>
    <b v="0"/>
    <n v="0"/>
    <b v="0"/>
    <x v="30"/>
    <n v="0"/>
    <n v="0"/>
    <x v="0"/>
    <m/>
  </r>
  <r>
    <n v="182"/>
    <x v="3822"/>
    <s v="I'm Faraz, and I am raising money for my feature film called ABU. This one is for our parents, and our responsibilities towards them."/>
    <n v="1000"/>
    <n v="0"/>
    <x v="3"/>
    <x v="0"/>
    <s v="USD"/>
    <x v="3807"/>
    <x v="3829"/>
    <b v="0"/>
    <n v="0"/>
    <b v="0"/>
    <x v="30"/>
    <n v="0"/>
    <n v="0"/>
    <x v="0"/>
    <m/>
  </r>
  <r>
    <n v="186"/>
    <x v="3823"/>
    <s v="My film is about a boy who discovers the truth about his fathers dissapearance through the dark secrets of his mothers past."/>
    <n v="5000"/>
    <n v="0"/>
    <x v="3"/>
    <x v="0"/>
    <s v="USD"/>
    <x v="3808"/>
    <x v="3830"/>
    <b v="0"/>
    <n v="0"/>
    <b v="0"/>
    <x v="30"/>
    <n v="0"/>
    <n v="0"/>
    <x v="0"/>
    <m/>
  </r>
  <r>
    <n v="188"/>
    <x v="3824"/>
    <s v="Mariano Messini, an aspiring musician, indebted to the mafia must put his life on the line to escape their grasp and pursue his dream."/>
    <n v="1500"/>
    <n v="0"/>
    <x v="3"/>
    <x v="0"/>
    <s v="USD"/>
    <x v="3809"/>
    <x v="3831"/>
    <b v="0"/>
    <n v="0"/>
    <b v="0"/>
    <x v="30"/>
    <n v="0"/>
    <n v="0"/>
    <x v="0"/>
    <m/>
  </r>
  <r>
    <n v="193"/>
    <x v="3825"/>
    <s v="I am in need of a new PC for my Media Production course so i can pursue my dream of creating CGI based sci-fi productions for everyone"/>
    <n v="1000"/>
    <n v="0"/>
    <x v="3"/>
    <x v="1"/>
    <s v="GBP"/>
    <x v="3810"/>
    <x v="3832"/>
    <b v="0"/>
    <n v="0"/>
    <b v="0"/>
    <x v="30"/>
    <n v="0"/>
    <n v="0"/>
    <x v="0"/>
    <m/>
  </r>
  <r>
    <n v="195"/>
    <x v="3826"/>
    <s v="A film project based on my auto-biography, a military conflict with no media attention, this story depicts war and its aftermath."/>
    <n v="2000000"/>
    <n v="0"/>
    <x v="3"/>
    <x v="0"/>
    <s v="USD"/>
    <x v="3811"/>
    <x v="3833"/>
    <b v="0"/>
    <n v="0"/>
    <b v="0"/>
    <x v="30"/>
    <n v="0"/>
    <n v="0"/>
    <x v="0"/>
    <m/>
  </r>
  <r>
    <n v="199"/>
    <x v="3827"/>
    <s v="We're filming a feature film that we can put in numerous film festivals across the country. My dream is to compete in every single one."/>
    <n v="10000"/>
    <n v="0"/>
    <x v="3"/>
    <x v="0"/>
    <s v="USD"/>
    <x v="3812"/>
    <x v="3834"/>
    <b v="0"/>
    <n v="0"/>
    <b v="0"/>
    <x v="30"/>
    <n v="0"/>
    <n v="0"/>
    <x v="0"/>
    <m/>
  </r>
  <r>
    <n v="202"/>
    <x v="3828"/>
    <s v="new web series created by jonney terry"/>
    <n v="6000"/>
    <n v="0"/>
    <x v="3"/>
    <x v="0"/>
    <s v="USD"/>
    <x v="3813"/>
    <x v="3835"/>
    <b v="0"/>
    <n v="0"/>
    <b v="0"/>
    <x v="30"/>
    <n v="0"/>
    <n v="0"/>
    <x v="0"/>
    <m/>
  </r>
  <r>
    <n v="206"/>
    <x v="3829"/>
    <s v="A love story featuring adoption,struggle,dysfunction,grace, healing, and restoration."/>
    <n v="12700"/>
    <n v="0"/>
    <x v="3"/>
    <x v="0"/>
    <s v="USD"/>
    <x v="3814"/>
    <x v="3836"/>
    <b v="0"/>
    <n v="0"/>
    <b v="0"/>
    <x v="30"/>
    <n v="0"/>
    <n v="0"/>
    <x v="0"/>
    <m/>
  </r>
  <r>
    <n v="208"/>
    <x v="3830"/>
    <s v="A young woman's journey from Africa to Australia where she finds heaven on earth, love and tragedy. Within her tragedy she saves lives."/>
    <n v="50000"/>
    <n v="0"/>
    <x v="3"/>
    <x v="6"/>
    <s v="AUD"/>
    <x v="3815"/>
    <x v="3837"/>
    <b v="0"/>
    <n v="0"/>
    <b v="0"/>
    <x v="30"/>
    <n v="0"/>
    <n v="0"/>
    <x v="0"/>
    <m/>
  </r>
  <r>
    <n v="209"/>
    <x v="3831"/>
    <s v="&quot;A Brighter Day&quot; is the first episode of a television series about an ex-hustler that becomes a school teacher to help at risk youth."/>
    <n v="25000"/>
    <n v="0"/>
    <x v="3"/>
    <x v="0"/>
    <s v="USD"/>
    <x v="3816"/>
    <x v="3838"/>
    <b v="0"/>
    <n v="0"/>
    <b v="0"/>
    <x v="30"/>
    <n v="0"/>
    <n v="0"/>
    <x v="0"/>
    <m/>
  </r>
  <r>
    <n v="221"/>
    <x v="3832"/>
    <s v="Film about Schizophrenia with Surreal Twists!"/>
    <n v="50000"/>
    <n v="0"/>
    <x v="3"/>
    <x v="0"/>
    <s v="USD"/>
    <x v="3817"/>
    <x v="3839"/>
    <b v="0"/>
    <n v="0"/>
    <b v="0"/>
    <x v="30"/>
    <n v="0"/>
    <n v="0"/>
    <x v="0"/>
    <m/>
  </r>
  <r>
    <n v="223"/>
    <x v="3833"/>
    <s v="An old man, a U.S Marine Corps veteran remembers his combat experience in the battle of Toktong Pass 1950, during the Korean War."/>
    <n v="1500000"/>
    <n v="0"/>
    <x v="3"/>
    <x v="0"/>
    <s v="USD"/>
    <x v="3818"/>
    <x v="3840"/>
    <b v="0"/>
    <n v="0"/>
    <b v="0"/>
    <x v="30"/>
    <n v="0"/>
    <n v="0"/>
    <x v="0"/>
    <m/>
  </r>
  <r>
    <n v="224"/>
    <x v="3834"/>
    <s v="African Hollywood production, from the people who brought you Spiderman 1&amp;2, Star Trek 1&amp;2, Mission Impossible 3&amp;4 and Star Wars Ep7"/>
    <n v="6000000"/>
    <n v="0"/>
    <x v="3"/>
    <x v="6"/>
    <s v="AUD"/>
    <x v="3819"/>
    <x v="3841"/>
    <b v="0"/>
    <n v="0"/>
    <b v="0"/>
    <x v="30"/>
    <n v="0"/>
    <n v="0"/>
    <x v="0"/>
    <m/>
  </r>
  <r>
    <n v="225"/>
    <x v="3835"/>
    <s v="I'm creating a &quot;Lifetime&quot; type drama film about a girl who uses backpage for money, but trying to turn her life around."/>
    <n v="200"/>
    <n v="0"/>
    <x v="3"/>
    <x v="0"/>
    <s v="USD"/>
    <x v="3820"/>
    <x v="3842"/>
    <b v="0"/>
    <n v="0"/>
    <b v="0"/>
    <x v="30"/>
    <n v="0"/>
    <n v="0"/>
    <x v="0"/>
    <m/>
  </r>
  <r>
    <n v="227"/>
    <x v="3836"/>
    <s v="Imagine your life is full is nothing but pain and darkness. One day, you had the chance to be free from it all. Would you take it?"/>
    <n v="28000"/>
    <n v="0"/>
    <x v="3"/>
    <x v="0"/>
    <s v="USD"/>
    <x v="3821"/>
    <x v="3843"/>
    <b v="0"/>
    <n v="0"/>
    <b v="0"/>
    <x v="30"/>
    <n v="0"/>
    <n v="0"/>
    <x v="0"/>
    <m/>
  </r>
  <r>
    <n v="228"/>
    <x v="3837"/>
    <s v="I am making a film from one one of my books called facets of a Geek life."/>
    <n v="8000"/>
    <n v="0"/>
    <x v="3"/>
    <x v="1"/>
    <s v="GBP"/>
    <x v="3822"/>
    <x v="3844"/>
    <b v="0"/>
    <n v="0"/>
    <b v="0"/>
    <x v="30"/>
    <n v="0"/>
    <n v="0"/>
    <x v="0"/>
    <m/>
  </r>
  <r>
    <n v="229"/>
    <x v="3838"/>
    <s v="I teenage girl that wants to go around the system. She does all she can to cheat and finds herself in a bad position when she messesup"/>
    <n v="3000"/>
    <n v="0"/>
    <x v="3"/>
    <x v="2"/>
    <s v="EUR"/>
    <x v="3823"/>
    <x v="3845"/>
    <b v="0"/>
    <n v="0"/>
    <b v="0"/>
    <x v="30"/>
    <n v="0"/>
    <n v="0"/>
    <x v="0"/>
    <m/>
  </r>
  <r>
    <n v="231"/>
    <x v="3839"/>
    <s v="Farewell to Freedom the screenplay portrays  a vulnerable divorce'  who falls for a hard-luck cowboy she meets in Las Vegas."/>
    <n v="1500000"/>
    <n v="0"/>
    <x v="3"/>
    <x v="0"/>
    <s v="USD"/>
    <x v="3824"/>
    <x v="3846"/>
    <b v="0"/>
    <n v="0"/>
    <b v="0"/>
    <x v="30"/>
    <n v="0"/>
    <n v="0"/>
    <x v="0"/>
    <m/>
  </r>
  <r>
    <n v="233"/>
    <x v="3840"/>
    <s v="â€œArea 4â€ revolves around Frank Hammond, a counselor at a high school, who discovers the scandals that took place."/>
    <n v="350000"/>
    <n v="0"/>
    <x v="3"/>
    <x v="0"/>
    <s v="USD"/>
    <x v="3825"/>
    <x v="3847"/>
    <b v="0"/>
    <n v="0"/>
    <b v="0"/>
    <x v="30"/>
    <n v="0"/>
    <n v="0"/>
    <x v="0"/>
    <m/>
  </r>
  <r>
    <n v="235"/>
    <x v="3841"/>
    <s v="Taking people on a deep emotional trip with a story about sometimes those who have less, give more."/>
    <n v="10000"/>
    <n v="0"/>
    <x v="3"/>
    <x v="0"/>
    <s v="USD"/>
    <x v="3826"/>
    <x v="3848"/>
    <b v="0"/>
    <n v="0"/>
    <b v="0"/>
    <x v="30"/>
    <n v="0"/>
    <n v="0"/>
    <x v="0"/>
    <m/>
  </r>
  <r>
    <n v="236"/>
    <x v="3842"/>
    <s v="Real cases from IAB investigations. Good cops taking down the bad cops. Police misconduct, obsessive force, drug trafficking etc."/>
    <n v="150000"/>
    <n v="0"/>
    <x v="3"/>
    <x v="0"/>
    <s v="USD"/>
    <x v="3827"/>
    <x v="3849"/>
    <b v="0"/>
    <n v="0"/>
    <b v="0"/>
    <x v="30"/>
    <n v="0"/>
    <n v="0"/>
    <x v="0"/>
    <m/>
  </r>
  <r>
    <n v="238"/>
    <x v="3843"/>
    <s v="A film to stop society from judging others and get along. Life is not about discrimination! Donate for this Thrilling Drama Series!!!!"/>
    <n v="26000"/>
    <n v="0"/>
    <x v="3"/>
    <x v="0"/>
    <s v="USD"/>
    <x v="3828"/>
    <x v="3850"/>
    <b v="0"/>
    <n v="0"/>
    <b v="0"/>
    <x v="30"/>
    <n v="0"/>
    <n v="0"/>
    <x v="0"/>
    <m/>
  </r>
  <r>
    <n v="427"/>
    <x v="3844"/>
    <s v="Iâ€™m raising funds to produce a professional Hard Times Charles animated video book, including hiring animators and voice-over talent."/>
    <n v="6500"/>
    <n v="0"/>
    <x v="3"/>
    <x v="0"/>
    <s v="USD"/>
    <x v="3829"/>
    <x v="3851"/>
    <b v="0"/>
    <n v="0"/>
    <b v="0"/>
    <x v="28"/>
    <n v="0"/>
    <n v="0"/>
    <x v="0"/>
    <m/>
  </r>
  <r>
    <n v="429"/>
    <x v="3845"/>
    <s v="THE FUTURE is a short animated film created entirely by autistic and developmentally disabled artists from the L.A.N.D. program in Brooklyn, New York."/>
    <n v="5000"/>
    <n v="0"/>
    <x v="3"/>
    <x v="0"/>
    <s v="USD"/>
    <x v="3830"/>
    <x v="3852"/>
    <b v="0"/>
    <n v="0"/>
    <b v="0"/>
    <x v="28"/>
    <n v="0"/>
    <n v="0"/>
    <x v="0"/>
    <m/>
  </r>
  <r>
    <n v="433"/>
    <x v="3846"/>
    <s v="A 3D Animation._x000a_3 Main characters: Josh, Jessie, and Rosa._x000a_Genre: Action/eerie/adventure/suspense_x000a_Setting: Desert ruins/Deep Dungeon"/>
    <n v="3000"/>
    <n v="0"/>
    <x v="3"/>
    <x v="0"/>
    <s v="USD"/>
    <x v="3831"/>
    <x v="3853"/>
    <b v="0"/>
    <n v="0"/>
    <b v="0"/>
    <x v="28"/>
    <n v="0"/>
    <n v="0"/>
    <x v="0"/>
    <m/>
  </r>
  <r>
    <n v="436"/>
    <x v="3847"/>
    <s v="Blinky is the story of a naÃ¯ve simpleton who suddenly finds himself struggling to adapt to changes within his environment."/>
    <n v="1000"/>
    <n v="0"/>
    <x v="3"/>
    <x v="0"/>
    <s v="USD"/>
    <x v="3832"/>
    <x v="3854"/>
    <b v="0"/>
    <n v="0"/>
    <b v="0"/>
    <x v="28"/>
    <n v="0"/>
    <n v="0"/>
    <x v="0"/>
    <m/>
  </r>
  <r>
    <n v="437"/>
    <x v="3848"/>
    <s v="This is an educational adventure series for kids about a baby owl and an alien. Physics, science, adventures, drama and joy!"/>
    <n v="7000"/>
    <n v="0"/>
    <x v="3"/>
    <x v="7"/>
    <s v="CAD"/>
    <x v="3833"/>
    <x v="3855"/>
    <b v="0"/>
    <n v="0"/>
    <b v="0"/>
    <x v="28"/>
    <n v="0"/>
    <n v="0"/>
    <x v="0"/>
    <m/>
  </r>
  <r>
    <n v="439"/>
    <x v="3849"/>
    <s v="Hi everyone, I'm trying to begin a cartoon series. It's a show about space bounty hunters and their adventures as they travel around."/>
    <n v="450"/>
    <n v="0"/>
    <x v="3"/>
    <x v="0"/>
    <s v="USD"/>
    <x v="3834"/>
    <x v="3856"/>
    <b v="0"/>
    <n v="0"/>
    <b v="0"/>
    <x v="28"/>
    <n v="0"/>
    <n v="0"/>
    <x v="0"/>
    <m/>
  </r>
  <r>
    <n v="441"/>
    <x v="3850"/>
    <s v="A group of specialist clones called Wolf Squad are the only clones left after order 66 and are searching the galaxy for survivors!"/>
    <n v="400"/>
    <n v="0"/>
    <x v="3"/>
    <x v="1"/>
    <s v="GBP"/>
    <x v="3835"/>
    <x v="3857"/>
    <b v="0"/>
    <n v="0"/>
    <b v="0"/>
    <x v="28"/>
    <n v="0"/>
    <n v="0"/>
    <x v="0"/>
    <m/>
  </r>
  <r>
    <n v="451"/>
    <x v="3851"/>
    <s v="This comedy follows two devils who discover a magical boombox to become musicians after an 80s rapture enchants earth with fairy-tales."/>
    <n v="20000"/>
    <n v="0"/>
    <x v="3"/>
    <x v="0"/>
    <s v="USD"/>
    <x v="3836"/>
    <x v="3858"/>
    <b v="0"/>
    <n v="0"/>
    <b v="0"/>
    <x v="28"/>
    <n v="0"/>
    <n v="0"/>
    <x v="0"/>
    <m/>
  </r>
  <r>
    <n v="457"/>
    <x v="3852"/>
    <s v="from my photo work, pyro techniques, aqua technitque and more , i will take the pricipale personnage to the lost land of phenix where ."/>
    <n v="20000"/>
    <n v="0"/>
    <x v="3"/>
    <x v="7"/>
    <s v="CAD"/>
    <x v="3837"/>
    <x v="3859"/>
    <b v="0"/>
    <n v="0"/>
    <b v="0"/>
    <x v="28"/>
    <n v="0"/>
    <n v="0"/>
    <x v="0"/>
    <m/>
  </r>
  <r>
    <n v="461"/>
    <x v="3853"/>
    <s v="A machinima based film, displaying the effects of todays financial crisis the world faces, and the explossive consequences it carries."/>
    <n v="550"/>
    <n v="0"/>
    <x v="3"/>
    <x v="1"/>
    <s v="GBP"/>
    <x v="3838"/>
    <x v="3860"/>
    <b v="0"/>
    <n v="0"/>
    <b v="0"/>
    <x v="28"/>
    <n v="0"/>
    <n v="0"/>
    <x v="0"/>
    <m/>
  </r>
  <r>
    <n v="462"/>
    <x v="3854"/>
    <s v="A prince who becomes a slave, suffers of amnesia far away from his land. Slowly he recovers memory and returns where all started."/>
    <n v="100000"/>
    <n v="0"/>
    <x v="3"/>
    <x v="0"/>
    <s v="USD"/>
    <x v="3839"/>
    <x v="3861"/>
    <b v="0"/>
    <n v="0"/>
    <b v="0"/>
    <x v="28"/>
    <n v="0"/>
    <n v="0"/>
    <x v="0"/>
    <m/>
  </r>
  <r>
    <n v="468"/>
    <x v="3855"/>
    <s v="After the devastation of a massive Hurricane, main character that has strong's ties to the city returns to find everything in ruins. As"/>
    <n v="7500"/>
    <n v="0"/>
    <x v="3"/>
    <x v="0"/>
    <s v="USD"/>
    <x v="3840"/>
    <x v="3862"/>
    <b v="0"/>
    <n v="0"/>
    <b v="0"/>
    <x v="28"/>
    <n v="0"/>
    <n v="0"/>
    <x v="0"/>
    <m/>
  </r>
  <r>
    <n v="469"/>
    <x v="3856"/>
    <s v="Create a personalised animation film using your child's name and photo."/>
    <n v="6000"/>
    <n v="0"/>
    <x v="3"/>
    <x v="1"/>
    <s v="GBP"/>
    <x v="3841"/>
    <x v="3863"/>
    <b v="0"/>
    <n v="0"/>
    <b v="0"/>
    <x v="28"/>
    <n v="0"/>
    <n v="0"/>
    <x v="0"/>
    <m/>
  </r>
  <r>
    <n v="475"/>
    <x v="3857"/>
    <s v="Tropiki-Meet the Tikis-childrens animated/cartoon series.Fun  cartoon shorts with quirky humor and a positive uplifting message"/>
    <n v="2000"/>
    <n v="0"/>
    <x v="3"/>
    <x v="0"/>
    <s v="USD"/>
    <x v="3842"/>
    <x v="3864"/>
    <b v="0"/>
    <n v="0"/>
    <b v="0"/>
    <x v="28"/>
    <n v="0"/>
    <n v="0"/>
    <x v="0"/>
    <m/>
  </r>
  <r>
    <n v="477"/>
    <x v="3858"/>
    <s v="A Comedy-drama animation revolving around a man who finds a problematic pair of headphones that literally take over his whole life."/>
    <n v="1500"/>
    <n v="0"/>
    <x v="3"/>
    <x v="0"/>
    <s v="USD"/>
    <x v="3843"/>
    <x v="3865"/>
    <b v="0"/>
    <n v="0"/>
    <b v="0"/>
    <x v="28"/>
    <n v="0"/>
    <n v="0"/>
    <x v="0"/>
    <m/>
  </r>
  <r>
    <n v="478"/>
    <x v="3859"/>
    <s v="this is an animated full length film of an old classic with new life to it. That gigantic and naive duckling we all love  ."/>
    <n v="10000"/>
    <n v="0"/>
    <x v="3"/>
    <x v="0"/>
    <s v="USD"/>
    <x v="3844"/>
    <x v="3866"/>
    <b v="0"/>
    <n v="0"/>
    <b v="0"/>
    <x v="28"/>
    <n v="0"/>
    <n v="0"/>
    <x v="0"/>
    <m/>
  </r>
  <r>
    <n v="487"/>
    <x v="3860"/>
    <s v="Hey everyone we are producing a new show called The Adventures of Daryl and Straight Man. It is an animated comedy web series."/>
    <n v="50000"/>
    <n v="0"/>
    <x v="3"/>
    <x v="7"/>
    <s v="CAD"/>
    <x v="3845"/>
    <x v="3867"/>
    <b v="0"/>
    <n v="0"/>
    <b v="0"/>
    <x v="28"/>
    <n v="0"/>
    <n v="0"/>
    <x v="0"/>
    <m/>
  </r>
  <r>
    <n v="488"/>
    <x v="3861"/>
    <s v="When humans left the earth, the animals took over the city. What could go wrong? Well...everything!"/>
    <n v="12000"/>
    <n v="0"/>
    <x v="3"/>
    <x v="0"/>
    <s v="USD"/>
    <x v="3846"/>
    <x v="3868"/>
    <b v="0"/>
    <n v="0"/>
    <b v="0"/>
    <x v="28"/>
    <n v="0"/>
    <n v="0"/>
    <x v="0"/>
    <m/>
  </r>
  <r>
    <n v="490"/>
    <x v="3862"/>
    <s v="Cancelled"/>
    <n v="1000"/>
    <n v="0"/>
    <x v="3"/>
    <x v="0"/>
    <s v="USD"/>
    <x v="3847"/>
    <x v="3869"/>
    <b v="0"/>
    <n v="0"/>
    <b v="0"/>
    <x v="28"/>
    <n v="0"/>
    <n v="0"/>
    <x v="0"/>
    <m/>
  </r>
  <r>
    <n v="491"/>
    <x v="3863"/>
    <s v="&quot;Guess What? Gus&quot; is a magical animated comedy that follow a new kid who playful antics for attention make the news."/>
    <n v="10000"/>
    <n v="0"/>
    <x v="3"/>
    <x v="0"/>
    <s v="USD"/>
    <x v="3848"/>
    <x v="3870"/>
    <b v="0"/>
    <n v="0"/>
    <b v="0"/>
    <x v="28"/>
    <n v="0"/>
    <n v="0"/>
    <x v="0"/>
    <m/>
  </r>
  <r>
    <n v="492"/>
    <x v="3864"/>
    <s v="This project aims to create a 3D animated movie that is created by it's fans, it's content and plot will be driven by it's followers."/>
    <n v="10000000"/>
    <n v="0"/>
    <x v="3"/>
    <x v="10"/>
    <s v="SEK"/>
    <x v="3849"/>
    <x v="3871"/>
    <b v="0"/>
    <n v="0"/>
    <b v="0"/>
    <x v="28"/>
    <n v="0"/>
    <n v="0"/>
    <x v="0"/>
    <m/>
  </r>
  <r>
    <n v="493"/>
    <x v="3865"/>
    <s v="The Chupacabra is not a myth and one man is on a mission to prove its existence no matter what, his name is Joc Barrera."/>
    <n v="30000"/>
    <n v="0"/>
    <x v="3"/>
    <x v="1"/>
    <s v="GBP"/>
    <x v="3850"/>
    <x v="3872"/>
    <b v="0"/>
    <n v="0"/>
    <b v="0"/>
    <x v="28"/>
    <n v="0"/>
    <n v="0"/>
    <x v="0"/>
    <m/>
  </r>
  <r>
    <n v="495"/>
    <x v="3866"/>
    <s v="two friends set out to conquer and reach the level cap of the quest watch, how will they do it when they're 2 teenage idiots"/>
    <n v="7000"/>
    <n v="0"/>
    <x v="3"/>
    <x v="0"/>
    <s v="USD"/>
    <x v="3851"/>
    <x v="3873"/>
    <b v="0"/>
    <n v="0"/>
    <b v="0"/>
    <x v="28"/>
    <n v="0"/>
    <n v="0"/>
    <x v="0"/>
    <m/>
  </r>
  <r>
    <n v="501"/>
    <x v="3867"/>
    <s v="Based on the invention portfolio of a patented inventor World War Four is a look into the future of warfare and humanity as a whole"/>
    <n v="10000"/>
    <n v="0"/>
    <x v="3"/>
    <x v="0"/>
    <s v="USD"/>
    <x v="3852"/>
    <x v="3874"/>
    <b v="0"/>
    <n v="0"/>
    <b v="0"/>
    <x v="28"/>
    <n v="0"/>
    <n v="0"/>
    <x v="0"/>
    <m/>
  </r>
  <r>
    <n v="510"/>
    <x v="3868"/>
    <s v="A mile below the Franco-Swiss border Dean manages to break the Large Hadron Collider and triggers the end of the world."/>
    <n v="14000"/>
    <n v="0"/>
    <x v="3"/>
    <x v="0"/>
    <s v="USD"/>
    <x v="3853"/>
    <x v="3875"/>
    <b v="0"/>
    <n v="0"/>
    <b v="0"/>
    <x v="28"/>
    <n v="0"/>
    <n v="0"/>
    <x v="0"/>
    <m/>
  </r>
  <r>
    <n v="516"/>
    <x v="3869"/>
    <s v="A big brother style comedy animation series starring famous seafarers"/>
    <n v="5000"/>
    <n v="0"/>
    <x v="3"/>
    <x v="1"/>
    <s v="GBP"/>
    <x v="3854"/>
    <x v="3876"/>
    <b v="0"/>
    <n v="0"/>
    <b v="0"/>
    <x v="28"/>
    <n v="0"/>
    <n v="0"/>
    <x v="0"/>
    <m/>
  </r>
  <r>
    <n v="518"/>
    <x v="3870"/>
    <s v="The community of Somorrah is peaceful and unblemished until &quot;The Boss&quot; power and money starts to diminish &amp; plans to gain it all back!"/>
    <n v="7175"/>
    <n v="0"/>
    <x v="3"/>
    <x v="0"/>
    <s v="USD"/>
    <x v="3855"/>
    <x v="3877"/>
    <b v="0"/>
    <n v="0"/>
    <b v="0"/>
    <x v="28"/>
    <n v="0"/>
    <n v="0"/>
    <x v="0"/>
    <m/>
  </r>
  <r>
    <n v="547"/>
    <x v="3871"/>
    <s v="We are looking to build a secure email / document sharing system for companies needing to send sensitive information to clients."/>
    <n v="7500"/>
    <n v="0"/>
    <x v="3"/>
    <x v="1"/>
    <s v="GBP"/>
    <x v="3856"/>
    <x v="3878"/>
    <b v="0"/>
    <n v="0"/>
    <b v="0"/>
    <x v="38"/>
    <n v="0"/>
    <n v="0"/>
    <x v="0"/>
    <m/>
  </r>
  <r>
    <n v="552"/>
    <x v="3872"/>
    <s v="Axoral is a 3d interactive social media interface, with the potential to be so much more, but we need your help!"/>
    <n v="45000"/>
    <n v="0"/>
    <x v="3"/>
    <x v="7"/>
    <s v="CAD"/>
    <x v="3857"/>
    <x v="3879"/>
    <b v="0"/>
    <n v="0"/>
    <b v="0"/>
    <x v="38"/>
    <n v="0"/>
    <n v="0"/>
    <x v="0"/>
    <m/>
  </r>
  <r>
    <n v="555"/>
    <x v="3873"/>
    <s v="Show-Skill.net helps to promote young football talents for free. It's the best place to show what you've got! Just post your videos :)"/>
    <n v="7500"/>
    <n v="0"/>
    <x v="3"/>
    <x v="1"/>
    <s v="GBP"/>
    <x v="3858"/>
    <x v="3880"/>
    <b v="0"/>
    <n v="0"/>
    <b v="0"/>
    <x v="38"/>
    <n v="0"/>
    <n v="0"/>
    <x v="0"/>
    <m/>
  </r>
  <r>
    <n v="558"/>
    <x v="3874"/>
    <s v="A community website with news, classifieds, photo albums, business reviews and a calendar for the local community to share."/>
    <n v="750"/>
    <n v="0"/>
    <x v="3"/>
    <x v="0"/>
    <s v="USD"/>
    <x v="3859"/>
    <x v="3881"/>
    <b v="0"/>
    <n v="0"/>
    <b v="0"/>
    <x v="38"/>
    <n v="0"/>
    <n v="0"/>
    <x v="0"/>
    <m/>
  </r>
  <r>
    <n v="562"/>
    <x v="3875"/>
    <s v="i would like to develop an international free platform for domestic and international students to find accomodation in all countries"/>
    <n v="50000"/>
    <n v="0"/>
    <x v="3"/>
    <x v="14"/>
    <s v="EUR"/>
    <x v="3860"/>
    <x v="3882"/>
    <b v="0"/>
    <n v="0"/>
    <b v="0"/>
    <x v="38"/>
    <n v="0"/>
    <n v="0"/>
    <x v="0"/>
    <m/>
  </r>
  <r>
    <n v="565"/>
    <x v="3876"/>
    <s v="Our objective is to provide a platform which helps teachers to provide courses to leaners in wide range of locations including Africa."/>
    <n v="25000"/>
    <n v="0"/>
    <x v="3"/>
    <x v="1"/>
    <s v="GBP"/>
    <x v="3861"/>
    <x v="3883"/>
    <b v="0"/>
    <n v="0"/>
    <b v="0"/>
    <x v="38"/>
    <n v="0"/>
    <n v="0"/>
    <x v="0"/>
    <m/>
  </r>
  <r>
    <n v="567"/>
    <x v="3877"/>
    <s v="UnimeTV's goal to revolutionize the way anime lovers interact with one another. Connect with others around the globe like never before!"/>
    <n v="10000"/>
    <n v="0"/>
    <x v="3"/>
    <x v="0"/>
    <s v="USD"/>
    <x v="3862"/>
    <x v="3884"/>
    <b v="0"/>
    <n v="0"/>
    <b v="0"/>
    <x v="38"/>
    <n v="0"/>
    <n v="0"/>
    <x v="0"/>
    <m/>
  </r>
  <r>
    <n v="572"/>
    <x v="3878"/>
    <s v="FairwayJockey.com is a web platform to make high quality custom tour golf equipment available at a lower cost to the consumer."/>
    <n v="2500"/>
    <n v="0"/>
    <x v="3"/>
    <x v="0"/>
    <s v="USD"/>
    <x v="3863"/>
    <x v="3885"/>
    <b v="0"/>
    <n v="0"/>
    <b v="0"/>
    <x v="38"/>
    <n v="0"/>
    <n v="0"/>
    <x v="0"/>
    <m/>
  </r>
  <r>
    <n v="581"/>
    <x v="3879"/>
    <s v="Help me raise funds so that I can be able to give passionate young poets a chance to earn money weekly for their writing &amp; spoken word."/>
    <n v="400"/>
    <n v="0"/>
    <x v="3"/>
    <x v="0"/>
    <s v="USD"/>
    <x v="3864"/>
    <x v="3886"/>
    <b v="0"/>
    <n v="0"/>
    <b v="0"/>
    <x v="38"/>
    <n v="0"/>
    <n v="0"/>
    <x v="0"/>
    <m/>
  </r>
  <r>
    <n v="582"/>
    <x v="3880"/>
    <s v="A community-driven online system which promotes self-governance.  Level up by adding content; civic agendas and private associations."/>
    <n v="100000"/>
    <n v="0"/>
    <x v="3"/>
    <x v="0"/>
    <s v="USD"/>
    <x v="3865"/>
    <x v="3887"/>
    <b v="0"/>
    <n v="0"/>
    <b v="0"/>
    <x v="38"/>
    <n v="0"/>
    <n v="0"/>
    <x v="0"/>
    <m/>
  </r>
  <r>
    <n v="585"/>
    <x v="3881"/>
    <s v="SAVE UP TO 40% WHEN YOU SPEND!_x000a__x000a_PRE-ORDER YOUR LINK CARD TODAY"/>
    <n v="9000"/>
    <n v="0"/>
    <x v="3"/>
    <x v="1"/>
    <s v="GBP"/>
    <x v="3866"/>
    <x v="3888"/>
    <b v="0"/>
    <n v="0"/>
    <b v="0"/>
    <x v="38"/>
    <n v="0"/>
    <n v="0"/>
    <x v="0"/>
    <m/>
  </r>
  <r>
    <n v="686"/>
    <x v="3882"/>
    <s v="La tua giornata sportiva monitorata nel tuo polso??!!!_x000a_Rendiamolo possibile... VIVI DI CUORE --- All MADE in ITALY"/>
    <n v="500000"/>
    <n v="0"/>
    <x v="3"/>
    <x v="4"/>
    <s v="EUR"/>
    <x v="3867"/>
    <x v="3889"/>
    <b v="0"/>
    <n v="0"/>
    <b v="0"/>
    <x v="3"/>
    <n v="0"/>
    <n v="0"/>
    <x v="0"/>
    <m/>
  </r>
  <r>
    <n v="706"/>
    <x v="3883"/>
    <s v="Driver Alert System es un sistema de seguridad para el conductor, que le avisa en caso de perder la posicion vertical mientras conduce."/>
    <n v="100000"/>
    <n v="0"/>
    <x v="3"/>
    <x v="8"/>
    <s v="EUR"/>
    <x v="3868"/>
    <x v="3890"/>
    <b v="0"/>
    <n v="0"/>
    <b v="0"/>
    <x v="3"/>
    <n v="0"/>
    <n v="0"/>
    <x v="0"/>
    <m/>
  </r>
  <r>
    <n v="710"/>
    <x v="3884"/>
    <s v="Shirts, so technologically advanced, they connect mentally to their audience upon sight."/>
    <n v="1200"/>
    <n v="0"/>
    <x v="3"/>
    <x v="7"/>
    <s v="CAD"/>
    <x v="3869"/>
    <x v="3891"/>
    <b v="0"/>
    <n v="0"/>
    <b v="0"/>
    <x v="3"/>
    <n v="0"/>
    <n v="0"/>
    <x v="0"/>
    <m/>
  </r>
  <r>
    <n v="760"/>
    <x v="3885"/>
    <s v="I am publishing my 5th book, I am looking to publish a book of short stories, all based on random thoughts that flash through my mind."/>
    <n v="2200"/>
    <n v="0"/>
    <x v="3"/>
    <x v="0"/>
    <s v="USD"/>
    <x v="3870"/>
    <x v="3892"/>
    <b v="0"/>
    <n v="0"/>
    <b v="0"/>
    <x v="26"/>
    <n v="0"/>
    <n v="0"/>
    <x v="0"/>
    <m/>
  </r>
  <r>
    <n v="762"/>
    <x v="3886"/>
    <s v="An original-well-done eBook. Mainly about fiction, action, adventure, and mystery. A story that you've never read!"/>
    <n v="3500"/>
    <n v="0"/>
    <x v="3"/>
    <x v="18"/>
    <s v="MXN"/>
    <x v="3871"/>
    <x v="3893"/>
    <b v="0"/>
    <n v="0"/>
    <b v="0"/>
    <x v="26"/>
    <n v="0"/>
    <n v="0"/>
    <x v="0"/>
    <m/>
  </r>
  <r>
    <n v="764"/>
    <x v="3887"/>
    <s v="[JOE]KES is a book full of over 200 original, sometimes funny, pun-ish Joekes. If you hate the book, use it as a coster!"/>
    <n v="5000"/>
    <n v="0"/>
    <x v="3"/>
    <x v="0"/>
    <s v="USD"/>
    <x v="3872"/>
    <x v="3894"/>
    <b v="0"/>
    <n v="0"/>
    <b v="0"/>
    <x v="26"/>
    <n v="0"/>
    <n v="0"/>
    <x v="0"/>
    <m/>
  </r>
  <r>
    <n v="766"/>
    <x v="3888"/>
    <s v="I am writing about my nonna's life in Southern Italy and what it was like to grow up in a Fascist regime before immigrating to Canada."/>
    <n v="4000"/>
    <n v="0"/>
    <x v="3"/>
    <x v="7"/>
    <s v="CAD"/>
    <x v="3873"/>
    <x v="3895"/>
    <b v="0"/>
    <n v="0"/>
    <b v="0"/>
    <x v="26"/>
    <n v="0"/>
    <n v="0"/>
    <x v="0"/>
    <m/>
  </r>
  <r>
    <n v="768"/>
    <x v="3889"/>
    <s v="Haunted by a wrong decision and hunted by a Tall Dark Stranger, a misguided teen struggles to find her way home ..or will she make it?"/>
    <n v="2500"/>
    <n v="0"/>
    <x v="3"/>
    <x v="0"/>
    <s v="USD"/>
    <x v="3874"/>
    <x v="3896"/>
    <b v="0"/>
    <n v="0"/>
    <b v="0"/>
    <x v="26"/>
    <n v="0"/>
    <n v="0"/>
    <x v="0"/>
    <m/>
  </r>
  <r>
    <n v="770"/>
    <x v="3890"/>
    <s v="Daniel was an ordinary boy, until unordinary events began to occur. Danny had never been exposed to supernatural activity until now..."/>
    <n v="17500"/>
    <n v="0"/>
    <x v="3"/>
    <x v="0"/>
    <s v="USD"/>
    <x v="3875"/>
    <x v="3897"/>
    <b v="0"/>
    <n v="0"/>
    <b v="0"/>
    <x v="26"/>
    <n v="0"/>
    <n v="0"/>
    <x v="0"/>
    <m/>
  </r>
  <r>
    <n v="875"/>
    <x v="3891"/>
    <s v="IJD coincides with the Columbus Day. The musicians are Italian-American and they'll showcase music from the Italian American songbook."/>
    <n v="5000"/>
    <n v="0"/>
    <x v="3"/>
    <x v="0"/>
    <s v="USD"/>
    <x v="3876"/>
    <x v="3898"/>
    <b v="0"/>
    <n v="0"/>
    <b v="0"/>
    <x v="27"/>
    <n v="0"/>
    <n v="0"/>
    <x v="0"/>
    <m/>
  </r>
  <r>
    <n v="887"/>
    <x v="3892"/>
    <s v="Mortimer Nova is attempting to raise enough money to record their new album, Terrible the Fish has Drowned, to release it to the public"/>
    <n v="1000"/>
    <n v="0"/>
    <x v="3"/>
    <x v="0"/>
    <s v="USD"/>
    <x v="3877"/>
    <x v="3899"/>
    <b v="0"/>
    <n v="0"/>
    <b v="0"/>
    <x v="13"/>
    <n v="0"/>
    <n v="0"/>
    <x v="0"/>
    <m/>
  </r>
  <r>
    <n v="897"/>
    <x v="3893"/>
    <s v="Park XXVII is putting together an album of up and coming Georgia bands. We need money to fund the recording/production costs of this cd"/>
    <n v="3000"/>
    <n v="0"/>
    <x v="3"/>
    <x v="0"/>
    <s v="USD"/>
    <x v="3878"/>
    <x v="3900"/>
    <b v="0"/>
    <n v="0"/>
    <b v="0"/>
    <x v="13"/>
    <n v="0"/>
    <n v="0"/>
    <x v="0"/>
    <m/>
  </r>
  <r>
    <n v="901"/>
    <x v="3894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x v="3879"/>
    <x v="3901"/>
    <b v="0"/>
    <n v="0"/>
    <b v="0"/>
    <x v="27"/>
    <n v="0"/>
    <n v="0"/>
    <x v="0"/>
    <m/>
  </r>
  <r>
    <n v="906"/>
    <x v="3895"/>
    <s v="The DMV's most respected saxophonist pay tribute to Motown."/>
    <n v="15000"/>
    <n v="0"/>
    <x v="3"/>
    <x v="0"/>
    <s v="USD"/>
    <x v="3880"/>
    <x v="3902"/>
    <b v="0"/>
    <n v="0"/>
    <b v="0"/>
    <x v="27"/>
    <n v="0"/>
    <n v="0"/>
    <x v="0"/>
    <m/>
  </r>
  <r>
    <n v="907"/>
    <x v="3896"/>
    <s v="Greg Chambers' self-titled CD needs support for post production, replication, and promotion."/>
    <n v="2900"/>
    <n v="0"/>
    <x v="3"/>
    <x v="0"/>
    <s v="USD"/>
    <x v="3881"/>
    <x v="3903"/>
    <b v="0"/>
    <n v="0"/>
    <b v="0"/>
    <x v="27"/>
    <n v="0"/>
    <n v="0"/>
    <x v="0"/>
    <m/>
  </r>
  <r>
    <n v="908"/>
    <x v="3897"/>
    <s v="This project is designed to help protect the environment by using Eco-friendly product packaging."/>
    <n v="2500"/>
    <n v="0"/>
    <x v="3"/>
    <x v="0"/>
    <s v="USD"/>
    <x v="3882"/>
    <x v="3904"/>
    <b v="0"/>
    <n v="0"/>
    <b v="0"/>
    <x v="27"/>
    <n v="0"/>
    <n v="0"/>
    <x v="0"/>
    <m/>
  </r>
  <r>
    <n v="911"/>
    <x v="3898"/>
    <s v="Promoting an &quot;over the top&quot; all inclusive jazz experience featuring top notch performers in a luxurious Latin setting in Lima, Peru."/>
    <n v="100000"/>
    <n v="0"/>
    <x v="3"/>
    <x v="0"/>
    <s v="USD"/>
    <x v="3883"/>
    <x v="3905"/>
    <b v="0"/>
    <n v="0"/>
    <b v="0"/>
    <x v="27"/>
    <n v="0"/>
    <n v="0"/>
    <x v="0"/>
    <m/>
  </r>
  <r>
    <n v="914"/>
    <x v="3899"/>
    <s v="This project is for the making of a music video. All funds will go towards production costs for this event only."/>
    <n v="1500"/>
    <n v="0"/>
    <x v="3"/>
    <x v="0"/>
    <s v="USD"/>
    <x v="3884"/>
    <x v="3906"/>
    <b v="0"/>
    <n v="0"/>
    <b v="0"/>
    <x v="27"/>
    <n v="0"/>
    <n v="0"/>
    <x v="0"/>
    <m/>
  </r>
  <r>
    <n v="916"/>
    <x v="3900"/>
    <s v="Our next audio recording projects are scheduled for November 1 to 3, 2010 here in Kansas City, Missouri! "/>
    <n v="3300"/>
    <n v="0"/>
    <x v="3"/>
    <x v="0"/>
    <s v="USD"/>
    <x v="3885"/>
    <x v="3907"/>
    <b v="0"/>
    <n v="0"/>
    <b v="0"/>
    <x v="27"/>
    <n v="0"/>
    <n v="0"/>
    <x v="0"/>
    <m/>
  </r>
  <r>
    <n v="920"/>
    <x v="3901"/>
    <s v="Miami club band records powerhouse fusion album. You don't have to be a musician to understand the sound of jazz."/>
    <n v="5500"/>
    <n v="0"/>
    <x v="3"/>
    <x v="0"/>
    <s v="USD"/>
    <x v="3886"/>
    <x v="3908"/>
    <b v="0"/>
    <n v="0"/>
    <b v="0"/>
    <x v="27"/>
    <n v="0"/>
    <n v="0"/>
    <x v="0"/>
    <m/>
  </r>
  <r>
    <n v="926"/>
    <x v="3902"/>
    <s v="we are an ambitious collective of brooklynites striving to fuse a concept album/fim into a multimedia musical theate.Inspired by the 2012shif"/>
    <n v="7000"/>
    <n v="0"/>
    <x v="3"/>
    <x v="0"/>
    <s v="USD"/>
    <x v="3887"/>
    <x v="3909"/>
    <b v="0"/>
    <n v="0"/>
    <b v="0"/>
    <x v="27"/>
    <n v="0"/>
    <n v="0"/>
    <x v="0"/>
    <m/>
  </r>
  <r>
    <n v="927"/>
    <x v="3903"/>
    <s v="Studio CD/DVD Solo project of Pianist &amp; Keyboardist Jetro da Silva"/>
    <n v="20000"/>
    <n v="0"/>
    <x v="3"/>
    <x v="0"/>
    <s v="USD"/>
    <x v="3888"/>
    <x v="3910"/>
    <b v="0"/>
    <n v="0"/>
    <b v="0"/>
    <x v="27"/>
    <n v="0"/>
    <n v="0"/>
    <x v="0"/>
    <m/>
  </r>
  <r>
    <n v="929"/>
    <x v="3904"/>
    <s v="I am searching for monetary funding to go into a good recording studio and record experimental intuitive improv jazz."/>
    <n v="500"/>
    <n v="0"/>
    <x v="3"/>
    <x v="0"/>
    <s v="USD"/>
    <x v="3889"/>
    <x v="3911"/>
    <b v="0"/>
    <n v="0"/>
    <b v="0"/>
    <x v="27"/>
    <n v="0"/>
    <n v="0"/>
    <x v="0"/>
    <m/>
  </r>
  <r>
    <n v="936"/>
    <x v="3905"/>
    <s v="A CD of a live Jazz concert featuring Marti Mendenhall, George Mitchell, Scott Steed and Todd Strait."/>
    <n v="1400"/>
    <n v="0"/>
    <x v="3"/>
    <x v="0"/>
    <s v="USD"/>
    <x v="3890"/>
    <x v="3912"/>
    <b v="0"/>
    <n v="0"/>
    <b v="0"/>
    <x v="27"/>
    <n v="0"/>
    <n v="0"/>
    <x v="0"/>
    <m/>
  </r>
  <r>
    <n v="947"/>
    <x v="3906"/>
    <s v="The CCP Pack is a bag that charges your smartphones and tablets on the go! Also holds small important items. &quot;Never Without Power&quot;."/>
    <n v="850"/>
    <n v="0"/>
    <x v="3"/>
    <x v="0"/>
    <s v="USD"/>
    <x v="3891"/>
    <x v="3913"/>
    <b v="0"/>
    <n v="0"/>
    <b v="0"/>
    <x v="3"/>
    <n v="0"/>
    <n v="0"/>
    <x v="0"/>
    <m/>
  </r>
  <r>
    <n v="988"/>
    <x v="3907"/>
    <s v="Itâ€™s original, fashion and unique, Ohyear is the first cover for your earphones that wears your style._x000a_Designed and made in Italy"/>
    <n v="5000"/>
    <n v="0"/>
    <x v="3"/>
    <x v="4"/>
    <s v="EUR"/>
    <x v="3892"/>
    <x v="3914"/>
    <b v="0"/>
    <n v="0"/>
    <b v="0"/>
    <x v="3"/>
    <n v="0"/>
    <n v="0"/>
    <x v="0"/>
    <m/>
  </r>
  <r>
    <n v="1071"/>
    <x v="3908"/>
    <s v="I'm making a game where you choose how you want to kill the DJ, so you yourself can decide what music will be played at the party."/>
    <n v="100"/>
    <n v="0"/>
    <x v="3"/>
    <x v="12"/>
    <s v="NOK"/>
    <x v="3893"/>
    <x v="3915"/>
    <b v="0"/>
    <n v="0"/>
    <b v="0"/>
    <x v="29"/>
    <n v="0"/>
    <n v="0"/>
    <x v="0"/>
    <m/>
  </r>
  <r>
    <n v="1084"/>
    <x v="3909"/>
    <s v="I want to start my own channel for gaming"/>
    <n v="550"/>
    <n v="0"/>
    <x v="3"/>
    <x v="0"/>
    <s v="USD"/>
    <x v="3894"/>
    <x v="3916"/>
    <b v="0"/>
    <n v="0"/>
    <b v="0"/>
    <x v="29"/>
    <n v="0"/>
    <n v="0"/>
    <x v="0"/>
    <m/>
  </r>
  <r>
    <n v="1087"/>
    <x v="3910"/>
    <s v="Idle gamers are the group of gamers worth watching play video games. We have a back log of video ideas and want to entertain you."/>
    <n v="1100"/>
    <n v="0"/>
    <x v="3"/>
    <x v="0"/>
    <s v="USD"/>
    <x v="3895"/>
    <x v="3917"/>
    <b v="0"/>
    <n v="0"/>
    <b v="0"/>
    <x v="29"/>
    <n v="0"/>
    <n v="0"/>
    <x v="0"/>
    <m/>
  </r>
  <r>
    <n v="1107"/>
    <x v="3911"/>
    <s v="Enjoy video games, online surfing, and communications in privacy with Kid Cade, from Crestview, Florida. Our company has created a comp"/>
    <n v="10000"/>
    <n v="0"/>
    <x v="3"/>
    <x v="0"/>
    <s v="USD"/>
    <x v="3896"/>
    <x v="3918"/>
    <b v="0"/>
    <n v="0"/>
    <b v="0"/>
    <x v="29"/>
    <n v="0"/>
    <n v="0"/>
    <x v="0"/>
    <m/>
  </r>
  <r>
    <n v="1120"/>
    <x v="3912"/>
    <s v="Planet Ninjahwah is a highly anticipated futuristic action adventure game that will blow your mind!!"/>
    <n v="25000"/>
    <n v="0"/>
    <x v="3"/>
    <x v="0"/>
    <s v="USD"/>
    <x v="3897"/>
    <x v="3919"/>
    <b v="0"/>
    <n v="0"/>
    <b v="0"/>
    <x v="29"/>
    <n v="0"/>
    <n v="0"/>
    <x v="0"/>
    <m/>
  </r>
  <r>
    <n v="1122"/>
    <x v="3913"/>
    <s v="Mobile game featuring lots of funny little monsters on the run from their mad creator. Lots of gameplay elements will keep user bussy."/>
    <n v="3200"/>
    <n v="0"/>
    <x v="3"/>
    <x v="1"/>
    <s v="GBP"/>
    <x v="3898"/>
    <x v="3920"/>
    <b v="0"/>
    <n v="0"/>
    <b v="0"/>
    <x v="29"/>
    <n v="0"/>
    <n v="0"/>
    <x v="0"/>
    <m/>
  </r>
  <r>
    <n v="1125"/>
    <x v="3914"/>
    <s v="Ultimate Supremacy will be the ultimate in mobile gaming, if you love fighting and strategy games, you will love Ultimate Supremacy."/>
    <n v="3000"/>
    <n v="0"/>
    <x v="3"/>
    <x v="1"/>
    <s v="GBP"/>
    <x v="3899"/>
    <x v="3921"/>
    <b v="0"/>
    <n v="0"/>
    <b v="0"/>
    <x v="25"/>
    <n v="0"/>
    <n v="0"/>
    <x v="0"/>
    <m/>
  </r>
  <r>
    <n v="1131"/>
    <x v="3915"/>
    <s v="Don't drop it like it's hot..Hot Potato is a battle between friends. Compete to keep Mr Potato off the ground. Who will drop him first?"/>
    <n v="40000"/>
    <n v="0"/>
    <x v="3"/>
    <x v="6"/>
    <s v="AUD"/>
    <x v="3900"/>
    <x v="3922"/>
    <b v="0"/>
    <n v="0"/>
    <b v="0"/>
    <x v="25"/>
    <n v="0"/>
    <n v="0"/>
    <x v="0"/>
    <m/>
  </r>
  <r>
    <n v="1140"/>
    <x v="3916"/>
    <s v="We are creating the next epic Massive Multiplayer Online-Real Time Strategy game and we want you to be a part of it!"/>
    <n v="5000"/>
    <n v="0"/>
    <x v="3"/>
    <x v="1"/>
    <s v="GBP"/>
    <x v="3901"/>
    <x v="3923"/>
    <b v="0"/>
    <n v="0"/>
    <b v="0"/>
    <x v="25"/>
    <n v="0"/>
    <n v="0"/>
    <x v="0"/>
    <m/>
  </r>
  <r>
    <n v="1141"/>
    <x v="3917"/>
    <s v="I think this will be a great game!"/>
    <n v="500"/>
    <n v="0"/>
    <x v="3"/>
    <x v="2"/>
    <s v="EUR"/>
    <x v="3902"/>
    <x v="3924"/>
    <b v="0"/>
    <n v="0"/>
    <b v="0"/>
    <x v="25"/>
    <n v="0"/>
    <n v="0"/>
    <x v="0"/>
    <m/>
  </r>
  <r>
    <n v="1142"/>
    <x v="3918"/>
    <s v="If only you could help choose and/or create the Top Chart apps with your ideas..._x000a_Want that to come true? Well here we are."/>
    <n v="4000"/>
    <n v="0"/>
    <x v="3"/>
    <x v="0"/>
    <s v="USD"/>
    <x v="3903"/>
    <x v="3925"/>
    <b v="0"/>
    <n v="0"/>
    <b v="0"/>
    <x v="25"/>
    <n v="0"/>
    <n v="0"/>
    <x v="0"/>
    <m/>
  </r>
  <r>
    <n v="1144"/>
    <x v="3919"/>
    <s v="We need your help to finish our food truck. We are building a BBQ Food Truck to serve competition style BBQ."/>
    <n v="9300"/>
    <n v="0"/>
    <x v="3"/>
    <x v="0"/>
    <s v="USD"/>
    <x v="3904"/>
    <x v="3926"/>
    <b v="0"/>
    <n v="0"/>
    <b v="0"/>
    <x v="37"/>
    <n v="0"/>
    <n v="0"/>
    <x v="0"/>
    <m/>
  </r>
  <r>
    <n v="1147"/>
    <x v="3920"/>
    <s v="amazing gourmet baked potato truck with variable options for everyone, its always been my dream, help me make it come true :)."/>
    <n v="25000"/>
    <n v="0"/>
    <x v="3"/>
    <x v="7"/>
    <s v="CAD"/>
    <x v="3905"/>
    <x v="3927"/>
    <b v="0"/>
    <n v="0"/>
    <b v="0"/>
    <x v="37"/>
    <n v="0"/>
    <n v="0"/>
    <x v="0"/>
    <m/>
  </r>
  <r>
    <n v="1151"/>
    <x v="3921"/>
    <s v="Basically home style foods as huge sandwiches, burgers, and apps. Limitited to NOTHING. Irish,Mexican, cajÃ£n, southern bqq even veggies"/>
    <n v="25000"/>
    <n v="0"/>
    <x v="3"/>
    <x v="0"/>
    <s v="USD"/>
    <x v="3906"/>
    <x v="3928"/>
    <b v="0"/>
    <n v="0"/>
    <b v="0"/>
    <x v="37"/>
    <n v="0"/>
    <n v="0"/>
    <x v="0"/>
    <m/>
  </r>
  <r>
    <n v="1156"/>
    <x v="3922"/>
    <s v="A Food Truck featuring Deep Fried Natural Casing Beef/Pork mix Hot Dogs, New York Style Rippers. Also serving Fresh Cut Fries."/>
    <n v="6500"/>
    <n v="0"/>
    <x v="3"/>
    <x v="0"/>
    <s v="USD"/>
    <x v="3907"/>
    <x v="3929"/>
    <b v="0"/>
    <n v="0"/>
    <b v="0"/>
    <x v="37"/>
    <n v="0"/>
    <n v="0"/>
    <x v="0"/>
    <m/>
  </r>
  <r>
    <n v="1159"/>
    <x v="3923"/>
    <s v="Skewed Up food truck is my dream and need help getting it started, presenting some to the bank for my loan, spice up logo, etc."/>
    <n v="6750"/>
    <n v="0"/>
    <x v="3"/>
    <x v="0"/>
    <s v="USD"/>
    <x v="3908"/>
    <x v="3930"/>
    <b v="0"/>
    <n v="0"/>
    <b v="0"/>
    <x v="37"/>
    <n v="0"/>
    <n v="0"/>
    <x v="0"/>
    <m/>
  </r>
  <r>
    <n v="1161"/>
    <x v="3924"/>
    <s v="Amazing delicious pizza a real hit a true niche that has not been explored ground floor opportunity in food trucks done by a real chef"/>
    <n v="18000"/>
    <n v="0"/>
    <x v="3"/>
    <x v="0"/>
    <s v="USD"/>
    <x v="3909"/>
    <x v="3931"/>
    <b v="0"/>
    <n v="0"/>
    <b v="0"/>
    <x v="37"/>
    <n v="0"/>
    <n v="0"/>
    <x v="0"/>
    <m/>
  </r>
  <r>
    <n v="1163"/>
    <x v="3925"/>
    <s v="Cooking is my passion.Lets take my passion to another level,by sending me to a culinary school, I WILL be one of the best chefs ever!"/>
    <n v="5200"/>
    <n v="0"/>
    <x v="3"/>
    <x v="0"/>
    <s v="USD"/>
    <x v="3910"/>
    <x v="3932"/>
    <b v="0"/>
    <n v="0"/>
    <b v="0"/>
    <x v="37"/>
    <n v="0"/>
    <n v="0"/>
    <x v="0"/>
    <m/>
  </r>
  <r>
    <n v="1164"/>
    <x v="3926"/>
    <s v="Bayou Classic BBQ will be  Mansura,LA _x000a_newest and best mobile food truck_x000a_serving delicious BBQ Georgia style slow_x000a_smoke BBQ!"/>
    <n v="10000"/>
    <n v="0"/>
    <x v="3"/>
    <x v="0"/>
    <s v="USD"/>
    <x v="3911"/>
    <x v="3933"/>
    <b v="0"/>
    <n v="0"/>
    <b v="0"/>
    <x v="37"/>
    <n v="0"/>
    <n v="0"/>
    <x v="0"/>
    <m/>
  </r>
  <r>
    <n v="1172"/>
    <x v="3927"/>
    <s v="Bringing YOUR favorite dog recipes to the streets."/>
    <n v="9000"/>
    <n v="0"/>
    <x v="3"/>
    <x v="0"/>
    <s v="USD"/>
    <x v="3912"/>
    <x v="3934"/>
    <b v="0"/>
    <n v="0"/>
    <b v="0"/>
    <x v="37"/>
    <n v="0"/>
    <n v="0"/>
    <x v="0"/>
    <m/>
  </r>
  <r>
    <n v="1177"/>
    <x v="3928"/>
    <s v="Its CRAZY the UK is still in the dark about funnel cakes! We want to convert a trailer and show the country what they've been missing!"/>
    <n v="6000"/>
    <n v="0"/>
    <x v="3"/>
    <x v="1"/>
    <s v="GBP"/>
    <x v="3913"/>
    <x v="3935"/>
    <b v="0"/>
    <n v="0"/>
    <b v="0"/>
    <x v="37"/>
    <n v="0"/>
    <n v="0"/>
    <x v="0"/>
    <m/>
  </r>
  <r>
    <n v="1409"/>
    <x v="3929"/>
    <s v="Modern Literal Translation of the 1st Book of the Torah in English and Russian with sub-linear and interlinear layout."/>
    <n v="4000"/>
    <n v="0"/>
    <x v="3"/>
    <x v="0"/>
    <s v="USD"/>
    <x v="3914"/>
    <x v="3936"/>
    <b v="0"/>
    <n v="0"/>
    <b v="0"/>
    <x v="39"/>
    <n v="0"/>
    <n v="0"/>
    <x v="0"/>
    <m/>
  </r>
  <r>
    <n v="1416"/>
    <x v="3930"/>
    <s v="glenn's  book of quotes is designed to give the readers a thought for the day , lighten the mood  and put a smile  on their faces."/>
    <n v="50000"/>
    <n v="0"/>
    <x v="3"/>
    <x v="0"/>
    <s v="USD"/>
    <x v="3915"/>
    <x v="3937"/>
    <b v="0"/>
    <n v="0"/>
    <b v="0"/>
    <x v="39"/>
    <n v="0"/>
    <n v="0"/>
    <x v="0"/>
    <m/>
  </r>
  <r>
    <n v="1425"/>
    <x v="3931"/>
    <s v="Translation  Thai language to English and other languages of the story (written by me) about&quot; Promote Travel &amp; Business in America&quot;"/>
    <n v="13000"/>
    <n v="0"/>
    <x v="3"/>
    <x v="0"/>
    <s v="USD"/>
    <x v="3916"/>
    <x v="3938"/>
    <b v="0"/>
    <n v="0"/>
    <b v="0"/>
    <x v="39"/>
    <n v="0"/>
    <n v="0"/>
    <x v="0"/>
    <m/>
  </r>
  <r>
    <n v="1426"/>
    <x v="3932"/>
    <s v="The World of Sharks is an interactive eBook for the iPad and Mac. It shall be translated into english to make it available worldwide."/>
    <n v="1000"/>
    <n v="0"/>
    <x v="3"/>
    <x v="2"/>
    <s v="EUR"/>
    <x v="3917"/>
    <x v="3939"/>
    <b v="0"/>
    <n v="0"/>
    <b v="0"/>
    <x v="39"/>
    <n v="0"/>
    <n v="0"/>
    <x v="0"/>
    <m/>
  </r>
  <r>
    <n v="1429"/>
    <x v="3933"/>
    <s v="A guy in his 30's tries to live his &quot;American Dream&quot;, but quickly it turns into a nightmare. (A Novel)"/>
    <n v="10000"/>
    <n v="0"/>
    <x v="3"/>
    <x v="0"/>
    <s v="USD"/>
    <x v="3918"/>
    <x v="3940"/>
    <b v="0"/>
    <n v="0"/>
    <b v="0"/>
    <x v="39"/>
    <n v="0"/>
    <n v="0"/>
    <x v="0"/>
    <m/>
  </r>
  <r>
    <n v="1432"/>
    <x v="3934"/>
    <s v="THE HOLY BIB-EL Translated By Leon Cook. The Creation: CHAPTER 1.  1* In the beginning Gods created The Heavens and The Planet Earth."/>
    <n v="40000"/>
    <n v="0"/>
    <x v="3"/>
    <x v="0"/>
    <s v="USD"/>
    <x v="3919"/>
    <x v="3941"/>
    <b v="0"/>
    <n v="0"/>
    <b v="0"/>
    <x v="39"/>
    <n v="0"/>
    <n v="0"/>
    <x v="0"/>
    <m/>
  </r>
  <r>
    <n v="1442"/>
    <x v="3935"/>
    <s v="If people contribute on Kickstarter, I will be able to give this 159-page e-book anthology away free to libraries and e-bookreaders.  I"/>
    <n v="1500"/>
    <n v="0"/>
    <x v="3"/>
    <x v="0"/>
    <s v="USD"/>
    <x v="3920"/>
    <x v="3942"/>
    <b v="0"/>
    <n v="0"/>
    <b v="0"/>
    <x v="39"/>
    <n v="0"/>
    <n v="0"/>
    <x v="0"/>
    <m/>
  </r>
  <r>
    <n v="1443"/>
    <x v="3936"/>
    <s v="Hello everyone !_x000a_I need your help for translate my saga Fantasy : Icarus at the school of the gods - Book 1&quot;."/>
    <n v="13000"/>
    <n v="0"/>
    <x v="3"/>
    <x v="3"/>
    <s v="EUR"/>
    <x v="3921"/>
    <x v="3943"/>
    <b v="0"/>
    <n v="0"/>
    <b v="0"/>
    <x v="39"/>
    <n v="0"/>
    <n v="0"/>
    <x v="0"/>
    <m/>
  </r>
  <r>
    <n v="1444"/>
    <x v="3937"/>
    <s v="We as a successfull german stock market newsletter publisher want expand in the US market!"/>
    <n v="4950"/>
    <n v="0"/>
    <x v="3"/>
    <x v="2"/>
    <s v="EUR"/>
    <x v="3922"/>
    <x v="3944"/>
    <b v="0"/>
    <n v="0"/>
    <b v="0"/>
    <x v="39"/>
    <n v="0"/>
    <n v="0"/>
    <x v="0"/>
    <m/>
  </r>
  <r>
    <n v="1445"/>
    <x v="3938"/>
    <s v="Erstellung einer deutschen Ãœbersetzung ( Lesbarmachung ) des Buches Finnegans Wake von James Joyce. Die Umsetzung erfolgt 1 zu 1."/>
    <n v="130000"/>
    <n v="0"/>
    <x v="3"/>
    <x v="2"/>
    <s v="EUR"/>
    <x v="3923"/>
    <x v="3945"/>
    <b v="0"/>
    <n v="0"/>
    <b v="0"/>
    <x v="39"/>
    <n v="0"/>
    <n v="0"/>
    <x v="0"/>
    <m/>
  </r>
  <r>
    <n v="1446"/>
    <x v="3939"/>
    <s v="All backers can help us with 1â‚¬ to create the 1st Italian Manual Kickstarter - Per chi vuole finanziare le proprie idee con successo"/>
    <n v="900"/>
    <n v="0"/>
    <x v="3"/>
    <x v="4"/>
    <s v="EUR"/>
    <x v="3924"/>
    <x v="3946"/>
    <b v="0"/>
    <n v="0"/>
    <b v="0"/>
    <x v="39"/>
    <n v="0"/>
    <n v="0"/>
    <x v="0"/>
    <m/>
  </r>
  <r>
    <n v="1448"/>
    <x v="3940"/>
    <s v="For people in schools to the retired._x000a_Aim is to get in to schools,gyms,work places and to travel all over the world doing talks on it."/>
    <n v="200000"/>
    <n v="0"/>
    <x v="3"/>
    <x v="6"/>
    <s v="AUD"/>
    <x v="3925"/>
    <x v="3947"/>
    <b v="0"/>
    <n v="0"/>
    <b v="0"/>
    <x v="39"/>
    <n v="0"/>
    <n v="0"/>
    <x v="0"/>
    <m/>
  </r>
  <r>
    <n v="1449"/>
    <x v="3941"/>
    <s v="Calling out Backers throughout the world. We are here to provide an intermediate channel to offer U.S. products worldwide. PLEASE READ!"/>
    <n v="8888"/>
    <n v="0"/>
    <x v="3"/>
    <x v="0"/>
    <s v="USD"/>
    <x v="3926"/>
    <x v="3948"/>
    <b v="0"/>
    <n v="0"/>
    <b v="0"/>
    <x v="39"/>
    <n v="0"/>
    <n v="0"/>
    <x v="0"/>
    <m/>
  </r>
  <r>
    <n v="1484"/>
    <x v="3942"/>
    <s v="The mussings of an old wizard"/>
    <n v="2000"/>
    <n v="0"/>
    <x v="3"/>
    <x v="0"/>
    <s v="USD"/>
    <x v="3927"/>
    <x v="3949"/>
    <b v="0"/>
    <n v="0"/>
    <b v="0"/>
    <x v="26"/>
    <n v="0"/>
    <n v="0"/>
    <x v="0"/>
    <m/>
  </r>
  <r>
    <n v="1487"/>
    <x v="3943"/>
    <s v="A lover becomes an enemy when a line has been crossed. Torn between memories and reality, his mask of sanity is slipping."/>
    <n v="10000"/>
    <n v="0"/>
    <x v="3"/>
    <x v="0"/>
    <s v="USD"/>
    <x v="3928"/>
    <x v="3950"/>
    <b v="0"/>
    <n v="0"/>
    <b v="0"/>
    <x v="26"/>
    <n v="0"/>
    <n v="0"/>
    <x v="0"/>
    <m/>
  </r>
  <r>
    <n v="1489"/>
    <x v="3944"/>
    <s v="My project is a novel, QUIET ENJOYMENT. It is a funny and serious story of one friend helping another deal with AIDS."/>
    <n v="5000"/>
    <n v="0"/>
    <x v="3"/>
    <x v="0"/>
    <s v="USD"/>
    <x v="3929"/>
    <x v="3951"/>
    <b v="0"/>
    <n v="0"/>
    <b v="0"/>
    <x v="26"/>
    <n v="0"/>
    <n v="0"/>
    <x v="0"/>
    <m/>
  </r>
  <r>
    <n v="1493"/>
    <x v="3945"/>
    <s v="Help illustrate the sequel to the bestselling _x000a_The Transylvania Flying Squad of Detectives"/>
    <n v="2400"/>
    <n v="0"/>
    <x v="3"/>
    <x v="0"/>
    <s v="USD"/>
    <x v="3930"/>
    <x v="3952"/>
    <b v="0"/>
    <n v="0"/>
    <b v="0"/>
    <x v="26"/>
    <n v="0"/>
    <n v="0"/>
    <x v="0"/>
    <m/>
  </r>
  <r>
    <n v="1495"/>
    <x v="3946"/>
    <s v="The Adventures of Penelope Hawthorne. Part One: The Spellbook of Dracone."/>
    <n v="2000"/>
    <n v="0"/>
    <x v="3"/>
    <x v="0"/>
    <s v="USD"/>
    <x v="3931"/>
    <x v="3953"/>
    <b v="0"/>
    <n v="0"/>
    <b v="0"/>
    <x v="26"/>
    <n v="0"/>
    <n v="0"/>
    <x v="0"/>
    <m/>
  </r>
  <r>
    <n v="1496"/>
    <x v="3947"/>
    <s v="Capturing the awe-inspiring magic of the likes of LoTR, Tainted Steel tells the story of one mans' struggle against Destiny."/>
    <n v="1500"/>
    <n v="0"/>
    <x v="3"/>
    <x v="0"/>
    <s v="USD"/>
    <x v="3932"/>
    <x v="3954"/>
    <b v="0"/>
    <n v="0"/>
    <b v="0"/>
    <x v="26"/>
    <n v="0"/>
    <n v="0"/>
    <x v="0"/>
    <m/>
  </r>
  <r>
    <n v="1544"/>
    <x v="3948"/>
    <s v="My name is Travis LaFee, I live in beautiful McCall, Idaho. I wish to display the beauty of valley county by taking pics outdoors."/>
    <n v="1000"/>
    <n v="0"/>
    <x v="3"/>
    <x v="0"/>
    <s v="USD"/>
    <x v="3933"/>
    <x v="3955"/>
    <b v="0"/>
    <n v="0"/>
    <b v="0"/>
    <x v="34"/>
    <n v="0"/>
    <n v="0"/>
    <x v="0"/>
    <m/>
  </r>
  <r>
    <n v="1547"/>
    <x v="3949"/>
    <s v="I have produced a limited number (100) of five 8x10 prints of mixed photography I would like to share with you."/>
    <n v="20"/>
    <n v="0"/>
    <x v="3"/>
    <x v="0"/>
    <s v="USD"/>
    <x v="3934"/>
    <x v="3956"/>
    <b v="0"/>
    <n v="0"/>
    <b v="0"/>
    <x v="34"/>
    <n v="0"/>
    <n v="0"/>
    <x v="0"/>
    <m/>
  </r>
  <r>
    <n v="1551"/>
    <x v="3950"/>
    <s v="I can do it but help can't hurt. Sweet Montana photos like never seen before. Be a part of Randy Hoffman Photography and our activities"/>
    <n v="3500"/>
    <n v="0"/>
    <x v="3"/>
    <x v="0"/>
    <s v="USD"/>
    <x v="3935"/>
    <x v="3957"/>
    <b v="0"/>
    <n v="0"/>
    <b v="0"/>
    <x v="34"/>
    <n v="0"/>
    <n v="0"/>
    <x v="0"/>
    <m/>
  </r>
  <r>
    <n v="1553"/>
    <x v="3951"/>
    <s v="This project is about exhibiting the raw beauty of the elements through highlining, surfing, fire spinning and rock climbing."/>
    <n v="6000"/>
    <n v="0"/>
    <x v="3"/>
    <x v="0"/>
    <s v="USD"/>
    <x v="3936"/>
    <x v="3958"/>
    <b v="0"/>
    <n v="0"/>
    <b v="0"/>
    <x v="34"/>
    <n v="0"/>
    <n v="0"/>
    <x v="0"/>
    <m/>
  </r>
  <r>
    <n v="1554"/>
    <x v="3952"/>
    <s v="I create art by photographing flowers/seeds i would love to buy my own camera/computer/Photoshop and restore my old shed into my studio"/>
    <n v="20000"/>
    <n v="0"/>
    <x v="3"/>
    <x v="6"/>
    <s v="AUD"/>
    <x v="3937"/>
    <x v="3959"/>
    <b v="0"/>
    <n v="0"/>
    <b v="0"/>
    <x v="34"/>
    <n v="0"/>
    <n v="0"/>
    <x v="0"/>
    <m/>
  </r>
  <r>
    <n v="1555"/>
    <x v="3953"/>
    <s v="I am traveling the coastline of Maine and will be taking pictures of all the scenery and lighthouses in the area."/>
    <n v="750"/>
    <n v="0"/>
    <x v="3"/>
    <x v="0"/>
    <s v="USD"/>
    <x v="3938"/>
    <x v="3960"/>
    <b v="0"/>
    <n v="0"/>
    <b v="0"/>
    <x v="34"/>
    <n v="0"/>
    <n v="0"/>
    <x v="0"/>
    <m/>
  </r>
  <r>
    <n v="1584"/>
    <x v="3954"/>
    <s v="25 Kansas State Parks in the next year. What a great adventure to take together. Join me. Together we can photo this beautiful state."/>
    <n v="1200"/>
    <n v="0"/>
    <x v="3"/>
    <x v="0"/>
    <s v="USD"/>
    <x v="3939"/>
    <x v="3961"/>
    <b v="0"/>
    <n v="0"/>
    <b v="0"/>
    <x v="24"/>
    <n v="0"/>
    <n v="0"/>
    <x v="0"/>
    <m/>
  </r>
  <r>
    <n v="1586"/>
    <x v="3955"/>
    <s v="Show the world the beauty that is in all of our back yards!"/>
    <n v="1500"/>
    <n v="0"/>
    <x v="3"/>
    <x v="0"/>
    <s v="USD"/>
    <x v="3940"/>
    <x v="3962"/>
    <b v="0"/>
    <n v="0"/>
    <b v="0"/>
    <x v="24"/>
    <n v="0"/>
    <n v="0"/>
    <x v="0"/>
    <m/>
  </r>
  <r>
    <n v="1588"/>
    <x v="3956"/>
    <s v="Southeast Texas as seen through the lens of a cell phone camera"/>
    <n v="516"/>
    <n v="0"/>
    <x v="3"/>
    <x v="0"/>
    <s v="USD"/>
    <x v="3941"/>
    <x v="3963"/>
    <b v="0"/>
    <n v="0"/>
    <b v="0"/>
    <x v="24"/>
    <n v="0"/>
    <n v="0"/>
    <x v="0"/>
    <m/>
  </r>
  <r>
    <n v="1589"/>
    <x v="3957"/>
    <s v="I want to be able to have my own photography inside a canvas and have it be displayed everywhere."/>
    <n v="1200"/>
    <n v="0"/>
    <x v="3"/>
    <x v="0"/>
    <s v="USD"/>
    <x v="3942"/>
    <x v="3964"/>
    <b v="0"/>
    <n v="0"/>
    <b v="0"/>
    <x v="24"/>
    <n v="0"/>
    <n v="0"/>
    <x v="0"/>
    <m/>
  </r>
  <r>
    <n v="1592"/>
    <x v="3958"/>
    <s v="A portfolio collage of beautiful pictures of authentic Pittsburgh locations and scenery."/>
    <n v="25"/>
    <n v="0"/>
    <x v="3"/>
    <x v="0"/>
    <s v="USD"/>
    <x v="3943"/>
    <x v="3965"/>
    <b v="0"/>
    <n v="0"/>
    <b v="0"/>
    <x v="24"/>
    <n v="0"/>
    <n v="0"/>
    <x v="0"/>
    <m/>
  </r>
  <r>
    <n v="1597"/>
    <x v="3959"/>
    <s v="We're starting up a new an improved way to do vacation rental management, but we need some funding to kick start it!"/>
    <n v="15000"/>
    <n v="0"/>
    <x v="3"/>
    <x v="0"/>
    <s v="USD"/>
    <x v="3944"/>
    <x v="3966"/>
    <b v="0"/>
    <n v="0"/>
    <b v="0"/>
    <x v="24"/>
    <n v="0"/>
    <n v="0"/>
    <x v="0"/>
    <m/>
  </r>
  <r>
    <n v="1599"/>
    <x v="3960"/>
    <s v="A London photographer trekking 5,895m up Africa's Mount Kilimanjaro to pursue and enrich a career."/>
    <n v="500"/>
    <n v="0"/>
    <x v="3"/>
    <x v="1"/>
    <s v="GBP"/>
    <x v="3945"/>
    <x v="3967"/>
    <b v="0"/>
    <n v="0"/>
    <b v="0"/>
    <x v="24"/>
    <n v="0"/>
    <n v="0"/>
    <x v="0"/>
    <m/>
  </r>
  <r>
    <n v="1705"/>
    <x v="3961"/>
    <s v="An instrumental album that ranges from hymns to contemporary music. All the music is recorded by myself."/>
    <n v="2000"/>
    <n v="0"/>
    <x v="3"/>
    <x v="0"/>
    <s v="USD"/>
    <x v="3946"/>
    <x v="3968"/>
    <b v="0"/>
    <n v="0"/>
    <b v="0"/>
    <x v="21"/>
    <n v="0"/>
    <n v="0"/>
    <x v="0"/>
    <m/>
  </r>
  <r>
    <n v="1706"/>
    <x v="3962"/>
    <s v="Unsere &quot;Aufgabe&quot; ist es, fÃ¼r Christen da zu sein die keiner Gemeinde angehÃ¶ren. Zudem spielt Lobpreis eine Zentrale Rolle."/>
    <n v="5500"/>
    <n v="0"/>
    <x v="3"/>
    <x v="2"/>
    <s v="EUR"/>
    <x v="3947"/>
    <x v="3969"/>
    <b v="0"/>
    <n v="0"/>
    <b v="0"/>
    <x v="21"/>
    <n v="0"/>
    <n v="0"/>
    <x v="0"/>
    <m/>
  </r>
  <r>
    <n v="1708"/>
    <x v="3963"/>
    <s v="A debut album for the New Gate Church's praise team; making a cd filled with original songs from a team of misfits with 1 goal in mind"/>
    <n v="7000"/>
    <n v="0"/>
    <x v="3"/>
    <x v="0"/>
    <s v="USD"/>
    <x v="3948"/>
    <x v="3970"/>
    <b v="0"/>
    <n v="0"/>
    <b v="0"/>
    <x v="21"/>
    <n v="0"/>
    <n v="0"/>
    <x v="0"/>
    <m/>
  </r>
  <r>
    <n v="1712"/>
    <x v="3964"/>
    <s v="Recording/equipment for MCM - a team of musicians who will help your local musicians to hold your own Cowboy Church with Gospel Music"/>
    <n v="5000"/>
    <n v="0"/>
    <x v="3"/>
    <x v="0"/>
    <s v="USD"/>
    <x v="3949"/>
    <x v="3971"/>
    <b v="0"/>
    <n v="0"/>
    <b v="0"/>
    <x v="21"/>
    <n v="0"/>
    <n v="0"/>
    <x v="0"/>
    <m/>
  </r>
  <r>
    <n v="1721"/>
    <x v="3965"/>
    <s v="Heavens calling is an album for people all over the world in need of a healing for the soul, positive mindset and total prosperity"/>
    <n v="5000"/>
    <n v="0"/>
    <x v="3"/>
    <x v="0"/>
    <s v="USD"/>
    <x v="3950"/>
    <x v="3972"/>
    <b v="0"/>
    <n v="0"/>
    <b v="0"/>
    <x v="21"/>
    <n v="0"/>
    <n v="0"/>
    <x v="0"/>
    <m/>
  </r>
  <r>
    <n v="1729"/>
    <x v="3966"/>
    <s v="A few years back, I was inspired to write some songs, turned out the messages are real but a little scary, I need help to produce."/>
    <n v="10000"/>
    <n v="0"/>
    <x v="3"/>
    <x v="0"/>
    <s v="USD"/>
    <x v="3951"/>
    <x v="3973"/>
    <b v="0"/>
    <n v="0"/>
    <b v="0"/>
    <x v="21"/>
    <n v="0"/>
    <n v="0"/>
    <x v="0"/>
    <m/>
  </r>
  <r>
    <n v="1730"/>
    <x v="3967"/>
    <s v="Hello, I am raising money to fund my first solo Album.  This project is my testimony that God is truly our shelter in the storm."/>
    <n v="3000"/>
    <n v="0"/>
    <x v="3"/>
    <x v="0"/>
    <s v="USD"/>
    <x v="3952"/>
    <x v="3974"/>
    <b v="0"/>
    <n v="0"/>
    <b v="0"/>
    <x v="21"/>
    <n v="0"/>
    <n v="0"/>
    <x v="0"/>
    <m/>
  </r>
  <r>
    <n v="1731"/>
    <x v="3968"/>
    <s v="We are a Christin Worship band looking to midwest tour. God Bless!"/>
    <n v="1000"/>
    <n v="0"/>
    <x v="3"/>
    <x v="0"/>
    <s v="USD"/>
    <x v="3953"/>
    <x v="3975"/>
    <b v="0"/>
    <n v="0"/>
    <b v="0"/>
    <x v="21"/>
    <n v="0"/>
    <n v="0"/>
    <x v="0"/>
    <m/>
  </r>
  <r>
    <n v="1732"/>
    <x v="3969"/>
    <s v="This event will be free to the public with approximately 20 Christian vocalist and choirs from several genres. Rock,Blue Grass,Hip Hop."/>
    <n v="4000"/>
    <n v="0"/>
    <x v="3"/>
    <x v="0"/>
    <s v="USD"/>
    <x v="3954"/>
    <x v="3976"/>
    <b v="0"/>
    <n v="0"/>
    <b v="0"/>
    <x v="21"/>
    <n v="0"/>
    <n v="0"/>
    <x v="0"/>
    <m/>
  </r>
  <r>
    <n v="1733"/>
    <x v="3970"/>
    <s v="I am trying to share the music I am blessed to have written. https://www.johncox4.com or https://reverbnation.com/johncox4"/>
    <n v="10000"/>
    <n v="0"/>
    <x v="3"/>
    <x v="0"/>
    <s v="USD"/>
    <x v="3955"/>
    <x v="3977"/>
    <b v="0"/>
    <n v="0"/>
    <b v="0"/>
    <x v="21"/>
    <n v="0"/>
    <n v="0"/>
    <x v="0"/>
    <m/>
  </r>
  <r>
    <n v="1740"/>
    <x v="3971"/>
    <s v="I recently recorded a new single. With your help I can return to the studio. Would you like to be part of my next worship project?"/>
    <n v="3000"/>
    <n v="0"/>
    <x v="3"/>
    <x v="0"/>
    <s v="USD"/>
    <x v="3956"/>
    <x v="3978"/>
    <b v="0"/>
    <n v="0"/>
    <b v="0"/>
    <x v="21"/>
    <n v="0"/>
    <n v="0"/>
    <x v="0"/>
    <m/>
  </r>
  <r>
    <n v="1766"/>
    <x v="3972"/>
    <s v="I want to create a beautiful book which documents the Melbourne music scene."/>
    <n v="1500"/>
    <n v="0"/>
    <x v="3"/>
    <x v="6"/>
    <s v="AUD"/>
    <x v="3957"/>
    <x v="3979"/>
    <b v="1"/>
    <n v="0"/>
    <b v="0"/>
    <x v="9"/>
    <n v="0"/>
    <n v="0"/>
    <x v="0"/>
    <m/>
  </r>
  <r>
    <n v="1813"/>
    <x v="3973"/>
    <s v="This project aims to document, Libyan photographic history; through both print and artisan mediums ."/>
    <n v="8750"/>
    <n v="0"/>
    <x v="3"/>
    <x v="1"/>
    <s v="GBP"/>
    <x v="3958"/>
    <x v="3980"/>
    <b v="0"/>
    <n v="0"/>
    <b v="0"/>
    <x v="9"/>
    <n v="0"/>
    <n v="0"/>
    <x v="0"/>
    <m/>
  </r>
  <r>
    <n v="1815"/>
    <x v="3974"/>
    <s v="Photographic roadtrip from Dallas/Ft Worth, Texas to Florida's beaches. A summer photography roadtrip project to include 5 states."/>
    <n v="3000"/>
    <n v="0"/>
    <x v="3"/>
    <x v="0"/>
    <s v="USD"/>
    <x v="3959"/>
    <x v="3981"/>
    <b v="0"/>
    <n v="0"/>
    <b v="0"/>
    <x v="9"/>
    <n v="0"/>
    <n v="0"/>
    <x v="0"/>
    <m/>
  </r>
  <r>
    <n v="1818"/>
    <x v="3975"/>
    <s v="We are all different, this is a way to honor and celebrate the authenticity in being different."/>
    <n v="15000"/>
    <n v="0"/>
    <x v="3"/>
    <x v="0"/>
    <s v="USD"/>
    <x v="3960"/>
    <x v="3982"/>
    <b v="0"/>
    <n v="0"/>
    <b v="0"/>
    <x v="9"/>
    <n v="0"/>
    <n v="0"/>
    <x v="0"/>
    <m/>
  </r>
  <r>
    <n v="1861"/>
    <x v="3976"/>
    <s v="A game for Apple &amp; Android devices that sees you get your own spacecraft, take on the competition, mine asteroids &amp; fight to survive."/>
    <n v="250000"/>
    <n v="0"/>
    <x v="3"/>
    <x v="1"/>
    <s v="GBP"/>
    <x v="3961"/>
    <x v="3983"/>
    <b v="0"/>
    <n v="0"/>
    <b v="0"/>
    <x v="25"/>
    <n v="0"/>
    <n v="0"/>
    <x v="0"/>
    <m/>
  </r>
  <r>
    <n v="1869"/>
    <x v="3977"/>
    <s v="CCRPG will be a 2D Pixel Art Game based on similar elements to the SNES game &quot;Zelda: A Link to the Past&quot; with RPG elements added in."/>
    <n v="10000"/>
    <n v="0"/>
    <x v="3"/>
    <x v="0"/>
    <s v="USD"/>
    <x v="3962"/>
    <x v="3984"/>
    <b v="0"/>
    <n v="0"/>
    <b v="0"/>
    <x v="25"/>
    <n v="0"/>
    <n v="0"/>
    <x v="0"/>
    <m/>
  </r>
  <r>
    <n v="1876"/>
    <x v="3978"/>
    <s v="An arcade styled side scroller. Help Bob the pilot steer his plane through hordes of migrating birds strapped with explosives."/>
    <n v="280"/>
    <n v="0"/>
    <x v="3"/>
    <x v="6"/>
    <s v="AUD"/>
    <x v="3963"/>
    <x v="3985"/>
    <b v="0"/>
    <n v="0"/>
    <b v="0"/>
    <x v="25"/>
    <n v="0"/>
    <n v="0"/>
    <x v="0"/>
    <m/>
  </r>
  <r>
    <n v="1877"/>
    <x v="3979"/>
    <s v="It's obvious you won't survive by your wits alone. Unfortunately that's all you've got, Chip. Run!"/>
    <n v="60"/>
    <n v="0"/>
    <x v="3"/>
    <x v="0"/>
    <s v="USD"/>
    <x v="3964"/>
    <x v="3986"/>
    <b v="0"/>
    <n v="0"/>
    <b v="0"/>
    <x v="25"/>
    <n v="0"/>
    <n v="0"/>
    <x v="0"/>
    <m/>
  </r>
  <r>
    <n v="1878"/>
    <x v="3980"/>
    <s v="Action game now playable on Android/iOS platforms and PC browsers. Easy gameplay even for starters yet hard to be skilled. Multi-player"/>
    <n v="8000"/>
    <n v="0"/>
    <x v="3"/>
    <x v="6"/>
    <s v="AUD"/>
    <x v="3965"/>
    <x v="3987"/>
    <b v="0"/>
    <n v="0"/>
    <b v="0"/>
    <x v="25"/>
    <n v="0"/>
    <n v="0"/>
    <x v="0"/>
    <m/>
  </r>
  <r>
    <n v="1982"/>
    <x v="3981"/>
    <s v="Express a very dark place in my childhood. Release my emotions through photography in a form of Art."/>
    <n v="180000"/>
    <n v="0"/>
    <x v="3"/>
    <x v="20"/>
    <s v="HKD"/>
    <x v="3966"/>
    <x v="3988"/>
    <b v="0"/>
    <n v="0"/>
    <b v="0"/>
    <x v="35"/>
    <n v="0"/>
    <n v="0"/>
    <x v="0"/>
    <m/>
  </r>
  <r>
    <n v="1993"/>
    <x v="3982"/>
    <s v="I am looking for help to open up an affordable photography studio in Cornwall for baby and family portraiture photography"/>
    <n v="2000"/>
    <n v="0"/>
    <x v="3"/>
    <x v="1"/>
    <s v="GBP"/>
    <x v="3967"/>
    <x v="3989"/>
    <b v="0"/>
    <n v="0"/>
    <b v="0"/>
    <x v="35"/>
    <n v="0"/>
    <n v="0"/>
    <x v="0"/>
    <m/>
  </r>
  <r>
    <n v="1994"/>
    <x v="3983"/>
    <s v="A program to preserve still imagery (photographs) and moving imagery captured on motion picture (film) stock, and videotape elements."/>
    <n v="3200"/>
    <n v="0"/>
    <x v="3"/>
    <x v="0"/>
    <s v="USD"/>
    <x v="3968"/>
    <x v="3990"/>
    <b v="0"/>
    <n v="0"/>
    <b v="0"/>
    <x v="35"/>
    <n v="0"/>
    <n v="0"/>
    <x v="0"/>
    <m/>
  </r>
  <r>
    <n v="1996"/>
    <x v="3984"/>
    <s v="I want to create a series of pictures of Life through the eyes - and capture some of the defining moments of our history now / to come."/>
    <n v="133800"/>
    <n v="0"/>
    <x v="3"/>
    <x v="0"/>
    <s v="USD"/>
    <x v="3969"/>
    <x v="3991"/>
    <b v="0"/>
    <n v="0"/>
    <b v="0"/>
    <x v="35"/>
    <n v="0"/>
    <n v="0"/>
    <x v="0"/>
    <m/>
  </r>
  <r>
    <n v="1997"/>
    <x v="3985"/>
    <s v="There is so many unseen places in the world, and I've made it my personal goal to show everyone through photography &amp; travel."/>
    <n v="6500"/>
    <n v="0"/>
    <x v="3"/>
    <x v="0"/>
    <s v="USD"/>
    <x v="3970"/>
    <x v="3992"/>
    <b v="0"/>
    <n v="0"/>
    <b v="0"/>
    <x v="35"/>
    <n v="0"/>
    <n v="0"/>
    <x v="0"/>
    <m/>
  </r>
  <r>
    <n v="2141"/>
    <x v="3986"/>
    <s v="A place where people can test out the latest video games, for an hourly fee. It's cheaper than wasting money on a $60 game that sucked"/>
    <n v="15000"/>
    <n v="0"/>
    <x v="3"/>
    <x v="0"/>
    <s v="USD"/>
    <x v="3971"/>
    <x v="3993"/>
    <b v="0"/>
    <n v="0"/>
    <b v="0"/>
    <x v="29"/>
    <n v="0"/>
    <n v="0"/>
    <x v="0"/>
    <m/>
  </r>
  <r>
    <n v="2149"/>
    <x v="3987"/>
    <s v="Project Gert is a sequel to the Android game Project Gert, for Xbox Live.  One character embodying two personality's, and sets of abilities.  "/>
    <n v="2000"/>
    <n v="0"/>
    <x v="3"/>
    <x v="0"/>
    <s v="USD"/>
    <x v="3972"/>
    <x v="3994"/>
    <b v="0"/>
    <n v="0"/>
    <b v="0"/>
    <x v="29"/>
    <n v="0"/>
    <n v="0"/>
    <x v="0"/>
    <m/>
  </r>
  <r>
    <n v="2404"/>
    <x v="3988"/>
    <s v="We would love another Donut Food Truck for your famous Square Donuts.  We have one successful truck and retail store open already!"/>
    <n v="15000"/>
    <n v="0"/>
    <x v="3"/>
    <x v="0"/>
    <s v="USD"/>
    <x v="3973"/>
    <x v="3995"/>
    <b v="0"/>
    <n v="0"/>
    <b v="0"/>
    <x v="37"/>
    <n v="0"/>
    <n v="0"/>
    <x v="0"/>
    <m/>
  </r>
  <r>
    <n v="2410"/>
    <x v="3989"/>
    <s v="Websters grill truck the best slow cooked meats on hot coals_x000a_Beef bisket, roast Lamb, roast chicken, Ribs, burgers, sliders,"/>
    <n v="15000"/>
    <n v="0"/>
    <x v="3"/>
    <x v="6"/>
    <s v="AUD"/>
    <x v="3974"/>
    <x v="3996"/>
    <b v="0"/>
    <n v="0"/>
    <b v="0"/>
    <x v="37"/>
    <n v="0"/>
    <n v="0"/>
    <x v="0"/>
    <m/>
  </r>
  <r>
    <n v="2412"/>
    <x v="3990"/>
    <s v="Fini les burgers ou les sandwichs : Ã  votre pause dÃ©jeuner, repartez avec votre barquette de grillade de bÅ“uf, canard ou poulet !"/>
    <n v="8000"/>
    <n v="0"/>
    <x v="3"/>
    <x v="3"/>
    <s v="EUR"/>
    <x v="3975"/>
    <x v="3997"/>
    <b v="0"/>
    <n v="0"/>
    <b v="0"/>
    <x v="37"/>
    <n v="0"/>
    <n v="0"/>
    <x v="0"/>
    <m/>
  </r>
  <r>
    <n v="2417"/>
    <x v="3991"/>
    <s v="I have been working on a recipe for 20 years now and need to perfect it!  Also want to do a gluten free version, then open a food truck"/>
    <n v="1000"/>
    <n v="0"/>
    <x v="3"/>
    <x v="0"/>
    <s v="USD"/>
    <x v="3976"/>
    <x v="3998"/>
    <b v="0"/>
    <n v="0"/>
    <b v="0"/>
    <x v="37"/>
    <n v="0"/>
    <n v="0"/>
    <x v="0"/>
    <m/>
  </r>
  <r>
    <n v="2419"/>
    <x v="3992"/>
    <s v="Farm to table, gourmet hippy hot dogs made from scratch with free range meats and organic produce: mind expanding recipes: TasteBudTrip"/>
    <n v="3000"/>
    <n v="0"/>
    <x v="3"/>
    <x v="0"/>
    <s v="USD"/>
    <x v="3977"/>
    <x v="3999"/>
    <b v="0"/>
    <n v="0"/>
    <b v="0"/>
    <x v="37"/>
    <n v="0"/>
    <n v="0"/>
    <x v="0"/>
    <m/>
  </r>
  <r>
    <n v="2426"/>
    <x v="3993"/>
    <s v="Aspiring to create a food truck with many delicious low calorie meals to encourage healthy eating while enjoying every bite."/>
    <n v="20000"/>
    <n v="0"/>
    <x v="3"/>
    <x v="0"/>
    <s v="USD"/>
    <x v="3978"/>
    <x v="4000"/>
    <b v="0"/>
    <n v="0"/>
    <b v="0"/>
    <x v="37"/>
    <n v="0"/>
    <n v="0"/>
    <x v="0"/>
    <m/>
  </r>
  <r>
    <n v="2433"/>
    <x v="3994"/>
    <s v="I want to create an amazing menu that no one eals has.I have great ideas like a non-traditional pb&amp;j thats wraped in an eggroll &amp; fried"/>
    <n v="10000"/>
    <n v="0"/>
    <x v="3"/>
    <x v="0"/>
    <s v="USD"/>
    <x v="3979"/>
    <x v="4001"/>
    <b v="0"/>
    <n v="0"/>
    <b v="0"/>
    <x v="37"/>
    <n v="0"/>
    <n v="0"/>
    <x v="0"/>
    <m/>
  </r>
  <r>
    <n v="2437"/>
    <x v="3995"/>
    <s v="Homemade Gumbo, Stews and Curry to be served hot and fresh everyday at any festival or concert we can attend."/>
    <n v="8000"/>
    <n v="0"/>
    <x v="3"/>
    <x v="0"/>
    <s v="USD"/>
    <x v="3980"/>
    <x v="4002"/>
    <b v="0"/>
    <n v="0"/>
    <b v="0"/>
    <x v="37"/>
    <n v="0"/>
    <n v="0"/>
    <x v="0"/>
    <m/>
  </r>
  <r>
    <n v="2439"/>
    <x v="3996"/>
    <s v="Expand cotton candy concession to include other foods and purchase a trailer to haul._x000a_Purchase unstuffed pets to fill with cotton candy"/>
    <n v="10000"/>
    <n v="0"/>
    <x v="3"/>
    <x v="0"/>
    <s v="USD"/>
    <x v="3981"/>
    <x v="4003"/>
    <b v="0"/>
    <n v="0"/>
    <b v="0"/>
    <x v="37"/>
    <n v="0"/>
    <n v="0"/>
    <x v="0"/>
    <m/>
  </r>
  <r>
    <n v="2503"/>
    <x v="3997"/>
    <s v="Cardinal Bistro will be Contemporary American dinning establishment based in Ventnor, NJ featuring local, seasonal ingredients."/>
    <n v="10000"/>
    <n v="0"/>
    <x v="3"/>
    <x v="0"/>
    <s v="USD"/>
    <x v="3982"/>
    <x v="4004"/>
    <b v="0"/>
    <n v="0"/>
    <b v="0"/>
    <x v="40"/>
    <n v="0"/>
    <n v="0"/>
    <x v="0"/>
    <m/>
  </r>
  <r>
    <n v="2504"/>
    <x v="3998"/>
    <s v="Halal Restaurant and Internet Cafe 20 percent of profits will go to building masjids."/>
    <n v="35000"/>
    <n v="0"/>
    <x v="3"/>
    <x v="0"/>
    <s v="USD"/>
    <x v="3983"/>
    <x v="4005"/>
    <b v="0"/>
    <n v="0"/>
    <b v="0"/>
    <x v="40"/>
    <n v="0"/>
    <n v="0"/>
    <x v="0"/>
    <m/>
  </r>
  <r>
    <n v="2505"/>
    <x v="3999"/>
    <s v="PASTATUTION- The act or practice of engaging in Pasta Making for money.  _x000a__x000a_Help us get the Arcobaleno Pasta Extruder!"/>
    <n v="7000"/>
    <n v="0"/>
    <x v="3"/>
    <x v="0"/>
    <s v="USD"/>
    <x v="3984"/>
    <x v="4006"/>
    <b v="0"/>
    <n v="0"/>
    <b v="0"/>
    <x v="40"/>
    <n v="0"/>
    <n v="0"/>
    <x v="0"/>
    <m/>
  </r>
  <r>
    <n v="2507"/>
    <x v="4000"/>
    <s v="Unique dishes for a unique city!."/>
    <n v="42850"/>
    <n v="0"/>
    <x v="3"/>
    <x v="0"/>
    <s v="USD"/>
    <x v="3985"/>
    <x v="4007"/>
    <b v="0"/>
    <n v="0"/>
    <b v="0"/>
    <x v="40"/>
    <n v="0"/>
    <n v="0"/>
    <x v="0"/>
    <m/>
  </r>
  <r>
    <n v="2508"/>
    <x v="4001"/>
    <s v="I make Amazing homemade fudge available in 18 flavors. I want to open my own business to be able to let my area eat my incredible fudge"/>
    <n v="20000"/>
    <n v="0"/>
    <x v="3"/>
    <x v="0"/>
    <s v="USD"/>
    <x v="3986"/>
    <x v="4008"/>
    <b v="0"/>
    <n v="0"/>
    <b v="0"/>
    <x v="40"/>
    <n v="0"/>
    <n v="0"/>
    <x v="0"/>
    <m/>
  </r>
  <r>
    <n v="2511"/>
    <x v="4002"/>
    <s v="Fresh Fast Food. A bbq ramen bar thats healthy, tasty and made to order right in front of your eyes....... From flame to bowl"/>
    <n v="100000"/>
    <n v="0"/>
    <x v="3"/>
    <x v="1"/>
    <s v="GBP"/>
    <x v="3987"/>
    <x v="4009"/>
    <b v="0"/>
    <n v="0"/>
    <b v="0"/>
    <x v="40"/>
    <n v="0"/>
    <n v="0"/>
    <x v="0"/>
    <m/>
  </r>
  <r>
    <n v="2512"/>
    <x v="4003"/>
    <s v="Somethin' Tasty is a unique coffee, pastry &amp; retail store. We consign from all local sources: pottery, glass &amp; art."/>
    <n v="1150"/>
    <n v="0"/>
    <x v="3"/>
    <x v="0"/>
    <s v="USD"/>
    <x v="3988"/>
    <x v="4010"/>
    <b v="0"/>
    <n v="0"/>
    <b v="0"/>
    <x v="40"/>
    <n v="0"/>
    <n v="0"/>
    <x v="0"/>
    <m/>
  </r>
  <r>
    <n v="2513"/>
    <x v="4004"/>
    <s v="Wir wollen einen Ort erschaffen an dem man sich wohlfÃ¼hlen kann, ein Ort an dem die Gedanken frei sind und man das Essen genieÃŸen kann."/>
    <n v="180000"/>
    <n v="0"/>
    <x v="3"/>
    <x v="2"/>
    <s v="EUR"/>
    <x v="3989"/>
    <x v="4011"/>
    <b v="0"/>
    <n v="0"/>
    <b v="0"/>
    <x v="40"/>
    <n v="0"/>
    <n v="0"/>
    <x v="0"/>
    <m/>
  </r>
  <r>
    <n v="2516"/>
    <x v="4005"/>
    <s v="Hi, everyone my name is Alex, and i want to create not just a cafe spot, but a place that gives everyone a nice warm homey feeling."/>
    <n v="22000"/>
    <n v="0"/>
    <x v="3"/>
    <x v="0"/>
    <s v="USD"/>
    <x v="3990"/>
    <x v="4012"/>
    <b v="0"/>
    <n v="0"/>
    <b v="0"/>
    <x v="40"/>
    <n v="0"/>
    <n v="0"/>
    <x v="0"/>
    <m/>
  </r>
  <r>
    <n v="2518"/>
    <x v="4006"/>
    <s v="I am traveling the backroads of Southern California, to discover the best out-of-the-way eateries the area has to offer"/>
    <n v="5000"/>
    <n v="0"/>
    <x v="3"/>
    <x v="0"/>
    <s v="USD"/>
    <x v="3991"/>
    <x v="4013"/>
    <b v="0"/>
    <n v="0"/>
    <b v="0"/>
    <x v="40"/>
    <n v="0"/>
    <n v="0"/>
    <x v="0"/>
    <m/>
  </r>
  <r>
    <n v="2520"/>
    <x v="4007"/>
    <s v="Aurora restaurant/night club, a Star Wars/Star Trek Science fiction community gathering place and club in the Tulsa/Oklahoma city area."/>
    <n v="100000"/>
    <n v="0"/>
    <x v="3"/>
    <x v="0"/>
    <s v="USD"/>
    <x v="3992"/>
    <x v="4014"/>
    <b v="0"/>
    <n v="0"/>
    <b v="0"/>
    <x v="40"/>
    <n v="0"/>
    <n v="0"/>
    <x v="0"/>
    <m/>
  </r>
  <r>
    <n v="2584"/>
    <x v="4008"/>
    <s v="Bringing quality food to the masses using local premium ingredients, but at a food truck price!"/>
    <n v="10000"/>
    <n v="0"/>
    <x v="3"/>
    <x v="0"/>
    <s v="USD"/>
    <x v="3993"/>
    <x v="4015"/>
    <b v="0"/>
    <n v="0"/>
    <b v="0"/>
    <x v="37"/>
    <n v="0"/>
    <n v="0"/>
    <x v="0"/>
    <m/>
  </r>
  <r>
    <n v="2590"/>
    <x v="4009"/>
    <s v="First in Perth self-contained eco-friendly coffee car based on Ford Fiesta. In the end of the projrct I need your help to make it real!"/>
    <n v="3000"/>
    <n v="0"/>
    <x v="3"/>
    <x v="6"/>
    <s v="AUD"/>
    <x v="3994"/>
    <x v="4016"/>
    <b v="0"/>
    <n v="0"/>
    <b v="0"/>
    <x v="37"/>
    <n v="0"/>
    <n v="0"/>
    <x v="0"/>
    <m/>
  </r>
  <r>
    <n v="2593"/>
    <x v="4010"/>
    <s v="What could be better than satisfying your hunger with ice cream or a taco (or both) from a 1970's mural van blastin disco music!"/>
    <n v="10000"/>
    <n v="0"/>
    <x v="3"/>
    <x v="0"/>
    <s v="USD"/>
    <x v="3995"/>
    <x v="4017"/>
    <b v="0"/>
    <n v="0"/>
    <b v="0"/>
    <x v="37"/>
    <n v="0"/>
    <n v="0"/>
    <x v="0"/>
    <m/>
  </r>
  <r>
    <n v="2642"/>
    <x v="4011"/>
    <s v="Innovatives MAschinenbau projekt mit verarbeitende Metalle vom Mars_x000a_Stehe mit Mars one einer hollÃ¤ndischen space company in cooperatio"/>
    <n v="500000"/>
    <n v="0"/>
    <x v="3"/>
    <x v="2"/>
    <s v="EUR"/>
    <x v="3996"/>
    <x v="4018"/>
    <b v="0"/>
    <n v="0"/>
    <b v="0"/>
    <x v="5"/>
    <n v="0"/>
    <n v="0"/>
    <x v="0"/>
    <m/>
  </r>
  <r>
    <n v="2686"/>
    <x v="4012"/>
    <s v="2 years after a car accident, I was told that I could no longer work... I want to change that AND create something amazing Fair FOOD!"/>
    <n v="30000"/>
    <n v="0"/>
    <x v="3"/>
    <x v="0"/>
    <s v="USD"/>
    <x v="3997"/>
    <x v="4019"/>
    <b v="0"/>
    <n v="0"/>
    <b v="0"/>
    <x v="37"/>
    <n v="0"/>
    <n v="0"/>
    <x v="0"/>
    <m/>
  </r>
  <r>
    <n v="2687"/>
    <x v="4013"/>
    <s v="Your American Pizzas, Wings, Stuffed Gouda Burger, Sweet &amp; Russet Potato Fries served on a food Truck!!"/>
    <n v="15000"/>
    <n v="0"/>
    <x v="3"/>
    <x v="0"/>
    <s v="USD"/>
    <x v="3998"/>
    <x v="4020"/>
    <b v="0"/>
    <n v="0"/>
    <b v="0"/>
    <x v="37"/>
    <n v="0"/>
    <n v="0"/>
    <x v="0"/>
    <m/>
  </r>
  <r>
    <n v="2699"/>
    <x v="4014"/>
    <s v="Hi, I want make my first bakery. Food truck was great, but I not have a car licence. So, help me to be my dream!"/>
    <n v="2"/>
    <n v="0"/>
    <x v="3"/>
    <x v="7"/>
    <s v="CAD"/>
    <x v="3999"/>
    <x v="4021"/>
    <b v="0"/>
    <n v="0"/>
    <b v="0"/>
    <x v="37"/>
    <n v="0"/>
    <n v="0"/>
    <x v="0"/>
    <m/>
  </r>
  <r>
    <n v="2743"/>
    <x v="4015"/>
    <s v="One Christmas every child was naughty, and Santa's son _x000a_St. Nick Jr sacrifices all his gifts over his whole life, for the children"/>
    <n v="5999"/>
    <n v="0"/>
    <x v="3"/>
    <x v="0"/>
    <s v="USD"/>
    <x v="4000"/>
    <x v="4022"/>
    <b v="0"/>
    <n v="0"/>
    <b v="0"/>
    <x v="32"/>
    <n v="0"/>
    <n v="0"/>
    <x v="0"/>
    <m/>
  </r>
  <r>
    <n v="2750"/>
    <x v="4016"/>
    <s v="This is a journal where parents daily write something positive about their child.  Places for pictures, too."/>
    <n v="1999"/>
    <n v="0"/>
    <x v="3"/>
    <x v="0"/>
    <s v="USD"/>
    <x v="4001"/>
    <x v="4023"/>
    <b v="0"/>
    <n v="0"/>
    <b v="0"/>
    <x v="32"/>
    <n v="0"/>
    <n v="0"/>
    <x v="0"/>
    <m/>
  </r>
  <r>
    <n v="2751"/>
    <x v="4017"/>
    <s v="&quot;Daddy what's a divorce?&quot; A child gains insight and wisdom to the miracles of GOD and helps a family reunite; in &quot; GRACE SAVES THE DAY&quot;"/>
    <n v="3274"/>
    <n v="0"/>
    <x v="3"/>
    <x v="0"/>
    <s v="USD"/>
    <x v="4002"/>
    <x v="4024"/>
    <b v="0"/>
    <n v="0"/>
    <b v="0"/>
    <x v="32"/>
    <n v="0"/>
    <n v="0"/>
    <x v="0"/>
    <m/>
  </r>
  <r>
    <n v="2754"/>
    <x v="4018"/>
    <s v="I have been a writer all my life. But until recently never a parent. I want to write a children book for my children, and yours!"/>
    <n v="10000"/>
    <n v="0"/>
    <x v="3"/>
    <x v="0"/>
    <s v="USD"/>
    <x v="4003"/>
    <x v="4025"/>
    <b v="0"/>
    <n v="0"/>
    <b v="0"/>
    <x v="32"/>
    <n v="0"/>
    <n v="0"/>
    <x v="0"/>
    <m/>
  </r>
  <r>
    <n v="2760"/>
    <x v="4019"/>
    <s v="A fantastic Doggie Adventure filled with laughter, tears and heroics. Lets get a fresh New Edition of Bosley published for all to enjoy"/>
    <n v="5000"/>
    <n v="0"/>
    <x v="3"/>
    <x v="1"/>
    <s v="GBP"/>
    <x v="4004"/>
    <x v="4026"/>
    <b v="0"/>
    <n v="0"/>
    <b v="0"/>
    <x v="32"/>
    <n v="0"/>
    <n v="0"/>
    <x v="0"/>
    <m/>
  </r>
  <r>
    <n v="2765"/>
    <x v="4020"/>
    <s v="I am writing an illustrated book for children ages 3 to 7 that meshes technology in everyday life stories."/>
    <n v="4000"/>
    <n v="0"/>
    <x v="3"/>
    <x v="0"/>
    <s v="USD"/>
    <x v="4005"/>
    <x v="4027"/>
    <b v="0"/>
    <n v="0"/>
    <b v="0"/>
    <x v="32"/>
    <n v="0"/>
    <n v="0"/>
    <x v="0"/>
    <m/>
  </r>
  <r>
    <n v="2771"/>
    <x v="4021"/>
    <s v="Hello Vermont are books that demonstrate the 4 seasons. Subtitles: Soggy Spring, Sizzling Summer, Fabulous Fall &amp; Winter Wonderland."/>
    <n v="19980"/>
    <n v="0"/>
    <x v="3"/>
    <x v="0"/>
    <s v="USD"/>
    <x v="4006"/>
    <x v="4028"/>
    <b v="0"/>
    <n v="0"/>
    <b v="0"/>
    <x v="32"/>
    <n v="0"/>
    <n v="0"/>
    <x v="0"/>
    <m/>
  </r>
  <r>
    <n v="2772"/>
    <x v="4022"/>
    <s v="See the little boy in the photo? Doesn't he look angelic? Wouldn't you like to read his story? Take a look at this......."/>
    <n v="8000"/>
    <n v="0"/>
    <x v="3"/>
    <x v="0"/>
    <s v="USD"/>
    <x v="4007"/>
    <x v="4029"/>
    <b v="0"/>
    <n v="0"/>
    <b v="0"/>
    <x v="32"/>
    <n v="0"/>
    <n v="0"/>
    <x v="0"/>
    <m/>
  </r>
  <r>
    <n v="2780"/>
    <x v="4023"/>
    <s v="Turn the World with my kids, and then write a book with the advice for traveling with baby"/>
    <n v="100000"/>
    <n v="0"/>
    <x v="3"/>
    <x v="4"/>
    <s v="EUR"/>
    <x v="4008"/>
    <x v="4030"/>
    <b v="0"/>
    <n v="0"/>
    <b v="0"/>
    <x v="32"/>
    <n v="0"/>
    <n v="0"/>
    <x v="0"/>
    <m/>
  </r>
  <r>
    <n v="2842"/>
    <x v="4024"/>
    <s v="A play performed at the FCO Global Summit on the Preventing Sexual Violence Initiative, hosted by William Hague and Angelina Jolie"/>
    <n v="1500"/>
    <n v="0"/>
    <x v="3"/>
    <x v="1"/>
    <s v="GBP"/>
    <x v="4009"/>
    <x v="4031"/>
    <b v="0"/>
    <n v="0"/>
    <b v="0"/>
    <x v="4"/>
    <n v="0"/>
    <n v="0"/>
    <x v="0"/>
    <m/>
  </r>
  <r>
    <n v="2843"/>
    <x v="4025"/>
    <s v="We're high school students directing a film adaptation of the play, Fallen Angels, written by NoÃ«l Coward and set in the 1920's."/>
    <n v="1200"/>
    <n v="0"/>
    <x v="3"/>
    <x v="0"/>
    <s v="USD"/>
    <x v="4010"/>
    <x v="4032"/>
    <b v="0"/>
    <n v="0"/>
    <b v="0"/>
    <x v="4"/>
    <n v="0"/>
    <n v="0"/>
    <x v="0"/>
    <m/>
  </r>
  <r>
    <n v="2846"/>
    <x v="4026"/>
    <s v="SIN, has an important message, outstanding music, uplifting performances and amazing entertainment. SIN, is a &quot;must see&quot; for everyone!"/>
    <n v="8000"/>
    <n v="0"/>
    <x v="3"/>
    <x v="0"/>
    <s v="USD"/>
    <x v="4011"/>
    <x v="4033"/>
    <b v="0"/>
    <n v="0"/>
    <b v="0"/>
    <x v="4"/>
    <n v="0"/>
    <n v="0"/>
    <x v="0"/>
    <m/>
  </r>
  <r>
    <n v="2847"/>
    <x v="4027"/>
    <s v="Dark secrets come to light when Mariah meets Stella. They find a way to face the south's largest elephant in the room: RACISM."/>
    <n v="2000"/>
    <n v="0"/>
    <x v="3"/>
    <x v="0"/>
    <s v="USD"/>
    <x v="4012"/>
    <x v="4034"/>
    <b v="0"/>
    <n v="0"/>
    <b v="0"/>
    <x v="4"/>
    <n v="0"/>
    <n v="0"/>
    <x v="0"/>
    <m/>
  </r>
  <r>
    <n v="2851"/>
    <x v="4028"/>
    <s v="Set in Southern America â€œThe Divideâ€ is a stage play that touches on the issues that are forefront in America and the world."/>
    <n v="4500"/>
    <n v="0"/>
    <x v="3"/>
    <x v="9"/>
    <s v="EUR"/>
    <x v="4013"/>
    <x v="4035"/>
    <b v="0"/>
    <n v="0"/>
    <b v="0"/>
    <x v="4"/>
    <n v="0"/>
    <n v="0"/>
    <x v="0"/>
    <m/>
  </r>
  <r>
    <n v="2853"/>
    <x v="4029"/>
    <s v="Much has been written by women on breast cancer. Yet, there is little that has been written for the theatre on this by men. I have!"/>
    <n v="9500"/>
    <n v="0"/>
    <x v="3"/>
    <x v="7"/>
    <s v="CAD"/>
    <x v="4014"/>
    <x v="4036"/>
    <b v="0"/>
    <n v="0"/>
    <b v="0"/>
    <x v="4"/>
    <n v="0"/>
    <n v="0"/>
    <x v="0"/>
    <m/>
  </r>
  <r>
    <n v="2858"/>
    <x v="4030"/>
    <s v="Een Gay Party in het centrum van Amersfoort. _x000a_Een geweldige avond uit, met een show, optredens en DJ's."/>
    <n v="1000"/>
    <n v="0"/>
    <x v="3"/>
    <x v="14"/>
    <s v="EUR"/>
    <x v="4015"/>
    <x v="4037"/>
    <b v="0"/>
    <n v="0"/>
    <b v="0"/>
    <x v="4"/>
    <n v="0"/>
    <n v="0"/>
    <x v="0"/>
    <m/>
  </r>
  <r>
    <n v="2865"/>
    <x v="4031"/>
    <s v="Prepare to be Swept Away. Three short plays from three master playwrights; LANDFALL, SNIPER and DANGERS of TOBACCO!"/>
    <n v="2888"/>
    <n v="0"/>
    <x v="3"/>
    <x v="0"/>
    <s v="USD"/>
    <x v="4016"/>
    <x v="4038"/>
    <b v="0"/>
    <n v="0"/>
    <b v="0"/>
    <x v="4"/>
    <n v="0"/>
    <n v="0"/>
    <x v="0"/>
    <m/>
  </r>
  <r>
    <n v="2872"/>
    <x v="4032"/>
    <s v="Local Theatre group in Loudoun County, Virginia. Looking for funds to start producing shows!"/>
    <n v="3000"/>
    <n v="0"/>
    <x v="3"/>
    <x v="0"/>
    <s v="USD"/>
    <x v="4017"/>
    <x v="4039"/>
    <b v="0"/>
    <n v="0"/>
    <b v="0"/>
    <x v="4"/>
    <n v="0"/>
    <n v="0"/>
    <x v="0"/>
    <m/>
  </r>
  <r>
    <n v="2876"/>
    <x v="4033"/>
    <s v="Charlotte NC playwright looking to showcase a series of three stage plays.  Plays are funny, completed and ready to run!"/>
    <n v="150000"/>
    <n v="0"/>
    <x v="3"/>
    <x v="0"/>
    <s v="USD"/>
    <x v="4018"/>
    <x v="4040"/>
    <b v="0"/>
    <n v="0"/>
    <b v="0"/>
    <x v="4"/>
    <n v="0"/>
    <n v="0"/>
    <x v="0"/>
    <m/>
  </r>
  <r>
    <n v="2881"/>
    <x v="4034"/>
    <s v="&quot;The struggles of Alzheimer's  &amp; Alcoholism. &quot;Courage is the quiet voice at the end of the day, saying, I will try again tomorrow.&quot;"/>
    <n v="5500"/>
    <n v="0"/>
    <x v="3"/>
    <x v="0"/>
    <s v="USD"/>
    <x v="4019"/>
    <x v="4041"/>
    <b v="0"/>
    <n v="0"/>
    <b v="0"/>
    <x v="4"/>
    <n v="0"/>
    <n v="0"/>
    <x v="0"/>
    <m/>
  </r>
  <r>
    <n v="2888"/>
    <x v="4035"/>
    <s v="We're dedicated to writing &amp; producing plays, infusing inspirational, universal principles that aren't commonly displayed in America."/>
    <n v="30000"/>
    <n v="0"/>
    <x v="3"/>
    <x v="0"/>
    <s v="USD"/>
    <x v="4020"/>
    <x v="4042"/>
    <b v="0"/>
    <n v="0"/>
    <b v="0"/>
    <x v="4"/>
    <n v="0"/>
    <n v="0"/>
    <x v="0"/>
    <m/>
  </r>
  <r>
    <n v="2894"/>
    <x v="4036"/>
    <s v="This Is A Story About A Woman A Man And A Woman"/>
    <n v="50000"/>
    <n v="0"/>
    <x v="3"/>
    <x v="0"/>
    <s v="USD"/>
    <x v="4021"/>
    <x v="4043"/>
    <b v="0"/>
    <n v="0"/>
    <b v="0"/>
    <x v="4"/>
    <n v="0"/>
    <n v="0"/>
    <x v="0"/>
    <m/>
  </r>
  <r>
    <n v="2899"/>
    <x v="4037"/>
    <s v="Sex, intrigue, lust, &amp; love; follow the lives of two individuals as their romance turns from innocent online flirting to something more"/>
    <n v="10000"/>
    <n v="0"/>
    <x v="3"/>
    <x v="0"/>
    <s v="USD"/>
    <x v="4022"/>
    <x v="4044"/>
    <b v="0"/>
    <n v="0"/>
    <b v="0"/>
    <x v="4"/>
    <n v="0"/>
    <n v="0"/>
    <x v="0"/>
    <m/>
  </r>
  <r>
    <n v="2943"/>
    <x v="4038"/>
    <s v="Building a Resource Network and Funding Capacity to support, empower and promote Afrocentric Arts in Metro Columbus"/>
    <n v="3000"/>
    <n v="0"/>
    <x v="3"/>
    <x v="0"/>
    <s v="USD"/>
    <x v="4023"/>
    <x v="4045"/>
    <b v="0"/>
    <n v="0"/>
    <b v="0"/>
    <x v="12"/>
    <n v="0"/>
    <n v="0"/>
    <x v="0"/>
    <m/>
  </r>
  <r>
    <n v="2945"/>
    <x v="4039"/>
    <s v="Where people that enjoy theater, or just something new can go to have fun and experience varying types of theater in Albuquerque."/>
    <n v="50000"/>
    <n v="0"/>
    <x v="3"/>
    <x v="0"/>
    <s v="USD"/>
    <x v="4024"/>
    <x v="4046"/>
    <b v="0"/>
    <n v="0"/>
    <b v="0"/>
    <x v="12"/>
    <n v="0"/>
    <n v="0"/>
    <x v="0"/>
    <m/>
  </r>
  <r>
    <n v="2950"/>
    <x v="4040"/>
    <s v="Help www.KidZoneMuseum.org grow to serve children 1-18 with science, engineering, arts and PLAY especially low-income families."/>
    <n v="5000000"/>
    <n v="0"/>
    <x v="3"/>
    <x v="0"/>
    <s v="USD"/>
    <x v="4025"/>
    <x v="4047"/>
    <b v="0"/>
    <n v="0"/>
    <b v="0"/>
    <x v="12"/>
    <n v="0"/>
    <n v="0"/>
    <x v="0"/>
    <m/>
  </r>
  <r>
    <n v="3054"/>
    <x v="4041"/>
    <s v="A &quot;haunted house&quot; that benefits the community by helping local college students with volunteer hours and helping out local charities."/>
    <n v="300"/>
    <n v="0"/>
    <x v="3"/>
    <x v="0"/>
    <s v="USD"/>
    <x v="4026"/>
    <x v="4048"/>
    <b v="0"/>
    <n v="0"/>
    <b v="0"/>
    <x v="12"/>
    <n v="0"/>
    <n v="0"/>
    <x v="0"/>
    <m/>
  </r>
  <r>
    <n v="3056"/>
    <x v="4042"/>
    <s v="Looking to establish a communal space for art shows, bands, farmer's markets, environmental education, and traditional skills."/>
    <n v="25000"/>
    <n v="0"/>
    <x v="3"/>
    <x v="0"/>
    <s v="USD"/>
    <x v="4027"/>
    <x v="4049"/>
    <b v="0"/>
    <n v="0"/>
    <b v="0"/>
    <x v="12"/>
    <n v="0"/>
    <n v="0"/>
    <x v="0"/>
    <m/>
  </r>
  <r>
    <n v="3057"/>
    <x v="4043"/>
    <s v="A series of 6 educational theme parks. This project is to fund the plans and 3D designs required to build the first park."/>
    <n v="50000"/>
    <n v="0"/>
    <x v="3"/>
    <x v="1"/>
    <s v="GBP"/>
    <x v="4028"/>
    <x v="4050"/>
    <b v="0"/>
    <n v="0"/>
    <b v="0"/>
    <x v="12"/>
    <n v="0"/>
    <n v="0"/>
    <x v="0"/>
    <m/>
  </r>
  <r>
    <n v="3061"/>
    <x v="4044"/>
    <s v="Save a historic Local theater."/>
    <n v="1000000"/>
    <n v="0"/>
    <x v="3"/>
    <x v="0"/>
    <s v="USD"/>
    <x v="4029"/>
    <x v="4051"/>
    <b v="0"/>
    <n v="0"/>
    <b v="0"/>
    <x v="12"/>
    <n v="0"/>
    <n v="0"/>
    <x v="0"/>
    <m/>
  </r>
  <r>
    <n v="3082"/>
    <x v="4045"/>
    <s v="Help expand the time of everyones favorite magic store!  It currently limited to 3 days a week. If not for you, then the children!"/>
    <n v="9000"/>
    <n v="0"/>
    <x v="3"/>
    <x v="0"/>
    <s v="USD"/>
    <x v="4030"/>
    <x v="4052"/>
    <b v="0"/>
    <n v="0"/>
    <b v="0"/>
    <x v="12"/>
    <n v="0"/>
    <n v="0"/>
    <x v="0"/>
    <m/>
  </r>
  <r>
    <n v="3114"/>
    <x v="4046"/>
    <s v="A scary place to bring your friends. Interactive so that the people that were scared before get to scare others later. A diner on site."/>
    <n v="75000"/>
    <n v="0"/>
    <x v="3"/>
    <x v="0"/>
    <s v="USD"/>
    <x v="4031"/>
    <x v="4053"/>
    <b v="0"/>
    <n v="0"/>
    <b v="0"/>
    <x v="12"/>
    <n v="0"/>
    <n v="0"/>
    <x v="0"/>
    <m/>
  </r>
  <r>
    <n v="3190"/>
    <x v="4047"/>
    <s v="Call It A Day Productions is putting on their first full production in December and every little bit helps!"/>
    <n v="4000"/>
    <n v="0"/>
    <x v="3"/>
    <x v="7"/>
    <s v="CAD"/>
    <x v="4032"/>
    <x v="4054"/>
    <b v="0"/>
    <n v="0"/>
    <b v="0"/>
    <x v="20"/>
    <n v="0"/>
    <n v="0"/>
    <x v="0"/>
    <m/>
  </r>
  <r>
    <n v="3194"/>
    <x v="4048"/>
    <s v="P.A.C.K (Performing Arts Camp for Kids) Musical Theater, Instrumental Music, Vocal Music, Dance, Visual Arts, and Physical Education!"/>
    <n v="11000"/>
    <n v="0"/>
    <x v="3"/>
    <x v="0"/>
    <s v="USD"/>
    <x v="4033"/>
    <x v="4055"/>
    <b v="0"/>
    <n v="0"/>
    <b v="0"/>
    <x v="20"/>
    <n v="0"/>
    <n v="0"/>
    <x v="0"/>
    <m/>
  </r>
  <r>
    <n v="3204"/>
    <x v="4049"/>
    <s v="Based on the hit game, Trip and Grace's marriage is falling apart. It's up to the audience to determine the fate of their relationship."/>
    <n v="500"/>
    <n v="0"/>
    <x v="3"/>
    <x v="0"/>
    <s v="USD"/>
    <x v="4034"/>
    <x v="4056"/>
    <b v="0"/>
    <n v="0"/>
    <b v="0"/>
    <x v="20"/>
    <n v="0"/>
    <n v="0"/>
    <x v="0"/>
    <m/>
  </r>
  <r>
    <n v="3206"/>
    <x v="4050"/>
    <s v="PTYA is a non-profit musical theater group for kids ages 7-18 that teaches the importance of self expression through the arts."/>
    <n v="5000"/>
    <n v="0"/>
    <x v="3"/>
    <x v="0"/>
    <s v="USD"/>
    <x v="4035"/>
    <x v="4057"/>
    <b v="0"/>
    <n v="0"/>
    <b v="0"/>
    <x v="20"/>
    <n v="0"/>
    <n v="0"/>
    <x v="0"/>
    <m/>
  </r>
  <r>
    <n v="3628"/>
    <x v="4051"/>
    <s v="I am asking for public funding to help put together a musical tribute titled &quot;Blast From The Past&quot; reenacting famous HipHop, RnB acts."/>
    <n v="100000"/>
    <n v="0"/>
    <x v="3"/>
    <x v="0"/>
    <s v="USD"/>
    <x v="4036"/>
    <x v="4058"/>
    <b v="0"/>
    <n v="0"/>
    <b v="0"/>
    <x v="20"/>
    <n v="0"/>
    <n v="0"/>
    <x v="0"/>
    <m/>
  </r>
  <r>
    <n v="3636"/>
    <x v="4052"/>
    <s v="The Brotherâ€™s of B-block is a musical play. A new take on &quot;OZ&quot; _x000a_The Wizard of OZ meets HBO's OZ."/>
    <n v="150000"/>
    <n v="0"/>
    <x v="3"/>
    <x v="0"/>
    <s v="USD"/>
    <x v="4037"/>
    <x v="4059"/>
    <b v="0"/>
    <n v="0"/>
    <b v="0"/>
    <x v="20"/>
    <n v="0"/>
    <n v="0"/>
    <x v="0"/>
    <m/>
  </r>
  <r>
    <n v="3641"/>
    <x v="4053"/>
    <s v="See Pryor from his teenage years to his last breath featuring his past wives, closest friends. &amp; his fan favorite character Mudbone."/>
    <n v="3000"/>
    <n v="0"/>
    <x v="3"/>
    <x v="0"/>
    <s v="USD"/>
    <x v="4038"/>
    <x v="4060"/>
    <b v="0"/>
    <n v="0"/>
    <b v="0"/>
    <x v="20"/>
    <n v="0"/>
    <n v="0"/>
    <x v="0"/>
    <m/>
  </r>
  <r>
    <n v="3643"/>
    <x v="4054"/>
    <s v="It feels like the first time. Like the very first time everyone's coming-of-age comes to the stage. Think 'Wicked', with bad acne."/>
    <n v="25000"/>
    <n v="0"/>
    <x v="3"/>
    <x v="0"/>
    <s v="USD"/>
    <x v="4039"/>
    <x v="4061"/>
    <b v="0"/>
    <n v="0"/>
    <b v="0"/>
    <x v="20"/>
    <n v="0"/>
    <n v="0"/>
    <x v="0"/>
    <m/>
  </r>
  <r>
    <n v="3733"/>
    <x v="4055"/>
    <s v="want to donate tickets to residents who live in the community that cant afford the 35.00 price of ticket"/>
    <n v="1500"/>
    <n v="0"/>
    <x v="3"/>
    <x v="0"/>
    <s v="USD"/>
    <x v="4040"/>
    <x v="4062"/>
    <b v="0"/>
    <n v="0"/>
    <b v="0"/>
    <x v="4"/>
    <n v="0"/>
    <n v="0"/>
    <x v="0"/>
    <m/>
  </r>
  <r>
    <n v="3741"/>
    <x v="4056"/>
    <s v="A small community with a love for theater would like to continue. Help the children of this community continue."/>
    <n v="20000"/>
    <n v="0"/>
    <x v="3"/>
    <x v="0"/>
    <s v="USD"/>
    <x v="4041"/>
    <x v="4063"/>
    <b v="0"/>
    <n v="0"/>
    <b v="0"/>
    <x v="4"/>
    <n v="0"/>
    <n v="0"/>
    <x v="0"/>
    <m/>
  </r>
  <r>
    <n v="3743"/>
    <x v="4057"/>
    <s v="I'm taking the Adventures of Huckleberry Finn puppet show down the Mississippi River!"/>
    <n v="2200"/>
    <n v="0"/>
    <x v="3"/>
    <x v="0"/>
    <s v="USD"/>
    <x v="4042"/>
    <x v="4064"/>
    <b v="0"/>
    <n v="0"/>
    <b v="0"/>
    <x v="4"/>
    <n v="0"/>
    <n v="0"/>
    <x v="0"/>
    <m/>
  </r>
  <r>
    <n v="3744"/>
    <x v="4058"/>
    <s v="This summer, The Spotlight Players are celebrating Christmas in July with a presentation of Ken Ludwig's side splitting comedy."/>
    <n v="1200"/>
    <n v="0"/>
    <x v="3"/>
    <x v="0"/>
    <s v="USD"/>
    <x v="4043"/>
    <x v="4065"/>
    <b v="0"/>
    <n v="0"/>
    <b v="0"/>
    <x v="4"/>
    <n v="0"/>
    <n v="0"/>
    <x v="0"/>
    <m/>
  </r>
  <r>
    <n v="3790"/>
    <x v="4059"/>
    <s v="As a non profit graduate student at Penn,my passion is the arts, we need support to fund our new CHILDREN's DINNER THEATRE"/>
    <n v="15000"/>
    <n v="0"/>
    <x v="3"/>
    <x v="0"/>
    <s v="USD"/>
    <x v="4044"/>
    <x v="4066"/>
    <b v="0"/>
    <n v="0"/>
    <b v="0"/>
    <x v="20"/>
    <n v="0"/>
    <n v="0"/>
    <x v="0"/>
    <m/>
  </r>
  <r>
    <n v="3791"/>
    <x v="4060"/>
    <s v="Spin! is an original musical comedy-drama presented by Blue Palm Productions."/>
    <n v="1500"/>
    <n v="0"/>
    <x v="3"/>
    <x v="0"/>
    <s v="USD"/>
    <x v="4045"/>
    <x v="4067"/>
    <b v="0"/>
    <n v="0"/>
    <b v="0"/>
    <x v="20"/>
    <n v="0"/>
    <n v="0"/>
    <x v="0"/>
    <m/>
  </r>
  <r>
    <n v="3802"/>
    <x v="4061"/>
    <s v="A musical about how Shakespeare was inspired to write only his own plays after the co-authored play Henry VI was taken."/>
    <n v="3000"/>
    <n v="0"/>
    <x v="3"/>
    <x v="0"/>
    <s v="USD"/>
    <x v="4046"/>
    <x v="4068"/>
    <b v="0"/>
    <n v="0"/>
    <b v="0"/>
    <x v="20"/>
    <n v="0"/>
    <n v="0"/>
    <x v="0"/>
    <m/>
  </r>
  <r>
    <n v="3804"/>
    <x v="4062"/>
    <s v="Basement Theatrics is producing Spring Awakening July 22-31, 2016 at 12th Ave Arts in Seattle, WA! Help make this the best it can be!"/>
    <n v="8000"/>
    <n v="0"/>
    <x v="3"/>
    <x v="0"/>
    <s v="USD"/>
    <x v="4047"/>
    <x v="4069"/>
    <b v="0"/>
    <n v="0"/>
    <b v="0"/>
    <x v="20"/>
    <n v="0"/>
    <n v="0"/>
    <x v="0"/>
    <m/>
  </r>
  <r>
    <n v="3863"/>
    <x v="4063"/>
    <s v="Umma Yemaya is  a play that examines the challenges of unconventional love. The Lady  and the Artist create their own world for love."/>
    <n v="6000"/>
    <n v="0"/>
    <x v="3"/>
    <x v="0"/>
    <s v="USD"/>
    <x v="4048"/>
    <x v="4070"/>
    <b v="0"/>
    <n v="0"/>
    <b v="0"/>
    <x v="4"/>
    <n v="0"/>
    <n v="0"/>
    <x v="0"/>
    <m/>
  </r>
  <r>
    <n v="3892"/>
    <x v="4064"/>
    <s v="Saloon owner Gertude Blum mistrusts all men and scorns love, but sailor Harry Bales' romantic dreams force her to face her tragic past."/>
    <n v="1000"/>
    <n v="0"/>
    <x v="3"/>
    <x v="0"/>
    <s v="USD"/>
    <x v="4049"/>
    <x v="4071"/>
    <b v="0"/>
    <n v="0"/>
    <b v="0"/>
    <x v="4"/>
    <n v="0"/>
    <n v="0"/>
    <x v="0"/>
    <m/>
  </r>
  <r>
    <n v="3903"/>
    <x v="4065"/>
    <s v="Based on the novel â€œKnow Thy Lawâ€, this powerful play gives the insight and understanding of the power of knowing the law of the land."/>
    <n v="1500"/>
    <n v="0"/>
    <x v="3"/>
    <x v="0"/>
    <s v="USD"/>
    <x v="4050"/>
    <x v="4072"/>
    <b v="0"/>
    <n v="0"/>
    <b v="0"/>
    <x v="4"/>
    <n v="0"/>
    <n v="0"/>
    <x v="0"/>
    <m/>
  </r>
  <r>
    <n v="3916"/>
    <x v="4066"/>
    <s v="We're a small group of University students who need a little help making our final exam production the best product possible."/>
    <n v="2000"/>
    <n v="0"/>
    <x v="3"/>
    <x v="15"/>
    <s v="DKK"/>
    <x v="4051"/>
    <x v="4073"/>
    <b v="0"/>
    <n v="0"/>
    <b v="0"/>
    <x v="4"/>
    <n v="0"/>
    <n v="0"/>
    <x v="0"/>
    <m/>
  </r>
  <r>
    <n v="3921"/>
    <x v="4067"/>
    <s v="CLTC are crowdfunding for our latest production - Joe Calarco's brilliant adaptation of Shakespeare's most loved tragedy."/>
    <n v="3000"/>
    <n v="0"/>
    <x v="3"/>
    <x v="1"/>
    <s v="GBP"/>
    <x v="4052"/>
    <x v="4074"/>
    <b v="0"/>
    <n v="0"/>
    <b v="0"/>
    <x v="4"/>
    <n v="0"/>
    <n v="0"/>
    <x v="0"/>
    <m/>
  </r>
  <r>
    <n v="3930"/>
    <x v="4068"/>
    <s v="We are a new and exciting semi-pro  theatre company who will support &amp; hire local actors &amp; writers in Brisbane &amp; Queensland."/>
    <n v="10000"/>
    <n v="0"/>
    <x v="3"/>
    <x v="6"/>
    <s v="AUD"/>
    <x v="4053"/>
    <x v="4075"/>
    <b v="0"/>
    <n v="0"/>
    <b v="0"/>
    <x v="4"/>
    <n v="0"/>
    <n v="0"/>
    <x v="0"/>
    <m/>
  </r>
  <r>
    <n v="3931"/>
    <x v="4069"/>
    <s v="An original stage play designed to bring to light the long-term effects on adult survivors of childhood sexual abuse. We do survive!"/>
    <n v="8000"/>
    <n v="0"/>
    <x v="3"/>
    <x v="0"/>
    <s v="USD"/>
    <x v="4054"/>
    <x v="4076"/>
    <b v="0"/>
    <n v="0"/>
    <b v="0"/>
    <x v="4"/>
    <n v="0"/>
    <n v="0"/>
    <x v="0"/>
    <m/>
  </r>
  <r>
    <n v="3936"/>
    <x v="4070"/>
    <s v="This stage play is a true story about one woman's fight against breast cancer while still having to deal with the adversities of life."/>
    <n v="20000"/>
    <n v="0"/>
    <x v="3"/>
    <x v="0"/>
    <s v="USD"/>
    <x v="4055"/>
    <x v="4077"/>
    <b v="0"/>
    <n v="0"/>
    <b v="0"/>
    <x v="4"/>
    <n v="0"/>
    <n v="0"/>
    <x v="0"/>
    <m/>
  </r>
  <r>
    <n v="3942"/>
    <x v="4071"/>
    <s v="In the 30's, two brothers, Benny and Phil, who go to the Arizona desert to be extras in a huge Biblical epic. Riotous comedy!"/>
    <n v="1200"/>
    <n v="0"/>
    <x v="3"/>
    <x v="0"/>
    <s v="USD"/>
    <x v="4056"/>
    <x v="4078"/>
    <b v="0"/>
    <n v="0"/>
    <b v="0"/>
    <x v="4"/>
    <n v="0"/>
    <n v="0"/>
    <x v="0"/>
    <m/>
  </r>
  <r>
    <n v="3944"/>
    <x v="4072"/>
    <s v="My project is to finish writing all 38 of Shakespeare's Plays into shortened 15-20 minute Shortened versions and publish them in 1 year"/>
    <n v="5000"/>
    <n v="0"/>
    <x v="3"/>
    <x v="0"/>
    <s v="USD"/>
    <x v="4057"/>
    <x v="4079"/>
    <b v="0"/>
    <n v="0"/>
    <b v="0"/>
    <x v="4"/>
    <n v="0"/>
    <n v="0"/>
    <x v="0"/>
    <m/>
  </r>
  <r>
    <n v="3948"/>
    <x v="4073"/>
    <s v="A group of 12 friends, separated by time, space, state borders and oceans want to head to London for the adventure of a lifetime."/>
    <n v="30000"/>
    <n v="0"/>
    <x v="3"/>
    <x v="6"/>
    <s v="AUD"/>
    <x v="4058"/>
    <x v="4080"/>
    <b v="0"/>
    <n v="0"/>
    <b v="0"/>
    <x v="4"/>
    <n v="0"/>
    <n v="0"/>
    <x v="0"/>
    <m/>
  </r>
  <r>
    <n v="3953"/>
    <x v="4074"/>
    <s v="Actors and actresses are needed to help me create a stage play. A stage play needs to be adapted from the book I wrote."/>
    <n v="17600"/>
    <n v="0"/>
    <x v="3"/>
    <x v="0"/>
    <s v="USD"/>
    <x v="4059"/>
    <x v="4081"/>
    <b v="0"/>
    <n v="0"/>
    <b v="0"/>
    <x v="4"/>
    <n v="0"/>
    <n v="0"/>
    <x v="0"/>
    <m/>
  </r>
  <r>
    <n v="3954"/>
    <x v="4075"/>
    <s v="Despite hunger and conditions of a Calcutta slum, the people there know that life is precious. They have named it â€˜City of Joy.â€™"/>
    <n v="25000"/>
    <n v="0"/>
    <x v="3"/>
    <x v="7"/>
    <s v="CAD"/>
    <x v="4060"/>
    <x v="4082"/>
    <b v="0"/>
    <n v="0"/>
    <b v="0"/>
    <x v="4"/>
    <n v="0"/>
    <n v="0"/>
    <x v="0"/>
    <m/>
  </r>
  <r>
    <n v="3956"/>
    <x v="4076"/>
    <s v="This saucy stage play chronicles the highs and lows of my life involving gangs, drugs and prison. The story is a transforming ministry."/>
    <n v="5500"/>
    <n v="0"/>
    <x v="3"/>
    <x v="0"/>
    <s v="USD"/>
    <x v="4061"/>
    <x v="4083"/>
    <b v="0"/>
    <n v="0"/>
    <b v="0"/>
    <x v="4"/>
    <n v="0"/>
    <n v="0"/>
    <x v="0"/>
    <m/>
  </r>
  <r>
    <n v="3963"/>
    <x v="4077"/>
    <s v="les effets de censeur sur l'immigration.Ã§a c'est une piÃ¨ce de l'histoire de la rÃ©volution en Iran jusqu'Ã  des meurtres en sÃ©rie en 1999"/>
    <n v="10000"/>
    <n v="0"/>
    <x v="3"/>
    <x v="7"/>
    <s v="CAD"/>
    <x v="4062"/>
    <x v="4084"/>
    <b v="0"/>
    <n v="0"/>
    <b v="0"/>
    <x v="4"/>
    <n v="0"/>
    <n v="0"/>
    <x v="0"/>
    <m/>
  </r>
  <r>
    <n v="3975"/>
    <x v="4078"/>
    <s v="Four homeless Key West men are to be given a boat, but fates twist until only the moon and mangroves witness their earthly demise."/>
    <n v="678"/>
    <n v="0"/>
    <x v="3"/>
    <x v="0"/>
    <s v="USD"/>
    <x v="4063"/>
    <x v="4085"/>
    <b v="0"/>
    <n v="0"/>
    <b v="0"/>
    <x v="4"/>
    <n v="0"/>
    <n v="0"/>
    <x v="0"/>
    <m/>
  </r>
  <r>
    <n v="3989"/>
    <x v="4079"/>
    <s v="I love to write. I have written and published my first book and everyone that read it enjoyed it. My dream is to one day write movies"/>
    <n v="3000"/>
    <n v="0"/>
    <x v="3"/>
    <x v="0"/>
    <s v="USD"/>
    <x v="4064"/>
    <x v="4086"/>
    <b v="0"/>
    <n v="0"/>
    <b v="0"/>
    <x v="4"/>
    <n v="0"/>
    <n v="0"/>
    <x v="0"/>
    <m/>
  </r>
  <r>
    <n v="3997"/>
    <x v="4080"/>
    <s v="We aim to produce a Professional Published Play for two days in October 2015 on Fri 30th &amp; Sat 31st with three performances in total."/>
    <n v="3000"/>
    <n v="0"/>
    <x v="3"/>
    <x v="1"/>
    <s v="GBP"/>
    <x v="4065"/>
    <x v="4087"/>
    <b v="0"/>
    <n v="0"/>
    <b v="0"/>
    <x v="4"/>
    <n v="0"/>
    <n v="0"/>
    <x v="0"/>
    <m/>
  </r>
  <r>
    <n v="4012"/>
    <x v="4081"/>
    <s v="LEELA IS A 14 YEAR OLD GIRL. JONAH IS A 56 YEAR OLD MAN. IT'S BEEN GOING ON FOR 3 YEARS. HERE COMES THE NIGHT OF VIOLENT RECKONING."/>
    <n v="575"/>
    <n v="0"/>
    <x v="3"/>
    <x v="1"/>
    <s v="GBP"/>
    <x v="4066"/>
    <x v="4088"/>
    <b v="0"/>
    <n v="0"/>
    <b v="0"/>
    <x v="4"/>
    <n v="0"/>
    <n v="0"/>
    <x v="0"/>
    <m/>
  </r>
  <r>
    <n v="4014"/>
    <x v="4082"/>
    <s v="I am trying to put together a ministry theater company for junior / high schoolers that which puts on free shows in the SoCal area."/>
    <n v="9000"/>
    <n v="0"/>
    <x v="3"/>
    <x v="0"/>
    <s v="USD"/>
    <x v="4067"/>
    <x v="4089"/>
    <b v="0"/>
    <n v="0"/>
    <b v="0"/>
    <x v="4"/>
    <n v="0"/>
    <n v="0"/>
    <x v="0"/>
    <m/>
  </r>
  <r>
    <n v="4023"/>
    <x v="4083"/>
    <s v="An original gospel stage play that explores the pain and hurt caused by those who struggle to forgive others!"/>
    <n v="7000"/>
    <n v="0"/>
    <x v="3"/>
    <x v="0"/>
    <s v="USD"/>
    <x v="4068"/>
    <x v="4090"/>
    <b v="0"/>
    <n v="0"/>
    <b v="0"/>
    <x v="4"/>
    <n v="0"/>
    <n v="0"/>
    <x v="0"/>
    <m/>
  </r>
  <r>
    <n v="4026"/>
    <x v="4084"/>
    <s v="This is a play that voices that stories of the black experience in America using spoken word, song and dance."/>
    <n v="4000"/>
    <n v="0"/>
    <x v="3"/>
    <x v="0"/>
    <s v="USD"/>
    <x v="4069"/>
    <x v="4091"/>
    <b v="0"/>
    <n v="0"/>
    <b v="0"/>
    <x v="4"/>
    <n v="0"/>
    <n v="0"/>
    <x v="0"/>
    <m/>
  </r>
  <r>
    <n v="4029"/>
    <x v="4085"/>
    <s v="A theater complex that educates as we entertain.  We will provide shows that inspire and theater classes that motivate."/>
    <n v="20000"/>
    <n v="0"/>
    <x v="3"/>
    <x v="0"/>
    <s v="USD"/>
    <x v="4070"/>
    <x v="4092"/>
    <b v="0"/>
    <n v="0"/>
    <b v="0"/>
    <x v="4"/>
    <n v="0"/>
    <n v="0"/>
    <x v="0"/>
    <m/>
  </r>
  <r>
    <n v="4031"/>
    <x v="4086"/>
    <s v="HeARTistry's contemporary production of As You Like It epitomizes the wit and eloquence of William Shakespeare for a modern audience."/>
    <n v="5000"/>
    <n v="0"/>
    <x v="3"/>
    <x v="0"/>
    <s v="USD"/>
    <x v="4071"/>
    <x v="4093"/>
    <b v="0"/>
    <n v="0"/>
    <b v="0"/>
    <x v="4"/>
    <n v="0"/>
    <n v="0"/>
    <x v="0"/>
    <m/>
  </r>
  <r>
    <n v="4043"/>
    <x v="4087"/>
    <s v="This could be my last play, need to bring my son out to see it before it's over.  Need to fly him here from BC"/>
    <n v="300"/>
    <n v="0"/>
    <x v="3"/>
    <x v="7"/>
    <s v="CAD"/>
    <x v="4072"/>
    <x v="4094"/>
    <b v="0"/>
    <n v="0"/>
    <b v="0"/>
    <x v="4"/>
    <n v="0"/>
    <n v="0"/>
    <x v="0"/>
    <m/>
  </r>
  <r>
    <n v="4051"/>
    <x v="4088"/>
    <s v="It is a heart-breaking life story of Wu family who tries to preserve the gem of Chinese Kun Opera through generations."/>
    <n v="500"/>
    <n v="0"/>
    <x v="3"/>
    <x v="0"/>
    <s v="USD"/>
    <x v="4073"/>
    <x v="4095"/>
    <b v="0"/>
    <n v="0"/>
    <b v="0"/>
    <x v="4"/>
    <n v="0"/>
    <n v="0"/>
    <x v="0"/>
    <m/>
  </r>
  <r>
    <n v="4054"/>
    <x v="4089"/>
    <s v="I love you,he said,then he kissed her as her tears fell down.It was my fault but make up will fix it&quot;she replied,then he hit her again!"/>
    <n v="8880"/>
    <n v="0"/>
    <x v="3"/>
    <x v="0"/>
    <s v="USD"/>
    <x v="4074"/>
    <x v="4096"/>
    <b v="0"/>
    <n v="0"/>
    <b v="0"/>
    <x v="4"/>
    <n v="0"/>
    <n v="0"/>
    <x v="0"/>
    <m/>
  </r>
  <r>
    <n v="4061"/>
    <x v="4090"/>
    <s v="SKYLAR'S SYNDROME is a tremendous psychodrama by master playwright Gavin Kayner!"/>
    <n v="525"/>
    <n v="0"/>
    <x v="3"/>
    <x v="0"/>
    <s v="USD"/>
    <x v="4075"/>
    <x v="4097"/>
    <b v="0"/>
    <n v="0"/>
    <b v="0"/>
    <x v="4"/>
    <n v="0"/>
    <n v="0"/>
    <x v="0"/>
    <m/>
  </r>
  <r>
    <n v="4071"/>
    <x v="4091"/>
    <s v="ExÃ¡men final de alumnos del Centro de CapacitaciÃ³n de la ANDA. Son extractos de obras: El JardÃ­n de los CerezoS, Madre Coraje y Casa"/>
    <n v="20000"/>
    <n v="0"/>
    <x v="3"/>
    <x v="18"/>
    <s v="MXN"/>
    <x v="4076"/>
    <x v="4098"/>
    <b v="0"/>
    <n v="0"/>
    <b v="0"/>
    <x v="4"/>
    <n v="0"/>
    <n v="0"/>
    <x v="0"/>
    <m/>
  </r>
  <r>
    <n v="4076"/>
    <x v="4092"/>
    <s v="A play to raise awareness about the effects of mental illness on a military family in the Cold War area."/>
    <n v="700"/>
    <n v="0"/>
    <x v="3"/>
    <x v="0"/>
    <s v="USD"/>
    <x v="4077"/>
    <x v="4099"/>
    <b v="0"/>
    <n v="0"/>
    <b v="0"/>
    <x v="4"/>
    <n v="0"/>
    <n v="0"/>
    <x v="0"/>
    <m/>
  </r>
  <r>
    <n v="4078"/>
    <x v="4093"/>
    <s v="Theatre Memoire are a High Wycombe based theatre company. Performing plays about multi-culturalism and interconectedness."/>
    <n v="250"/>
    <n v="0"/>
    <x v="3"/>
    <x v="1"/>
    <s v="GBP"/>
    <x v="4078"/>
    <x v="4100"/>
    <b v="0"/>
    <n v="0"/>
    <b v="0"/>
    <x v="4"/>
    <n v="0"/>
    <n v="0"/>
    <x v="0"/>
    <m/>
  </r>
  <r>
    <n v="4080"/>
    <x v="4094"/>
    <s v="&quot;Uncommonnotion&quot;. is a collections of short humors stories, I want to develop into plays, interest has been shown in this idea."/>
    <n v="3000"/>
    <n v="0"/>
    <x v="3"/>
    <x v="0"/>
    <s v="USD"/>
    <x v="4079"/>
    <x v="4101"/>
    <b v="0"/>
    <n v="0"/>
    <b v="0"/>
    <x v="4"/>
    <n v="0"/>
    <n v="0"/>
    <x v="0"/>
    <m/>
  </r>
  <r>
    <n v="4087"/>
    <x v="4095"/>
    <s v="Comedy Stage Play"/>
    <n v="9600"/>
    <n v="0"/>
    <x v="3"/>
    <x v="0"/>
    <s v="USD"/>
    <x v="4080"/>
    <x v="4102"/>
    <b v="0"/>
    <n v="0"/>
    <b v="0"/>
    <x v="4"/>
    <n v="0"/>
    <n v="0"/>
    <x v="0"/>
    <m/>
  </r>
  <r>
    <n v="4097"/>
    <x v="4096"/>
    <s v="And There Was War is a play, a biblical narrative deeply entrenched in the concepts of the great controversy between Good and Evil!"/>
    <n v="10000"/>
    <n v="0"/>
    <x v="3"/>
    <x v="1"/>
    <s v="GBP"/>
    <x v="4081"/>
    <x v="4103"/>
    <b v="0"/>
    <n v="0"/>
    <b v="0"/>
    <x v="4"/>
    <n v="0"/>
    <n v="0"/>
    <x v="0"/>
    <m/>
  </r>
  <r>
    <n v="4098"/>
    <x v="4097"/>
    <s v="Community Youth play, written by and performed by the youth about finding joy in the simple things in life"/>
    <n v="75000"/>
    <n v="0"/>
    <x v="3"/>
    <x v="0"/>
    <s v="USD"/>
    <x v="4082"/>
    <x v="4104"/>
    <b v="0"/>
    <n v="0"/>
    <b v="0"/>
    <x v="4"/>
    <n v="0"/>
    <n v="0"/>
    <x v="0"/>
    <m/>
  </r>
  <r>
    <n v="4100"/>
    <x v="4098"/>
    <s v="How does war change a family?  A peek into one family's kitchen as their soldier fights in Iraq."/>
    <n v="270"/>
    <n v="0"/>
    <x v="3"/>
    <x v="0"/>
    <s v="USD"/>
    <x v="4083"/>
    <x v="4105"/>
    <b v="0"/>
    <n v="0"/>
    <b v="0"/>
    <x v="4"/>
    <n v="0"/>
    <n v="0"/>
    <x v="0"/>
    <m/>
  </r>
  <r>
    <n v="4101"/>
    <x v="4099"/>
    <s v="This is a Comedic Story about a young boy who saw the image of the perfect woman and from that point searched for someone similar"/>
    <n v="600"/>
    <n v="0"/>
    <x v="3"/>
    <x v="0"/>
    <s v="USD"/>
    <x v="4084"/>
    <x v="4106"/>
    <b v="0"/>
    <n v="0"/>
    <b v="0"/>
    <x v="4"/>
    <n v="0"/>
    <n v="0"/>
    <x v="0"/>
    <m/>
  </r>
  <r>
    <n v="4109"/>
    <x v="4100"/>
    <s v="Jack the Lad - a new play that explores how far the boundaries of friendship will stretch when morality and loyalties clash."/>
    <n v="500"/>
    <n v="0"/>
    <x v="3"/>
    <x v="1"/>
    <s v="GBP"/>
    <x v="4085"/>
    <x v="4107"/>
    <b v="0"/>
    <n v="0"/>
    <b v="0"/>
    <x v="4"/>
    <n v="0"/>
    <n v="0"/>
    <x v="0"/>
    <m/>
  </r>
  <r>
    <n v="1682"/>
    <x v="4101"/>
    <s v="Christian singer-wongerwriter searching for funding to record CD of original Christian music."/>
    <n v="6000"/>
    <n v="0"/>
    <x v="2"/>
    <x v="0"/>
    <s v="USD"/>
    <x v="4086"/>
    <x v="4108"/>
    <b v="0"/>
    <n v="0"/>
    <b v="0"/>
    <x v="21"/>
    <n v="0"/>
    <n v="0"/>
    <x v="0"/>
    <m/>
  </r>
  <r>
    <n v="1696"/>
    <x v="4102"/>
    <s v="I was dying. No will to live. Angel spoke to me. Changed my life. Help me to Share the message with the world. My life changing story."/>
    <n v="300000"/>
    <n v="0"/>
    <x v="2"/>
    <x v="0"/>
    <s v="USD"/>
    <x v="4087"/>
    <x v="4109"/>
    <b v="0"/>
    <n v="0"/>
    <b v="0"/>
    <x v="21"/>
    <n v="0"/>
    <n v="0"/>
    <x v="0"/>
    <m/>
  </r>
  <r>
    <n v="1698"/>
    <x v="4103"/>
    <s v="This Music is a Powerful Tool / Ministry to the mindset_x000a_of Global Christianity in an Artistic &amp; innovative Musical_x000a_Format_ Album &amp; Tour"/>
    <n v="125000"/>
    <n v="0"/>
    <x v="2"/>
    <x v="0"/>
    <s v="USD"/>
    <x v="4088"/>
    <x v="4110"/>
    <b v="0"/>
    <n v="0"/>
    <b v="0"/>
    <x v="21"/>
    <n v="0"/>
    <n v="0"/>
    <x v="0"/>
    <m/>
  </r>
  <r>
    <n v="3138"/>
    <x v="4104"/>
    <s v="A UWE Drama Society adaptation of Timberlake Wertenbaker's play. Funding needed for costumes/props to make the show a success. Thanks."/>
    <n v="200"/>
    <n v="0"/>
    <x v="2"/>
    <x v="1"/>
    <s v="GBP"/>
    <x v="4089"/>
    <x v="4111"/>
    <b v="0"/>
    <n v="0"/>
    <b v="0"/>
    <x v="4"/>
    <n v="0"/>
    <n v="0"/>
    <x v="0"/>
    <m/>
  </r>
  <r>
    <n v="3143"/>
    <x v="4105"/>
    <s v="THE POIGNANT EXPLORATION OF WHAT IT MEANS TO SAY GOODBYE._x000a_Stripped Raw brings Liam Borrett's debut play 'This is Living' to Wiltshire."/>
    <n v="700"/>
    <n v="0"/>
    <x v="2"/>
    <x v="1"/>
    <s v="GBP"/>
    <x v="4090"/>
    <x v="4112"/>
    <b v="0"/>
    <n v="0"/>
    <b v="0"/>
    <x v="4"/>
    <n v="0"/>
    <n v="0"/>
    <x v="0"/>
    <m/>
  </r>
  <r>
    <n v="3145"/>
    <x v="4106"/>
    <s v="Dominion Theatre Company is the first community dinner theatre  to be established in Arlington TX."/>
    <n v="25000"/>
    <n v="0"/>
    <x v="2"/>
    <x v="0"/>
    <s v="USD"/>
    <x v="4091"/>
    <x v="4113"/>
    <b v="0"/>
    <n v="0"/>
    <b v="0"/>
    <x v="4"/>
    <n v="0"/>
    <n v="0"/>
    <x v="0"/>
    <m/>
  </r>
  <r>
    <m/>
    <x v="4107"/>
    <m/>
    <m/>
    <m/>
    <x v="4"/>
    <x v="21"/>
    <m/>
    <x v="4092"/>
    <x v="4114"/>
    <m/>
    <m/>
    <m/>
    <x v="41"/>
    <m/>
    <m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0"/>
    <b v="0"/>
    <n v="163"/>
    <b v="1"/>
    <x v="0"/>
    <n v="22603"/>
    <n v="1138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1"/>
    <b v="0"/>
    <n v="2035"/>
    <b v="1"/>
    <x v="1"/>
    <n v="9302.5"/>
    <n v="5668.7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"/>
    <b v="1"/>
    <n v="711"/>
    <b v="1"/>
    <x v="2"/>
    <n v="3038.3319999999999"/>
    <n v="15547.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3"/>
    <b v="0"/>
    <n v="775"/>
    <b v="0"/>
    <x v="3"/>
    <n v="215.35021"/>
    <n v="538763.0250000000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4"/>
    <b v="1"/>
    <n v="26457"/>
    <b v="1"/>
    <x v="0"/>
    <n v="78.137822333333332"/>
    <n v="1185295.83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5"/>
    <b v="0"/>
    <n v="3"/>
    <b v="1"/>
    <x v="4"/>
    <n v="65"/>
    <n v="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6"/>
    <b v="1"/>
    <n v="3663"/>
    <b v="1"/>
    <x v="5"/>
    <n v="27.906363636363636"/>
    <n v="155316.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"/>
    <b v="0"/>
    <n v="35"/>
    <b v="1"/>
    <x v="6"/>
    <n v="27.02"/>
    <n v="69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8"/>
    <b v="0"/>
    <n v="1980"/>
    <b v="1"/>
    <x v="1"/>
    <n v="26.47025"/>
    <n v="53930.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9"/>
    <b v="0"/>
    <n v="206"/>
    <b v="1"/>
    <x v="1"/>
    <n v="18.670999999999999"/>
    <n v="9438.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10"/>
    <b v="0"/>
    <n v="623"/>
    <b v="1"/>
    <x v="1"/>
    <n v="18.569700000000001"/>
    <n v="46735.7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11"/>
    <b v="0"/>
    <n v="902"/>
    <b v="1"/>
    <x v="1"/>
    <n v="18.016400000000001"/>
    <n v="22971.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2"/>
    <b v="1"/>
    <n v="2478"/>
    <b v="1"/>
    <x v="0"/>
    <n v="17.052499999999998"/>
    <n v="86501.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13"/>
    <b v="0"/>
    <n v="8200"/>
    <b v="1"/>
    <x v="0"/>
    <n v="16.783738373837384"/>
    <n v="88010.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14"/>
    <b v="0"/>
    <n v="269"/>
    <b v="1"/>
    <x v="0"/>
    <n v="14.62"/>
    <n v="561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15"/>
    <b v="0"/>
    <n v="2174"/>
    <b v="1"/>
    <x v="3"/>
    <n v="14.604850000000001"/>
    <n v="147135.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6"/>
    <b v="1"/>
    <n v="1356"/>
    <b v="1"/>
    <x v="0"/>
    <n v="14.355717142857143"/>
    <n v="50923.0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17"/>
    <b v="0"/>
    <n v="3468"/>
    <b v="1"/>
    <x v="5"/>
    <n v="13.794206249999998"/>
    <n v="56910.82499999999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18"/>
    <b v="0"/>
    <n v="2525"/>
    <b v="1"/>
    <x v="1"/>
    <n v="13.600976000000001"/>
    <n v="69267.3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19"/>
    <b v="0"/>
    <n v="944"/>
    <b v="1"/>
    <x v="1"/>
    <n v="13.566000000000001"/>
    <n v="725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20"/>
    <b v="0"/>
    <n v="36"/>
    <b v="1"/>
    <x v="7"/>
    <n v="12.5375"/>
    <n v="519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1"/>
    <b v="0"/>
    <n v="1113"/>
    <b v="1"/>
    <x v="1"/>
    <n v="12.121296000000001"/>
    <n v="15708.1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22"/>
    <b v="1"/>
    <n v="20242"/>
    <b v="1"/>
    <x v="8"/>
    <n v="11.8161422"/>
    <n v="305524.554999999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3"/>
    <b v="0"/>
    <n v="144"/>
    <b v="1"/>
    <x v="1"/>
    <n v="11.744899999999999"/>
    <n v="5944.4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4"/>
    <b v="0"/>
    <n v="28"/>
    <b v="1"/>
    <x v="1"/>
    <n v="11.65"/>
    <n v="596.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25"/>
    <b v="1"/>
    <n v="701"/>
    <b v="1"/>
    <x v="0"/>
    <n v="11.318"/>
    <n v="28645.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26"/>
    <b v="1"/>
    <n v="1633"/>
    <b v="1"/>
    <x v="0"/>
    <n v="11.053811999999999"/>
    <n v="56085.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7"/>
    <b v="0"/>
    <n v="3238"/>
    <b v="1"/>
    <x v="1"/>
    <n v="10.812401666666668"/>
    <n v="66493.4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28"/>
    <b v="1"/>
    <n v="388"/>
    <b v="1"/>
    <x v="0"/>
    <n v="10.2684514"/>
    <n v="256905.2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9"/>
    <b v="1"/>
    <n v="3562"/>
    <b v="1"/>
    <x v="1"/>
    <n v="10.146425000000001"/>
    <n v="103245.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30"/>
    <b v="0"/>
    <n v="339"/>
    <b v="1"/>
    <x v="0"/>
    <n v="9.7813466666666677"/>
    <n v="3837.505000000000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31"/>
    <b v="0"/>
    <n v="571"/>
    <b v="1"/>
    <x v="1"/>
    <n v="9.7511200000000002"/>
    <n v="122174.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32"/>
    <b v="0"/>
    <n v="52"/>
    <b v="1"/>
    <x v="5"/>
    <n v="9.56"/>
    <n v="74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33"/>
    <b v="0"/>
    <n v="4330"/>
    <b v="1"/>
    <x v="1"/>
    <n v="9.5103109999999997"/>
    <n v="144819.6650000000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34"/>
    <b v="0"/>
    <n v="1204"/>
    <b v="1"/>
    <x v="1"/>
    <n v="9.4483338095238096"/>
    <n v="99809.50500000000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35"/>
    <b v="1"/>
    <n v="479"/>
    <b v="1"/>
    <x v="0"/>
    <n v="9.2154220000000002"/>
    <n v="46316.61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36"/>
    <b v="0"/>
    <n v="25"/>
    <b v="1"/>
    <x v="9"/>
    <n v="8.85"/>
    <n v="45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37"/>
    <b v="1"/>
    <n v="159"/>
    <b v="1"/>
    <x v="5"/>
    <n v="8.7759999999999998"/>
    <n v="2273.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38"/>
    <b v="1"/>
    <n v="971"/>
    <b v="1"/>
    <x v="0"/>
    <n v="8.1956399999999991"/>
    <n v="205376.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39"/>
    <b v="0"/>
    <n v="263"/>
    <b v="1"/>
    <x v="0"/>
    <n v="8.1918387755102042"/>
    <n v="20201.50500000000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40"/>
    <b v="0"/>
    <n v="163"/>
    <b v="1"/>
    <x v="1"/>
    <n v="8.0640000000000001"/>
    <n v="4113.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1"/>
    <b v="1"/>
    <n v="4245"/>
    <b v="1"/>
    <x v="0"/>
    <n v="8.0021100000000001"/>
    <n v="40222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42"/>
    <b v="1"/>
    <n v="1789"/>
    <b v="1"/>
    <x v="0"/>
    <n v="7.8805550000000002"/>
    <n v="158505.6000000000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43"/>
    <b v="0"/>
    <n v="549"/>
    <b v="1"/>
    <x v="9"/>
    <n v="7.8608020000000005"/>
    <n v="19926.50500000000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44"/>
    <b v="0"/>
    <n v="210"/>
    <b v="1"/>
    <x v="1"/>
    <n v="7.7949999999999999"/>
    <n v="4002.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45"/>
    <b v="0"/>
    <n v="1670"/>
    <b v="1"/>
    <x v="1"/>
    <n v="7.2024800000000004"/>
    <n v="9086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46"/>
    <b v="0"/>
    <n v="721"/>
    <b v="1"/>
    <x v="10"/>
    <n v="7.0418124999999998"/>
    <n v="14444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47"/>
    <b v="1"/>
    <n v="415"/>
    <b v="1"/>
    <x v="0"/>
    <n v="6.9894800000000004"/>
    <n v="174944.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48"/>
    <b v="1"/>
    <n v="238"/>
    <b v="1"/>
    <x v="0"/>
    <n v="6.7447999999999997"/>
    <n v="855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49"/>
    <b v="1"/>
    <n v="916"/>
    <b v="1"/>
    <x v="8"/>
    <n v="6.6155466666666669"/>
    <n v="20304.6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50"/>
    <b v="1"/>
    <n v="151"/>
    <b v="1"/>
    <x v="5"/>
    <n v="6.6139999999999999"/>
    <n v="17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51"/>
    <b v="0"/>
    <n v="45"/>
    <b v="1"/>
    <x v="5"/>
    <n v="6.4666666666666668"/>
    <n v="507.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52"/>
    <b v="0"/>
    <n v="169"/>
    <b v="1"/>
    <x v="1"/>
    <n v="6.3613999999999997"/>
    <n v="8036.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53"/>
    <b v="1"/>
    <n v="105"/>
    <b v="1"/>
    <x v="0"/>
    <n v="5.8535000000000004"/>
    <n v="11759.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54"/>
    <b v="1"/>
    <n v="1887"/>
    <b v="1"/>
    <x v="0"/>
    <n v="5.7907999999999999"/>
    <n v="58851.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55"/>
    <b v="1"/>
    <n v="335"/>
    <b v="1"/>
    <x v="9"/>
    <n v="5.5877142857142861"/>
    <n v="994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56"/>
    <b v="0"/>
    <n v="8359"/>
    <b v="1"/>
    <x v="0"/>
    <n v="5.4334915642458101"/>
    <n v="490476.99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57"/>
    <b v="0"/>
    <n v="263"/>
    <b v="1"/>
    <x v="1"/>
    <n v="5.4215"/>
    <n v="555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58"/>
    <b v="0"/>
    <n v="878"/>
    <b v="1"/>
    <x v="1"/>
    <n v="5.3737000000000004"/>
    <n v="27307.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59"/>
    <b v="0"/>
    <n v="680"/>
    <b v="1"/>
    <x v="1"/>
    <n v="5.3710714285714287"/>
    <n v="7859.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60"/>
    <b v="1"/>
    <n v="3355"/>
    <b v="1"/>
    <x v="11"/>
    <n v="5.2609431428571432"/>
    <n v="93744.0050000000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61"/>
    <b v="0"/>
    <n v="356"/>
    <b v="1"/>
    <x v="1"/>
    <n v="5.2416666666666663"/>
    <n v="8040.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62"/>
    <b v="1"/>
    <n v="2165"/>
    <b v="1"/>
    <x v="11"/>
    <n v="5.2073254999999996"/>
    <n v="53155.75499999999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63"/>
    <b v="0"/>
    <n v="50"/>
    <b v="1"/>
    <x v="0"/>
    <n v="5.0780000000000003"/>
    <n v="256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64"/>
    <b v="0"/>
    <n v="193"/>
    <b v="1"/>
    <x v="0"/>
    <n v="5.0620938628158845"/>
    <n v="360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65"/>
    <b v="0"/>
    <n v="88"/>
    <b v="1"/>
    <x v="1"/>
    <n v="5.0324999999999998"/>
    <n v="3063.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66"/>
    <b v="0"/>
    <n v="240"/>
    <b v="1"/>
    <x v="2"/>
    <n v="4.9652000000000003"/>
    <n v="6326.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67"/>
    <b v="0"/>
    <n v="988"/>
    <b v="1"/>
    <x v="1"/>
    <n v="4.9580000000000002"/>
    <n v="1288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68"/>
    <b v="1"/>
    <n v="4562"/>
    <b v="1"/>
    <x v="0"/>
    <n v="4.9491375"/>
    <n v="3982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69"/>
    <b v="0"/>
    <n v="707"/>
    <b v="1"/>
    <x v="0"/>
    <n v="4.9321000000000002"/>
    <n v="25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70"/>
    <b v="0"/>
    <n v="279"/>
    <b v="1"/>
    <x v="1"/>
    <n v="4.8927777777777779"/>
    <n v="454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71"/>
    <b v="1"/>
    <n v="1780"/>
    <b v="1"/>
    <x v="0"/>
    <n v="4.8490975000000001"/>
    <n v="97871.9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72"/>
    <b v="1"/>
    <n v="294"/>
    <b v="1"/>
    <x v="9"/>
    <n v="4.8402000000000003"/>
    <n v="12247.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73"/>
    <b v="0"/>
    <n v="170"/>
    <b v="1"/>
    <x v="0"/>
    <n v="4.7327000000000004"/>
    <n v="23748.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74"/>
    <b v="0"/>
    <n v="197"/>
    <b v="1"/>
    <x v="1"/>
    <n v="4.5979999999999999"/>
    <n v="12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75"/>
    <b v="0"/>
    <n v="59"/>
    <b v="1"/>
    <x v="12"/>
    <n v="4.577466666666667"/>
    <n v="716.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76"/>
    <b v="1"/>
    <n v="2602"/>
    <b v="1"/>
    <x v="8"/>
    <n v="4.5641449999999999"/>
    <n v="69763.17500000000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77"/>
    <b v="0"/>
    <n v="897"/>
    <b v="1"/>
    <x v="1"/>
    <n v="4.5237333333333334"/>
    <n v="34376.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78"/>
    <b v="1"/>
    <n v="1224"/>
    <b v="1"/>
    <x v="13"/>
    <n v="4.288397837837838"/>
    <n v="40279.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79"/>
    <b v="0"/>
    <n v="337"/>
    <b v="1"/>
    <x v="11"/>
    <n v="4.2720000000000002"/>
    <n v="5508.5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80"/>
    <b v="0"/>
    <n v="5"/>
    <b v="1"/>
    <x v="2"/>
    <n v="4.24"/>
    <n v="55.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81"/>
    <b v="1"/>
    <n v="204"/>
    <b v="1"/>
    <x v="0"/>
    <n v="4.2051249999999998"/>
    <n v="16922.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82"/>
    <b v="1"/>
    <n v="369"/>
    <b v="1"/>
    <x v="9"/>
    <n v="4.1773333333333333"/>
    <n v="15849.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83"/>
    <b v="0"/>
    <n v="514"/>
    <b v="1"/>
    <x v="1"/>
    <n v="4.1217692027666546"/>
    <n v="11579.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84"/>
    <b v="0"/>
    <n v="79"/>
    <b v="1"/>
    <x v="1"/>
    <n v="4.0776923076923079"/>
    <n v="1364.7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85"/>
    <b v="1"/>
    <n v="398"/>
    <b v="1"/>
    <x v="5"/>
    <n v="4.077"/>
    <n v="1650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86"/>
    <b v="0"/>
    <n v="480"/>
    <b v="1"/>
    <x v="1"/>
    <n v="4.0357653061224488"/>
    <n v="20015.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87"/>
    <b v="1"/>
    <n v="821"/>
    <b v="1"/>
    <x v="0"/>
    <n v="4.0232999999999999"/>
    <n v="100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88"/>
    <b v="1"/>
    <n v="290"/>
    <b v="1"/>
    <x v="0"/>
    <n v="3.9859528571428569"/>
    <n v="83850.00999999999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89"/>
    <b v="0"/>
    <n v="26"/>
    <b v="1"/>
    <x v="6"/>
    <n v="3.9249999999999998"/>
    <n v="79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90"/>
    <b v="1"/>
    <n v="508"/>
    <b v="1"/>
    <x v="0"/>
    <n v="3.868199871794872"/>
    <n v="151113.795000000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91"/>
    <b v="1"/>
    <n v="120"/>
    <b v="1"/>
    <x v="14"/>
    <n v="3.8515000000000001"/>
    <n v="1985.7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92"/>
    <b v="0"/>
    <n v="191"/>
    <b v="1"/>
    <x v="0"/>
    <n v="3.8409090909090908"/>
    <n v="22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93"/>
    <b v="0"/>
    <n v="28"/>
    <b v="1"/>
    <x v="10"/>
    <n v="3.8271818181818182"/>
    <n v="224.49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94"/>
    <b v="1"/>
    <n v="1637"/>
    <b v="1"/>
    <x v="0"/>
    <n v="3.8212909090909091"/>
    <n v="1059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95"/>
    <b v="0"/>
    <n v="404"/>
    <b v="1"/>
    <x v="1"/>
    <n v="3.80525"/>
    <n v="38254.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96"/>
    <b v="0"/>
    <n v="139"/>
    <b v="1"/>
    <x v="15"/>
    <n v="3.7773333333333334"/>
    <n v="2902.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97"/>
    <b v="0"/>
    <n v="290"/>
    <b v="1"/>
    <x v="1"/>
    <n v="3.7702"/>
    <n v="9570.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98"/>
    <b v="1"/>
    <n v="402"/>
    <b v="1"/>
    <x v="0"/>
    <n v="3.7549600000000001"/>
    <n v="37750.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99"/>
    <b v="1"/>
    <n v="405"/>
    <b v="1"/>
    <x v="0"/>
    <n v="3.7012999999999998"/>
    <n v="37215.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100"/>
    <b v="1"/>
    <n v="94"/>
    <b v="1"/>
    <x v="0"/>
    <n v="3.6120000000000001"/>
    <n v="456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01"/>
    <b v="1"/>
    <n v="1945"/>
    <b v="1"/>
    <x v="0"/>
    <n v="3.5482402000000004"/>
    <n v="89678.5050000000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102"/>
    <b v="0"/>
    <n v="199"/>
    <b v="1"/>
    <x v="5"/>
    <n v="3.5461999999999998"/>
    <n v="896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103"/>
    <b v="0"/>
    <n v="541"/>
    <b v="1"/>
    <x v="0"/>
    <n v="3.5304799999999998"/>
    <n v="88532.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104"/>
    <b v="0"/>
    <n v="983"/>
    <b v="1"/>
    <x v="1"/>
    <n v="3.5292777777777777"/>
    <n v="3225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5"/>
    <b v="1"/>
    <n v="478"/>
    <b v="1"/>
    <x v="10"/>
    <n v="3.5180366666666667"/>
    <n v="5516.055000000000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106"/>
    <b v="1"/>
    <n v="394"/>
    <b v="1"/>
    <x v="12"/>
    <n v="3.50844625"/>
    <n v="14230.78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107"/>
    <b v="0"/>
    <n v="14"/>
    <b v="1"/>
    <x v="2"/>
    <n v="3.5016666666666665"/>
    <n v="532.2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08"/>
    <b v="1"/>
    <n v="680"/>
    <b v="1"/>
    <x v="0"/>
    <n v="3.4801799999999998"/>
    <n v="17434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09"/>
    <b v="1"/>
    <n v="473"/>
    <b v="1"/>
    <x v="0"/>
    <n v="3.4660000000000002"/>
    <n v="7168.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10"/>
    <b v="0"/>
    <n v="159"/>
    <b v="1"/>
    <x v="10"/>
    <n v="3.4209999999999998"/>
    <n v="3500.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111"/>
    <b v="0"/>
    <n v="46"/>
    <b v="1"/>
    <x v="4"/>
    <n v="3.3870588235294119"/>
    <n v="1462.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112"/>
    <b v="1"/>
    <n v="241"/>
    <b v="1"/>
    <x v="4"/>
    <n v="3.3558333333333334"/>
    <n v="5154.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113"/>
    <b v="0"/>
    <n v="391"/>
    <b v="1"/>
    <x v="1"/>
    <n v="3.3203999999999998"/>
    <n v="434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114"/>
    <b v="0"/>
    <n v="19"/>
    <b v="1"/>
    <x v="4"/>
    <n v="3.3"/>
    <n v="42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115"/>
    <b v="0"/>
    <n v="84"/>
    <b v="1"/>
    <x v="1"/>
    <n v="3.2692000000000001"/>
    <n v="4128.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116"/>
    <b v="1"/>
    <n v="489"/>
    <b v="1"/>
    <x v="5"/>
    <n v="3.2609166666666667"/>
    <n v="198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7"/>
    <b v="0"/>
    <n v="714"/>
    <b v="1"/>
    <x v="9"/>
    <n v="3.2223999999999999"/>
    <n v="204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18"/>
    <b v="0"/>
    <n v="194"/>
    <b v="1"/>
    <x v="1"/>
    <n v="3.2026666666666666"/>
    <n v="2499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119"/>
    <b v="1"/>
    <n v="1737"/>
    <b v="1"/>
    <x v="0"/>
    <n v="3.2005299999999997"/>
    <n v="48876.4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120"/>
    <b v="0"/>
    <n v="175"/>
    <b v="1"/>
    <x v="12"/>
    <n v="3.1869988910451896"/>
    <n v="11583.00499999999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121"/>
    <b v="0"/>
    <n v="1530"/>
    <b v="1"/>
    <x v="0"/>
    <n v="3.1732719999999999"/>
    <n v="199094.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122"/>
    <b v="0"/>
    <n v="108"/>
    <b v="1"/>
    <x v="15"/>
    <n v="3.151388888888889"/>
    <n v="5726.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123"/>
    <b v="0"/>
    <n v="44"/>
    <b v="1"/>
    <x v="4"/>
    <n v="3.15"/>
    <n v="809.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124"/>
    <b v="1"/>
    <n v="17"/>
    <b v="1"/>
    <x v="0"/>
    <n v="3.12"/>
    <n v="788.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125"/>
    <b v="0"/>
    <n v="263"/>
    <b v="1"/>
    <x v="16"/>
    <n v="3.0865999999999998"/>
    <n v="15564.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26"/>
    <b v="0"/>
    <n v="30"/>
    <b v="1"/>
    <x v="2"/>
    <n v="3.0683333333333334"/>
    <n v="935.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127"/>
    <b v="1"/>
    <n v="223"/>
    <b v="1"/>
    <x v="14"/>
    <n v="3.0546000000000002"/>
    <n v="77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128"/>
    <b v="1"/>
    <n v="398"/>
    <b v="1"/>
    <x v="0"/>
    <n v="3.05158"/>
    <n v="76488.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129"/>
    <b v="1"/>
    <n v="531"/>
    <b v="1"/>
    <x v="0"/>
    <n v="3.0418799999999999"/>
    <n v="3828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130"/>
    <b v="1"/>
    <n v="676"/>
    <b v="1"/>
    <x v="5"/>
    <n v="3.038011142857143"/>
    <n v="53503.19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131"/>
    <b v="0"/>
    <n v="60"/>
    <b v="1"/>
    <x v="4"/>
    <n v="3.0242"/>
    <n v="7590.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132"/>
    <b v="0"/>
    <n v="145"/>
    <b v="1"/>
    <x v="12"/>
    <n v="3.0219999999999998"/>
    <n v="385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133"/>
    <b v="1"/>
    <n v="429"/>
    <b v="1"/>
    <x v="0"/>
    <n v="3.0047639999999998"/>
    <n v="15238.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134"/>
    <b v="0"/>
    <n v="1021"/>
    <b v="1"/>
    <x v="3"/>
    <n v="3.0011791999999997"/>
    <n v="38025.2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135"/>
    <b v="0"/>
    <n v="39"/>
    <b v="1"/>
    <x v="4"/>
    <n v="3"/>
    <n v="1069.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136"/>
    <b v="0"/>
    <n v="17"/>
    <b v="1"/>
    <x v="1"/>
    <n v="2.9849999999999999"/>
    <n v="30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137"/>
    <b v="0"/>
    <n v="1019"/>
    <b v="1"/>
    <x v="0"/>
    <n v="2.9687520259319289"/>
    <n v="4172.940000000000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38"/>
    <b v="1"/>
    <n v="176"/>
    <b v="1"/>
    <x v="2"/>
    <n v="2.9472727272727273"/>
    <n v="819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39"/>
    <b v="1"/>
    <n v="1104"/>
    <b v="1"/>
    <x v="11"/>
    <n v="2.9420799999999998"/>
    <n v="37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40"/>
    <b v="1"/>
    <n v="365"/>
    <b v="1"/>
    <x v="0"/>
    <n v="2.9403333333333332"/>
    <n v="88392.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141"/>
    <b v="1"/>
    <n v="80"/>
    <b v="1"/>
    <x v="14"/>
    <n v="2.9289999999999998"/>
    <n v="1504.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142"/>
    <b v="0"/>
    <n v="24"/>
    <b v="1"/>
    <x v="10"/>
    <n v="2.9250166666666666"/>
    <n v="889.50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43"/>
    <b v="0"/>
    <n v="15"/>
    <b v="1"/>
    <x v="9"/>
    <n v="2.9"/>
    <n v="152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144"/>
    <b v="0"/>
    <n v="20"/>
    <b v="1"/>
    <x v="4"/>
    <n v="2.89"/>
    <n v="443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145"/>
    <b v="0"/>
    <n v="607"/>
    <b v="1"/>
    <x v="0"/>
    <n v="2.8816999999999999"/>
    <n v="1471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146"/>
    <b v="0"/>
    <n v="49"/>
    <b v="1"/>
    <x v="4"/>
    <n v="2.87"/>
    <n v="1459.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147"/>
    <b v="0"/>
    <n v="271"/>
    <b v="1"/>
    <x v="1"/>
    <n v="2.8665822784810127"/>
    <n v="579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148"/>
    <b v="0"/>
    <n v="15"/>
    <b v="1"/>
    <x v="4"/>
    <n v="2.8613861386138613"/>
    <n v="1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49"/>
    <b v="1"/>
    <n v="510"/>
    <b v="1"/>
    <x v="0"/>
    <n v="2.8496600000000001"/>
    <n v="71496.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150"/>
    <b v="1"/>
    <n v="266"/>
    <b v="1"/>
    <x v="1"/>
    <n v="2.8473999999999999"/>
    <n v="1437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151"/>
    <b v="1"/>
    <n v="284"/>
    <b v="1"/>
    <x v="14"/>
    <n v="2.8332000000000002"/>
    <n v="7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152"/>
    <b v="0"/>
    <n v="1328"/>
    <b v="1"/>
    <x v="1"/>
    <n v="2.8309000000000002"/>
    <n v="2897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3"/>
    <b v="1"/>
    <n v="160"/>
    <b v="1"/>
    <x v="9"/>
    <n v="2.8156666666666665"/>
    <n v="4303.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154"/>
    <b v="1"/>
    <n v="95"/>
    <b v="1"/>
    <x v="0"/>
    <n v="2.8109999999999999"/>
    <n v="707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55"/>
    <b v="0"/>
    <n v="278"/>
    <b v="1"/>
    <x v="0"/>
    <n v="2.8073000000000001"/>
    <n v="2821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56"/>
    <b v="0"/>
    <n v="138"/>
    <b v="1"/>
    <x v="9"/>
    <n v="2.80375"/>
    <n v="5676.5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57"/>
    <b v="0"/>
    <n v="237"/>
    <b v="1"/>
    <x v="3"/>
    <n v="2.7869999999999999"/>
    <n v="2905.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8"/>
    <b v="1"/>
    <n v="269"/>
    <b v="1"/>
    <x v="9"/>
    <n v="2.7793846153846156"/>
    <n v="9167.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159"/>
    <b v="0"/>
    <n v="249"/>
    <b v="1"/>
    <x v="1"/>
    <n v="2.722777777777778"/>
    <n v="1237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0"/>
    <b v="0"/>
    <n v="112"/>
    <b v="1"/>
    <x v="2"/>
    <n v="2.7185000000000001"/>
    <n v="2774.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61"/>
    <b v="0"/>
    <n v="102"/>
    <b v="1"/>
    <x v="1"/>
    <n v="2.7069999999999999"/>
    <n v="27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162"/>
    <b v="0"/>
    <n v="96"/>
    <b v="1"/>
    <x v="1"/>
    <n v="2.7067999999999999"/>
    <n v="68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63"/>
    <b v="0"/>
    <n v="512"/>
    <b v="1"/>
    <x v="9"/>
    <n v="2.6991034482758622"/>
    <n v="19824.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164"/>
    <b v="0"/>
    <n v="1013"/>
    <b v="1"/>
    <x v="3"/>
    <n v="2.6729166666666666"/>
    <n v="1654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165"/>
    <b v="0"/>
    <n v="127"/>
    <b v="1"/>
    <x v="17"/>
    <n v="2.6713333333333331"/>
    <n v="4070.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166"/>
    <b v="0"/>
    <n v="30"/>
    <b v="1"/>
    <x v="13"/>
    <n v="2.6566666666666667"/>
    <n v="413.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7"/>
    <b v="0"/>
    <n v="126"/>
    <b v="1"/>
    <x v="2"/>
    <n v="2.6524999999999999"/>
    <n v="536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168"/>
    <b v="1"/>
    <n v="551"/>
    <b v="1"/>
    <x v="12"/>
    <n v="2.6462241666666664"/>
    <n v="16152.84499999999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69"/>
    <b v="1"/>
    <n v="3863"/>
    <b v="1"/>
    <x v="0"/>
    <n v="2.6302771750000002"/>
    <n v="527986.9350000000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70"/>
    <b v="0"/>
    <n v="25"/>
    <b v="1"/>
    <x v="2"/>
    <n v="2.625"/>
    <n v="537.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71"/>
    <b v="1"/>
    <n v="103"/>
    <b v="1"/>
    <x v="0"/>
    <n v="2.6227999999999998"/>
    <n v="6608.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72"/>
    <b v="0"/>
    <n v="167"/>
    <b v="1"/>
    <x v="9"/>
    <n v="2.6059999999999999"/>
    <n v="4644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3"/>
    <b v="0"/>
    <n v="90"/>
    <b v="1"/>
    <x v="9"/>
    <n v="2.6016666666666666"/>
    <n v="160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74"/>
    <b v="1"/>
    <n v="1281"/>
    <b v="1"/>
    <x v="0"/>
    <n v="2.5957748878923765"/>
    <n v="116412.0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75"/>
    <b v="1"/>
    <n v="2051"/>
    <b v="1"/>
    <x v="0"/>
    <n v="2.5683081313131315"/>
    <n v="255288.00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176"/>
    <b v="0"/>
    <n v="22"/>
    <b v="1"/>
    <x v="14"/>
    <n v="2.5583333333333331"/>
    <n v="778.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177"/>
    <b v="1"/>
    <n v="537"/>
    <b v="1"/>
    <x v="11"/>
    <n v="2.5445000000000002"/>
    <n v="1299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78"/>
    <b v="0"/>
    <n v="103"/>
    <b v="1"/>
    <x v="9"/>
    <n v="2.5431499999999998"/>
    <n v="2548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79"/>
    <b v="0"/>
    <n v="99"/>
    <b v="1"/>
    <x v="13"/>
    <n v="2.54"/>
    <n v="2589.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80"/>
    <b v="0"/>
    <n v="314"/>
    <b v="1"/>
    <x v="9"/>
    <n v="2.5329333333333333"/>
    <n v="1915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181"/>
    <b v="0"/>
    <n v="185"/>
    <b v="1"/>
    <x v="0"/>
    <n v="2.5253999999999999"/>
    <n v="640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82"/>
    <b v="0"/>
    <n v="168"/>
    <b v="1"/>
    <x v="2"/>
    <n v="2.5248648648648651"/>
    <n v="475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183"/>
    <b v="0"/>
    <n v="17"/>
    <b v="1"/>
    <x v="4"/>
    <n v="2.5066666666666668"/>
    <n v="384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84"/>
    <b v="1"/>
    <n v="455"/>
    <b v="1"/>
    <x v="9"/>
    <n v="2.5030841666666666"/>
    <n v="15246.004999999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185"/>
    <b v="0"/>
    <n v="26"/>
    <b v="1"/>
    <x v="2"/>
    <n v="2.5"/>
    <n v="888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186"/>
    <b v="1"/>
    <n v="271"/>
    <b v="1"/>
    <x v="0"/>
    <n v="2.4817133333333334"/>
    <n v="3858.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187"/>
    <b v="1"/>
    <n v="303"/>
    <b v="1"/>
    <x v="0"/>
    <n v="2.4784000000000002"/>
    <n v="62111.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88"/>
    <b v="0"/>
    <n v="47"/>
    <b v="1"/>
    <x v="6"/>
    <n v="2.4666666666666668"/>
    <n v="1873.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189"/>
    <b v="0"/>
    <n v="182"/>
    <b v="1"/>
    <x v="12"/>
    <n v="2.4641999999999999"/>
    <n v="6251.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190"/>
    <b v="0"/>
    <n v="456"/>
    <b v="1"/>
    <x v="0"/>
    <n v="2.4606080000000001"/>
    <n v="37137.1200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191"/>
    <b v="0"/>
    <n v="296"/>
    <b v="1"/>
    <x v="1"/>
    <n v="2.4315000000000002"/>
    <n v="12305.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92"/>
    <b v="0"/>
    <n v="25"/>
    <b v="1"/>
    <x v="4"/>
    <n v="2.42"/>
    <n v="3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193"/>
    <b v="0"/>
    <n v="14"/>
    <b v="1"/>
    <x v="4"/>
    <n v="2.42"/>
    <n v="309.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4"/>
    <b v="0"/>
    <n v="13"/>
    <b v="1"/>
    <x v="13"/>
    <n v="2.4079999999999999"/>
    <n v="15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195"/>
    <b v="1"/>
    <n v="145"/>
    <b v="1"/>
    <x v="14"/>
    <n v="2.4"/>
    <n v="3072.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196"/>
    <b v="0"/>
    <n v="46"/>
    <b v="1"/>
    <x v="4"/>
    <n v="2.3940000000000001"/>
    <n v="621.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197"/>
    <b v="0"/>
    <n v="18"/>
    <b v="1"/>
    <x v="15"/>
    <n v="2.38"/>
    <n v="306.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98"/>
    <b v="0"/>
    <n v="131"/>
    <b v="1"/>
    <x v="10"/>
    <n v="2.3715000000000002"/>
    <n v="243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199"/>
    <b v="1"/>
    <n v="183"/>
    <b v="1"/>
    <x v="0"/>
    <n v="2.3490000000000002"/>
    <n v="596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"/>
    <b v="1"/>
    <n v="354"/>
    <b v="1"/>
    <x v="0"/>
    <n v="2.3442048"/>
    <n v="58782.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201"/>
    <b v="0"/>
    <n v="20"/>
    <b v="1"/>
    <x v="2"/>
    <n v="2.3333333333333335"/>
    <n v="176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02"/>
    <b v="1"/>
    <n v="1049"/>
    <b v="1"/>
    <x v="12"/>
    <n v="2.3321535"/>
    <n v="23846.03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203"/>
    <b v="1"/>
    <n v="74"/>
    <b v="1"/>
    <x v="14"/>
    <n v="2.3164705882352941"/>
    <n v="397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04"/>
    <b v="1"/>
    <n v="563"/>
    <b v="1"/>
    <x v="14"/>
    <n v="2.2882507142857142"/>
    <n v="16299.25499999999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205"/>
    <b v="0"/>
    <n v="10"/>
    <b v="1"/>
    <x v="4"/>
    <n v="2.2799999999999998"/>
    <n v="29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6"/>
    <b v="1"/>
    <n v="625"/>
    <b v="1"/>
    <x v="0"/>
    <n v="2.26239013671875"/>
    <n v="37379.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207"/>
    <b v="1"/>
    <n v="147"/>
    <b v="1"/>
    <x v="0"/>
    <n v="2.2594666666666665"/>
    <n v="17019.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08"/>
    <b v="0"/>
    <n v="36"/>
    <b v="1"/>
    <x v="13"/>
    <n v="2.2566666666666668"/>
    <n v="1710.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209"/>
    <b v="0"/>
    <n v="3"/>
    <b v="1"/>
    <x v="4"/>
    <n v="2.25"/>
    <n v="1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10"/>
    <b v="1"/>
    <n v="304"/>
    <b v="1"/>
    <x v="5"/>
    <n v="2.2392500000000002"/>
    <n v="910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211"/>
    <b v="0"/>
    <n v="18"/>
    <b v="1"/>
    <x v="4"/>
    <n v="2.23"/>
    <n v="566.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12"/>
    <b v="0"/>
    <n v="50"/>
    <b v="1"/>
    <x v="1"/>
    <n v="2.2270833333333333"/>
    <n v="559.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13"/>
    <b v="0"/>
    <n v="18"/>
    <b v="1"/>
    <x v="4"/>
    <n v="2.21"/>
    <n v="561.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14"/>
    <b v="0"/>
    <n v="147"/>
    <b v="1"/>
    <x v="1"/>
    <n v="2.2035999999999998"/>
    <n v="282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215"/>
    <b v="0"/>
    <n v="47"/>
    <b v="1"/>
    <x v="6"/>
    <n v="2.1949999999999998"/>
    <n v="112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16"/>
    <b v="0"/>
    <n v="14"/>
    <b v="1"/>
    <x v="2"/>
    <n v="2.1875"/>
    <n v="444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17"/>
    <b v="0"/>
    <n v="65"/>
    <b v="1"/>
    <x v="0"/>
    <n v="2.1859999999999999"/>
    <n v="2218.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218"/>
    <b v="0"/>
    <n v="28"/>
    <b v="1"/>
    <x v="17"/>
    <n v="2.1800000000000002"/>
    <n v="286.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219"/>
    <b v="0"/>
    <n v="20"/>
    <b v="1"/>
    <x v="4"/>
    <n v="2.1800000000000002"/>
    <n v="55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20"/>
    <b v="1"/>
    <n v="1375"/>
    <b v="1"/>
    <x v="0"/>
    <n v="2.1679422000000002"/>
    <n v="54886.05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221"/>
    <b v="1"/>
    <n v="33"/>
    <b v="1"/>
    <x v="9"/>
    <n v="2.15"/>
    <n v="1306.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222"/>
    <b v="0"/>
    <n v="30"/>
    <b v="1"/>
    <x v="4"/>
    <n v="2.1459999999999999"/>
    <n v="551.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223"/>
    <b v="0"/>
    <n v="562"/>
    <b v="1"/>
    <x v="14"/>
    <n v="2.1398947368421051"/>
    <n v="409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224"/>
    <b v="0"/>
    <n v="87"/>
    <b v="1"/>
    <x v="3"/>
    <n v="2.1356000000000002"/>
    <n v="5382.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225"/>
    <b v="0"/>
    <n v="32"/>
    <b v="1"/>
    <x v="12"/>
    <n v="2.1320000000000001"/>
    <n v="5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226"/>
    <b v="1"/>
    <n v="670"/>
    <b v="1"/>
    <x v="2"/>
    <n v="2.1314633333333335"/>
    <n v="13123.7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227"/>
    <b v="1"/>
    <n v="834"/>
    <b v="1"/>
    <x v="0"/>
    <n v="2.1244399999999999"/>
    <n v="535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228"/>
    <b v="0"/>
    <n v="93"/>
    <b v="1"/>
    <x v="2"/>
    <n v="2.124090909090909"/>
    <n v="238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29"/>
    <b v="1"/>
    <n v="94"/>
    <b v="1"/>
    <x v="11"/>
    <n v="2.1216666666666666"/>
    <n v="683.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230"/>
    <b v="1"/>
    <n v="22"/>
    <b v="1"/>
    <x v="2"/>
    <n v="2.1105"/>
    <n v="1066.2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31"/>
    <b v="1"/>
    <n v="644"/>
    <b v="1"/>
    <x v="0"/>
    <n v="2.1103642500000004"/>
    <n v="84736.5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32"/>
    <b v="0"/>
    <n v="18"/>
    <b v="1"/>
    <x v="4"/>
    <n v="2.11"/>
    <n v="536.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33"/>
    <b v="0"/>
    <n v="58"/>
    <b v="1"/>
    <x v="4"/>
    <n v="2.1074999999999999"/>
    <n v="872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34"/>
    <b v="0"/>
    <n v="4"/>
    <b v="1"/>
    <x v="4"/>
    <n v="2.1"/>
    <n v="21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35"/>
    <b v="1"/>
    <n v="253"/>
    <b v="1"/>
    <x v="0"/>
    <n v="2.0870837499999997"/>
    <n v="16823.16999999999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236"/>
    <b v="1"/>
    <n v="28"/>
    <b v="1"/>
    <x v="9"/>
    <n v="2.0699999999999998"/>
    <n v="31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37"/>
    <b v="1"/>
    <n v="1513"/>
    <b v="1"/>
    <x v="0"/>
    <n v="2.0674309000000002"/>
    <n v="104128.0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238"/>
    <b v="0"/>
    <n v="48"/>
    <b v="1"/>
    <x v="14"/>
    <n v="2.0670670670670672"/>
    <n v="1056.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239"/>
    <b v="0"/>
    <n v="30"/>
    <b v="1"/>
    <x v="10"/>
    <n v="2.0554838709677421"/>
    <n v="160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40"/>
    <b v="1"/>
    <n v="236"/>
    <b v="1"/>
    <x v="9"/>
    <n v="2.0536666666666665"/>
    <n v="15520.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241"/>
    <b v="0"/>
    <n v="45"/>
    <b v="1"/>
    <x v="2"/>
    <n v="2.0529999999999999"/>
    <n v="10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242"/>
    <b v="0"/>
    <n v="172"/>
    <b v="1"/>
    <x v="15"/>
    <n v="2.0419999999999998"/>
    <n v="519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243"/>
    <b v="0"/>
    <n v="34"/>
    <b v="1"/>
    <x v="2"/>
    <n v="2.03505"/>
    <n v="1034.525000000000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244"/>
    <b v="0"/>
    <n v="133"/>
    <b v="1"/>
    <x v="2"/>
    <n v="2.0335000000000001"/>
    <n v="21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5"/>
    <b v="0"/>
    <n v="170"/>
    <b v="1"/>
    <x v="13"/>
    <n v="2.0262500000000001"/>
    <n v="4137.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6"/>
    <b v="0"/>
    <n v="311"/>
    <b v="1"/>
    <x v="11"/>
    <n v="2.0251494999999999"/>
    <n v="20406.99499999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247"/>
    <b v="1"/>
    <n v="109"/>
    <b v="1"/>
    <x v="2"/>
    <n v="2.0236666666666667"/>
    <n v="309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48"/>
    <b v="0"/>
    <n v="666"/>
    <b v="1"/>
    <x v="0"/>
    <n v="2.022322"/>
    <n v="15500.41500000000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249"/>
    <b v="0"/>
    <n v="17"/>
    <b v="1"/>
    <x v="4"/>
    <n v="2.02"/>
    <n v="26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50"/>
    <b v="0"/>
    <n v="17"/>
    <b v="1"/>
    <x v="4"/>
    <n v="2.02"/>
    <n v="513.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51"/>
    <b v="0"/>
    <n v="392"/>
    <b v="1"/>
    <x v="0"/>
    <n v="2.0182666666666669"/>
    <n v="153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252"/>
    <b v="0"/>
    <n v="113"/>
    <b v="1"/>
    <x v="7"/>
    <n v="2.0169999999999999"/>
    <n v="5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253"/>
    <b v="0"/>
    <n v="125"/>
    <b v="1"/>
    <x v="9"/>
    <n v="2.0162"/>
    <n v="510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54"/>
    <b v="1"/>
    <n v="729"/>
    <b v="1"/>
    <x v="0"/>
    <n v="2.0114999999999998"/>
    <n v="80824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255"/>
    <b v="1"/>
    <n v="1876"/>
    <b v="1"/>
    <x v="0"/>
    <n v="2.0051866666666669"/>
    <n v="49062.48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256"/>
    <b v="0"/>
    <n v="55"/>
    <b v="1"/>
    <x v="2"/>
    <n v="2.0034000000000001"/>
    <n v="50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257"/>
    <b v="1"/>
    <n v="508"/>
    <b v="1"/>
    <x v="2"/>
    <n v="2.0015333333333332"/>
    <n v="302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58"/>
    <b v="0"/>
    <n v="1"/>
    <b v="1"/>
    <x v="10"/>
    <n v="2"/>
    <n v="5.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259"/>
    <b v="0"/>
    <n v="271"/>
    <b v="1"/>
    <x v="9"/>
    <n v="1.99244"/>
    <n v="2504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60"/>
    <b v="0"/>
    <n v="1556"/>
    <b v="1"/>
    <x v="0"/>
    <n v="1.99215125"/>
    <n v="40621.02500000000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261"/>
    <b v="1"/>
    <n v="141"/>
    <b v="1"/>
    <x v="2"/>
    <n v="1.9885074626865671"/>
    <n v="673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262"/>
    <b v="1"/>
    <n v="682"/>
    <b v="1"/>
    <x v="0"/>
    <n v="1.9847237142857144"/>
    <n v="35073.66500000000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263"/>
    <b v="0"/>
    <n v="28"/>
    <b v="1"/>
    <x v="6"/>
    <n v="1.98"/>
    <n v="756.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64"/>
    <b v="0"/>
    <n v="1364"/>
    <b v="1"/>
    <x v="0"/>
    <n v="1.964"/>
    <n v="252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65"/>
    <b v="0"/>
    <n v="120"/>
    <b v="1"/>
    <x v="10"/>
    <n v="1.956"/>
    <n v="250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266"/>
    <b v="0"/>
    <n v="107"/>
    <b v="1"/>
    <x v="13"/>
    <n v="1.9537933333333333"/>
    <n v="1518.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67"/>
    <b v="0"/>
    <n v="61"/>
    <b v="1"/>
    <x v="18"/>
    <n v="1.9530000000000001"/>
    <n v="1983.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268"/>
    <b v="1"/>
    <n v="159"/>
    <b v="1"/>
    <x v="17"/>
    <n v="1.9413333333333334"/>
    <n v="2991.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269"/>
    <b v="1"/>
    <n v="306"/>
    <b v="1"/>
    <x v="0"/>
    <n v="1.9292499999999999"/>
    <n v="9799.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70"/>
    <b v="1"/>
    <n v="122"/>
    <b v="1"/>
    <x v="0"/>
    <n v="1.9233333333333333"/>
    <n v="1503.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271"/>
    <b v="0"/>
    <n v="16"/>
    <b v="1"/>
    <x v="4"/>
    <n v="1.913"/>
    <n v="2877.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72"/>
    <b v="0"/>
    <n v="5812"/>
    <b v="1"/>
    <x v="0"/>
    <n v="1.9116676082790633"/>
    <n v="253298.135000000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73"/>
    <b v="1"/>
    <n v="688"/>
    <b v="1"/>
    <x v="14"/>
    <n v="1.9114"/>
    <n v="290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274"/>
    <b v="0"/>
    <n v="58"/>
    <b v="1"/>
    <x v="12"/>
    <n v="1.9084810126582279"/>
    <n v="7567.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75"/>
    <b v="0"/>
    <n v="19"/>
    <b v="1"/>
    <x v="4"/>
    <n v="1.9"/>
    <n v="484.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276"/>
    <b v="0"/>
    <n v="66"/>
    <b v="1"/>
    <x v="2"/>
    <n v="1.8946666666666667"/>
    <n v="145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277"/>
    <b v="1"/>
    <n v="441"/>
    <b v="1"/>
    <x v="8"/>
    <n v="1.8866966666666667"/>
    <n v="14370.7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278"/>
    <b v="1"/>
    <n v="302"/>
    <b v="1"/>
    <x v="4"/>
    <n v="1.885046"/>
    <n v="4863.614999999999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79"/>
    <b v="1"/>
    <n v="53"/>
    <b v="1"/>
    <x v="5"/>
    <n v="1.8839999999999999"/>
    <n v="968.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80"/>
    <b v="0"/>
    <n v="50"/>
    <b v="1"/>
    <x v="5"/>
    <n v="1.873"/>
    <n v="961.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281"/>
    <b v="0"/>
    <n v="29"/>
    <b v="1"/>
    <x v="13"/>
    <n v="1.8724499999999999"/>
    <n v="576.2350000000000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2"/>
    <b v="0"/>
    <n v="93"/>
    <b v="1"/>
    <x v="4"/>
    <n v="1.8709899999999999"/>
    <n v="981.99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283"/>
    <b v="0"/>
    <n v="23"/>
    <b v="1"/>
    <x v="4"/>
    <n v="1.86"/>
    <n v="941.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84"/>
    <b v="0"/>
    <n v="45"/>
    <b v="1"/>
    <x v="4"/>
    <n v="1.855"/>
    <n v="95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85"/>
    <b v="0"/>
    <n v="12"/>
    <b v="1"/>
    <x v="2"/>
    <n v="1.8533333333333333"/>
    <n v="70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86"/>
    <b v="0"/>
    <n v="11"/>
    <b v="1"/>
    <x v="2"/>
    <n v="1.85"/>
    <n v="28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87"/>
    <b v="0"/>
    <n v="537"/>
    <b v="1"/>
    <x v="1"/>
    <n v="1.8461052631578947"/>
    <n v="17806.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88"/>
    <b v="1"/>
    <n v="108"/>
    <b v="1"/>
    <x v="14"/>
    <n v="1.8455999999999999"/>
    <n v="4668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289"/>
    <b v="0"/>
    <n v="38"/>
    <b v="1"/>
    <x v="4"/>
    <n v="1.84"/>
    <n v="47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90"/>
    <b v="0"/>
    <n v="15"/>
    <b v="1"/>
    <x v="4"/>
    <n v="1.84"/>
    <n v="237.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291"/>
    <b v="0"/>
    <n v="253"/>
    <b v="1"/>
    <x v="16"/>
    <n v="1.8344090909090909"/>
    <n v="203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292"/>
    <b v="0"/>
    <n v="87"/>
    <b v="1"/>
    <x v="15"/>
    <n v="1.8281058823529412"/>
    <n v="3151.2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93"/>
    <b v="0"/>
    <n v="16"/>
    <b v="1"/>
    <x v="11"/>
    <n v="1.82"/>
    <n v="28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94"/>
    <b v="0"/>
    <n v="120"/>
    <b v="1"/>
    <x v="0"/>
    <n v="1.8186315789473684"/>
    <n v="8698.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295"/>
    <b v="0"/>
    <n v="1510"/>
    <b v="1"/>
    <x v="14"/>
    <n v="1.8153547058823529"/>
    <n v="62477.0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96"/>
    <b v="0"/>
    <n v="67"/>
    <b v="1"/>
    <x v="11"/>
    <n v="1.8086666666666666"/>
    <n v="139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97"/>
    <b v="0"/>
    <n v="19"/>
    <b v="1"/>
    <x v="2"/>
    <n v="1.8085714285714285"/>
    <n v="32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298"/>
    <b v="0"/>
    <n v="29"/>
    <b v="1"/>
    <x v="2"/>
    <n v="1.8062799999999999"/>
    <n v="466.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299"/>
    <b v="0"/>
    <n v="28"/>
    <b v="1"/>
    <x v="4"/>
    <n v="1.8044444444444445"/>
    <n v="62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300"/>
    <b v="0"/>
    <n v="48"/>
    <b v="1"/>
    <x v="13"/>
    <n v="1.8014285714285714"/>
    <n v="654.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301"/>
    <b v="0"/>
    <n v="445"/>
    <b v="1"/>
    <x v="1"/>
    <n v="1.8003333333333333"/>
    <n v="5623.5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2"/>
    <b v="0"/>
    <n v="20"/>
    <b v="1"/>
    <x v="12"/>
    <n v="1.8"/>
    <n v="55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03"/>
    <b v="0"/>
    <n v="15"/>
    <b v="1"/>
    <x v="4"/>
    <n v="1.8"/>
    <n v="97.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304"/>
    <b v="1"/>
    <n v="224"/>
    <b v="1"/>
    <x v="9"/>
    <n v="1.7989999999999999"/>
    <n v="1090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305"/>
    <b v="0"/>
    <n v="33"/>
    <b v="1"/>
    <x v="2"/>
    <n v="1.7949999999999999"/>
    <n v="734.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306"/>
    <b v="0"/>
    <n v="74"/>
    <b v="1"/>
    <x v="15"/>
    <n v="1.7909909909909909"/>
    <n v="20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307"/>
    <b v="1"/>
    <n v="244"/>
    <b v="1"/>
    <x v="14"/>
    <n v="1.789525"/>
    <n v="9069.6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308"/>
    <b v="1"/>
    <n v="158"/>
    <b v="1"/>
    <x v="0"/>
    <n v="1.7867599999999999"/>
    <n v="22413.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309"/>
    <b v="1"/>
    <n v="65"/>
    <b v="1"/>
    <x v="14"/>
    <n v="1.7743366666666667"/>
    <n v="2694.0050000000001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310"/>
    <b v="0"/>
    <n v="364"/>
    <b v="1"/>
    <x v="12"/>
    <n v="1.76535"/>
    <n v="17835.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311"/>
    <b v="1"/>
    <n v="290"/>
    <b v="1"/>
    <x v="14"/>
    <n v="1.7629999999999999"/>
    <n v="13367.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312"/>
    <b v="1"/>
    <n v="73"/>
    <b v="1"/>
    <x v="9"/>
    <n v="1.7595744680851064"/>
    <n v="2104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313"/>
    <b v="1"/>
    <n v="157"/>
    <b v="1"/>
    <x v="13"/>
    <n v="1.7584040000000001"/>
    <n v="4474.5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14"/>
    <b v="0"/>
    <n v="54"/>
    <b v="1"/>
    <x v="4"/>
    <n v="1.7533333333333334"/>
    <n v="134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315"/>
    <b v="0"/>
    <n v="56"/>
    <b v="1"/>
    <x v="7"/>
    <n v="1.75"/>
    <n v="177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16"/>
    <b v="1"/>
    <n v="18"/>
    <b v="1"/>
    <x v="4"/>
    <n v="1.75"/>
    <n v="271.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17"/>
    <b v="0"/>
    <n v="18"/>
    <b v="1"/>
    <x v="4"/>
    <n v="1.75"/>
    <n v="621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18"/>
    <b v="0"/>
    <n v="33"/>
    <b v="1"/>
    <x v="4"/>
    <n v="1.748"/>
    <n v="4386.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19"/>
    <b v="0"/>
    <n v="38"/>
    <b v="1"/>
    <x v="4"/>
    <n v="1.744"/>
    <n v="13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320"/>
    <b v="0"/>
    <n v="168"/>
    <b v="1"/>
    <x v="7"/>
    <n v="1.7423040000000001"/>
    <n v="4439.7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321"/>
    <b v="1"/>
    <n v="140"/>
    <b v="1"/>
    <x v="9"/>
    <n v="1.7400576923076922"/>
    <n v="2332.074999999999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22"/>
    <b v="1"/>
    <n v="303"/>
    <b v="1"/>
    <x v="14"/>
    <n v="1.74"/>
    <n v="13201.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323"/>
    <b v="0"/>
    <n v="24"/>
    <b v="1"/>
    <x v="6"/>
    <n v="1.7333333333333334"/>
    <n v="105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324"/>
    <b v="0"/>
    <n v="81"/>
    <b v="1"/>
    <x v="15"/>
    <n v="1.732"/>
    <n v="1339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325"/>
    <b v="0"/>
    <n v="43"/>
    <b v="1"/>
    <x v="2"/>
    <n v="1.728"/>
    <n v="2181.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326"/>
    <b v="0"/>
    <n v="115"/>
    <b v="1"/>
    <x v="11"/>
    <n v="1.728"/>
    <n v="4377.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327"/>
    <b v="0"/>
    <n v="70"/>
    <b v="1"/>
    <x v="13"/>
    <n v="1.726845"/>
    <n v="1761.84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328"/>
    <b v="0"/>
    <n v="110"/>
    <b v="1"/>
    <x v="13"/>
    <n v="1.7243333333333333"/>
    <n v="52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329"/>
    <b v="0"/>
    <n v="89"/>
    <b v="1"/>
    <x v="9"/>
    <n v="1.7227777777777777"/>
    <n v="779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330"/>
    <b v="0"/>
    <n v="392"/>
    <b v="1"/>
    <x v="12"/>
    <n v="1.7194285714285715"/>
    <n v="3028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331"/>
    <b v="1"/>
    <n v="294"/>
    <b v="1"/>
    <x v="5"/>
    <n v="1.7176130000000001"/>
    <n v="8735.065000000000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32"/>
    <b v="1"/>
    <n v="78"/>
    <b v="1"/>
    <x v="4"/>
    <n v="1.7173333333333334"/>
    <n v="13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33"/>
    <b v="0"/>
    <n v="14"/>
    <b v="1"/>
    <x v="4"/>
    <n v="1.7142857142857142"/>
    <n v="6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"/>
    <b v="0"/>
    <n v="23"/>
    <b v="1"/>
    <x v="4"/>
    <n v="1.7142857142857142"/>
    <n v="611.5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335"/>
    <b v="0"/>
    <n v="41"/>
    <b v="1"/>
    <x v="13"/>
    <n v="1.7133333333333334"/>
    <n v="66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336"/>
    <b v="0"/>
    <n v="109"/>
    <b v="1"/>
    <x v="2"/>
    <n v="1.7132499999999999"/>
    <n v="348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337"/>
    <b v="0"/>
    <n v="539"/>
    <b v="1"/>
    <x v="1"/>
    <n v="1.7104755366949576"/>
    <n v="7121.66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338"/>
    <b v="0"/>
    <n v="31"/>
    <b v="1"/>
    <x v="13"/>
    <n v="1.7092307692307693"/>
    <n v="571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339"/>
    <b v="0"/>
    <n v="28"/>
    <b v="1"/>
    <x v="19"/>
    <n v="1.7070000000000001"/>
    <n v="867.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40"/>
    <b v="0"/>
    <n v="57"/>
    <b v="1"/>
    <x v="4"/>
    <n v="1.7066666666666668"/>
    <n v="1308.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341"/>
    <b v="1"/>
    <n v="85"/>
    <b v="1"/>
    <x v="13"/>
    <n v="1.7065217391304348"/>
    <n v="200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2"/>
    <b v="0"/>
    <n v="20"/>
    <b v="1"/>
    <x v="4"/>
    <n v="1.70625"/>
    <n v="692.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43"/>
    <b v="0"/>
    <n v="91"/>
    <b v="1"/>
    <x v="4"/>
    <n v="1.7044444444444444"/>
    <n v="3880.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344"/>
    <b v="0"/>
    <n v="682"/>
    <b v="1"/>
    <x v="0"/>
    <n v="1.7029262962962963"/>
    <n v="23330.5050000000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5"/>
    <b v="1"/>
    <n v="188"/>
    <b v="1"/>
    <x v="14"/>
    <n v="1.7028880000000002"/>
    <n v="8608.4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346"/>
    <b v="0"/>
    <n v="21"/>
    <b v="1"/>
    <x v="4"/>
    <n v="1.7"/>
    <n v="690.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347"/>
    <b v="0"/>
    <n v="17"/>
    <b v="1"/>
    <x v="2"/>
    <n v="1.6986000000000001"/>
    <n v="348.2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348"/>
    <b v="0"/>
    <n v="72"/>
    <b v="1"/>
    <x v="5"/>
    <n v="1.6976511744127936"/>
    <n v="1734.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49"/>
    <b v="0"/>
    <n v="13"/>
    <b v="1"/>
    <x v="4"/>
    <n v="1.6942857142857144"/>
    <n v="30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350"/>
    <b v="0"/>
    <n v="180"/>
    <b v="1"/>
    <x v="1"/>
    <n v="1.6877142857142857"/>
    <n v="3043.5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351"/>
    <b v="0"/>
    <n v="410"/>
    <b v="1"/>
    <x v="0"/>
    <n v="1.6828125"/>
    <n v="235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52"/>
    <b v="0"/>
    <n v="99"/>
    <b v="1"/>
    <x v="12"/>
    <n v="1.6801999999999999"/>
    <n v="42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353"/>
    <b v="0"/>
    <n v="111"/>
    <b v="1"/>
    <x v="11"/>
    <n v="1.6798"/>
    <n v="4255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354"/>
    <b v="1"/>
    <n v="660"/>
    <b v="1"/>
    <x v="0"/>
    <n v="1.6750470000000002"/>
    <n v="25455.70500000000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355"/>
    <b v="0"/>
    <n v="34"/>
    <b v="1"/>
    <x v="2"/>
    <n v="1.6742857142857144"/>
    <n v="3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356"/>
    <b v="0"/>
    <n v="101"/>
    <b v="1"/>
    <x v="0"/>
    <n v="1.6741666666666666"/>
    <n v="507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357"/>
    <b v="0"/>
    <n v="33"/>
    <b v="1"/>
    <x v="2"/>
    <n v="1.6668333333333334"/>
    <n v="1266.6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8"/>
    <b v="0"/>
    <n v="28"/>
    <b v="1"/>
    <x v="16"/>
    <n v="1.665"/>
    <n v="846.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359"/>
    <b v="1"/>
    <n v="34"/>
    <b v="1"/>
    <x v="2"/>
    <n v="1.6646153846153846"/>
    <n v="55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60"/>
    <b v="0"/>
    <n v="47"/>
    <b v="1"/>
    <x v="12"/>
    <n v="1.6639999999999999"/>
    <n v="4183.5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361"/>
    <b v="1"/>
    <n v="885"/>
    <b v="1"/>
    <x v="9"/>
    <n v="1.6633076923076924"/>
    <n v="43688.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362"/>
    <b v="0"/>
    <n v="26"/>
    <b v="1"/>
    <x v="5"/>
    <n v="1.6619999999999999"/>
    <n v="428.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363"/>
    <b v="0"/>
    <n v="89"/>
    <b v="1"/>
    <x v="13"/>
    <n v="1.6608000000000001"/>
    <n v="2120.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364"/>
    <b v="0"/>
    <n v="102"/>
    <b v="1"/>
    <x v="9"/>
    <n v="1.6544000000000001"/>
    <n v="418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365"/>
    <b v="0"/>
    <n v="827"/>
    <b v="1"/>
    <x v="16"/>
    <n v="1.6529333333333334"/>
    <n v="25207.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366"/>
    <b v="0"/>
    <n v="49"/>
    <b v="1"/>
    <x v="5"/>
    <n v="1.64"/>
    <n v="270.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67"/>
    <b v="1"/>
    <n v="63"/>
    <b v="1"/>
    <x v="4"/>
    <n v="1.64"/>
    <n v="2245.5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368"/>
    <b v="1"/>
    <n v="234"/>
    <b v="1"/>
    <x v="8"/>
    <n v="1.6319999999999999"/>
    <n v="419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69"/>
    <b v="1"/>
    <n v="21"/>
    <b v="1"/>
    <x v="4"/>
    <n v="1.6266666666666667"/>
    <n v="620.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370"/>
    <b v="0"/>
    <n v="30"/>
    <b v="1"/>
    <x v="1"/>
    <n v="1.6259999999999999"/>
    <n v="421.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371"/>
    <b v="0"/>
    <n v="17"/>
    <b v="1"/>
    <x v="4"/>
    <n v="1.625"/>
    <n v="82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72"/>
    <b v="0"/>
    <n v="31"/>
    <b v="1"/>
    <x v="4"/>
    <n v="1.623"/>
    <n v="8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373"/>
    <b v="1"/>
    <n v="389"/>
    <b v="1"/>
    <x v="2"/>
    <n v="1.6214066666666667"/>
    <n v="12355.0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374"/>
    <b v="1"/>
    <n v="615"/>
    <b v="1"/>
    <x v="9"/>
    <n v="1.6197999999999999"/>
    <n v="124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375"/>
    <b v="1"/>
    <n v="353"/>
    <b v="1"/>
    <x v="0"/>
    <n v="1.61459"/>
    <n v="8090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376"/>
    <b v="0"/>
    <n v="21"/>
    <b v="1"/>
    <x v="2"/>
    <n v="1.6140000000000001"/>
    <n v="817.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77"/>
    <b v="0"/>
    <n v="28"/>
    <b v="1"/>
    <x v="4"/>
    <n v="1.61"/>
    <n v="8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378"/>
    <b v="0"/>
    <n v="98"/>
    <b v="1"/>
    <x v="7"/>
    <n v="1.6088"/>
    <n v="206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379"/>
    <b v="0"/>
    <n v="85"/>
    <b v="1"/>
    <x v="9"/>
    <n v="1.6054999999999999"/>
    <n v="164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80"/>
    <b v="1"/>
    <n v="930"/>
    <b v="1"/>
    <x v="4"/>
    <n v="1.6022808571428573"/>
    <n v="28504.9150000000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381"/>
    <b v="0"/>
    <n v="13"/>
    <b v="1"/>
    <x v="15"/>
    <n v="1.6"/>
    <n v="38.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2"/>
    <b v="0"/>
    <n v="8"/>
    <b v="1"/>
    <x v="4"/>
    <n v="1.6"/>
    <n v="16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383"/>
    <b v="0"/>
    <n v="96"/>
    <b v="1"/>
    <x v="2"/>
    <n v="1.59996"/>
    <n v="1247.9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384"/>
    <b v="0"/>
    <n v="51"/>
    <b v="1"/>
    <x v="16"/>
    <n v="1.5997142857142856"/>
    <n v="282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85"/>
    <b v="0"/>
    <n v="133"/>
    <b v="1"/>
    <x v="4"/>
    <n v="1.599402985074627"/>
    <n v="2745.5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86"/>
    <b v="0"/>
    <n v="31"/>
    <b v="1"/>
    <x v="4"/>
    <n v="1.5942857142857143"/>
    <n v="294.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387"/>
    <b v="0"/>
    <n v="206"/>
    <b v="1"/>
    <x v="19"/>
    <n v="1.592951"/>
    <n v="8067.7550000000001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388"/>
    <b v="0"/>
    <n v="253"/>
    <b v="1"/>
    <x v="9"/>
    <n v="1.5916819571865444"/>
    <n v="13138.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389"/>
    <b v="0"/>
    <n v="139"/>
    <b v="1"/>
    <x v="15"/>
    <n v="1.5833333333333333"/>
    <n v="4819.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90"/>
    <b v="0"/>
    <n v="10"/>
    <b v="1"/>
    <x v="4"/>
    <n v="1.5820000000000001"/>
    <n v="400.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91"/>
    <b v="0"/>
    <n v="15"/>
    <b v="1"/>
    <x v="12"/>
    <n v="1.58"/>
    <n v="1192.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392"/>
    <b v="0"/>
    <n v="81"/>
    <b v="1"/>
    <x v="5"/>
    <n v="1.579"/>
    <n v="1619.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393"/>
    <b v="0"/>
    <n v="301"/>
    <b v="1"/>
    <x v="1"/>
    <n v="1.5737692307692308"/>
    <n v="1038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394"/>
    <b v="1"/>
    <n v="305"/>
    <b v="1"/>
    <x v="14"/>
    <n v="1.5731829411764706"/>
    <n v="13524.55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395"/>
    <b v="1"/>
    <n v="555"/>
    <b v="1"/>
    <x v="9"/>
    <n v="1.57189"/>
    <n v="23606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396"/>
    <b v="1"/>
    <n v="50"/>
    <b v="1"/>
    <x v="13"/>
    <n v="1.5697000000000001"/>
    <n v="966.8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97"/>
    <b v="0"/>
    <n v="107"/>
    <b v="1"/>
    <x v="12"/>
    <n v="1.5696000000000001"/>
    <n v="7901.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398"/>
    <b v="1"/>
    <n v="424"/>
    <b v="1"/>
    <x v="0"/>
    <n v="1.5673440000000001"/>
    <n v="8048.7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399"/>
    <b v="0"/>
    <n v="26"/>
    <b v="1"/>
    <x v="18"/>
    <n v="1.5644444444444445"/>
    <n v="7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400"/>
    <b v="0"/>
    <n v="13"/>
    <b v="1"/>
    <x v="18"/>
    <n v="1.5640000000000001"/>
    <n v="202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401"/>
    <b v="0"/>
    <n v="33"/>
    <b v="1"/>
    <x v="10"/>
    <n v="1.5636363636363637"/>
    <n v="446.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402"/>
    <b v="0"/>
    <n v="204"/>
    <b v="1"/>
    <x v="4"/>
    <n v="1.5620000000000001"/>
    <n v="400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403"/>
    <b v="1"/>
    <n v="2139"/>
    <b v="1"/>
    <x v="14"/>
    <n v="1.5614399999999999"/>
    <n v="59623.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404"/>
    <b v="1"/>
    <n v="113"/>
    <b v="1"/>
    <x v="14"/>
    <n v="1.56"/>
    <n v="3176.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405"/>
    <b v="0"/>
    <n v="133"/>
    <b v="1"/>
    <x v="2"/>
    <n v="1.5590999999999999"/>
    <n v="786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406"/>
    <b v="0"/>
    <n v="24"/>
    <b v="1"/>
    <x v="4"/>
    <n v="1.5575000000000001"/>
    <n v="6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407"/>
    <b v="0"/>
    <n v="19"/>
    <b v="1"/>
    <x v="2"/>
    <n v="1.5571428571428572"/>
    <n v="28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408"/>
    <b v="0"/>
    <n v="60"/>
    <b v="1"/>
    <x v="18"/>
    <n v="1.5553333333333332"/>
    <n v="1196.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409"/>
    <b v="0"/>
    <n v="149"/>
    <b v="1"/>
    <x v="15"/>
    <n v="1.5551428571428572"/>
    <n v="279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410"/>
    <b v="0"/>
    <n v="104"/>
    <b v="1"/>
    <x v="2"/>
    <n v="1.5533333333333332"/>
    <n v="587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411"/>
    <b v="0"/>
    <n v="75"/>
    <b v="1"/>
    <x v="9"/>
    <n v="1.5529999999999999"/>
    <n v="7802.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412"/>
    <b v="0"/>
    <n v="19"/>
    <b v="1"/>
    <x v="16"/>
    <n v="1.552"/>
    <n v="979.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413"/>
    <b v="0"/>
    <n v="56"/>
    <b v="1"/>
    <x v="4"/>
    <n v="1.552"/>
    <n v="235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414"/>
    <b v="0"/>
    <n v="133"/>
    <b v="1"/>
    <x v="17"/>
    <n v="1.55175"/>
    <n v="317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415"/>
    <b v="0"/>
    <n v="3"/>
    <b v="1"/>
    <x v="9"/>
    <n v="1.55"/>
    <n v="7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416"/>
    <b v="0"/>
    <n v="78"/>
    <b v="1"/>
    <x v="4"/>
    <n v="1.55"/>
    <n v="158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417"/>
    <b v="1"/>
    <n v="467"/>
    <b v="1"/>
    <x v="2"/>
    <n v="1.5497535999999998"/>
    <n v="19605.41999999999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418"/>
    <b v="1"/>
    <n v="190"/>
    <b v="1"/>
    <x v="2"/>
    <n v="1.5493846153846154"/>
    <n v="5130.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419"/>
    <b v="0"/>
    <n v="48"/>
    <b v="1"/>
    <x v="6"/>
    <n v="1.5473333333333332"/>
    <n v="234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420"/>
    <b v="0"/>
    <n v="67"/>
    <b v="1"/>
    <x v="11"/>
    <n v="1.5469999999999999"/>
    <n v="235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421"/>
    <b v="0"/>
    <n v="53"/>
    <b v="1"/>
    <x v="6"/>
    <n v="1.5457142857142858"/>
    <n v="2731.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422"/>
    <b v="1"/>
    <n v="145"/>
    <b v="1"/>
    <x v="4"/>
    <n v="1.5443"/>
    <n v="779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423"/>
    <b v="0"/>
    <n v="181"/>
    <b v="1"/>
    <x v="1"/>
    <n v="1.5415151515151515"/>
    <n v="263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424"/>
    <b v="0"/>
    <n v="191"/>
    <b v="1"/>
    <x v="2"/>
    <n v="1.5405897142857143"/>
    <n v="6835.58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425"/>
    <b v="1"/>
    <n v="1088"/>
    <b v="1"/>
    <x v="12"/>
    <n v="1.5390035000000002"/>
    <n v="46714.10500000000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426"/>
    <b v="0"/>
    <n v="32"/>
    <b v="1"/>
    <x v="1"/>
    <n v="1.538"/>
    <n v="78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427"/>
    <b v="0"/>
    <n v="104"/>
    <b v="1"/>
    <x v="4"/>
    <n v="1.5373333333333334"/>
    <n v="581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428"/>
    <b v="0"/>
    <n v="554"/>
    <b v="1"/>
    <x v="0"/>
    <n v="1.5345200000000001"/>
    <n v="386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429"/>
    <b v="0"/>
    <n v="14"/>
    <b v="1"/>
    <x v="4"/>
    <n v="1.534"/>
    <n v="77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430"/>
    <b v="0"/>
    <n v="15"/>
    <b v="1"/>
    <x v="6"/>
    <n v="1.5333333333333334"/>
    <n v="23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431"/>
    <b v="0"/>
    <n v="17"/>
    <b v="1"/>
    <x v="4"/>
    <n v="1.5333333333333334"/>
    <n v="123.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432"/>
    <b v="0"/>
    <n v="21"/>
    <b v="1"/>
    <x v="4"/>
    <n v="1.5331632653061225"/>
    <n v="151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433"/>
    <b v="0"/>
    <n v="147"/>
    <b v="1"/>
    <x v="1"/>
    <n v="1.5331538461538461"/>
    <n v="100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434"/>
    <b v="0"/>
    <n v="37"/>
    <b v="1"/>
    <x v="4"/>
    <n v="1.532"/>
    <n v="784.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435"/>
    <b v="0"/>
    <n v="53"/>
    <b v="1"/>
    <x v="1"/>
    <n v="1.5309999999999999"/>
    <n v="155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436"/>
    <b v="0"/>
    <n v="65"/>
    <b v="1"/>
    <x v="4"/>
    <n v="1.5266666666666666"/>
    <n v="2322.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437"/>
    <b v="1"/>
    <n v="61"/>
    <b v="1"/>
    <x v="14"/>
    <n v="1.5260869565217392"/>
    <n v="1785.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438"/>
    <b v="0"/>
    <n v="470"/>
    <b v="1"/>
    <x v="0"/>
    <n v="1.5260429999999998"/>
    <n v="76537.14999999999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439"/>
    <b v="0"/>
    <n v="56"/>
    <b v="1"/>
    <x v="2"/>
    <n v="1.5213333333333334"/>
    <n v="116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440"/>
    <b v="0"/>
    <n v="27"/>
    <b v="1"/>
    <x v="10"/>
    <n v="1.52"/>
    <n v="583.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441"/>
    <b v="0"/>
    <n v="39"/>
    <b v="1"/>
    <x v="4"/>
    <n v="1.52"/>
    <n v="399.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442"/>
    <b v="0"/>
    <n v="33"/>
    <b v="1"/>
    <x v="2"/>
    <n v="1.5183333333333333"/>
    <n v="47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443"/>
    <b v="1"/>
    <n v="59"/>
    <b v="1"/>
    <x v="2"/>
    <n v="1.5164"/>
    <n v="192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444"/>
    <b v="0"/>
    <n v="15"/>
    <b v="1"/>
    <x v="10"/>
    <n v="1.508"/>
    <n v="384.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445"/>
    <b v="0"/>
    <n v="30"/>
    <b v="1"/>
    <x v="20"/>
    <n v="1.5075000000000001"/>
    <n v="1522.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446"/>
    <b v="1"/>
    <n v="415"/>
    <b v="1"/>
    <x v="14"/>
    <n v="1.5034814814814814"/>
    <n v="20504.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447"/>
    <b v="1"/>
    <n v="215"/>
    <b v="1"/>
    <x v="9"/>
    <n v="1.5001875"/>
    <n v="6108.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448"/>
    <b v="0"/>
    <n v="3"/>
    <b v="1"/>
    <x v="4"/>
    <n v="1.5"/>
    <n v="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449"/>
    <b v="0"/>
    <n v="9"/>
    <b v="1"/>
    <x v="4"/>
    <n v="1.5"/>
    <n v="19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450"/>
    <b v="1"/>
    <n v="70"/>
    <b v="1"/>
    <x v="0"/>
    <n v="1.4974666666666667"/>
    <n v="5650.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451"/>
    <b v="0"/>
    <n v="145"/>
    <b v="1"/>
    <x v="2"/>
    <n v="1.4907142857142857"/>
    <n v="529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452"/>
    <b v="0"/>
    <n v="20"/>
    <b v="1"/>
    <x v="12"/>
    <n v="1.49"/>
    <n v="382.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453"/>
    <b v="0"/>
    <n v="31"/>
    <b v="1"/>
    <x v="4"/>
    <n v="1.4888888888888889"/>
    <n v="2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454"/>
    <b v="0"/>
    <n v="1373"/>
    <b v="1"/>
    <x v="0"/>
    <n v="1.4833229411764706"/>
    <n v="63727.72499999999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455"/>
    <b v="0"/>
    <n v="23"/>
    <b v="1"/>
    <x v="6"/>
    <n v="1.4830000000000001"/>
    <n v="37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456"/>
    <b v="0"/>
    <n v="35"/>
    <b v="1"/>
    <x v="2"/>
    <n v="1.4813333333333334"/>
    <n v="1128.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457"/>
    <b v="0"/>
    <n v="107"/>
    <b v="1"/>
    <x v="9"/>
    <n v="1.4810000000000001"/>
    <n v="111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458"/>
    <b v="0"/>
    <n v="49"/>
    <b v="1"/>
    <x v="0"/>
    <n v="1.4804999999999999"/>
    <n v="2985.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459"/>
    <b v="0"/>
    <n v="15"/>
    <b v="1"/>
    <x v="15"/>
    <n v="1.48"/>
    <n v="414.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460"/>
    <b v="0"/>
    <n v="15"/>
    <b v="1"/>
    <x v="0"/>
    <n v="1.4794"/>
    <n v="370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461"/>
    <b v="0"/>
    <n v="35"/>
    <b v="1"/>
    <x v="13"/>
    <n v="1.4775"/>
    <n v="90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462"/>
    <b v="1"/>
    <n v="25"/>
    <b v="1"/>
    <x v="8"/>
    <n v="1.4766666666666666"/>
    <n v="455.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463"/>
    <b v="1"/>
    <n v="62"/>
    <b v="1"/>
    <x v="14"/>
    <n v="1.476"/>
    <n v="298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464"/>
    <b v="0"/>
    <n v="149"/>
    <b v="1"/>
    <x v="15"/>
    <n v="1.473265306122449"/>
    <n v="368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465"/>
    <b v="1"/>
    <n v="1596"/>
    <b v="1"/>
    <x v="14"/>
    <n v="1.4723377"/>
    <n v="74414.884999999995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466"/>
    <b v="1"/>
    <n v="251"/>
    <b v="1"/>
    <x v="1"/>
    <n v="1.4697777777777778"/>
    <n v="6739.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467"/>
    <b v="0"/>
    <n v="274"/>
    <b v="1"/>
    <x v="3"/>
    <n v="1.4688749999999999"/>
    <n v="6012.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468"/>
    <b v="0"/>
    <n v="32"/>
    <b v="1"/>
    <x v="2"/>
    <n v="1.466"/>
    <n v="14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469"/>
    <b v="1"/>
    <n v="1095"/>
    <b v="1"/>
    <x v="12"/>
    <n v="1.465395775862069"/>
    <n v="85540.45500000000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470"/>
    <b v="0"/>
    <n v="23"/>
    <b v="1"/>
    <x v="12"/>
    <n v="1.4653333333333334"/>
    <n v="2209.5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471"/>
    <b v="0"/>
    <n v="205"/>
    <b v="1"/>
    <x v="1"/>
    <n v="1.4650000000000001"/>
    <n v="17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472"/>
    <b v="0"/>
    <n v="9"/>
    <b v="1"/>
    <x v="4"/>
    <n v="1.4638888888888888"/>
    <n v="1322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473"/>
    <b v="0"/>
    <n v="115"/>
    <b v="1"/>
    <x v="13"/>
    <n v="1.4612318374694613"/>
    <n v="5739.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474"/>
    <b v="0"/>
    <n v="112"/>
    <b v="1"/>
    <x v="2"/>
    <n v="1.4608079999999999"/>
    <n v="3708.02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475"/>
    <b v="0"/>
    <n v="38"/>
    <b v="1"/>
    <x v="20"/>
    <n v="1.46"/>
    <n v="74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476"/>
    <b v="1"/>
    <n v="465"/>
    <b v="1"/>
    <x v="5"/>
    <n v="1.4588000000000001"/>
    <n v="11173.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477"/>
    <b v="0"/>
    <n v="158"/>
    <b v="1"/>
    <x v="2"/>
    <n v="1.4585714285714286"/>
    <n v="518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478"/>
    <b v="0"/>
    <n v="222"/>
    <b v="1"/>
    <x v="9"/>
    <n v="1.4570000000000001"/>
    <n v="103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479"/>
    <b v="0"/>
    <n v="42"/>
    <b v="1"/>
    <x v="4"/>
    <n v="1.4570000000000001"/>
    <n v="2206.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480"/>
    <b v="1"/>
    <n v="36"/>
    <b v="1"/>
    <x v="14"/>
    <n v="1.4550000000000001"/>
    <n v="745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481"/>
    <b v="0"/>
    <n v="61"/>
    <b v="1"/>
    <x v="2"/>
    <n v="1.454"/>
    <n v="1484.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482"/>
    <b v="0"/>
    <n v="34"/>
    <b v="1"/>
    <x v="2"/>
    <n v="1.454"/>
    <n v="380.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483"/>
    <b v="0"/>
    <n v="61"/>
    <b v="1"/>
    <x v="10"/>
    <n v="1.4533333333333334"/>
    <n v="1120.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484"/>
    <b v="0"/>
    <n v="22"/>
    <b v="1"/>
    <x v="16"/>
    <n v="1.4529411764705882"/>
    <n v="628.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485"/>
    <b v="1"/>
    <n v="740"/>
    <b v="1"/>
    <x v="9"/>
    <n v="1.4514"/>
    <n v="33026.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486"/>
    <b v="0"/>
    <n v="205"/>
    <b v="1"/>
    <x v="2"/>
    <n v="1.4511000000000001"/>
    <n v="735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487"/>
    <b v="0"/>
    <n v="246"/>
    <b v="1"/>
    <x v="13"/>
    <n v="1.4458441666666668"/>
    <n v="8798.0650000000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488"/>
    <b v="0"/>
    <n v="113"/>
    <b v="1"/>
    <x v="0"/>
    <n v="1.445425"/>
    <n v="2896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489"/>
    <b v="0"/>
    <n v="21"/>
    <b v="1"/>
    <x v="13"/>
    <n v="1.4450000000000001"/>
    <n v="73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490"/>
    <b v="0"/>
    <n v="57"/>
    <b v="1"/>
    <x v="4"/>
    <n v="1.444"/>
    <n v="3638.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491"/>
    <b v="0"/>
    <n v="156"/>
    <b v="1"/>
    <x v="2"/>
    <n v="1.443746"/>
    <n v="7296.7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492"/>
    <b v="1"/>
    <n v="283"/>
    <b v="1"/>
    <x v="11"/>
    <n v="1.4431375"/>
    <n v="5914.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493"/>
    <b v="0"/>
    <n v="2"/>
    <b v="1"/>
    <x v="3"/>
    <n v="1.4428571428571428"/>
    <n v="51.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494"/>
    <b v="0"/>
    <n v="47"/>
    <b v="1"/>
    <x v="4"/>
    <n v="1.4406666666666668"/>
    <n v="110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495"/>
    <b v="0"/>
    <n v="76"/>
    <b v="1"/>
    <x v="17"/>
    <n v="1.4400583333333332"/>
    <n v="902.0349999999999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496"/>
    <b v="0"/>
    <n v="22"/>
    <b v="1"/>
    <x v="4"/>
    <n v="1.44"/>
    <n v="26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497"/>
    <b v="0"/>
    <n v="41"/>
    <b v="1"/>
    <x v="15"/>
    <n v="1.4394736842105262"/>
    <n v="13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498"/>
    <b v="1"/>
    <n v="1251"/>
    <b v="1"/>
    <x v="5"/>
    <n v="1.436523076923077"/>
    <n v="47312.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499"/>
    <b v="0"/>
    <n v="375"/>
    <b v="1"/>
    <x v="0"/>
    <n v="1.4345666666666668"/>
    <n v="217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500"/>
    <b v="0"/>
    <n v="25"/>
    <b v="1"/>
    <x v="12"/>
    <n v="1.4333333333333333"/>
    <n v="657.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501"/>
    <b v="0"/>
    <n v="20"/>
    <b v="1"/>
    <x v="4"/>
    <n v="1.4333333333333333"/>
    <n v="22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502"/>
    <b v="0"/>
    <n v="59"/>
    <b v="1"/>
    <x v="20"/>
    <n v="1.4319999999999999"/>
    <n v="1461.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503"/>
    <b v="0"/>
    <n v="48"/>
    <b v="1"/>
    <x v="7"/>
    <n v="1.4286666666666668"/>
    <n v="1095.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504"/>
    <b v="0"/>
    <n v="20"/>
    <b v="1"/>
    <x v="2"/>
    <n v="1.4285714285714286"/>
    <n v="26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505"/>
    <b v="0"/>
    <n v="44"/>
    <b v="1"/>
    <x v="2"/>
    <n v="1.4279999999999999"/>
    <n v="359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506"/>
    <b v="0"/>
    <n v="13"/>
    <b v="1"/>
    <x v="4"/>
    <n v="1.4266666666666667"/>
    <n v="1076.5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507"/>
    <b v="0"/>
    <n v="79"/>
    <b v="1"/>
    <x v="16"/>
    <n v="1.4260827250608272"/>
    <n v="736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508"/>
    <b v="0"/>
    <n v="27"/>
    <b v="1"/>
    <x v="4"/>
    <n v="1.4236363636363636"/>
    <n v="405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509"/>
    <b v="0"/>
    <n v="44"/>
    <b v="1"/>
    <x v="16"/>
    <n v="1.4215"/>
    <n v="4286.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510"/>
    <b v="0"/>
    <n v="169"/>
    <b v="1"/>
    <x v="16"/>
    <n v="1.4185714285714286"/>
    <n v="10014.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511"/>
    <b v="0"/>
    <n v="43"/>
    <b v="1"/>
    <x v="14"/>
    <n v="1.4165000000000001"/>
    <n v="14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512"/>
    <b v="0"/>
    <n v="169"/>
    <b v="1"/>
    <x v="4"/>
    <n v="1.4156666666666666"/>
    <n v="220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513"/>
    <b v="0"/>
    <n v="32"/>
    <b v="1"/>
    <x v="7"/>
    <n v="1.4155"/>
    <n v="1431.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514"/>
    <b v="0"/>
    <n v="49"/>
    <b v="1"/>
    <x v="14"/>
    <n v="1.415"/>
    <n v="2854.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515"/>
    <b v="0"/>
    <n v="1107"/>
    <b v="1"/>
    <x v="3"/>
    <n v="1.4144600000000001"/>
    <n v="53595.7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516"/>
    <b v="1"/>
    <n v="577"/>
    <b v="1"/>
    <x v="5"/>
    <n v="1.4132510432681749"/>
    <n v="16374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517"/>
    <b v="0"/>
    <n v="23"/>
    <b v="1"/>
    <x v="4"/>
    <n v="1.411764705882353"/>
    <n v="611.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518"/>
    <b v="0"/>
    <n v="27"/>
    <b v="1"/>
    <x v="4"/>
    <n v="1.4115384615384616"/>
    <n v="93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519"/>
    <b v="0"/>
    <n v="207"/>
    <b v="1"/>
    <x v="1"/>
    <n v="1.4108235294117648"/>
    <n v="6099.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520"/>
    <b v="0"/>
    <n v="78"/>
    <b v="1"/>
    <x v="6"/>
    <n v="1.41"/>
    <n v="3564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521"/>
    <b v="0"/>
    <n v="22"/>
    <b v="1"/>
    <x v="6"/>
    <n v="1.4044444444444444"/>
    <n v="32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522"/>
    <b v="0"/>
    <n v="55"/>
    <b v="1"/>
    <x v="4"/>
    <n v="1.4019999999999999"/>
    <n v="1429.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523"/>
    <b v="0"/>
    <n v="34"/>
    <b v="1"/>
    <x v="4"/>
    <n v="1.4013333333333333"/>
    <n v="106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524"/>
    <b v="0"/>
    <n v="176"/>
    <b v="1"/>
    <x v="0"/>
    <n v="1.4005000000000001"/>
    <n v="849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525"/>
    <b v="0"/>
    <n v="10"/>
    <b v="1"/>
    <x v="4"/>
    <n v="1.4"/>
    <n v="18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526"/>
    <b v="0"/>
    <n v="3"/>
    <b v="1"/>
    <x v="4"/>
    <n v="1.4"/>
    <n v="36.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527"/>
    <b v="0"/>
    <n v="82"/>
    <b v="1"/>
    <x v="3"/>
    <n v="1.3996"/>
    <n v="1790.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528"/>
    <b v="0"/>
    <n v="52"/>
    <b v="1"/>
    <x v="7"/>
    <n v="1.3975"/>
    <n v="1423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529"/>
    <b v="0"/>
    <n v="67"/>
    <b v="1"/>
    <x v="4"/>
    <n v="1.3919999999999999"/>
    <n v="2121.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530"/>
    <b v="1"/>
    <n v="275"/>
    <b v="1"/>
    <x v="14"/>
    <n v="1.391"/>
    <n v="917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531"/>
    <b v="0"/>
    <n v="23"/>
    <b v="1"/>
    <x v="4"/>
    <n v="1.3906666666666667"/>
    <n v="53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532"/>
    <b v="0"/>
    <n v="12"/>
    <b v="1"/>
    <x v="4"/>
    <n v="1.39"/>
    <n v="353.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533"/>
    <b v="1"/>
    <n v="452"/>
    <b v="1"/>
    <x v="9"/>
    <n v="1.3896574712643677"/>
    <n v="30451.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534"/>
    <b v="1"/>
    <n v="336"/>
    <b v="1"/>
    <x v="8"/>
    <n v="1.3870400000000001"/>
    <n v="175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535"/>
    <b v="0"/>
    <n v="117"/>
    <b v="1"/>
    <x v="2"/>
    <n v="1.3864000000000001"/>
    <n v="1791.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536"/>
    <b v="0"/>
    <n v="859"/>
    <b v="1"/>
    <x v="2"/>
    <n v="1.3864000000000001"/>
    <n v="17759.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537"/>
    <b v="0"/>
    <n v="46"/>
    <b v="1"/>
    <x v="4"/>
    <n v="1.3862051149573753"/>
    <n v="27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538"/>
    <b v="0"/>
    <n v="9"/>
    <b v="1"/>
    <x v="4"/>
    <n v="1.385"/>
    <n v="14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539"/>
    <b v="1"/>
    <n v="95"/>
    <b v="1"/>
    <x v="0"/>
    <n v="1.3844033333333334"/>
    <n v="4200.7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540"/>
    <b v="0"/>
    <n v="80"/>
    <b v="1"/>
    <x v="4"/>
    <n v="1.3833333333333333"/>
    <n v="21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541"/>
    <b v="0"/>
    <n v="17"/>
    <b v="1"/>
    <x v="4"/>
    <n v="1.3819999999999999"/>
    <n v="699.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542"/>
    <b v="0"/>
    <n v="38"/>
    <b v="1"/>
    <x v="4"/>
    <n v="1.3816666666666666"/>
    <n v="2091.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543"/>
    <b v="0"/>
    <n v="34"/>
    <b v="1"/>
    <x v="4"/>
    <n v="1.38"/>
    <n v="5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544"/>
    <b v="0"/>
    <n v="209"/>
    <b v="1"/>
    <x v="2"/>
    <n v="1.3792666666666666"/>
    <n v="104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545"/>
    <b v="1"/>
    <n v="141"/>
    <b v="1"/>
    <x v="2"/>
    <n v="1.3765714285714286"/>
    <n v="2479.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546"/>
    <b v="0"/>
    <n v="17"/>
    <b v="1"/>
    <x v="4"/>
    <n v="1.3757142857142857"/>
    <n v="249.2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547"/>
    <b v="1"/>
    <n v="82"/>
    <b v="1"/>
    <x v="14"/>
    <n v="1.3746666666666667"/>
    <n v="210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548"/>
    <b v="0"/>
    <n v="34"/>
    <b v="1"/>
    <x v="7"/>
    <n v="1.37416"/>
    <n v="704.0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549"/>
    <b v="0"/>
    <n v="79"/>
    <b v="1"/>
    <x v="1"/>
    <n v="1.3740000000000001"/>
    <n v="2787.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550"/>
    <b v="1"/>
    <n v="71"/>
    <b v="1"/>
    <x v="8"/>
    <n v="1.37375"/>
    <n v="1134.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551"/>
    <b v="0"/>
    <n v="23"/>
    <b v="1"/>
    <x v="2"/>
    <n v="1.3711066666666665"/>
    <n v="1039.8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552"/>
    <b v="0"/>
    <n v="42"/>
    <b v="1"/>
    <x v="5"/>
    <n v="1.3700934579439252"/>
    <n v="75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553"/>
    <b v="0"/>
    <n v="182"/>
    <b v="1"/>
    <x v="16"/>
    <n v="1.3685882352941177"/>
    <n v="5907.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554"/>
    <b v="0"/>
    <n v="15"/>
    <b v="1"/>
    <x v="14"/>
    <n v="1.3680000000000001"/>
    <n v="349.5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555"/>
    <b v="0"/>
    <n v="38"/>
    <b v="1"/>
    <x v="13"/>
    <n v="1.3680000000000001"/>
    <n v="10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556"/>
    <b v="0"/>
    <n v="27"/>
    <b v="1"/>
    <x v="13"/>
    <n v="1.3666666666666667"/>
    <n v="423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557"/>
    <b v="0"/>
    <n v="78"/>
    <b v="1"/>
    <x v="2"/>
    <n v="1.36625"/>
    <n v="2771.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558"/>
    <b v="0"/>
    <n v="26"/>
    <b v="1"/>
    <x v="13"/>
    <n v="1.3660000000000001"/>
    <n v="354.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559"/>
    <b v="1"/>
    <n v="34"/>
    <b v="1"/>
    <x v="14"/>
    <n v="1.3640000000000001"/>
    <n v="274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560"/>
    <b v="0"/>
    <n v="27"/>
    <b v="1"/>
    <x v="4"/>
    <n v="1.3633666666666666"/>
    <n v="218.00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561"/>
    <b v="1"/>
    <n v="379"/>
    <b v="1"/>
    <x v="0"/>
    <n v="1.362168"/>
    <n v="853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562"/>
    <b v="0"/>
    <n v="88"/>
    <b v="1"/>
    <x v="4"/>
    <n v="1.3616666666666666"/>
    <n v="2086.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563"/>
    <b v="0"/>
    <n v="227"/>
    <b v="1"/>
    <x v="15"/>
    <n v="1.3613999999999999"/>
    <n v="6920.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564"/>
    <b v="0"/>
    <n v="38"/>
    <b v="1"/>
    <x v="13"/>
    <n v="1.36"/>
    <n v="6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565"/>
    <b v="0"/>
    <n v="20"/>
    <b v="1"/>
    <x v="4"/>
    <n v="1.36"/>
    <n v="14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566"/>
    <b v="0"/>
    <n v="51"/>
    <b v="1"/>
    <x v="4"/>
    <n v="1.36"/>
    <n v="1725.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567"/>
    <b v="0"/>
    <n v="284"/>
    <b v="1"/>
    <x v="9"/>
    <n v="1.359861"/>
    <n v="13740.6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568"/>
    <b v="0"/>
    <n v="104"/>
    <b v="1"/>
    <x v="13"/>
    <n v="1.3576026666666667"/>
    <n v="5143.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569"/>
    <b v="0"/>
    <n v="26"/>
    <b v="1"/>
    <x v="13"/>
    <n v="1.351"/>
    <n v="688.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570"/>
    <b v="0"/>
    <n v="13"/>
    <b v="1"/>
    <x v="9"/>
    <n v="1.35"/>
    <n v="34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571"/>
    <b v="0"/>
    <n v="170"/>
    <b v="1"/>
    <x v="9"/>
    <n v="1.35"/>
    <n v="683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572"/>
    <b v="0"/>
    <n v="24"/>
    <b v="1"/>
    <x v="4"/>
    <n v="1.35"/>
    <n v="203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573"/>
    <b v="0"/>
    <n v="57"/>
    <b v="1"/>
    <x v="2"/>
    <n v="1.3489"/>
    <n v="1714.6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574"/>
    <b v="1"/>
    <n v="874"/>
    <b v="1"/>
    <x v="9"/>
    <n v="1.3482571428571428"/>
    <n v="24031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575"/>
    <b v="0"/>
    <n v="112"/>
    <b v="1"/>
    <x v="2"/>
    <n v="1.348074"/>
    <n v="3426.184999999999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576"/>
    <b v="0"/>
    <n v="18"/>
    <b v="1"/>
    <x v="4"/>
    <n v="1.3467833333333334"/>
    <n v="817.07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577"/>
    <b v="0"/>
    <n v="17"/>
    <b v="1"/>
    <x v="13"/>
    <n v="1.3461099999999999"/>
    <n v="681.5549999999999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578"/>
    <b v="0"/>
    <n v="480"/>
    <b v="1"/>
    <x v="1"/>
    <n v="1.3444929411764706"/>
    <n v="5954.095000000000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579"/>
    <b v="0"/>
    <n v="54"/>
    <b v="1"/>
    <x v="2"/>
    <n v="1.3438124999999999"/>
    <n v="1102.0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580"/>
    <b v="1"/>
    <n v="62"/>
    <b v="1"/>
    <x v="14"/>
    <n v="1.341"/>
    <n v="3383.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581"/>
    <b v="0"/>
    <n v="38"/>
    <b v="1"/>
    <x v="2"/>
    <n v="1.3405"/>
    <n v="1359.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582"/>
    <b v="0"/>
    <n v="75"/>
    <b v="1"/>
    <x v="13"/>
    <n v="1.3367142857142857"/>
    <n v="2376.7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583"/>
    <b v="1"/>
    <n v="211"/>
    <b v="1"/>
    <x v="13"/>
    <n v="1.336044"/>
    <n v="3445.6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584"/>
    <b v="0"/>
    <n v="42"/>
    <b v="1"/>
    <x v="15"/>
    <n v="1.3360000000000001"/>
    <n v="68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585"/>
    <b v="0"/>
    <n v="15"/>
    <b v="1"/>
    <x v="11"/>
    <n v="1.335"/>
    <n v="40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586"/>
    <b v="1"/>
    <n v="454"/>
    <b v="1"/>
    <x v="0"/>
    <n v="1.3348307999999998"/>
    <n v="16912.38499999999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587"/>
    <b v="1"/>
    <n v="52"/>
    <b v="1"/>
    <x v="4"/>
    <n v="1.3348133333333334"/>
    <n v="1027.110000000000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588"/>
    <b v="0"/>
    <n v="19"/>
    <b v="1"/>
    <x v="2"/>
    <n v="1.3346666666666667"/>
    <n v="5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589"/>
    <b v="0"/>
    <n v="70"/>
    <b v="1"/>
    <x v="4"/>
    <n v="1.3346666666666667"/>
    <n v="203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590"/>
    <b v="0"/>
    <n v="16"/>
    <b v="1"/>
    <x v="13"/>
    <n v="1.3344333333333334"/>
    <n v="208.164999999999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591"/>
    <b v="0"/>
    <n v="14"/>
    <b v="1"/>
    <x v="16"/>
    <n v="1.3333333333333333"/>
    <n v="4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592"/>
    <b v="0"/>
    <n v="23"/>
    <b v="1"/>
    <x v="2"/>
    <n v="1.3333333333333333"/>
    <n v="1011.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593"/>
    <b v="0"/>
    <n v="42"/>
    <b v="1"/>
    <x v="13"/>
    <n v="1.3333333333333333"/>
    <n v="621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594"/>
    <b v="0"/>
    <n v="55"/>
    <b v="1"/>
    <x v="20"/>
    <n v="1.3333333333333333"/>
    <n v="1027.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595"/>
    <b v="0"/>
    <n v="13"/>
    <b v="1"/>
    <x v="4"/>
    <n v="1.3320000000000001"/>
    <n v="339.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596"/>
    <b v="0"/>
    <n v="25"/>
    <b v="1"/>
    <x v="2"/>
    <n v="1.3315375"/>
    <n v="545.115000000000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597"/>
    <b v="1"/>
    <n v="665"/>
    <b v="1"/>
    <x v="14"/>
    <n v="1.3310911999999999"/>
    <n v="33609.7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598"/>
    <b v="0"/>
    <n v="25"/>
    <b v="1"/>
    <x v="4"/>
    <n v="1.3304200000000002"/>
    <n v="345.105000000000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599"/>
    <b v="0"/>
    <n v="31"/>
    <b v="1"/>
    <x v="4"/>
    <n v="1.33"/>
    <n v="680.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600"/>
    <b v="0"/>
    <n v="651"/>
    <b v="1"/>
    <x v="1"/>
    <n v="1.3289249999999999"/>
    <n v="2690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601"/>
    <b v="0"/>
    <n v="73"/>
    <b v="1"/>
    <x v="10"/>
    <n v="1.3286666666666667"/>
    <n v="10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602"/>
    <b v="0"/>
    <n v="64"/>
    <b v="1"/>
    <x v="12"/>
    <n v="1.3270650000000002"/>
    <n v="2686.1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603"/>
    <b v="0"/>
    <n v="11"/>
    <b v="1"/>
    <x v="20"/>
    <n v="1.3260000000000001"/>
    <n v="668.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604"/>
    <b v="1"/>
    <n v="110"/>
    <b v="1"/>
    <x v="9"/>
    <n v="1.3242499999999999"/>
    <n v="2703.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605"/>
    <b v="0"/>
    <n v="63"/>
    <b v="1"/>
    <x v="13"/>
    <n v="1.3236666666666668"/>
    <n v="201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606"/>
    <b v="0"/>
    <n v="107"/>
    <b v="1"/>
    <x v="7"/>
    <n v="1.3223333333333334"/>
    <n v="4020.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607"/>
    <b v="0"/>
    <n v="44"/>
    <b v="1"/>
    <x v="2"/>
    <n v="1.3220000000000001"/>
    <n v="1674.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608"/>
    <b v="0"/>
    <n v="265"/>
    <b v="1"/>
    <x v="15"/>
    <n v="1.3219000000000001"/>
    <n v="13351.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609"/>
    <b v="0"/>
    <n v="153"/>
    <b v="1"/>
    <x v="15"/>
    <n v="1.3202400000000001"/>
    <n v="16579.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610"/>
    <b v="0"/>
    <n v="18"/>
    <b v="1"/>
    <x v="4"/>
    <n v="1.32"/>
    <n v="3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611"/>
    <b v="1"/>
    <n v="942"/>
    <b v="1"/>
    <x v="14"/>
    <n v="1.3193789333333332"/>
    <n v="49947.7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12"/>
    <b v="0"/>
    <n v="27"/>
    <b v="1"/>
    <x v="3"/>
    <n v="1.3187625000000001"/>
    <n v="541.005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613"/>
    <b v="0"/>
    <n v="56"/>
    <b v="1"/>
    <x v="2"/>
    <n v="1.3183333333333334"/>
    <n v="2005.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614"/>
    <b v="0"/>
    <n v="25"/>
    <b v="1"/>
    <x v="9"/>
    <n v="1.3180000000000001"/>
    <n v="1330.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615"/>
    <b v="1"/>
    <n v="848"/>
    <b v="1"/>
    <x v="0"/>
    <n v="1.3166833333333334"/>
    <n v="20174.2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616"/>
    <b v="1"/>
    <n v="165"/>
    <b v="1"/>
    <x v="14"/>
    <n v="1.3162883248730965"/>
    <n v="6565.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617"/>
    <b v="0"/>
    <n v="320"/>
    <b v="1"/>
    <x v="12"/>
    <n v="1.3144"/>
    <n v="264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618"/>
    <b v="0"/>
    <n v="21"/>
    <b v="1"/>
    <x v="6"/>
    <n v="1.3142857142857143"/>
    <n v="240.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619"/>
    <b v="1"/>
    <n v="143"/>
    <b v="1"/>
    <x v="12"/>
    <n v="1.3138181818181818"/>
    <n v="3684.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620"/>
    <b v="1"/>
    <n v="163"/>
    <b v="1"/>
    <x v="4"/>
    <n v="1.3128333333333333"/>
    <n v="40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621"/>
    <b v="0"/>
    <n v="48"/>
    <b v="1"/>
    <x v="0"/>
    <n v="1.3120499999999999"/>
    <n v="13144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622"/>
    <b v="1"/>
    <n v="26"/>
    <b v="1"/>
    <x v="4"/>
    <n v="1.3120000000000001"/>
    <n v="66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623"/>
    <b v="0"/>
    <n v="74"/>
    <b v="1"/>
    <x v="5"/>
    <n v="1.3118399999999999"/>
    <n v="1020.8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624"/>
    <b v="1"/>
    <n v="57"/>
    <b v="1"/>
    <x v="4"/>
    <n v="1.3116666666666668"/>
    <n v="120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625"/>
    <b v="0"/>
    <n v="75"/>
    <b v="1"/>
    <x v="2"/>
    <n v="1.3101818181818181"/>
    <n v="3640.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626"/>
    <b v="0"/>
    <n v="217"/>
    <b v="1"/>
    <x v="16"/>
    <n v="1.3098000000000001"/>
    <n v="1648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627"/>
    <b v="0"/>
    <n v="21"/>
    <b v="1"/>
    <x v="20"/>
    <n v="1.3083333333333333"/>
    <n v="118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628"/>
    <b v="0"/>
    <n v="26"/>
    <b v="1"/>
    <x v="6"/>
    <n v="1.3076923076923077"/>
    <n v="86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629"/>
    <b v="0"/>
    <n v="174"/>
    <b v="1"/>
    <x v="14"/>
    <n v="1.3065"/>
    <n v="4006.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630"/>
    <b v="0"/>
    <n v="120"/>
    <b v="1"/>
    <x v="15"/>
    <n v="1.3065"/>
    <n v="267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631"/>
    <b v="0"/>
    <n v="12"/>
    <b v="1"/>
    <x v="4"/>
    <n v="1.3055555555555556"/>
    <n v="593.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632"/>
    <b v="0"/>
    <n v="68"/>
    <b v="1"/>
    <x v="16"/>
    <n v="1.3046153846153845"/>
    <n v="173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633"/>
    <b v="0"/>
    <n v="70"/>
    <b v="1"/>
    <x v="17"/>
    <n v="1.3045"/>
    <n v="1339.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634"/>
    <b v="0"/>
    <n v="18"/>
    <b v="1"/>
    <x v="4"/>
    <n v="1.3041666666666667"/>
    <n v="791.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635"/>
    <b v="0"/>
    <n v="242"/>
    <b v="1"/>
    <x v="0"/>
    <n v="1.303625"/>
    <n v="5335.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636"/>
    <b v="1"/>
    <n v="189"/>
    <b v="1"/>
    <x v="14"/>
    <n v="1.3033333333333332"/>
    <n v="498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637"/>
    <b v="0"/>
    <n v="64"/>
    <b v="1"/>
    <x v="4"/>
    <n v="1.3026666666666666"/>
    <n v="1986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638"/>
    <b v="0"/>
    <n v="108"/>
    <b v="1"/>
    <x v="4"/>
    <n v="1.3026085714285716"/>
    <n v="2333.56500000000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639"/>
    <b v="0"/>
    <n v="64"/>
    <b v="1"/>
    <x v="15"/>
    <n v="1.3025"/>
    <n v="813.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640"/>
    <b v="0"/>
    <n v="166"/>
    <b v="1"/>
    <x v="10"/>
    <n v="1.3000180000000001"/>
    <n v="3333.04500000000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641"/>
    <b v="0"/>
    <n v="33"/>
    <b v="1"/>
    <x v="4"/>
    <n v="1.3"/>
    <n v="406.5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642"/>
    <b v="1"/>
    <n v="51"/>
    <b v="1"/>
    <x v="4"/>
    <n v="1.3"/>
    <n v="1000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643"/>
    <b v="0"/>
    <n v="13"/>
    <b v="1"/>
    <x v="4"/>
    <n v="1.3"/>
    <n v="331.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644"/>
    <b v="0"/>
    <n v="14"/>
    <b v="1"/>
    <x v="4"/>
    <n v="1.3"/>
    <n v="3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645"/>
    <b v="0"/>
    <n v="12"/>
    <b v="1"/>
    <x v="4"/>
    <n v="1.3"/>
    <n v="103.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646"/>
    <b v="0"/>
    <n v="27"/>
    <b v="1"/>
    <x v="4"/>
    <n v="1.3"/>
    <n v="403.5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647"/>
    <b v="0"/>
    <n v="4"/>
    <b v="1"/>
    <x v="4"/>
    <n v="1.3"/>
    <n v="8.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648"/>
    <b v="0"/>
    <n v="181"/>
    <b v="1"/>
    <x v="9"/>
    <n v="1.29948"/>
    <n v="32577.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649"/>
    <b v="0"/>
    <n v="28"/>
    <b v="1"/>
    <x v="20"/>
    <n v="1.2963636363636364"/>
    <n v="370.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650"/>
    <b v="0"/>
    <n v="37"/>
    <b v="1"/>
    <x v="13"/>
    <n v="1.2949999999999999"/>
    <n v="536.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651"/>
    <b v="0"/>
    <n v="16"/>
    <b v="1"/>
    <x v="4"/>
    <n v="1.2946666666666666"/>
    <n v="493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652"/>
    <b v="0"/>
    <n v="14"/>
    <b v="1"/>
    <x v="4"/>
    <n v="1.2912912912912913"/>
    <n v="2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653"/>
    <b v="0"/>
    <n v="83"/>
    <b v="1"/>
    <x v="9"/>
    <n v="1.2904"/>
    <n v="1654.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654"/>
    <b v="0"/>
    <n v="3"/>
    <b v="1"/>
    <x v="20"/>
    <n v="1.29"/>
    <n v="6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655"/>
    <b v="0"/>
    <n v="86"/>
    <b v="1"/>
    <x v="16"/>
    <n v="1.2895348837209302"/>
    <n v="558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656"/>
    <b v="1"/>
    <n v="97"/>
    <b v="1"/>
    <x v="12"/>
    <n v="1.28925"/>
    <n v="262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657"/>
    <b v="0"/>
    <n v="24"/>
    <b v="1"/>
    <x v="20"/>
    <n v="1.2891666666666666"/>
    <n v="785.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658"/>
    <b v="0"/>
    <n v="16"/>
    <b v="1"/>
    <x v="4"/>
    <n v="1.2875000000000001"/>
    <n v="52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659"/>
    <b v="0"/>
    <n v="259"/>
    <b v="1"/>
    <x v="13"/>
    <n v="1.2869999999999999"/>
    <n v="12999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660"/>
    <b v="0"/>
    <n v="83"/>
    <b v="1"/>
    <x v="4"/>
    <n v="1.2845"/>
    <n v="13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661"/>
    <b v="0"/>
    <n v="263"/>
    <b v="1"/>
    <x v="0"/>
    <n v="1.2840666000000001"/>
    <n v="32233.16500000000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662"/>
    <b v="0"/>
    <n v="14"/>
    <b v="1"/>
    <x v="4"/>
    <n v="1.2833333333333334"/>
    <n v="199.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663"/>
    <b v="0"/>
    <n v="7"/>
    <b v="1"/>
    <x v="14"/>
    <n v="1.2829999999999999"/>
    <n v="6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664"/>
    <b v="0"/>
    <n v="30"/>
    <b v="1"/>
    <x v="10"/>
    <n v="1.282"/>
    <n v="335.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665"/>
    <b v="0"/>
    <n v="59"/>
    <b v="1"/>
    <x v="7"/>
    <n v="1.2809523809523808"/>
    <n v="1374.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666"/>
    <b v="1"/>
    <n v="176"/>
    <b v="1"/>
    <x v="4"/>
    <n v="1.2806"/>
    <n v="649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667"/>
    <b v="0"/>
    <n v="426"/>
    <b v="1"/>
    <x v="1"/>
    <n v="1.2802667999999999"/>
    <n v="16216.33499999999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668"/>
    <b v="0"/>
    <n v="119"/>
    <b v="1"/>
    <x v="16"/>
    <n v="1.2801818181818181"/>
    <n v="7100.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669"/>
    <b v="0"/>
    <n v="26"/>
    <b v="1"/>
    <x v="15"/>
    <n v="1.28"/>
    <n v="64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670"/>
    <b v="0"/>
    <n v="17"/>
    <b v="1"/>
    <x v="13"/>
    <n v="1.28"/>
    <n v="328.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671"/>
    <b v="0"/>
    <n v="34"/>
    <b v="1"/>
    <x v="20"/>
    <n v="1.28"/>
    <n v="65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672"/>
    <b v="0"/>
    <n v="37"/>
    <b v="1"/>
    <x v="12"/>
    <n v="1.28"/>
    <n v="978.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673"/>
    <b v="1"/>
    <n v="42"/>
    <b v="1"/>
    <x v="4"/>
    <n v="1.28"/>
    <n v="1301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674"/>
    <b v="0"/>
    <n v="26"/>
    <b v="1"/>
    <x v="4"/>
    <n v="1.28"/>
    <n v="65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675"/>
    <b v="0"/>
    <n v="274"/>
    <b v="1"/>
    <x v="4"/>
    <n v="1.2796000000000001"/>
    <n v="257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676"/>
    <b v="0"/>
    <n v="141"/>
    <b v="1"/>
    <x v="4"/>
    <n v="1.2795000000000001"/>
    <n v="646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677"/>
    <b v="0"/>
    <n v="56"/>
    <b v="1"/>
    <x v="4"/>
    <n v="1.2786666666666666"/>
    <n v="987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678"/>
    <b v="1"/>
    <n v="50"/>
    <b v="1"/>
    <x v="4"/>
    <n v="1.2782222222222221"/>
    <n v="146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d v="2017-03-31T22:59:00"/>
    <n v="1487847954"/>
    <x v="679"/>
    <b v="0"/>
    <n v="22"/>
    <b v="0"/>
    <x v="4"/>
    <n v="1.278"/>
    <n v="330.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680"/>
    <b v="0"/>
    <n v="65"/>
    <b v="1"/>
    <x v="6"/>
    <n v="1.2775000000000001"/>
    <n v="386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681"/>
    <b v="0"/>
    <n v="66"/>
    <b v="1"/>
    <x v="4"/>
    <n v="1.2775000000000001"/>
    <n v="1310.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682"/>
    <b v="0"/>
    <n v="100"/>
    <b v="1"/>
    <x v="5"/>
    <n v="1.2774000000000001"/>
    <n v="3243.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683"/>
    <b v="0"/>
    <n v="96"/>
    <b v="1"/>
    <x v="4"/>
    <n v="1.2757571428571428"/>
    <n v="1834.0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684"/>
    <b v="0"/>
    <n v="42"/>
    <b v="1"/>
    <x v="13"/>
    <n v="1.2753666666666665"/>
    <n v="977.5249999999999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685"/>
    <b v="0"/>
    <n v="79"/>
    <b v="1"/>
    <x v="13"/>
    <n v="1.2749999999999999"/>
    <n v="5139.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686"/>
    <b v="0"/>
    <n v="27"/>
    <b v="1"/>
    <x v="4"/>
    <n v="1.2749999999999999"/>
    <n v="6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687"/>
    <b v="0"/>
    <n v="62"/>
    <b v="1"/>
    <x v="4"/>
    <n v="1.2749999999999999"/>
    <n v="258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688"/>
    <b v="1"/>
    <n v="964"/>
    <b v="1"/>
    <x v="14"/>
    <n v="1.2734117647058822"/>
    <n v="2213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689"/>
    <b v="1"/>
    <n v="183"/>
    <b v="1"/>
    <x v="4"/>
    <n v="1.273042"/>
    <n v="6456.7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690"/>
    <b v="0"/>
    <n v="28"/>
    <b v="1"/>
    <x v="2"/>
    <n v="1.2729999999999999"/>
    <n v="650.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691"/>
    <b v="0"/>
    <n v="35"/>
    <b v="1"/>
    <x v="4"/>
    <n v="1.2725"/>
    <n v="129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692"/>
    <b v="0"/>
    <n v="17"/>
    <b v="1"/>
    <x v="6"/>
    <n v="1.272"/>
    <n v="326.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693"/>
    <b v="0"/>
    <n v="25"/>
    <b v="1"/>
    <x v="12"/>
    <n v="1.272"/>
    <n v="648.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94"/>
    <b v="0"/>
    <n v="36"/>
    <b v="1"/>
    <x v="6"/>
    <n v="1.2716666666666667"/>
    <n v="399.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695"/>
    <b v="1"/>
    <n v="63"/>
    <b v="1"/>
    <x v="4"/>
    <n v="1.2715000000000001"/>
    <n v="2574.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696"/>
    <b v="0"/>
    <n v="61"/>
    <b v="1"/>
    <x v="4"/>
    <n v="1.2714285714285714"/>
    <n v="2255.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697"/>
    <b v="0"/>
    <n v="41"/>
    <b v="1"/>
    <x v="6"/>
    <n v="1.27"/>
    <n v="84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698"/>
    <b v="0"/>
    <n v="26"/>
    <b v="1"/>
    <x v="13"/>
    <n v="1.27"/>
    <n v="64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699"/>
    <b v="0"/>
    <n v="15"/>
    <b v="1"/>
    <x v="4"/>
    <n v="1.27"/>
    <n v="1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700"/>
    <b v="0"/>
    <n v="90"/>
    <b v="1"/>
    <x v="2"/>
    <n v="1.2692857142857144"/>
    <n v="2710.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701"/>
    <b v="1"/>
    <n v="205"/>
    <b v="1"/>
    <x v="0"/>
    <n v="1.268842105263158"/>
    <n v="12156.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702"/>
    <b v="0"/>
    <n v="10"/>
    <b v="1"/>
    <x v="0"/>
    <n v="1.2686868686868686"/>
    <n v="3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703"/>
    <b v="0"/>
    <n v="82"/>
    <b v="1"/>
    <x v="7"/>
    <n v="1.2685294117647059"/>
    <n v="2197.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704"/>
    <b v="0"/>
    <n v="55"/>
    <b v="1"/>
    <x v="14"/>
    <n v="1.2684"/>
    <n v="1613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705"/>
    <b v="0"/>
    <n v="27"/>
    <b v="1"/>
    <x v="3"/>
    <n v="1.2682285714285715"/>
    <n v="22207.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706"/>
    <b v="0"/>
    <n v="329"/>
    <b v="1"/>
    <x v="12"/>
    <n v="1.26732"/>
    <n v="160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707"/>
    <b v="0"/>
    <n v="28"/>
    <b v="1"/>
    <x v="4"/>
    <n v="1.266"/>
    <n v="330.5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708"/>
    <b v="0"/>
    <n v="147"/>
    <b v="1"/>
    <x v="2"/>
    <n v="1.2648920000000001"/>
    <n v="4816.845000000000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709"/>
    <b v="0"/>
    <n v="15"/>
    <b v="1"/>
    <x v="4"/>
    <n v="1.2628571428571429"/>
    <n v="1112.5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710"/>
    <b v="1"/>
    <n v="94"/>
    <b v="1"/>
    <x v="4"/>
    <n v="1.2625"/>
    <n v="257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711"/>
    <b v="0"/>
    <n v="36"/>
    <b v="1"/>
    <x v="4"/>
    <n v="1.262"/>
    <n v="333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712"/>
    <b v="0"/>
    <n v="8"/>
    <b v="1"/>
    <x v="4"/>
    <n v="1.262"/>
    <n v="319.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713"/>
    <b v="1"/>
    <n v="79"/>
    <b v="1"/>
    <x v="0"/>
    <n v="1.2616666666666667"/>
    <n v="193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714"/>
    <b v="0"/>
    <n v="71"/>
    <b v="1"/>
    <x v="14"/>
    <n v="1.2616000000000001"/>
    <n v="3189.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715"/>
    <b v="0"/>
    <n v="184"/>
    <b v="1"/>
    <x v="2"/>
    <n v="1.2614444444444444"/>
    <n v="5768.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716"/>
    <b v="0"/>
    <n v="60"/>
    <b v="1"/>
    <x v="18"/>
    <n v="1.26125"/>
    <n v="2552.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717"/>
    <b v="1"/>
    <n v="4883"/>
    <b v="1"/>
    <x v="0"/>
    <n v="1.2611835600000001"/>
    <n v="160089.4450000000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718"/>
    <b v="0"/>
    <n v="71"/>
    <b v="1"/>
    <x v="2"/>
    <n v="1.2602"/>
    <n v="318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19"/>
    <b v="0"/>
    <n v="71"/>
    <b v="1"/>
    <x v="15"/>
    <n v="1.26"/>
    <n v="3185.5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720"/>
    <b v="0"/>
    <n v="93"/>
    <b v="1"/>
    <x v="4"/>
    <n v="1.26"/>
    <n v="3196.5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721"/>
    <b v="0"/>
    <n v="17"/>
    <b v="1"/>
    <x v="4"/>
    <n v="1.26"/>
    <n v="638.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722"/>
    <b v="0"/>
    <n v="20"/>
    <b v="1"/>
    <x v="16"/>
    <n v="1.2599800000000001"/>
    <n v="324.99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723"/>
    <b v="0"/>
    <n v="264"/>
    <b v="1"/>
    <x v="15"/>
    <n v="1.2598333333333334"/>
    <n v="3911.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724"/>
    <b v="0"/>
    <n v="498"/>
    <b v="1"/>
    <x v="1"/>
    <n v="1.2595294117647058"/>
    <n v="560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725"/>
    <b v="0"/>
    <n v="372"/>
    <b v="1"/>
    <x v="11"/>
    <n v="1.2594166666666666"/>
    <n v="1529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726"/>
    <b v="0"/>
    <n v="36"/>
    <b v="1"/>
    <x v="4"/>
    <n v="1.2593749999999999"/>
    <n v="1025.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727"/>
    <b v="0"/>
    <n v="49"/>
    <b v="1"/>
    <x v="4"/>
    <n v="1.2589999999999999"/>
    <n v="65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728"/>
    <b v="1"/>
    <n v="60"/>
    <b v="1"/>
    <x v="4"/>
    <n v="1.2576666666666667"/>
    <n v="1916.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729"/>
    <b v="0"/>
    <n v="99"/>
    <b v="1"/>
    <x v="3"/>
    <n v="1.2569999999999999"/>
    <n v="947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730"/>
    <b v="0"/>
    <n v="103"/>
    <b v="1"/>
    <x v="9"/>
    <n v="1.2560416666666667"/>
    <n v="306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731"/>
    <b v="0"/>
    <n v="32"/>
    <b v="1"/>
    <x v="4"/>
    <n v="1.256"/>
    <n v="127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732"/>
    <b v="1"/>
    <n v="77"/>
    <b v="1"/>
    <x v="14"/>
    <n v="1.2557142857142858"/>
    <n v="223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3"/>
    <b v="0"/>
    <n v="57"/>
    <b v="1"/>
    <x v="15"/>
    <n v="1.2552941176470589"/>
    <n v="5363.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734"/>
    <b v="0"/>
    <n v="21"/>
    <b v="1"/>
    <x v="6"/>
    <n v="1.2549999999999999"/>
    <n v="763.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735"/>
    <b v="1"/>
    <n v="105"/>
    <b v="1"/>
    <x v="2"/>
    <n v="1.2541538461538462"/>
    <n v="4128.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736"/>
    <b v="0"/>
    <n v="9"/>
    <b v="1"/>
    <x v="14"/>
    <n v="1.2533333333333334"/>
    <n v="192.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737"/>
    <b v="0"/>
    <n v="65"/>
    <b v="1"/>
    <x v="15"/>
    <n v="1.2529999999999999"/>
    <n v="1285.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738"/>
    <b v="0"/>
    <n v="37"/>
    <b v="1"/>
    <x v="2"/>
    <n v="1.2529999999999999"/>
    <n v="1271.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739"/>
    <b v="0"/>
    <n v="90"/>
    <b v="1"/>
    <x v="7"/>
    <n v="1.2526086956521738"/>
    <n v="1485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740"/>
    <b v="0"/>
    <n v="21"/>
    <b v="1"/>
    <x v="2"/>
    <n v="1.2524999999999999"/>
    <n v="12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741"/>
    <b v="0"/>
    <n v="34"/>
    <b v="1"/>
    <x v="2"/>
    <n v="1.2524999999999999"/>
    <n v="768.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742"/>
    <b v="1"/>
    <n v="266"/>
    <b v="1"/>
    <x v="14"/>
    <n v="1.252275"/>
    <n v="25178.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743"/>
    <b v="0"/>
    <n v="67"/>
    <b v="1"/>
    <x v="14"/>
    <n v="1.2516"/>
    <n v="47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744"/>
    <b v="1"/>
    <n v="325"/>
    <b v="1"/>
    <x v="0"/>
    <n v="1.2513700000000001"/>
    <n v="627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745"/>
    <b v="1"/>
    <n v="81"/>
    <b v="1"/>
    <x v="8"/>
    <n v="1.2513333333333334"/>
    <n v="979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746"/>
    <b v="0"/>
    <n v="27"/>
    <b v="1"/>
    <x v="2"/>
    <n v="1.25125"/>
    <n v="5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747"/>
    <b v="0"/>
    <n v="11"/>
    <b v="1"/>
    <x v="19"/>
    <n v="1.25125"/>
    <n v="50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748"/>
    <b v="1"/>
    <n v="426"/>
    <b v="1"/>
    <x v="0"/>
    <n v="1.2510239999999999"/>
    <n v="15850.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749"/>
    <b v="0"/>
    <n v="52"/>
    <b v="1"/>
    <x v="4"/>
    <n v="1.2506666666666666"/>
    <n v="96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750"/>
    <b v="1"/>
    <n v="299"/>
    <b v="1"/>
    <x v="14"/>
    <n v="1.2502285714285715"/>
    <n v="22028.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751"/>
    <b v="0"/>
    <n v="7"/>
    <b v="1"/>
    <x v="15"/>
    <n v="1.25"/>
    <n v="191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752"/>
    <b v="0"/>
    <n v="27"/>
    <b v="1"/>
    <x v="13"/>
    <n v="1.25"/>
    <n v="388.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753"/>
    <b v="0"/>
    <n v="50"/>
    <b v="1"/>
    <x v="20"/>
    <n v="1.25"/>
    <n v="19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754"/>
    <b v="0"/>
    <n v="30"/>
    <b v="1"/>
    <x v="4"/>
    <n v="1.25"/>
    <n v="76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755"/>
    <b v="1"/>
    <n v="241"/>
    <b v="1"/>
    <x v="9"/>
    <n v="1.2484324324324325"/>
    <n v="11668.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756"/>
    <b v="1"/>
    <n v="84"/>
    <b v="1"/>
    <x v="4"/>
    <n v="1.248"/>
    <n v="160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757"/>
    <b v="0"/>
    <n v="45"/>
    <b v="1"/>
    <x v="4"/>
    <n v="1.248"/>
    <n v="1582.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758"/>
    <b v="0"/>
    <n v="37"/>
    <b v="1"/>
    <x v="7"/>
    <n v="1.2470000000000001"/>
    <n v="313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759"/>
    <b v="0"/>
    <n v="78"/>
    <b v="1"/>
    <x v="4"/>
    <n v="1.244"/>
    <n v="190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760"/>
    <b v="0"/>
    <n v="27"/>
    <b v="1"/>
    <x v="4"/>
    <n v="1.2433537832310839"/>
    <n v="621.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761"/>
    <b v="1"/>
    <n v="61"/>
    <b v="1"/>
    <x v="4"/>
    <n v="1.242"/>
    <n v="158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762"/>
    <b v="0"/>
    <n v="86"/>
    <b v="1"/>
    <x v="14"/>
    <n v="1.2415933781686497"/>
    <n v="604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763"/>
    <b v="0"/>
    <n v="63"/>
    <b v="1"/>
    <x v="2"/>
    <n v="1.2408571428571429"/>
    <n v="22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764"/>
    <b v="0"/>
    <n v="134"/>
    <b v="1"/>
    <x v="2"/>
    <n v="1.2400610000000001"/>
    <n v="6267.305000000000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765"/>
    <b v="0"/>
    <n v="32"/>
    <b v="1"/>
    <x v="4"/>
    <n v="1.24"/>
    <n v="2186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766"/>
    <b v="0"/>
    <n v="16"/>
    <b v="1"/>
    <x v="2"/>
    <n v="1.24"/>
    <n v="3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767"/>
    <b v="0"/>
    <n v="14"/>
    <b v="1"/>
    <x v="4"/>
    <n v="1.24"/>
    <n v="6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768"/>
    <b v="0"/>
    <n v="13"/>
    <b v="1"/>
    <x v="13"/>
    <n v="1.2394678492239468"/>
    <n v="28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69"/>
    <b v="0"/>
    <n v="32"/>
    <b v="1"/>
    <x v="6"/>
    <n v="1.2394444444444443"/>
    <n v="1131.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770"/>
    <b v="1"/>
    <n v="191"/>
    <b v="1"/>
    <x v="0"/>
    <n v="1.236801"/>
    <n v="18647.51499999999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771"/>
    <b v="0"/>
    <n v="25"/>
    <b v="1"/>
    <x v="12"/>
    <n v="1.2366666666666666"/>
    <n v="19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772"/>
    <b v="1"/>
    <n v="196"/>
    <b v="1"/>
    <x v="9"/>
    <n v="1.2364125714285714"/>
    <n v="10916.6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773"/>
    <b v="0"/>
    <n v="77"/>
    <b v="1"/>
    <x v="13"/>
    <n v="1.2362"/>
    <n v="312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774"/>
    <b v="1"/>
    <n v="274"/>
    <b v="1"/>
    <x v="2"/>
    <n v="1.2361333333333333"/>
    <n v="9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775"/>
    <b v="0"/>
    <n v="21"/>
    <b v="1"/>
    <x v="4"/>
    <n v="1.236"/>
    <n v="319.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776"/>
    <b v="0"/>
    <n v="83"/>
    <b v="1"/>
    <x v="13"/>
    <n v="1.2353333333333334"/>
    <n v="3747.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777"/>
    <b v="0"/>
    <n v="140"/>
    <b v="1"/>
    <x v="0"/>
    <n v="1.2353000000000001"/>
    <n v="6246.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778"/>
    <b v="0"/>
    <n v="131"/>
    <b v="1"/>
    <x v="9"/>
    <n v="1.2348756218905472"/>
    <n v="6270.7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779"/>
    <b v="0"/>
    <n v="30"/>
    <b v="1"/>
    <x v="4"/>
    <n v="1.2342857142857142"/>
    <n v="66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780"/>
    <b v="0"/>
    <n v="117"/>
    <b v="1"/>
    <x v="16"/>
    <n v="1.2333333333333334"/>
    <n v="1908.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781"/>
    <b v="1"/>
    <n v="179"/>
    <b v="1"/>
    <x v="14"/>
    <n v="1.2327586206896552"/>
    <n v="90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782"/>
    <b v="0"/>
    <n v="38"/>
    <b v="1"/>
    <x v="2"/>
    <n v="1.232608695652174"/>
    <n v="1436.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783"/>
    <b v="0"/>
    <n v="173"/>
    <b v="1"/>
    <x v="4"/>
    <n v="1.2324999999999999"/>
    <n v="624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784"/>
    <b v="0"/>
    <n v="46"/>
    <b v="1"/>
    <x v="19"/>
    <n v="1.2314285714285715"/>
    <n v="217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785"/>
    <b v="1"/>
    <n v="58"/>
    <b v="1"/>
    <x v="14"/>
    <n v="1.2307407407407407"/>
    <n v="335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786"/>
    <b v="0"/>
    <n v="8"/>
    <b v="1"/>
    <x v="4"/>
    <n v="1.23"/>
    <n v="188.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787"/>
    <b v="0"/>
    <n v="284"/>
    <b v="1"/>
    <x v="16"/>
    <n v="1.2299154545454545"/>
    <n v="27200.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788"/>
    <b v="0"/>
    <n v="58"/>
    <b v="1"/>
    <x v="0"/>
    <n v="1.2290000000000001"/>
    <n v="49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789"/>
    <b v="0"/>
    <n v="76"/>
    <b v="1"/>
    <x v="10"/>
    <n v="1.2283299999999999"/>
    <n v="1266.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790"/>
    <b v="0"/>
    <n v="67"/>
    <b v="1"/>
    <x v="18"/>
    <n v="1.228"/>
    <n v="1875.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791"/>
    <b v="0"/>
    <n v="121"/>
    <b v="1"/>
    <x v="15"/>
    <n v="1.2267999999999999"/>
    <n v="159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792"/>
    <b v="0"/>
    <n v="89"/>
    <b v="1"/>
    <x v="7"/>
    <n v="1.2240879999999998"/>
    <n v="1574.6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93"/>
    <b v="0"/>
    <n v="108"/>
    <b v="1"/>
    <x v="15"/>
    <n v="1.224"/>
    <n v="31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794"/>
    <b v="0"/>
    <n v="57"/>
    <b v="1"/>
    <x v="4"/>
    <n v="1.2228571428571429"/>
    <n v="2168.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795"/>
    <b v="1"/>
    <n v="50"/>
    <b v="1"/>
    <x v="2"/>
    <n v="1.2214285714285715"/>
    <n v="2162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796"/>
    <b v="0"/>
    <n v="17"/>
    <b v="1"/>
    <x v="2"/>
    <n v="1.2213333333333334"/>
    <n v="466.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97"/>
    <b v="0"/>
    <n v="119"/>
    <b v="1"/>
    <x v="15"/>
    <n v="1.2210975609756098"/>
    <n v="506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798"/>
    <b v="0"/>
    <n v="70"/>
    <b v="1"/>
    <x v="2"/>
    <n v="1.2210714285714286"/>
    <n v="1744.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799"/>
    <b v="0"/>
    <n v="25"/>
    <b v="1"/>
    <x v="4"/>
    <n v="1.2206666666666666"/>
    <n v="9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800"/>
    <b v="0"/>
    <n v="43"/>
    <b v="1"/>
    <x v="14"/>
    <n v="1.2202"/>
    <n v="1527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01"/>
    <b v="0"/>
    <n v="47"/>
    <b v="1"/>
    <x v="17"/>
    <n v="1.2200090909090908"/>
    <n v="694.50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802"/>
    <b v="0"/>
    <n v="22"/>
    <b v="1"/>
    <x v="4"/>
    <n v="1.22"/>
    <n v="3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803"/>
    <b v="0"/>
    <n v="3"/>
    <b v="1"/>
    <x v="4"/>
    <n v="1.22"/>
    <n v="306.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04"/>
    <b v="0"/>
    <n v="62"/>
    <b v="1"/>
    <x v="2"/>
    <n v="1.218"/>
    <n v="155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805"/>
    <b v="0"/>
    <n v="20"/>
    <b v="1"/>
    <x v="4"/>
    <n v="1.218"/>
    <n v="61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806"/>
    <b v="0"/>
    <n v="17"/>
    <b v="1"/>
    <x v="4"/>
    <n v="1.2178"/>
    <n v="6097.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807"/>
    <b v="0"/>
    <n v="26"/>
    <b v="1"/>
    <x v="4"/>
    <n v="1.2173333333333334"/>
    <n v="92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808"/>
    <b v="0"/>
    <n v="111"/>
    <b v="1"/>
    <x v="12"/>
    <n v="1.2164999999999999"/>
    <n v="613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809"/>
    <b v="0"/>
    <n v="47"/>
    <b v="1"/>
    <x v="4"/>
    <n v="1.216"/>
    <n v="3063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810"/>
    <b v="0"/>
    <n v="340"/>
    <b v="1"/>
    <x v="2"/>
    <n v="1.215816111111111"/>
    <n v="11112.34499999999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811"/>
    <b v="0"/>
    <n v="16"/>
    <b v="1"/>
    <x v="13"/>
    <n v="1.214"/>
    <n v="311.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812"/>
    <b v="0"/>
    <n v="79"/>
    <b v="1"/>
    <x v="2"/>
    <n v="1.2136666666666667"/>
    <n v="186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813"/>
    <b v="0"/>
    <n v="13"/>
    <b v="1"/>
    <x v="4"/>
    <n v="1.2133333333333334"/>
    <n v="916.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814"/>
    <b v="0"/>
    <n v="226"/>
    <b v="1"/>
    <x v="12"/>
    <n v="1.2123333333333333"/>
    <n v="9205.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815"/>
    <b v="0"/>
    <n v="37"/>
    <b v="1"/>
    <x v="2"/>
    <n v="1.212"/>
    <n v="3048.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816"/>
    <b v="0"/>
    <n v="72"/>
    <b v="1"/>
    <x v="4"/>
    <n v="1.212"/>
    <n v="124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817"/>
    <b v="0"/>
    <n v="29"/>
    <b v="1"/>
    <x v="4"/>
    <n v="1.212"/>
    <n v="1832.5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818"/>
    <b v="0"/>
    <n v="18"/>
    <b v="1"/>
    <x v="4"/>
    <n v="1.212"/>
    <n v="3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819"/>
    <b v="0"/>
    <n v="217"/>
    <b v="1"/>
    <x v="0"/>
    <n v="1.2110000000000001"/>
    <n v="6163.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820"/>
    <b v="1"/>
    <n v="163"/>
    <b v="1"/>
    <x v="13"/>
    <n v="1.2105999999999999"/>
    <n v="310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821"/>
    <b v="0"/>
    <n v="38"/>
    <b v="1"/>
    <x v="2"/>
    <n v="1.2088000000000001"/>
    <n v="15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822"/>
    <b v="0"/>
    <n v="50"/>
    <b v="1"/>
    <x v="13"/>
    <n v="1.20601"/>
    <n v="1231.0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823"/>
    <b v="0"/>
    <n v="84"/>
    <b v="1"/>
    <x v="4"/>
    <n v="1.206"/>
    <n v="305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824"/>
    <b v="1"/>
    <n v="79"/>
    <b v="1"/>
    <x v="14"/>
    <n v="1.2058763636363636"/>
    <n v="3355.6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825"/>
    <b v="0"/>
    <n v="72"/>
    <b v="1"/>
    <x v="13"/>
    <n v="1.2054285714285715"/>
    <n v="2145.5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826"/>
    <b v="1"/>
    <n v="47"/>
    <b v="1"/>
    <x v="8"/>
    <n v="1.20516"/>
    <n v="927.3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827"/>
    <b v="0"/>
    <n v="75"/>
    <b v="1"/>
    <x v="16"/>
    <n v="1.2050000000000001"/>
    <n v="305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828"/>
    <b v="0"/>
    <n v="59"/>
    <b v="1"/>
    <x v="4"/>
    <n v="1.2050000000000001"/>
    <n v="1234.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829"/>
    <b v="0"/>
    <n v="118"/>
    <b v="1"/>
    <x v="12"/>
    <n v="1.2049622641509434"/>
    <n v="6445.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830"/>
    <b v="0"/>
    <n v="169"/>
    <b v="1"/>
    <x v="15"/>
    <n v="1.2048000000000001"/>
    <n v="1590.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831"/>
    <b v="0"/>
    <n v="246"/>
    <b v="1"/>
    <x v="13"/>
    <n v="1.2046777777777777"/>
    <n v="10965.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32"/>
    <b v="0"/>
    <n v="190"/>
    <b v="1"/>
    <x v="17"/>
    <n v="1.2041660000000001"/>
    <n v="6115.8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833"/>
    <b v="0"/>
    <n v="62"/>
    <b v="1"/>
    <x v="13"/>
    <n v="1.2040040000000001"/>
    <n v="1536.005000000000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34"/>
    <b v="0"/>
    <n v="177"/>
    <b v="1"/>
    <x v="17"/>
    <n v="1.203802"/>
    <n v="3098.005000000000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835"/>
    <b v="1"/>
    <n v="508"/>
    <b v="1"/>
    <x v="0"/>
    <n v="1.2035"/>
    <n v="30341.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836"/>
    <b v="1"/>
    <n v="280"/>
    <b v="1"/>
    <x v="9"/>
    <n v="1.2032608695652174"/>
    <n v="13977.5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837"/>
    <b v="0"/>
    <n v="115"/>
    <b v="1"/>
    <x v="1"/>
    <n v="1.2032608695652174"/>
    <n v="28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838"/>
    <b v="1"/>
    <n v="17"/>
    <b v="1"/>
    <x v="2"/>
    <n v="1.2024999999999999"/>
    <n v="12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839"/>
    <b v="0"/>
    <n v="23"/>
    <b v="1"/>
    <x v="4"/>
    <n v="1.2024999999999999"/>
    <n v="12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840"/>
    <b v="0"/>
    <n v="54"/>
    <b v="1"/>
    <x v="4"/>
    <n v="1.2024999999999999"/>
    <n v="1229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841"/>
    <b v="1"/>
    <n v="539"/>
    <b v="1"/>
    <x v="0"/>
    <n v="1.2024900000000001"/>
    <n v="603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842"/>
    <b v="0"/>
    <n v="25"/>
    <b v="1"/>
    <x v="14"/>
    <n v="1.2021700000000002"/>
    <n v="613.5850000000000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843"/>
    <b v="0"/>
    <n v="742"/>
    <b v="1"/>
    <x v="0"/>
    <n v="1.2019070000000001"/>
    <n v="30418.67499999999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844"/>
    <b v="1"/>
    <n v="325"/>
    <b v="1"/>
    <x v="12"/>
    <n v="1.2010400000000001"/>
    <n v="15175.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845"/>
    <b v="1"/>
    <n v="128"/>
    <b v="1"/>
    <x v="14"/>
    <n v="1.2001999999999999"/>
    <n v="3064.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846"/>
    <b v="0"/>
    <n v="61"/>
    <b v="1"/>
    <x v="16"/>
    <n v="1.2"/>
    <n v="3030.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847"/>
    <b v="0"/>
    <n v="46"/>
    <b v="1"/>
    <x v="6"/>
    <n v="1.2"/>
    <n v="182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848"/>
    <b v="0"/>
    <n v="10"/>
    <b v="1"/>
    <x v="6"/>
    <n v="1.2"/>
    <n v="3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849"/>
    <b v="0"/>
    <n v="14"/>
    <b v="1"/>
    <x v="14"/>
    <n v="1.2"/>
    <n v="30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850"/>
    <b v="0"/>
    <n v="4"/>
    <b v="1"/>
    <x v="9"/>
    <n v="1.2"/>
    <n v="1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851"/>
    <b v="0"/>
    <n v="8"/>
    <b v="1"/>
    <x v="2"/>
    <n v="1.2"/>
    <n v="9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852"/>
    <b v="0"/>
    <n v="18"/>
    <b v="1"/>
    <x v="4"/>
    <n v="1.2"/>
    <n v="60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853"/>
    <b v="0"/>
    <n v="34"/>
    <b v="1"/>
    <x v="4"/>
    <n v="1.2"/>
    <n v="151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854"/>
    <b v="0"/>
    <n v="31"/>
    <b v="1"/>
    <x v="4"/>
    <n v="1.2"/>
    <n v="915.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855"/>
    <b v="0"/>
    <n v="27"/>
    <b v="1"/>
    <x v="20"/>
    <n v="1.2"/>
    <n v="1513.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856"/>
    <b v="0"/>
    <n v="30"/>
    <b v="1"/>
    <x v="20"/>
    <n v="1.2"/>
    <n v="15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857"/>
    <b v="1"/>
    <n v="187"/>
    <b v="1"/>
    <x v="12"/>
    <n v="1.1998010000000001"/>
    <n v="6092.50500000000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858"/>
    <b v="0"/>
    <n v="106"/>
    <b v="1"/>
    <x v="2"/>
    <n v="1.1997755555555556"/>
    <n v="2752.494999999999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859"/>
    <b v="0"/>
    <n v="34"/>
    <b v="1"/>
    <x v="7"/>
    <n v="1.199090909090909"/>
    <n v="676.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60"/>
    <b v="0"/>
    <n v="115"/>
    <b v="1"/>
    <x v="17"/>
    <n v="1.1990000000000001"/>
    <n v="2455.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861"/>
    <b v="0"/>
    <n v="134"/>
    <b v="1"/>
    <x v="18"/>
    <n v="1.1985454545454546"/>
    <n v="33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862"/>
    <b v="0"/>
    <n v="128"/>
    <b v="1"/>
    <x v="12"/>
    <n v="1.19756"/>
    <n v="15033.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863"/>
    <b v="1"/>
    <n v="45"/>
    <b v="1"/>
    <x v="4"/>
    <n v="1.1975"/>
    <n v="74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864"/>
    <b v="1"/>
    <n v="322"/>
    <b v="1"/>
    <x v="4"/>
    <n v="1.1974347826086957"/>
    <n v="13931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865"/>
    <b v="0"/>
    <n v="25"/>
    <b v="1"/>
    <x v="1"/>
    <n v="1.1973333333333334"/>
    <n v="461.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866"/>
    <b v="0"/>
    <n v="38"/>
    <b v="1"/>
    <x v="4"/>
    <n v="1.1970000000000001"/>
    <n v="617.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867"/>
    <b v="0"/>
    <n v="13"/>
    <b v="1"/>
    <x v="4"/>
    <n v="1.1966666666666668"/>
    <n v="365.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868"/>
    <b v="0"/>
    <n v="99"/>
    <b v="1"/>
    <x v="1"/>
    <n v="1.196"/>
    <n v="1544.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869"/>
    <b v="0"/>
    <n v="30"/>
    <b v="1"/>
    <x v="4"/>
    <n v="1.196"/>
    <n v="240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870"/>
    <b v="0"/>
    <n v="93"/>
    <b v="1"/>
    <x v="7"/>
    <n v="1.1945714285714286"/>
    <n v="213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871"/>
    <b v="0"/>
    <n v="22"/>
    <b v="1"/>
    <x v="4"/>
    <n v="1.1944999999999999"/>
    <n v="1205.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872"/>
    <b v="1"/>
    <n v="226"/>
    <b v="1"/>
    <x v="4"/>
    <n v="1.1932315789473684"/>
    <n v="5780.8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873"/>
    <b v="0"/>
    <n v="90"/>
    <b v="1"/>
    <x v="13"/>
    <n v="1.1931742857142855"/>
    <n v="2133.054999999999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874"/>
    <b v="0"/>
    <n v="37"/>
    <b v="1"/>
    <x v="4"/>
    <n v="1.19238"/>
    <n v="912.7849999999999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75"/>
    <b v="0"/>
    <n v="69"/>
    <b v="1"/>
    <x v="2"/>
    <n v="1.1916666666666667"/>
    <n v="182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876"/>
    <b v="0"/>
    <n v="26"/>
    <b v="1"/>
    <x v="4"/>
    <n v="1.1916666666666667"/>
    <n v="37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877"/>
    <b v="0"/>
    <n v="315"/>
    <b v="1"/>
    <x v="3"/>
    <n v="1.1916249999999999"/>
    <n v="2399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878"/>
    <b v="1"/>
    <n v="66"/>
    <b v="1"/>
    <x v="2"/>
    <n v="1.1914771428571429"/>
    <n v="2118.08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879"/>
    <b v="0"/>
    <n v="23"/>
    <b v="1"/>
    <x v="4"/>
    <n v="1.1911764705882353"/>
    <n v="2036.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880"/>
    <b v="1"/>
    <n v="41"/>
    <b v="1"/>
    <x v="2"/>
    <n v="1.19"/>
    <n v="9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881"/>
    <b v="0"/>
    <n v="108"/>
    <b v="1"/>
    <x v="4"/>
    <n v="1.19"/>
    <n v="36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882"/>
    <b v="0"/>
    <n v="27"/>
    <b v="1"/>
    <x v="4"/>
    <n v="1.1895833333333334"/>
    <n v="584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883"/>
    <b v="1"/>
    <n v="238"/>
    <b v="1"/>
    <x v="14"/>
    <n v="1.1894444444444445"/>
    <n v="1082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884"/>
    <b v="0"/>
    <n v="51"/>
    <b v="1"/>
    <x v="4"/>
    <n v="1.1891891891891893"/>
    <n v="465.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885"/>
    <b v="0"/>
    <n v="20"/>
    <b v="1"/>
    <x v="12"/>
    <n v="1.1888888888888889"/>
    <n v="812.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886"/>
    <b v="0"/>
    <n v="61"/>
    <b v="1"/>
    <x v="4"/>
    <n v="1.1879999999999999"/>
    <n v="3000.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887"/>
    <b v="0"/>
    <n v="95"/>
    <b v="1"/>
    <x v="4"/>
    <n v="1.1879999999999999"/>
    <n v="5987.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888"/>
    <b v="1"/>
    <n v="251"/>
    <b v="1"/>
    <x v="14"/>
    <n v="1.1873499999999999"/>
    <n v="7843.27499999999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889"/>
    <b v="1"/>
    <n v="129"/>
    <b v="1"/>
    <x v="14"/>
    <n v="1.187262"/>
    <n v="14905.27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890"/>
    <b v="0"/>
    <n v="30"/>
    <b v="1"/>
    <x v="4"/>
    <n v="1.1866666666666668"/>
    <n v="46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891"/>
    <b v="0"/>
    <n v="144"/>
    <b v="1"/>
    <x v="2"/>
    <n v="1.1864285714285714"/>
    <n v="2498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892"/>
    <b v="1"/>
    <n v="61"/>
    <b v="1"/>
    <x v="10"/>
    <n v="1.1863774999999999"/>
    <n v="11894.27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893"/>
    <b v="0"/>
    <n v="26"/>
    <b v="1"/>
    <x v="6"/>
    <n v="1.1859999999999999"/>
    <n v="119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894"/>
    <b v="0"/>
    <n v="23"/>
    <b v="1"/>
    <x v="16"/>
    <n v="1.1850000000000001"/>
    <n v="1196.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895"/>
    <b v="0"/>
    <n v="62"/>
    <b v="1"/>
    <x v="15"/>
    <n v="1.1850000000000001"/>
    <n v="1808.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896"/>
    <b v="0"/>
    <n v="43"/>
    <b v="1"/>
    <x v="13"/>
    <n v="1.1850000000000001"/>
    <n v="614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897"/>
    <b v="0"/>
    <n v="62"/>
    <b v="1"/>
    <x v="4"/>
    <n v="1.1850000000000001"/>
    <n v="1571.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898"/>
    <b v="0"/>
    <n v="70"/>
    <b v="1"/>
    <x v="9"/>
    <n v="1.1845454545454546"/>
    <n v="3292.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899"/>
    <b v="0"/>
    <n v="36"/>
    <b v="1"/>
    <x v="18"/>
    <n v="1.1844444444444444"/>
    <n v="55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900"/>
    <b v="0"/>
    <n v="49"/>
    <b v="1"/>
    <x v="7"/>
    <n v="1.1839999999999999"/>
    <n v="912.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901"/>
    <b v="0"/>
    <n v="44"/>
    <b v="1"/>
    <x v="4"/>
    <n v="1.1839285714285714"/>
    <n v="1679.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902"/>
    <b v="0"/>
    <n v="4"/>
    <b v="1"/>
    <x v="2"/>
    <n v="1.1833333333333333"/>
    <n v="889.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903"/>
    <b v="0"/>
    <n v="24"/>
    <b v="1"/>
    <x v="4"/>
    <n v="1.1833333333333333"/>
    <n v="36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904"/>
    <b v="0"/>
    <n v="62"/>
    <b v="1"/>
    <x v="4"/>
    <n v="1.1833333333333333"/>
    <n v="18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905"/>
    <b v="0"/>
    <n v="39"/>
    <b v="1"/>
    <x v="4"/>
    <n v="1.1825757575757576"/>
    <n v="1970.7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906"/>
    <b v="0"/>
    <n v="146"/>
    <b v="1"/>
    <x v="0"/>
    <n v="1.1825000000000001"/>
    <n v="716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907"/>
    <b v="0"/>
    <n v="499"/>
    <b v="1"/>
    <x v="17"/>
    <n v="1.1822050359712231"/>
    <n v="16682.1500000000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908"/>
    <b v="1"/>
    <n v="91"/>
    <b v="1"/>
    <x v="14"/>
    <n v="1.1819999999999999"/>
    <n v="3000.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909"/>
    <b v="0"/>
    <n v="173"/>
    <b v="1"/>
    <x v="12"/>
    <n v="1.1812400000000001"/>
    <n v="1485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910"/>
    <b v="1"/>
    <n v="963"/>
    <b v="1"/>
    <x v="14"/>
    <n v="1.1808107999999999"/>
    <n v="15241.635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911"/>
    <b v="0"/>
    <n v="90"/>
    <b v="1"/>
    <x v="2"/>
    <n v="1.1805000000000001"/>
    <n v="5947.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912"/>
    <b v="0"/>
    <n v="25"/>
    <b v="1"/>
    <x v="2"/>
    <n v="1.18"/>
    <n v="602.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913"/>
    <b v="1"/>
    <n v="361"/>
    <b v="1"/>
    <x v="2"/>
    <n v="1.1796376666666666"/>
    <n v="17875.06499999999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914"/>
    <b v="1"/>
    <n v="33"/>
    <b v="1"/>
    <x v="0"/>
    <n v="1.1790285714285715"/>
    <n v="41282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915"/>
    <b v="1"/>
    <n v="98"/>
    <b v="1"/>
    <x v="9"/>
    <n v="1.1786666666666668"/>
    <n v="8889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916"/>
    <b v="0"/>
    <n v="74"/>
    <b v="1"/>
    <x v="4"/>
    <n v="1.1783999999999999"/>
    <n v="15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917"/>
    <b v="0"/>
    <n v="26"/>
    <b v="1"/>
    <x v="4"/>
    <n v="1.1773333333333333"/>
    <n v="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918"/>
    <b v="0"/>
    <n v="22"/>
    <b v="1"/>
    <x v="15"/>
    <n v="1.177142857142857"/>
    <n v="4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919"/>
    <b v="1"/>
    <n v="213"/>
    <b v="1"/>
    <x v="4"/>
    <n v="1.1752499999999999"/>
    <n v="11859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920"/>
    <b v="0"/>
    <n v="25"/>
    <b v="1"/>
    <x v="7"/>
    <n v="1.175"/>
    <n v="6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921"/>
    <b v="1"/>
    <n v="51"/>
    <b v="1"/>
    <x v="4"/>
    <n v="1.1739999999999999"/>
    <n v="14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922"/>
    <b v="1"/>
    <n v="255"/>
    <b v="1"/>
    <x v="10"/>
    <n v="1.1727000000000001"/>
    <n v="599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923"/>
    <b v="0"/>
    <n v="40"/>
    <b v="1"/>
    <x v="2"/>
    <n v="1.1725000000000001"/>
    <n v="1192.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924"/>
    <b v="0"/>
    <n v="8"/>
    <b v="1"/>
    <x v="16"/>
    <n v="1.1714285714285715"/>
    <n v="20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925"/>
    <b v="0"/>
    <n v="55"/>
    <b v="1"/>
    <x v="12"/>
    <n v="1.1712499999999999"/>
    <n v="237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926"/>
    <b v="1"/>
    <n v="41"/>
    <b v="1"/>
    <x v="0"/>
    <n v="1.1707484768810599"/>
    <n v="94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927"/>
    <b v="1"/>
    <n v="635"/>
    <b v="1"/>
    <x v="8"/>
    <n v="1.170404"/>
    <n v="29577.59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928"/>
    <b v="1"/>
    <n v="31"/>
    <b v="1"/>
    <x v="2"/>
    <n v="1.17"/>
    <n v="1185.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929"/>
    <b v="0"/>
    <n v="38"/>
    <b v="1"/>
    <x v="2"/>
    <n v="1.17"/>
    <n v="118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930"/>
    <b v="0"/>
    <n v="131"/>
    <b v="1"/>
    <x v="2"/>
    <n v="1.1696666666666666"/>
    <n v="88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931"/>
    <b v="1"/>
    <n v="314"/>
    <b v="1"/>
    <x v="14"/>
    <n v="1.1694724999999999"/>
    <n v="14190.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932"/>
    <b v="0"/>
    <n v="15"/>
    <b v="1"/>
    <x v="4"/>
    <n v="1.1692307692307693"/>
    <n v="387.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933"/>
    <b v="0"/>
    <n v="86"/>
    <b v="1"/>
    <x v="4"/>
    <n v="1.1691666666666667"/>
    <n v="3550.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934"/>
    <b v="0"/>
    <n v="35"/>
    <b v="1"/>
    <x v="4"/>
    <n v="1.1686666666666667"/>
    <n v="1770.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935"/>
    <b v="1"/>
    <n v="100"/>
    <b v="1"/>
    <x v="4"/>
    <n v="1.1684444444444444"/>
    <n v="267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936"/>
    <b v="1"/>
    <n v="493"/>
    <b v="1"/>
    <x v="14"/>
    <n v="1.1683911999999999"/>
    <n v="14851.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937"/>
    <b v="0"/>
    <n v="26"/>
    <b v="1"/>
    <x v="4"/>
    <n v="1.1679999999999999"/>
    <n v="59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938"/>
    <b v="0"/>
    <n v="56"/>
    <b v="1"/>
    <x v="20"/>
    <n v="1.1675"/>
    <n v="1195.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939"/>
    <b v="1"/>
    <n v="182"/>
    <b v="1"/>
    <x v="2"/>
    <n v="1.1666666666666667"/>
    <n v="709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940"/>
    <b v="0"/>
    <n v="20"/>
    <b v="1"/>
    <x v="4"/>
    <n v="1.1666666666666667"/>
    <n v="7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941"/>
    <b v="0"/>
    <n v="130"/>
    <b v="1"/>
    <x v="4"/>
    <n v="1.1663479999999999"/>
    <n v="2980.8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942"/>
    <b v="0"/>
    <n v="96"/>
    <b v="1"/>
    <x v="2"/>
    <n v="1.166166"/>
    <n v="2963.4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943"/>
    <b v="1"/>
    <n v="286"/>
    <b v="1"/>
    <x v="14"/>
    <n v="1.1656"/>
    <n v="597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944"/>
    <b v="0"/>
    <n v="145"/>
    <b v="1"/>
    <x v="13"/>
    <n v="1.1652013333333333"/>
    <n v="4442.0050000000001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945"/>
    <b v="1"/>
    <n v="305"/>
    <b v="1"/>
    <x v="12"/>
    <n v="1.1635599999999999"/>
    <n v="1469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946"/>
    <b v="0"/>
    <n v="105"/>
    <b v="1"/>
    <x v="13"/>
    <n v="1.1632786885245903"/>
    <n v="2713.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947"/>
    <b v="1"/>
    <n v="244"/>
    <b v="1"/>
    <x v="4"/>
    <n v="1.1629333333333334"/>
    <n v="88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948"/>
    <b v="0"/>
    <n v="79"/>
    <b v="1"/>
    <x v="4"/>
    <n v="1.1626000000000001"/>
    <n v="2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949"/>
    <b v="1"/>
    <n v="165"/>
    <b v="1"/>
    <x v="14"/>
    <n v="1.1625714285714286"/>
    <n v="20427.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950"/>
    <b v="0"/>
    <n v="20"/>
    <b v="1"/>
    <x v="6"/>
    <n v="1.1625000000000001"/>
    <n v="1172.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951"/>
    <b v="0"/>
    <n v="75"/>
    <b v="1"/>
    <x v="13"/>
    <n v="1.1625000000000001"/>
    <n v="12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952"/>
    <b v="0"/>
    <n v="52"/>
    <b v="1"/>
    <x v="16"/>
    <n v="1.1620999999999999"/>
    <n v="5836.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953"/>
    <b v="0"/>
    <n v="63"/>
    <b v="1"/>
    <x v="4"/>
    <n v="1.1619999999999999"/>
    <n v="1774.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954"/>
    <b v="1"/>
    <n v="55"/>
    <b v="1"/>
    <x v="4"/>
    <n v="1.1616666666666666"/>
    <n v="177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955"/>
    <b v="0"/>
    <n v="31"/>
    <b v="1"/>
    <x v="2"/>
    <n v="1.1615384615384616"/>
    <n v="770.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956"/>
    <b v="0"/>
    <n v="149"/>
    <b v="1"/>
    <x v="14"/>
    <n v="1.1608000000000001"/>
    <n v="8780.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957"/>
    <b v="0"/>
    <n v="29"/>
    <b v="1"/>
    <x v="4"/>
    <n v="1.1605000000000001"/>
    <n v="117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958"/>
    <b v="0"/>
    <n v="103"/>
    <b v="1"/>
    <x v="12"/>
    <n v="1.1602222222222223"/>
    <n v="266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959"/>
    <b v="1"/>
    <n v="104"/>
    <b v="1"/>
    <x v="4"/>
    <n v="1.1602222222222223"/>
    <n v="2662.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960"/>
    <b v="0"/>
    <n v="14"/>
    <b v="1"/>
    <x v="9"/>
    <n v="1.1599999999999999"/>
    <n v="290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961"/>
    <b v="0"/>
    <n v="4"/>
    <b v="1"/>
    <x v="18"/>
    <n v="1.1599999999999999"/>
    <n v="16.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962"/>
    <b v="0"/>
    <n v="114"/>
    <b v="1"/>
    <x v="13"/>
    <n v="1.1593333333333333"/>
    <n v="875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963"/>
    <b v="0"/>
    <n v="35"/>
    <b v="1"/>
    <x v="4"/>
    <n v="1.1588888888888889"/>
    <n v="1060.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964"/>
    <b v="0"/>
    <n v="33"/>
    <b v="1"/>
    <x v="2"/>
    <n v="1.1585714285714286"/>
    <n v="4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965"/>
    <b v="0"/>
    <n v="19"/>
    <b v="1"/>
    <x v="15"/>
    <n v="1.1575757575757575"/>
    <n v="391.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966"/>
    <b v="0"/>
    <n v="13"/>
    <b v="1"/>
    <x v="2"/>
    <n v="1.1575"/>
    <n v="2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967"/>
    <b v="1"/>
    <n v="137"/>
    <b v="1"/>
    <x v="0"/>
    <n v="1.157092"/>
    <n v="5853.96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968"/>
    <b v="0"/>
    <n v="30"/>
    <b v="1"/>
    <x v="4"/>
    <n v="1.1565217391304348"/>
    <n v="68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969"/>
    <b v="0"/>
    <n v="64"/>
    <b v="1"/>
    <x v="13"/>
    <n v="1.1555"/>
    <n v="1187.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970"/>
    <b v="0"/>
    <n v="60"/>
    <b v="1"/>
    <x v="1"/>
    <n v="1.1554666666666666"/>
    <n v="436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971"/>
    <b v="0"/>
    <n v="75"/>
    <b v="1"/>
    <x v="13"/>
    <n v="1.1551066666666667"/>
    <n v="1770.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972"/>
    <b v="0"/>
    <n v="188"/>
    <b v="1"/>
    <x v="0"/>
    <n v="1.1550800000000001"/>
    <n v="2897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973"/>
    <b v="0"/>
    <n v="21"/>
    <b v="1"/>
    <x v="4"/>
    <n v="1.155"/>
    <n v="472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974"/>
    <b v="0"/>
    <n v="112"/>
    <b v="1"/>
    <x v="4"/>
    <n v="1.155"/>
    <n v="1788.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975"/>
    <b v="0"/>
    <n v="186"/>
    <b v="1"/>
    <x v="11"/>
    <n v="1.1545000000000001"/>
    <n v="5865.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976"/>
    <b v="0"/>
    <n v="47"/>
    <b v="1"/>
    <x v="6"/>
    <n v="1.1542857142857144"/>
    <n v="2043.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977"/>
    <b v="0"/>
    <n v="42"/>
    <b v="1"/>
    <x v="7"/>
    <n v="1.1533333333333333"/>
    <n v="175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978"/>
    <b v="0"/>
    <n v="39"/>
    <b v="1"/>
    <x v="4"/>
    <n v="1.1533333333333333"/>
    <n v="1057.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979"/>
    <b v="1"/>
    <n v="167"/>
    <b v="1"/>
    <x v="4"/>
    <n v="1.1530588235294117"/>
    <n v="498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980"/>
    <b v="0"/>
    <n v="14"/>
    <b v="1"/>
    <x v="4"/>
    <n v="1.1516129032258065"/>
    <n v="36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981"/>
    <b v="0"/>
    <n v="205"/>
    <b v="1"/>
    <x v="2"/>
    <n v="1.1512214285714286"/>
    <n v="4131.7749999999996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982"/>
    <b v="1"/>
    <n v="600"/>
    <b v="1"/>
    <x v="8"/>
    <n v="1.1508"/>
    <n v="2331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983"/>
    <b v="0"/>
    <n v="56"/>
    <b v="1"/>
    <x v="6"/>
    <n v="1.1506666666666667"/>
    <n v="348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984"/>
    <b v="0"/>
    <n v="160"/>
    <b v="1"/>
    <x v="13"/>
    <n v="1.1504037499999999"/>
    <n v="4681.614999999999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985"/>
    <b v="0"/>
    <n v="32"/>
    <b v="1"/>
    <x v="9"/>
    <n v="1.1499999999999999"/>
    <n v="533.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986"/>
    <b v="0"/>
    <n v="23"/>
    <b v="1"/>
    <x v="4"/>
    <n v="1.1499999999999999"/>
    <n v="586.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987"/>
    <b v="1"/>
    <n v="29"/>
    <b v="1"/>
    <x v="4"/>
    <n v="1.1499999999999999"/>
    <n v="1164.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988"/>
    <b v="0"/>
    <n v="10"/>
    <b v="1"/>
    <x v="20"/>
    <n v="1.1499999999999999"/>
    <n v="58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989"/>
    <b v="0"/>
    <n v="203"/>
    <b v="1"/>
    <x v="0"/>
    <n v="1.14977"/>
    <n v="5759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990"/>
    <b v="1"/>
    <n v="813"/>
    <b v="1"/>
    <x v="0"/>
    <n v="1.14901155"/>
    <n v="115307.65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991"/>
    <b v="1"/>
    <n v="74"/>
    <b v="1"/>
    <x v="10"/>
    <n v="1.149"/>
    <n v="118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992"/>
    <b v="0"/>
    <n v="87"/>
    <b v="1"/>
    <x v="2"/>
    <n v="1.1488571428571428"/>
    <n v="205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993"/>
    <b v="1"/>
    <n v="55"/>
    <b v="1"/>
    <x v="4"/>
    <n v="1.148421052631579"/>
    <n v="1118.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994"/>
    <b v="1"/>
    <n v="221"/>
    <b v="1"/>
    <x v="14"/>
    <n v="1.1476"/>
    <n v="14455.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995"/>
    <b v="1"/>
    <n v="169"/>
    <b v="1"/>
    <x v="2"/>
    <n v="1.1472"/>
    <n v="5820.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996"/>
    <b v="0"/>
    <n v="95"/>
    <b v="1"/>
    <x v="4"/>
    <n v="1.1471959999999999"/>
    <n v="1481.494999999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997"/>
    <b v="0"/>
    <n v="27"/>
    <b v="1"/>
    <x v="9"/>
    <n v="1.147"/>
    <n v="58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98"/>
    <b v="0"/>
    <n v="34"/>
    <b v="1"/>
    <x v="6"/>
    <n v="1.1466666666666667"/>
    <n v="87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999"/>
    <b v="0"/>
    <n v="31"/>
    <b v="1"/>
    <x v="4"/>
    <n v="1.1466666666666667"/>
    <n v="1735.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1000"/>
    <b v="0"/>
    <n v="286"/>
    <b v="1"/>
    <x v="5"/>
    <n v="1.1466525000000001"/>
    <n v="11609.5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1001"/>
    <b v="0"/>
    <n v="55"/>
    <b v="1"/>
    <x v="13"/>
    <n v="1.1457142857142857"/>
    <n v="2032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1002"/>
    <b v="1"/>
    <n v="238"/>
    <b v="1"/>
    <x v="5"/>
    <n v="1.14534"/>
    <n v="14435.75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003"/>
    <b v="0"/>
    <n v="20"/>
    <b v="1"/>
    <x v="13"/>
    <n v="1.145"/>
    <n v="582.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1004"/>
    <b v="0"/>
    <n v="61"/>
    <b v="1"/>
    <x v="4"/>
    <n v="1.145"/>
    <n v="60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1005"/>
    <b v="0"/>
    <n v="62"/>
    <b v="1"/>
    <x v="4"/>
    <n v="1.145"/>
    <n v="575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1006"/>
    <b v="0"/>
    <n v="336"/>
    <b v="1"/>
    <x v="4"/>
    <n v="1.1440928571428572"/>
    <n v="20189.62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007"/>
    <b v="0"/>
    <n v="229"/>
    <b v="1"/>
    <x v="15"/>
    <n v="1.1440638297872341"/>
    <n v="270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1008"/>
    <b v="0"/>
    <n v="133"/>
    <b v="1"/>
    <x v="14"/>
    <n v="1.1439999999999999"/>
    <n v="6930.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009"/>
    <b v="0"/>
    <n v="33"/>
    <b v="1"/>
    <x v="13"/>
    <n v="1.1439999999999999"/>
    <n v="1732.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010"/>
    <b v="0"/>
    <n v="123"/>
    <b v="1"/>
    <x v="10"/>
    <n v="1.1438333333333333"/>
    <n v="349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1011"/>
    <b v="0"/>
    <n v="26"/>
    <b v="1"/>
    <x v="4"/>
    <n v="1.1435"/>
    <n v="1156.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1012"/>
    <b v="0"/>
    <n v="63"/>
    <b v="1"/>
    <x v="4"/>
    <n v="1.1427586206896552"/>
    <n v="3345.5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1013"/>
    <b v="1"/>
    <n v="202"/>
    <b v="1"/>
    <x v="14"/>
    <n v="1.142725"/>
    <n v="10385.52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014"/>
    <b v="0"/>
    <n v="90"/>
    <b v="1"/>
    <x v="2"/>
    <n v="1.1426000000000001"/>
    <n v="2901.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1015"/>
    <b v="0"/>
    <n v="44"/>
    <b v="1"/>
    <x v="4"/>
    <n v="1.1424000000000001"/>
    <n v="145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1016"/>
    <b v="0"/>
    <n v="1062"/>
    <b v="1"/>
    <x v="14"/>
    <n v="1.1416866666666667"/>
    <n v="86157.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1017"/>
    <b v="0"/>
    <n v="17"/>
    <b v="1"/>
    <x v="2"/>
    <n v="1.1416666666666666"/>
    <n v="693.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018"/>
    <b v="1"/>
    <n v="62"/>
    <b v="1"/>
    <x v="4"/>
    <n v="1.1416238095238094"/>
    <n v="2428.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019"/>
    <b v="0"/>
    <n v="136"/>
    <b v="1"/>
    <x v="2"/>
    <n v="1.1412500000000001"/>
    <n v="46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020"/>
    <b v="0"/>
    <n v="89"/>
    <b v="1"/>
    <x v="9"/>
    <n v="1.1401428571428571"/>
    <n v="403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021"/>
    <b v="0"/>
    <n v="23"/>
    <b v="1"/>
    <x v="4"/>
    <n v="1.1399999999999999"/>
    <n v="866.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1022"/>
    <b v="0"/>
    <n v="62"/>
    <b v="1"/>
    <x v="5"/>
    <n v="1.1399999999999999"/>
    <n v="1171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1023"/>
    <b v="1"/>
    <n v="69"/>
    <b v="1"/>
    <x v="4"/>
    <n v="1.1399999999999999"/>
    <n v="2884.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1024"/>
    <b v="0"/>
    <n v="14"/>
    <b v="1"/>
    <x v="4"/>
    <n v="1.1399999999999999"/>
    <n v="292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1025"/>
    <b v="0"/>
    <n v="21"/>
    <b v="1"/>
    <x v="4"/>
    <n v="1.1399999999999999"/>
    <n v="295.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1026"/>
    <b v="0"/>
    <n v="71"/>
    <b v="1"/>
    <x v="4"/>
    <n v="1.1392"/>
    <n v="2883.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1027"/>
    <b v="0"/>
    <n v="27"/>
    <b v="1"/>
    <x v="4"/>
    <n v="1.1388888888888888"/>
    <n v="5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028"/>
    <b v="0"/>
    <n v="158"/>
    <b v="1"/>
    <x v="2"/>
    <n v="1.1385000000000001"/>
    <n v="5771.5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1029"/>
    <b v="0"/>
    <n v="234"/>
    <b v="1"/>
    <x v="1"/>
    <n v="1.1383571428571428"/>
    <n v="8085.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1030"/>
    <b v="1"/>
    <n v="158"/>
    <b v="1"/>
    <x v="14"/>
    <n v="1.1377333333333333"/>
    <n v="861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1031"/>
    <b v="1"/>
    <n v="84"/>
    <b v="1"/>
    <x v="14"/>
    <n v="1.1375714285714287"/>
    <n v="2032.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1032"/>
    <b v="0"/>
    <n v="19"/>
    <b v="1"/>
    <x v="13"/>
    <n v="1.1372727272727272"/>
    <n v="6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033"/>
    <b v="1"/>
    <n v="74"/>
    <b v="1"/>
    <x v="2"/>
    <n v="1.1366666666666667"/>
    <n v="1912.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1034"/>
    <b v="0"/>
    <n v="47"/>
    <b v="1"/>
    <x v="13"/>
    <n v="1.1366666666666667"/>
    <n v="705.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035"/>
    <b v="0"/>
    <n v="57"/>
    <b v="1"/>
    <x v="6"/>
    <n v="1.1365714285714286"/>
    <n v="2017.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1036"/>
    <b v="0"/>
    <n v="80"/>
    <b v="1"/>
    <x v="4"/>
    <n v="1.1365000000000001"/>
    <n v="231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037"/>
    <b v="0"/>
    <n v="104"/>
    <b v="1"/>
    <x v="2"/>
    <n v="1.1364000000000001"/>
    <n v="1472.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1038"/>
    <b v="0"/>
    <n v="128"/>
    <b v="1"/>
    <x v="4"/>
    <n v="1.1363000000000001"/>
    <n v="5745.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039"/>
    <b v="0"/>
    <n v="114"/>
    <b v="1"/>
    <x v="4"/>
    <n v="1.13625"/>
    <n v="2329.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1040"/>
    <b v="0"/>
    <n v="621"/>
    <b v="1"/>
    <x v="0"/>
    <n v="1.1359142857142857"/>
    <n v="2018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1041"/>
    <b v="0"/>
    <n v="30"/>
    <b v="1"/>
    <x v="4"/>
    <n v="1.1356666666666666"/>
    <n v="1718.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1042"/>
    <b v="0"/>
    <n v="64"/>
    <b v="1"/>
    <x v="6"/>
    <n v="1.1351849999999999"/>
    <n v="1167.1849999999999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1043"/>
    <b v="1"/>
    <n v="202"/>
    <b v="1"/>
    <x v="14"/>
    <n v="1.1346153846153846"/>
    <n v="747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1044"/>
    <b v="0"/>
    <n v="68"/>
    <b v="1"/>
    <x v="4"/>
    <n v="1.1346000000000001"/>
    <n v="2870.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1045"/>
    <b v="0"/>
    <n v="107"/>
    <b v="1"/>
    <x v="20"/>
    <n v="1.1345714285714286"/>
    <n v="4024.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046"/>
    <b v="0"/>
    <n v="53"/>
    <b v="1"/>
    <x v="4"/>
    <n v="1.1342219999999998"/>
    <n v="2862.054999999999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1047"/>
    <b v="0"/>
    <n v="63"/>
    <b v="1"/>
    <x v="4"/>
    <n v="1.1339285714285714"/>
    <n v="161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1048"/>
    <b v="0"/>
    <n v="25"/>
    <b v="1"/>
    <x v="13"/>
    <n v="1.1333333333333333"/>
    <n v="437.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1049"/>
    <b v="0"/>
    <n v="29"/>
    <b v="1"/>
    <x v="13"/>
    <n v="1.1333333333333333"/>
    <n v="354.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1050"/>
    <b v="0"/>
    <n v="17"/>
    <b v="1"/>
    <x v="4"/>
    <n v="1.1333333333333333"/>
    <n v="178.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051"/>
    <b v="0"/>
    <n v="83"/>
    <b v="1"/>
    <x v="4"/>
    <n v="1.133"/>
    <n v="287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052"/>
    <b v="0"/>
    <n v="44"/>
    <b v="1"/>
    <x v="13"/>
    <n v="1.1325000000000001"/>
    <n v="1154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1053"/>
    <b v="0"/>
    <n v="557"/>
    <b v="1"/>
    <x v="12"/>
    <n v="1.13104"/>
    <n v="14416.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054"/>
    <b v="0"/>
    <n v="39"/>
    <b v="1"/>
    <x v="6"/>
    <n v="1.1303159999999999"/>
    <n v="2845.2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1055"/>
    <b v="0"/>
    <n v="185"/>
    <b v="1"/>
    <x v="18"/>
    <n v="1.130176111111111"/>
    <n v="10264.0849999999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1056"/>
    <b v="1"/>
    <n v="555"/>
    <b v="1"/>
    <x v="14"/>
    <n v="1.13015"/>
    <n v="5678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1057"/>
    <b v="1"/>
    <n v="162"/>
    <b v="1"/>
    <x v="0"/>
    <n v="1.1300013888888889"/>
    <n v="4149.00500000000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058"/>
    <b v="0"/>
    <n v="17"/>
    <b v="1"/>
    <x v="2"/>
    <n v="1.1299999999999999"/>
    <n v="573.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1059"/>
    <b v="0"/>
    <n v="17"/>
    <b v="1"/>
    <x v="4"/>
    <n v="1.1299999999999999"/>
    <n v="573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1060"/>
    <b v="0"/>
    <n v="15"/>
    <b v="1"/>
    <x v="20"/>
    <n v="1.1299999999999999"/>
    <n v="29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061"/>
    <b v="0"/>
    <n v="33"/>
    <b v="1"/>
    <x v="18"/>
    <n v="1.1294999999999999"/>
    <n v="2275.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062"/>
    <b v="0"/>
    <n v="49"/>
    <b v="1"/>
    <x v="7"/>
    <n v="1.1294117647058823"/>
    <n v="984.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1063"/>
    <b v="0"/>
    <n v="29"/>
    <b v="1"/>
    <x v="6"/>
    <n v="1.1293199999999999"/>
    <n v="296.8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1064"/>
    <b v="1"/>
    <n v="1151"/>
    <b v="1"/>
    <x v="14"/>
    <n v="1.1292973333333334"/>
    <n v="85272.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1065"/>
    <b v="1"/>
    <n v="123"/>
    <b v="1"/>
    <x v="4"/>
    <n v="1.1292857142857142"/>
    <n v="40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1066"/>
    <b v="1"/>
    <n v="235"/>
    <b v="1"/>
    <x v="14"/>
    <n v="1.1292"/>
    <n v="5763.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1067"/>
    <b v="0"/>
    <n v="95"/>
    <b v="1"/>
    <x v="13"/>
    <n v="1.1291099999999998"/>
    <n v="2305.719999999999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1068"/>
    <b v="0"/>
    <n v="57"/>
    <b v="1"/>
    <x v="4"/>
    <n v="1.1285000000000001"/>
    <n v="11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1069"/>
    <b v="0"/>
    <n v="69"/>
    <b v="1"/>
    <x v="4"/>
    <n v="1.1283333333333334"/>
    <n v="172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070"/>
    <b v="0"/>
    <n v="277"/>
    <b v="1"/>
    <x v="12"/>
    <n v="1.12815"/>
    <n v="22701.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071"/>
    <b v="0"/>
    <n v="45"/>
    <b v="1"/>
    <x v="7"/>
    <n v="1.1279999999999999"/>
    <n v="304.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1072"/>
    <b v="0"/>
    <n v="56"/>
    <b v="1"/>
    <x v="13"/>
    <n v="1.127715"/>
    <n v="2283.429999999999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073"/>
    <b v="0"/>
    <n v="34"/>
    <b v="1"/>
    <x v="4"/>
    <n v="1.1276666666666666"/>
    <n v="1708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074"/>
    <b v="0"/>
    <n v="72"/>
    <b v="1"/>
    <x v="4"/>
    <n v="1.127"/>
    <n v="2853.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1075"/>
    <b v="0"/>
    <n v="84"/>
    <b v="1"/>
    <x v="1"/>
    <n v="1.1268750000000001"/>
    <n v="4549.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076"/>
    <b v="1"/>
    <n v="51"/>
    <b v="1"/>
    <x v="14"/>
    <n v="1.1268"/>
    <n v="2842.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1077"/>
    <b v="1"/>
    <n v="376"/>
    <b v="1"/>
    <x v="14"/>
    <n v="1.1263736263736264"/>
    <n v="2068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1078"/>
    <b v="0"/>
    <n v="1260"/>
    <b v="1"/>
    <x v="12"/>
    <n v="1.1253599999999999"/>
    <n v="5689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1079"/>
    <b v="0"/>
    <n v="15"/>
    <b v="1"/>
    <x v="4"/>
    <n v="1.125"/>
    <n v="232.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1080"/>
    <b v="0"/>
    <n v="14"/>
    <b v="1"/>
    <x v="4"/>
    <n v="1.125"/>
    <n v="45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1081"/>
    <b v="0"/>
    <n v="48"/>
    <b v="1"/>
    <x v="3"/>
    <n v="1.1240000000000001"/>
    <n v="86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82"/>
    <b v="0"/>
    <n v="211"/>
    <b v="1"/>
    <x v="10"/>
    <n v="1.1236044444444444"/>
    <n v="2633.6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1083"/>
    <b v="1"/>
    <n v="79"/>
    <b v="1"/>
    <x v="4"/>
    <n v="1.1232142857142857"/>
    <n v="161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1084"/>
    <b v="0"/>
    <n v="62"/>
    <b v="1"/>
    <x v="14"/>
    <n v="1.1230249999999999"/>
    <n v="5646.12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1085"/>
    <b v="1"/>
    <n v="263"/>
    <b v="1"/>
    <x v="12"/>
    <n v="1.1229714285714285"/>
    <n v="19783.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086"/>
    <b v="1"/>
    <n v="76"/>
    <b v="1"/>
    <x v="8"/>
    <n v="1.1226666666666667"/>
    <n v="172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087"/>
    <b v="0"/>
    <n v="58"/>
    <b v="1"/>
    <x v="2"/>
    <n v="1.1226666666666667"/>
    <n v="255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088"/>
    <b v="1"/>
    <n v="71"/>
    <b v="1"/>
    <x v="4"/>
    <n v="1.1225000000000001"/>
    <n v="11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1089"/>
    <b v="1"/>
    <n v="68"/>
    <b v="1"/>
    <x v="4"/>
    <n v="1.121664"/>
    <n v="1436.0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090"/>
    <b v="0"/>
    <n v="191"/>
    <b v="1"/>
    <x v="9"/>
    <n v="1.1210606060606061"/>
    <n v="1119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1091"/>
    <b v="0"/>
    <n v="383"/>
    <b v="1"/>
    <x v="14"/>
    <n v="1.1210500000000001"/>
    <n v="11402"/>
  </r>
  <r>
    <n v="3285"/>
    <s v="By Morning"/>
    <s v="A new play by Matthew Gasda"/>
    <n v="4999"/>
    <n v="5604"/>
    <x v="0"/>
    <s v="US"/>
    <s v="USD"/>
    <n v="1488258000"/>
    <d v="2017-02-28T05:00:00"/>
    <n v="1485556626"/>
    <x v="1092"/>
    <b v="0"/>
    <n v="81"/>
    <b v="1"/>
    <x v="4"/>
    <n v="1.1210242048409682"/>
    <n v="2842.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1093"/>
    <b v="0"/>
    <n v="76"/>
    <b v="1"/>
    <x v="4"/>
    <n v="1.121"/>
    <n v="1719.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1094"/>
    <b v="0"/>
    <n v="50"/>
    <b v="1"/>
    <x v="5"/>
    <n v="1.1200000000000001"/>
    <n v="14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1095"/>
    <b v="0"/>
    <n v="24"/>
    <b v="1"/>
    <x v="4"/>
    <n v="1.1200000000000001"/>
    <n v="15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1096"/>
    <b v="0"/>
    <n v="19"/>
    <b v="1"/>
    <x v="4"/>
    <n v="1.1200000000000001"/>
    <n v="569.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097"/>
    <b v="0"/>
    <n v="35"/>
    <b v="0"/>
    <x v="3"/>
    <n v="1.1199130434782609"/>
    <n v="645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1098"/>
    <b v="0"/>
    <n v="18"/>
    <b v="1"/>
    <x v="4"/>
    <n v="1.119"/>
    <n v="568.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099"/>
    <b v="0"/>
    <n v="50"/>
    <b v="1"/>
    <x v="14"/>
    <n v="1.118936170212766"/>
    <n v="2654.5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100"/>
    <b v="0"/>
    <n v="82"/>
    <b v="1"/>
    <x v="2"/>
    <n v="1.1188571428571428"/>
    <n v="1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1101"/>
    <b v="1"/>
    <n v="146"/>
    <b v="1"/>
    <x v="14"/>
    <n v="1.1187499999999999"/>
    <n v="454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102"/>
    <b v="1"/>
    <n v="206"/>
    <b v="1"/>
    <x v="9"/>
    <n v="1.1179285714285714"/>
    <n v="7928.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1103"/>
    <b v="0"/>
    <n v="184"/>
    <b v="1"/>
    <x v="2"/>
    <n v="1.1178571428571429"/>
    <n v="791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1104"/>
    <b v="0"/>
    <n v="83"/>
    <b v="1"/>
    <x v="14"/>
    <n v="1.1176666666666666"/>
    <n v="171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105"/>
    <b v="0"/>
    <n v="141"/>
    <b v="1"/>
    <x v="10"/>
    <n v="1.1175999999999999"/>
    <n v="5658.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1106"/>
    <b v="0"/>
    <n v="150"/>
    <b v="1"/>
    <x v="16"/>
    <n v="1.1172500000000001"/>
    <n v="11247.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1107"/>
    <b v="0"/>
    <n v="65"/>
    <b v="1"/>
    <x v="18"/>
    <n v="1.1171428571428572"/>
    <n v="1987.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1108"/>
    <b v="0"/>
    <n v="30"/>
    <b v="1"/>
    <x v="4"/>
    <n v="1.1171428571428572"/>
    <n v="992.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109"/>
    <b v="0"/>
    <n v="105"/>
    <b v="1"/>
    <x v="15"/>
    <n v="1.117"/>
    <n v="284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110"/>
    <b v="0"/>
    <n v="49"/>
    <b v="1"/>
    <x v="15"/>
    <n v="1.1166666666666667"/>
    <n v="1699.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111"/>
    <b v="0"/>
    <n v="42"/>
    <b v="1"/>
    <x v="7"/>
    <n v="1.1166666666666667"/>
    <n v="337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112"/>
    <b v="0"/>
    <n v="151"/>
    <b v="1"/>
    <x v="2"/>
    <n v="1.1160000000000001"/>
    <n v="5655.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113"/>
    <b v="1"/>
    <n v="379"/>
    <b v="1"/>
    <x v="14"/>
    <n v="1.1159049999999999"/>
    <n v="22507.59999999999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114"/>
    <b v="0"/>
    <n v="51"/>
    <b v="1"/>
    <x v="2"/>
    <n v="1.1152149999999998"/>
    <n v="1140.714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1115"/>
    <b v="0"/>
    <n v="31"/>
    <b v="1"/>
    <x v="4"/>
    <n v="1.1142857142857143"/>
    <n v="1965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1116"/>
    <b v="0"/>
    <n v="72"/>
    <b v="1"/>
    <x v="10"/>
    <n v="1.11425"/>
    <n v="2264.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117"/>
    <b v="0"/>
    <n v="103"/>
    <b v="1"/>
    <x v="9"/>
    <n v="1.1140954545454547"/>
    <n v="1277.005000000000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118"/>
    <b v="1"/>
    <n v="111"/>
    <b v="1"/>
    <x v="14"/>
    <n v="1.1140000000000001"/>
    <n v="2840.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119"/>
    <b v="1"/>
    <n v="43"/>
    <b v="1"/>
    <x v="9"/>
    <n v="1.1140000000000001"/>
    <n v="857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1120"/>
    <b v="1"/>
    <n v="576"/>
    <b v="1"/>
    <x v="14"/>
    <n v="1.1131818181818183"/>
    <n v="125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121"/>
    <b v="1"/>
    <n v="369"/>
    <b v="1"/>
    <x v="8"/>
    <n v="1.1131"/>
    <n v="1688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1122"/>
    <b v="0"/>
    <n v="25"/>
    <b v="1"/>
    <x v="18"/>
    <n v="1.1125"/>
    <n v="457.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1123"/>
    <b v="1"/>
    <n v="193"/>
    <b v="1"/>
    <x v="4"/>
    <n v="1.1122000000000001"/>
    <n v="5657.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1124"/>
    <b v="0"/>
    <n v="35"/>
    <b v="1"/>
    <x v="4"/>
    <n v="1.1120000000000001"/>
    <n v="851.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125"/>
    <b v="0"/>
    <n v="8"/>
    <b v="1"/>
    <x v="13"/>
    <n v="1.1116666666666666"/>
    <n v="1671.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1126"/>
    <b v="1"/>
    <n v="72"/>
    <b v="1"/>
    <x v="4"/>
    <n v="1.1115384615384616"/>
    <n v="72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1127"/>
    <b v="1"/>
    <n v="58"/>
    <b v="1"/>
    <x v="14"/>
    <n v="1.111"/>
    <n v="2806.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1128"/>
    <b v="0"/>
    <n v="43"/>
    <b v="1"/>
    <x v="13"/>
    <n v="1.111"/>
    <n v="1132.5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1129"/>
    <b v="0"/>
    <n v="97"/>
    <b v="1"/>
    <x v="15"/>
    <n v="1.1108135252761968"/>
    <n v="1707.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1130"/>
    <b v="0"/>
    <n v="354"/>
    <b v="1"/>
    <x v="14"/>
    <n v="1.1107699999999998"/>
    <n v="19615.47499999999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131"/>
    <b v="0"/>
    <n v="65"/>
    <b v="1"/>
    <x v="4"/>
    <n v="1.1107499999999999"/>
    <n v="22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1132"/>
    <b v="0"/>
    <n v="19"/>
    <b v="1"/>
    <x v="4"/>
    <n v="1.1100000000000001"/>
    <n v="564.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1133"/>
    <b v="0"/>
    <n v="36"/>
    <b v="1"/>
    <x v="4"/>
    <n v="1.1100000000000001"/>
    <n v="168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1134"/>
    <b v="0"/>
    <n v="71"/>
    <b v="1"/>
    <x v="20"/>
    <n v="1.1096666666666666"/>
    <n v="3364.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1135"/>
    <b v="0"/>
    <n v="178"/>
    <b v="1"/>
    <x v="6"/>
    <n v="1.109423"/>
    <n v="5636.114999999999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136"/>
    <b v="1"/>
    <n v="130"/>
    <b v="1"/>
    <x v="2"/>
    <n v="1.1091186666666666"/>
    <n v="8383.3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1137"/>
    <b v="0"/>
    <n v="66"/>
    <b v="1"/>
    <x v="4"/>
    <n v="1.1085714285714285"/>
    <n v="1973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138"/>
    <b v="0"/>
    <n v="52"/>
    <b v="1"/>
    <x v="9"/>
    <n v="1.1083333333333334"/>
    <n v="69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139"/>
    <b v="0"/>
    <n v="10"/>
    <b v="1"/>
    <x v="7"/>
    <n v="1.1080000000000001"/>
    <n v="27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140"/>
    <b v="1"/>
    <n v="189"/>
    <b v="1"/>
    <x v="2"/>
    <n v="1.1077157238734421"/>
    <n v="7026.58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141"/>
    <b v="1"/>
    <n v="211"/>
    <b v="1"/>
    <x v="9"/>
    <n v="1.1076216216216217"/>
    <n v="1035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1142"/>
    <b v="0"/>
    <n v="20"/>
    <b v="1"/>
    <x v="4"/>
    <n v="1.1074999999999999"/>
    <n v="1117.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1143"/>
    <b v="0"/>
    <n v="38"/>
    <b v="1"/>
    <x v="13"/>
    <n v="1.1073333333333333"/>
    <n v="849.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1144"/>
    <b v="1"/>
    <n v="20"/>
    <b v="1"/>
    <x v="4"/>
    <n v="1.1073333333333333"/>
    <n v="840.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145"/>
    <b v="0"/>
    <n v="350"/>
    <b v="1"/>
    <x v="0"/>
    <n v="1.1073146853146854"/>
    <n v="39761.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1146"/>
    <b v="0"/>
    <n v="23"/>
    <b v="1"/>
    <x v="15"/>
    <n v="1.1071428571428572"/>
    <n v="786.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147"/>
    <b v="1"/>
    <n v="74"/>
    <b v="1"/>
    <x v="2"/>
    <n v="1.1071428571428572"/>
    <n v="39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148"/>
    <b v="0"/>
    <n v="115"/>
    <b v="1"/>
    <x v="13"/>
    <n v="1.1070833333333334"/>
    <n v="1718.12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149"/>
    <b v="0"/>
    <n v="87"/>
    <b v="1"/>
    <x v="2"/>
    <n v="1.107"/>
    <n v="28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150"/>
    <b v="0"/>
    <n v="96"/>
    <b v="1"/>
    <x v="13"/>
    <n v="1.107"/>
    <n v="558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1151"/>
    <b v="0"/>
    <n v="136"/>
    <b v="1"/>
    <x v="18"/>
    <n v="1.1066666666666667"/>
    <n v="42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1152"/>
    <b v="0"/>
    <n v="18"/>
    <b v="1"/>
    <x v="19"/>
    <n v="1.1066666666666667"/>
    <n v="83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1153"/>
    <b v="0"/>
    <n v="52"/>
    <b v="1"/>
    <x v="4"/>
    <n v="1.1066666666666667"/>
    <n v="168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1154"/>
    <b v="1"/>
    <n v="179"/>
    <b v="1"/>
    <x v="11"/>
    <n v="1.1065833333333333"/>
    <n v="672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155"/>
    <b v="0"/>
    <n v="43"/>
    <b v="1"/>
    <x v="4"/>
    <n v="1.1063333333333334"/>
    <n v="168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1156"/>
    <b v="0"/>
    <n v="15"/>
    <b v="1"/>
    <x v="6"/>
    <n v="1.1060000000000001"/>
    <n v="560.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1157"/>
    <b v="0"/>
    <n v="73"/>
    <b v="1"/>
    <x v="4"/>
    <n v="1.105675"/>
    <n v="5564.87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158"/>
    <b v="0"/>
    <n v="90"/>
    <b v="1"/>
    <x v="9"/>
    <n v="1.1052941176470588"/>
    <n v="4742.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1159"/>
    <b v="0"/>
    <n v="136"/>
    <b v="1"/>
    <x v="4"/>
    <n v="1.1052"/>
    <n v="2831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1160"/>
    <b v="0"/>
    <n v="95"/>
    <b v="1"/>
    <x v="12"/>
    <n v="1.1048192771084338"/>
    <n v="4632.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161"/>
    <b v="0"/>
    <n v="351"/>
    <b v="1"/>
    <x v="14"/>
    <n v="1.10446"/>
    <n v="2778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162"/>
    <b v="1"/>
    <n v="70"/>
    <b v="1"/>
    <x v="9"/>
    <n v="1.1044428571428573"/>
    <n v="1967.775000000000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163"/>
    <b v="0"/>
    <n v="134"/>
    <b v="1"/>
    <x v="2"/>
    <n v="1.10406125"/>
    <n v="4483.2449999999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1164"/>
    <b v="0"/>
    <n v="265"/>
    <b v="1"/>
    <x v="12"/>
    <n v="1.1040080000000001"/>
    <n v="13932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165"/>
    <b v="1"/>
    <n v="951"/>
    <b v="1"/>
    <x v="14"/>
    <n v="1.1038153846153846"/>
    <n v="36349.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1166"/>
    <b v="0"/>
    <n v="21"/>
    <b v="1"/>
    <x v="5"/>
    <n v="1.1036948748510131"/>
    <n v="473.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167"/>
    <b v="0"/>
    <n v="52"/>
    <b v="1"/>
    <x v="13"/>
    <n v="1.1033333333333333"/>
    <n v="853.5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1168"/>
    <b v="0"/>
    <n v="88"/>
    <b v="1"/>
    <x v="20"/>
    <n v="1.1024425000000002"/>
    <n v="2248.885000000000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169"/>
    <b v="0"/>
    <n v="13"/>
    <b v="1"/>
    <x v="2"/>
    <n v="1.1020000000000001"/>
    <n v="28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170"/>
    <b v="0"/>
    <n v="83"/>
    <b v="1"/>
    <x v="7"/>
    <n v="1.1020000000000001"/>
    <n v="1143.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1171"/>
    <b v="0"/>
    <n v="34"/>
    <b v="1"/>
    <x v="4"/>
    <n v="1.1020000000000001"/>
    <n v="1394.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1172"/>
    <b v="0"/>
    <n v="33"/>
    <b v="1"/>
    <x v="20"/>
    <n v="1.1020000000000001"/>
    <n v="2771.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173"/>
    <b v="0"/>
    <n v="80"/>
    <b v="1"/>
    <x v="11"/>
    <n v="1.1017999999999999"/>
    <n v="2794.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1174"/>
    <b v="0"/>
    <n v="113"/>
    <b v="1"/>
    <x v="14"/>
    <n v="1.1016142857142857"/>
    <n v="3912.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1175"/>
    <b v="0"/>
    <n v="167"/>
    <b v="1"/>
    <x v="14"/>
    <n v="1.1015569230769231"/>
    <n v="3663.5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1176"/>
    <b v="1"/>
    <n v="236"/>
    <b v="1"/>
    <x v="14"/>
    <n v="1.1013360000000001"/>
    <n v="8378.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1177"/>
    <b v="0"/>
    <n v="27"/>
    <b v="1"/>
    <x v="4"/>
    <n v="1.101"/>
    <n v="5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178"/>
    <b v="0"/>
    <n v="30"/>
    <b v="1"/>
    <x v="4"/>
    <n v="1.101"/>
    <n v="11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1179"/>
    <b v="1"/>
    <n v="385"/>
    <b v="1"/>
    <x v="5"/>
    <n v="1.1005454545454545"/>
    <n v="6245.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1180"/>
    <b v="0"/>
    <n v="33"/>
    <b v="1"/>
    <x v="4"/>
    <n v="1.10046"/>
    <n v="841.845000000000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181"/>
    <b v="0"/>
    <n v="66"/>
    <b v="1"/>
    <x v="16"/>
    <n v="1.1004"/>
    <n v="1408.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182"/>
    <b v="0"/>
    <n v="76"/>
    <b v="1"/>
    <x v="4"/>
    <n v="1.1002000000000001"/>
    <n v="2788.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1183"/>
    <b v="0"/>
    <n v="128"/>
    <b v="1"/>
    <x v="12"/>
    <n v="1.1000666666666667"/>
    <n v="8314.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184"/>
    <b v="0"/>
    <n v="52"/>
    <b v="1"/>
    <x v="4"/>
    <n v="1.1000000000000001"/>
    <n v="96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185"/>
    <b v="0"/>
    <n v="11"/>
    <b v="1"/>
    <x v="2"/>
    <n v="1.1000000000000001"/>
    <n v="280.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1186"/>
    <b v="0"/>
    <n v="11"/>
    <b v="1"/>
    <x v="18"/>
    <n v="1.1000000000000001"/>
    <n v="555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1187"/>
    <b v="0"/>
    <n v="18"/>
    <b v="1"/>
    <x v="4"/>
    <n v="1.1000000000000001"/>
    <n v="2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1188"/>
    <b v="0"/>
    <n v="89"/>
    <b v="1"/>
    <x v="4"/>
    <n v="1.1000000000000001"/>
    <n v="2244.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1189"/>
    <b v="0"/>
    <n v="18"/>
    <b v="1"/>
    <x v="4"/>
    <n v="1.1000000000000001"/>
    <n v="8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1190"/>
    <b v="0"/>
    <n v="10"/>
    <b v="1"/>
    <x v="4"/>
    <n v="1.1000000000000001"/>
    <n v="28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191"/>
    <b v="1"/>
    <n v="1071"/>
    <b v="1"/>
    <x v="10"/>
    <n v="1.099283142857143"/>
    <n v="39010.41000000000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1192"/>
    <b v="1"/>
    <n v="37"/>
    <b v="1"/>
    <x v="4"/>
    <n v="1.0988461538461538"/>
    <n v="144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1193"/>
    <b v="0"/>
    <n v="45"/>
    <b v="1"/>
    <x v="4"/>
    <n v="1.0984"/>
    <n v="1395.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1194"/>
    <b v="0"/>
    <n v="47"/>
    <b v="1"/>
    <x v="16"/>
    <n v="1.0977744436109027"/>
    <n v="2218.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1195"/>
    <b v="0"/>
    <n v="165"/>
    <b v="1"/>
    <x v="4"/>
    <n v="1.0976666666666666"/>
    <n v="831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1196"/>
    <b v="0"/>
    <n v="45"/>
    <b v="1"/>
    <x v="4"/>
    <n v="1.0976190476190477"/>
    <n v="117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197"/>
    <b v="0"/>
    <n v="70"/>
    <b v="1"/>
    <x v="4"/>
    <n v="1.0973333333333333"/>
    <n v="168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198"/>
    <b v="0"/>
    <n v="65"/>
    <b v="1"/>
    <x v="2"/>
    <n v="1.0968181818181819"/>
    <n v="2445.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1199"/>
    <b v="0"/>
    <n v="348"/>
    <b v="1"/>
    <x v="12"/>
    <n v="1.0967666666666667"/>
    <n v="16625.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1200"/>
    <b v="0"/>
    <n v="392"/>
    <b v="1"/>
    <x v="1"/>
    <n v="1.0967499999999999"/>
    <n v="11163.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201"/>
    <b v="0"/>
    <n v="52"/>
    <b v="1"/>
    <x v="20"/>
    <n v="1.0966666666666667"/>
    <n v="2493.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1202"/>
    <b v="0"/>
    <n v="42"/>
    <b v="1"/>
    <x v="4"/>
    <n v="1.0965"/>
    <n v="1117.5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1203"/>
    <b v="0"/>
    <n v="117"/>
    <b v="1"/>
    <x v="16"/>
    <n v="1.0963333333333334"/>
    <n v="17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1204"/>
    <b v="0"/>
    <n v="108"/>
    <b v="1"/>
    <x v="4"/>
    <n v="1.0962000000000001"/>
    <n v="2794.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1205"/>
    <b v="1"/>
    <n v="60"/>
    <b v="1"/>
    <x v="4"/>
    <n v="1.0955999999999999"/>
    <n v="276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1206"/>
    <b v="0"/>
    <n v="50"/>
    <b v="1"/>
    <x v="10"/>
    <n v="1.0954999999999999"/>
    <n v="1120.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1207"/>
    <b v="0"/>
    <n v="11"/>
    <b v="1"/>
    <x v="4"/>
    <n v="1.0954999999999999"/>
    <n v="11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1208"/>
    <b v="0"/>
    <n v="12"/>
    <b v="1"/>
    <x v="4"/>
    <n v="1.0954545454545455"/>
    <n v="126.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09"/>
    <b v="0"/>
    <n v="238"/>
    <b v="1"/>
    <x v="4"/>
    <n v="1.0952500000000001"/>
    <n v="11071.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1210"/>
    <b v="1"/>
    <n v="74"/>
    <b v="1"/>
    <x v="4"/>
    <n v="1.0951612903225807"/>
    <n v="1734.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211"/>
    <b v="0"/>
    <n v="128"/>
    <b v="1"/>
    <x v="7"/>
    <n v="1.095"/>
    <n v="553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1212"/>
    <b v="0"/>
    <n v="132"/>
    <b v="1"/>
    <x v="18"/>
    <n v="1.0948792000000001"/>
    <n v="6908.9949999999999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1213"/>
    <b v="0"/>
    <n v="54"/>
    <b v="1"/>
    <x v="4"/>
    <n v="1.0942666666666667"/>
    <n v="4130.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1214"/>
    <b v="0"/>
    <n v="14"/>
    <b v="1"/>
    <x v="2"/>
    <n v="1.0941176470588236"/>
    <n v="93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215"/>
    <b v="0"/>
    <n v="100"/>
    <b v="1"/>
    <x v="15"/>
    <n v="1.0938000000000001"/>
    <n v="2784.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1216"/>
    <b v="0"/>
    <n v="19"/>
    <b v="1"/>
    <x v="4"/>
    <n v="1.09375"/>
    <n v="44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217"/>
    <b v="0"/>
    <n v="54"/>
    <b v="1"/>
    <x v="13"/>
    <n v="1.0936440000000001"/>
    <n v="1394.05500000000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1218"/>
    <b v="1"/>
    <n v="103"/>
    <b v="1"/>
    <x v="13"/>
    <n v="1.0935829457364341"/>
    <n v="3578.304999999999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1219"/>
    <b v="0"/>
    <n v="156"/>
    <b v="1"/>
    <x v="12"/>
    <n v="1.0934166666666667"/>
    <n v="6638.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220"/>
    <b v="1"/>
    <n v="73"/>
    <b v="1"/>
    <x v="4"/>
    <n v="1.0924"/>
    <n v="2767.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221"/>
    <b v="0"/>
    <n v="24"/>
    <b v="1"/>
    <x v="4"/>
    <n v="1.0916666666666666"/>
    <n v="1649.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1222"/>
    <b v="0"/>
    <n v="39"/>
    <b v="1"/>
    <x v="4"/>
    <n v="1.0916666666666666"/>
    <n v="165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1223"/>
    <b v="0"/>
    <n v="21"/>
    <b v="1"/>
    <x v="4"/>
    <n v="1.0916666666666666"/>
    <n v="164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224"/>
    <b v="0"/>
    <n v="113"/>
    <b v="1"/>
    <x v="2"/>
    <n v="1.0915999999999999"/>
    <n v="142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1225"/>
    <b v="1"/>
    <n v="135"/>
    <b v="1"/>
    <x v="14"/>
    <n v="1.0915333333333332"/>
    <n v="825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1226"/>
    <b v="0"/>
    <n v="101"/>
    <b v="1"/>
    <x v="16"/>
    <n v="1.0913513513513513"/>
    <n v="10145.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d v="2017-03-17T18:34:01"/>
    <n v="1487360041"/>
    <x v="1227"/>
    <b v="0"/>
    <n v="101"/>
    <b v="0"/>
    <x v="21"/>
    <n v="1.0912500000000001"/>
    <n v="4415.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228"/>
    <b v="0"/>
    <n v="19"/>
    <b v="1"/>
    <x v="2"/>
    <n v="1.0910714285714285"/>
    <n v="15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229"/>
    <b v="0"/>
    <n v="25"/>
    <b v="1"/>
    <x v="15"/>
    <n v="1.091"/>
    <n v="55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1230"/>
    <b v="0"/>
    <n v="46"/>
    <b v="1"/>
    <x v="4"/>
    <n v="1.091"/>
    <n v="1659.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231"/>
    <b v="0"/>
    <n v="33"/>
    <b v="1"/>
    <x v="9"/>
    <n v="1.0907407407407408"/>
    <n v="148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1232"/>
    <b v="0"/>
    <n v="57"/>
    <b v="1"/>
    <x v="4"/>
    <n v="1.0903333333333334"/>
    <n v="16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1233"/>
    <b v="0"/>
    <n v="39"/>
    <b v="1"/>
    <x v="4"/>
    <n v="1.0900000000000001"/>
    <n v="83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1234"/>
    <b v="1"/>
    <n v="15"/>
    <b v="1"/>
    <x v="4"/>
    <n v="1.0900000000000001"/>
    <n v="28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1235"/>
    <b v="1"/>
    <n v="68"/>
    <b v="1"/>
    <x v="4"/>
    <n v="1.0900000000000001"/>
    <n v="1396.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1236"/>
    <b v="1"/>
    <n v="2436"/>
    <b v="1"/>
    <x v="14"/>
    <n v="1.089324126984127"/>
    <n v="69845.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237"/>
    <b v="0"/>
    <n v="13"/>
    <b v="1"/>
    <x v="2"/>
    <n v="1.0888888888888888"/>
    <n v="496.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1238"/>
    <b v="0"/>
    <n v="18"/>
    <b v="1"/>
    <x v="18"/>
    <n v="1.0888"/>
    <n v="689.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1239"/>
    <b v="0"/>
    <n v="69"/>
    <b v="1"/>
    <x v="12"/>
    <n v="1.0883333333333334"/>
    <n v="3299.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1240"/>
    <b v="1"/>
    <n v="117"/>
    <b v="1"/>
    <x v="4"/>
    <n v="1.0881428571428571"/>
    <n v="386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1241"/>
    <b v="0"/>
    <n v="574"/>
    <b v="1"/>
    <x v="16"/>
    <n v="1.0880768571428572"/>
    <n v="19328.34500000000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1242"/>
    <b v="0"/>
    <n v="41"/>
    <b v="1"/>
    <x v="4"/>
    <n v="1.0880000000000001"/>
    <n v="564.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1243"/>
    <b v="0"/>
    <n v="307"/>
    <b v="1"/>
    <x v="12"/>
    <n v="1.0878684000000001"/>
    <n v="13751.85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1244"/>
    <b v="0"/>
    <n v="14"/>
    <b v="1"/>
    <x v="2"/>
    <n v="1.0874999999999999"/>
    <n v="224.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245"/>
    <b v="0"/>
    <n v="34"/>
    <b v="1"/>
    <x v="9"/>
    <n v="1.0874999999999999"/>
    <n v="1104.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246"/>
    <b v="0"/>
    <n v="149"/>
    <b v="1"/>
    <x v="2"/>
    <n v="1.0874800874800874"/>
    <n v="3095.275000000000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1247"/>
    <b v="0"/>
    <n v="236"/>
    <b v="1"/>
    <x v="12"/>
    <n v="1.0871389999999999"/>
    <n v="10989.3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1248"/>
    <b v="0"/>
    <n v="49"/>
    <b v="1"/>
    <x v="4"/>
    <n v="1.0870406189555126"/>
    <n v="867.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249"/>
    <b v="0"/>
    <n v="130"/>
    <b v="1"/>
    <x v="4"/>
    <n v="1.0867285714285715"/>
    <n v="1966.77500000000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250"/>
    <b v="1"/>
    <n v="89"/>
    <b v="1"/>
    <x v="13"/>
    <n v="1.0866"/>
    <n v="27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251"/>
    <b v="1"/>
    <n v="116"/>
    <b v="1"/>
    <x v="9"/>
    <n v="1.0865882352941176"/>
    <n v="929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52"/>
    <b v="1"/>
    <n v="206"/>
    <b v="1"/>
    <x v="2"/>
    <n v="1.0864893617021276"/>
    <n v="103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253"/>
    <b v="1"/>
    <n v="613"/>
    <b v="1"/>
    <x v="14"/>
    <n v="1.0861819426615318"/>
    <n v="32036.5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d v="2017-03-16T18:49:01"/>
    <n v="1487101741"/>
    <x v="1254"/>
    <b v="0"/>
    <n v="117"/>
    <b v="0"/>
    <x v="4"/>
    <n v="1.0860666666666667"/>
    <n v="82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1255"/>
    <b v="0"/>
    <n v="61"/>
    <b v="1"/>
    <x v="11"/>
    <n v="1.0860000000000001"/>
    <n v="1659.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256"/>
    <b v="1"/>
    <n v="100"/>
    <b v="1"/>
    <x v="4"/>
    <n v="1.0860000000000001"/>
    <n v="2765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57"/>
    <b v="0"/>
    <n v="86"/>
    <b v="1"/>
    <x v="4"/>
    <n v="1.0857142857142856"/>
    <n v="194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1258"/>
    <b v="0"/>
    <n v="72"/>
    <b v="1"/>
    <x v="4"/>
    <n v="1.0854949999999999"/>
    <n v="1121.494999999999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259"/>
    <b v="1"/>
    <n v="150"/>
    <b v="1"/>
    <x v="8"/>
    <n v="1.085175"/>
    <n v="2245.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1260"/>
    <b v="0"/>
    <n v="50"/>
    <b v="1"/>
    <x v="20"/>
    <n v="1.0851428571428572"/>
    <n v="192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1261"/>
    <b v="0"/>
    <n v="104"/>
    <b v="1"/>
    <x v="12"/>
    <n v="1.0850614285714286"/>
    <n v="3849.715000000000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1262"/>
    <b v="0"/>
    <n v="40"/>
    <b v="1"/>
    <x v="4"/>
    <n v="1.085"/>
    <n v="1647.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1263"/>
    <b v="0"/>
    <n v="24"/>
    <b v="1"/>
    <x v="4"/>
    <n v="1.085"/>
    <n v="1639.5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264"/>
    <b v="0"/>
    <n v="96"/>
    <b v="1"/>
    <x v="10"/>
    <n v="1.0849703703703704"/>
    <n v="2977.4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1265"/>
    <b v="0"/>
    <n v="321"/>
    <b v="1"/>
    <x v="1"/>
    <n v="1.0846283333333333"/>
    <n v="9922.15500000000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266"/>
    <b v="0"/>
    <n v="74"/>
    <b v="1"/>
    <x v="4"/>
    <n v="1.0843750000000001"/>
    <n v="177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267"/>
    <b v="1"/>
    <n v="321"/>
    <b v="1"/>
    <x v="8"/>
    <n v="1.0842485875706214"/>
    <n v="24149.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1268"/>
    <b v="0"/>
    <n v="41"/>
    <b v="1"/>
    <x v="6"/>
    <n v="1.084090909090909"/>
    <n v="121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269"/>
    <b v="0"/>
    <n v="50"/>
    <b v="1"/>
    <x v="13"/>
    <n v="1.0840000000000001"/>
    <n v="1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1270"/>
    <b v="1"/>
    <n v="332"/>
    <b v="1"/>
    <x v="14"/>
    <n v="1.08395"/>
    <n v="11005.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71"/>
    <b v="0"/>
    <n v="20"/>
    <b v="1"/>
    <x v="4"/>
    <n v="1.0833333333333333"/>
    <n v="822.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272"/>
    <b v="0"/>
    <n v="46"/>
    <b v="1"/>
    <x v="13"/>
    <n v="1.0833333333333333"/>
    <n v="1648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1273"/>
    <b v="0"/>
    <n v="35"/>
    <b v="1"/>
    <x v="4"/>
    <n v="1.0825925925925926"/>
    <n v="147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1274"/>
    <b v="0"/>
    <n v="35"/>
    <b v="1"/>
    <x v="4"/>
    <n v="1.0825"/>
    <n v="558.7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275"/>
    <b v="0"/>
    <n v="56"/>
    <b v="1"/>
    <x v="2"/>
    <n v="1.082492"/>
    <n v="1381.11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1276"/>
    <b v="0"/>
    <n v="27"/>
    <b v="1"/>
    <x v="2"/>
    <n v="1.0823529411764705"/>
    <n v="473.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1277"/>
    <b v="0"/>
    <n v="180"/>
    <b v="1"/>
    <x v="0"/>
    <n v="1.0821333333333334"/>
    <n v="820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278"/>
    <b v="0"/>
    <n v="57"/>
    <b v="1"/>
    <x v="4"/>
    <n v="1.0820000000000001"/>
    <n v="138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1279"/>
    <b v="0"/>
    <n v="25"/>
    <b v="1"/>
    <x v="4"/>
    <n v="1.0820000000000001"/>
    <n v="553.5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280"/>
    <b v="0"/>
    <n v="57"/>
    <b v="1"/>
    <x v="20"/>
    <n v="1.0820000000000001"/>
    <n v="2733.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281"/>
    <b v="0"/>
    <n v="87"/>
    <b v="1"/>
    <x v="4"/>
    <n v="1.0813333333333333"/>
    <n v="207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1282"/>
    <b v="0"/>
    <n v="218"/>
    <b v="1"/>
    <x v="1"/>
    <n v="1.0811999999999999"/>
    <n v="4163.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1283"/>
    <b v="1"/>
    <n v="89"/>
    <b v="1"/>
    <x v="14"/>
    <n v="1.0808333333333333"/>
    <n v="32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1284"/>
    <b v="0"/>
    <n v="184"/>
    <b v="1"/>
    <x v="14"/>
    <n v="1.0804450000000001"/>
    <n v="5494.22500000000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d v="2017-03-24T12:33:54"/>
    <n v="1487770434"/>
    <x v="1285"/>
    <b v="0"/>
    <n v="16"/>
    <b v="0"/>
    <x v="4"/>
    <n v="1.08"/>
    <n v="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286"/>
    <b v="0"/>
    <n v="32"/>
    <b v="1"/>
    <x v="7"/>
    <n v="1.08"/>
    <n v="55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287"/>
    <b v="0"/>
    <n v="35"/>
    <b v="1"/>
    <x v="9"/>
    <n v="1.08"/>
    <n v="8117.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1288"/>
    <b v="0"/>
    <n v="120"/>
    <b v="1"/>
    <x v="11"/>
    <n v="1.08"/>
    <n v="546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1289"/>
    <b v="0"/>
    <n v="37"/>
    <b v="1"/>
    <x v="20"/>
    <n v="1.08"/>
    <n v="136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1290"/>
    <b v="0"/>
    <n v="16"/>
    <b v="1"/>
    <x v="4"/>
    <n v="1.08"/>
    <n v="27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1291"/>
    <b v="0"/>
    <n v="30"/>
    <b v="1"/>
    <x v="4"/>
    <n v="1.08"/>
    <n v="109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1292"/>
    <b v="0"/>
    <n v="7"/>
    <b v="1"/>
    <x v="4"/>
    <n v="1.08"/>
    <n v="138.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293"/>
    <b v="0"/>
    <n v="38"/>
    <b v="1"/>
    <x v="16"/>
    <n v="1.0794999999999999"/>
    <n v="1098.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1294"/>
    <b v="0"/>
    <n v="35"/>
    <b v="1"/>
    <x v="0"/>
    <n v="1.0791999999999999"/>
    <n v="2715.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1295"/>
    <b v="1"/>
    <n v="186"/>
    <b v="1"/>
    <x v="14"/>
    <n v="1.0791200000000001"/>
    <n v="1358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296"/>
    <b v="1"/>
    <n v="71"/>
    <b v="1"/>
    <x v="9"/>
    <n v="1.0789146666666667"/>
    <n v="2058.4650000000001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1297"/>
    <b v="0"/>
    <n v="109"/>
    <b v="1"/>
    <x v="11"/>
    <n v="1.0788"/>
    <n v="41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298"/>
    <b v="1"/>
    <n v="248"/>
    <b v="1"/>
    <x v="8"/>
    <n v="1.0787731249999999"/>
    <n v="8754.184999999999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299"/>
    <b v="1"/>
    <n v="79"/>
    <b v="1"/>
    <x v="13"/>
    <n v="1.0786666666666667"/>
    <n v="1657.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1300"/>
    <b v="1"/>
    <n v="202"/>
    <b v="1"/>
    <x v="4"/>
    <n v="1.0786500000000001"/>
    <n v="10887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1301"/>
    <b v="0"/>
    <n v="32"/>
    <b v="1"/>
    <x v="2"/>
    <n v="1.0783333333333334"/>
    <n v="986.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1302"/>
    <b v="0"/>
    <n v="14"/>
    <b v="1"/>
    <x v="4"/>
    <n v="1.0780000000000001"/>
    <n v="54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1303"/>
    <b v="0"/>
    <n v="29"/>
    <b v="1"/>
    <x v="4"/>
    <n v="1.0778267254038179"/>
    <n v="1849.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304"/>
    <b v="0"/>
    <n v="86"/>
    <b v="1"/>
    <x v="9"/>
    <n v="1.0777777777777777"/>
    <n v="489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1305"/>
    <b v="0"/>
    <n v="11"/>
    <b v="1"/>
    <x v="4"/>
    <n v="1.0777777777777777"/>
    <n v="24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306"/>
    <b v="1"/>
    <n v="118"/>
    <b v="1"/>
    <x v="14"/>
    <n v="1.077758"/>
    <n v="2753.39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1307"/>
    <b v="0"/>
    <n v="19"/>
    <b v="1"/>
    <x v="4"/>
    <n v="1.0774999999999999"/>
    <n v="108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1308"/>
    <b v="0"/>
    <n v="97"/>
    <b v="1"/>
    <x v="12"/>
    <n v="1.0774999999999999"/>
    <n v="4358.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1309"/>
    <b v="0"/>
    <n v="64"/>
    <b v="1"/>
    <x v="4"/>
    <n v="1.0773333333333333"/>
    <n v="84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1310"/>
    <b v="0"/>
    <n v="58"/>
    <b v="1"/>
    <x v="13"/>
    <n v="1.0773299999999999"/>
    <n v="1106.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1311"/>
    <b v="0"/>
    <n v="15"/>
    <b v="1"/>
    <x v="4"/>
    <n v="1.0772727272727274"/>
    <n v="6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312"/>
    <b v="0"/>
    <n v="35"/>
    <b v="1"/>
    <x v="14"/>
    <n v="1.0770464285714285"/>
    <n v="1525.36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1313"/>
    <b v="1"/>
    <n v="77"/>
    <b v="1"/>
    <x v="13"/>
    <n v="1.077"/>
    <n v="165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314"/>
    <b v="0"/>
    <n v="55"/>
    <b v="1"/>
    <x v="14"/>
    <n v="1.0765957446808512"/>
    <n v="1545.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1315"/>
    <b v="0"/>
    <n v="58"/>
    <b v="1"/>
    <x v="20"/>
    <n v="1.0765274999999999"/>
    <n v="2182.05499999999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316"/>
    <b v="0"/>
    <n v="76"/>
    <b v="1"/>
    <x v="10"/>
    <n v="1.0765217391304347"/>
    <n v="25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1317"/>
    <b v="0"/>
    <n v="21"/>
    <b v="1"/>
    <x v="4"/>
    <n v="1.0763636363636364"/>
    <n v="30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1318"/>
    <b v="1"/>
    <n v="137"/>
    <b v="1"/>
    <x v="14"/>
    <n v="1.0763413333333334"/>
    <n v="8141.0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319"/>
    <b v="0"/>
    <n v="70"/>
    <b v="1"/>
    <x v="16"/>
    <n v="1.0761100000000001"/>
    <n v="2725.27500000000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1320"/>
    <b v="0"/>
    <n v="24"/>
    <b v="1"/>
    <x v="4"/>
    <n v="1.0760000000000001"/>
    <n v="108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1321"/>
    <b v="0"/>
    <n v="38"/>
    <b v="1"/>
    <x v="4"/>
    <n v="1.0755999999999999"/>
    <n v="1363.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1322"/>
    <b v="0"/>
    <n v="119"/>
    <b v="1"/>
    <x v="0"/>
    <n v="1.07538"/>
    <n v="2694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323"/>
    <b v="0"/>
    <n v="71"/>
    <b v="1"/>
    <x v="2"/>
    <n v="1.0753333333333333"/>
    <n v="1648.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1324"/>
    <b v="0"/>
    <n v="57"/>
    <b v="1"/>
    <x v="6"/>
    <n v="1.0752857142857142"/>
    <n v="379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1325"/>
    <b v="0"/>
    <n v="70"/>
    <b v="1"/>
    <x v="4"/>
    <n v="1.0751999999999999"/>
    <n v="27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1326"/>
    <b v="0"/>
    <n v="9"/>
    <b v="1"/>
    <x v="11"/>
    <n v="1.075"/>
    <n v="219.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327"/>
    <b v="0"/>
    <n v="42"/>
    <b v="1"/>
    <x v="12"/>
    <n v="1.075"/>
    <n v="1633.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1328"/>
    <b v="0"/>
    <n v="60"/>
    <b v="1"/>
    <x v="4"/>
    <n v="1.0742857142857143"/>
    <n v="19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1329"/>
    <b v="1"/>
    <n v="1762"/>
    <b v="1"/>
    <x v="5"/>
    <n v="1.0742157000000001"/>
    <n v="54591.78500000000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330"/>
    <b v="0"/>
    <n v="60"/>
    <b v="1"/>
    <x v="6"/>
    <n v="1.074090909090909"/>
    <n v="1211.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1331"/>
    <b v="1"/>
    <n v="220"/>
    <b v="1"/>
    <x v="14"/>
    <n v="1.0740000000000001"/>
    <n v="1085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332"/>
    <b v="0"/>
    <n v="19"/>
    <b v="1"/>
    <x v="15"/>
    <n v="1.0740000000000001"/>
    <n v="1620.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333"/>
    <b v="0"/>
    <n v="99"/>
    <b v="1"/>
    <x v="10"/>
    <n v="1.0740000000000001"/>
    <n v="5419.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1334"/>
    <b v="0"/>
    <n v="25"/>
    <b v="1"/>
    <x v="2"/>
    <n v="1.0740000000000001"/>
    <n v="81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1335"/>
    <b v="1"/>
    <n v="21"/>
    <b v="1"/>
    <x v="4"/>
    <n v="1.0740000000000001"/>
    <n v="2158.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1336"/>
    <b v="0"/>
    <n v="15"/>
    <b v="1"/>
    <x v="4"/>
    <n v="1.0740000000000001"/>
    <n v="27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337"/>
    <b v="0"/>
    <n v="24"/>
    <b v="1"/>
    <x v="2"/>
    <n v="1.0736666666666668"/>
    <n v="1622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338"/>
    <b v="0"/>
    <n v="35"/>
    <b v="1"/>
    <x v="18"/>
    <n v="1.0734999999999999"/>
    <n v="109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1339"/>
    <b v="0"/>
    <n v="191"/>
    <b v="1"/>
    <x v="13"/>
    <n v="1.0731250000000001"/>
    <n v="8680.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40"/>
    <b v="0"/>
    <n v="73"/>
    <b v="1"/>
    <x v="2"/>
    <n v="1.073"/>
    <n v="3255.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1341"/>
    <b v="0"/>
    <n v="174"/>
    <b v="1"/>
    <x v="16"/>
    <n v="1.0726249999999999"/>
    <n v="4377.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1342"/>
    <b v="0"/>
    <n v="46"/>
    <b v="1"/>
    <x v="2"/>
    <n v="1.072505"/>
    <n v="1095.505000000000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1343"/>
    <b v="0"/>
    <n v="47"/>
    <b v="1"/>
    <x v="6"/>
    <n v="1.0725"/>
    <n v="6458.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1344"/>
    <b v="0"/>
    <n v="20"/>
    <b v="1"/>
    <x v="4"/>
    <n v="1.0725"/>
    <n v="1082.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1345"/>
    <b v="0"/>
    <n v="81"/>
    <b v="1"/>
    <x v="18"/>
    <n v="1.0724974999999999"/>
    <n v="2185.494999999999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1346"/>
    <b v="0"/>
    <n v="33"/>
    <b v="1"/>
    <x v="20"/>
    <n v="1.0724"/>
    <n v="135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347"/>
    <b v="0"/>
    <n v="58"/>
    <b v="1"/>
    <x v="13"/>
    <n v="1.0721700000000001"/>
    <n v="1101.1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1348"/>
    <b v="0"/>
    <n v="128"/>
    <b v="1"/>
    <x v="1"/>
    <n v="1.0721428571428571"/>
    <n v="3816.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349"/>
    <b v="1"/>
    <n v="46"/>
    <b v="1"/>
    <x v="4"/>
    <n v="1.0720930232558139"/>
    <n v="232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350"/>
    <b v="0"/>
    <n v="78"/>
    <b v="1"/>
    <x v="2"/>
    <n v="1.071842"/>
    <n v="2718.60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51"/>
    <b v="0"/>
    <n v="73"/>
    <b v="1"/>
    <x v="2"/>
    <n v="1.071"/>
    <n v="27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1352"/>
    <b v="0"/>
    <n v="67"/>
    <b v="1"/>
    <x v="4"/>
    <n v="1.071"/>
    <n v="1104.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53"/>
    <b v="0"/>
    <n v="70"/>
    <b v="1"/>
    <x v="2"/>
    <n v="1.0708672667523933"/>
    <n v="3782.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1354"/>
    <b v="0"/>
    <n v="17"/>
    <b v="1"/>
    <x v="3"/>
    <n v="1.0705"/>
    <n v="107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1355"/>
    <b v="0"/>
    <n v="44"/>
    <b v="1"/>
    <x v="13"/>
    <n v="1.0704545454545455"/>
    <n v="1199.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1356"/>
    <b v="0"/>
    <n v="63"/>
    <b v="1"/>
    <x v="18"/>
    <n v="1.0702857142857143"/>
    <n v="1904.5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357"/>
    <b v="0"/>
    <n v="43"/>
    <b v="1"/>
    <x v="2"/>
    <n v="1.07"/>
    <n v="2161.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1358"/>
    <b v="0"/>
    <n v="38"/>
    <b v="1"/>
    <x v="2"/>
    <n v="1.07"/>
    <n v="714.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359"/>
    <b v="0"/>
    <n v="80"/>
    <b v="1"/>
    <x v="13"/>
    <n v="1.0699047619047619"/>
    <n v="2848.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360"/>
    <b v="0"/>
    <n v="72"/>
    <b v="1"/>
    <x v="4"/>
    <n v="1.0686"/>
    <n v="2707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1361"/>
    <b v="0"/>
    <n v="98"/>
    <b v="1"/>
    <x v="4"/>
    <n v="1.0685"/>
    <n v="5391.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362"/>
    <b v="1"/>
    <n v="235"/>
    <b v="1"/>
    <x v="9"/>
    <n v="1.0681333333333334"/>
    <n v="201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1363"/>
    <b v="0"/>
    <n v="95"/>
    <b v="1"/>
    <x v="14"/>
    <n v="1.0680499999999999"/>
    <n v="1072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1364"/>
    <b v="0"/>
    <n v="80"/>
    <b v="1"/>
    <x v="19"/>
    <n v="1.0680000000000001"/>
    <n v="107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1365"/>
    <b v="0"/>
    <n v="72"/>
    <b v="1"/>
    <x v="4"/>
    <n v="1.0680000000000001"/>
    <n v="137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366"/>
    <b v="1"/>
    <n v="71"/>
    <b v="1"/>
    <x v="4"/>
    <n v="1.0676000000000001"/>
    <n v="137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1367"/>
    <b v="1"/>
    <n v="73"/>
    <b v="1"/>
    <x v="13"/>
    <n v="1.0675857142857144"/>
    <n v="1904.775000000000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1368"/>
    <b v="0"/>
    <n v="41"/>
    <b v="1"/>
    <x v="15"/>
    <n v="1.0673333333333332"/>
    <n v="8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369"/>
    <b v="0"/>
    <n v="123"/>
    <b v="1"/>
    <x v="9"/>
    <n v="1.0673333333333332"/>
    <n v="406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1370"/>
    <b v="1"/>
    <n v="188"/>
    <b v="1"/>
    <x v="14"/>
    <n v="1.0673325"/>
    <n v="4363.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1371"/>
    <b v="1"/>
    <n v="560"/>
    <b v="1"/>
    <x v="14"/>
    <n v="1.0672648571428571"/>
    <n v="18957.13499999999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1372"/>
    <b v="1"/>
    <n v="55"/>
    <b v="1"/>
    <x v="14"/>
    <n v="1.0671428571428572"/>
    <n v="189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1373"/>
    <b v="0"/>
    <n v="94"/>
    <b v="1"/>
    <x v="20"/>
    <n v="1.0671250000000001"/>
    <n v="4315.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374"/>
    <b v="0"/>
    <n v="65"/>
    <b v="1"/>
    <x v="13"/>
    <n v="1.0669999999999999"/>
    <n v="16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1375"/>
    <b v="0"/>
    <n v="41"/>
    <b v="1"/>
    <x v="12"/>
    <n v="1.0668571428571429"/>
    <n v="95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1376"/>
    <b v="1"/>
    <n v="168"/>
    <b v="1"/>
    <x v="14"/>
    <n v="1.0668444444444445"/>
    <n v="2484.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1377"/>
    <b v="0"/>
    <n v="20"/>
    <b v="1"/>
    <x v="4"/>
    <n v="1.0668"/>
    <n v="543.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378"/>
    <b v="1"/>
    <n v="107"/>
    <b v="1"/>
    <x v="13"/>
    <n v="1.0667450000000001"/>
    <n v="3253.735000000000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1379"/>
    <b v="0"/>
    <n v="89"/>
    <b v="1"/>
    <x v="14"/>
    <n v="1.0666666666666667"/>
    <n v="4044.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1380"/>
    <b v="0"/>
    <n v="196"/>
    <b v="1"/>
    <x v="14"/>
    <n v="1.0666666666666667"/>
    <n v="80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1381"/>
    <b v="0"/>
    <n v="54"/>
    <b v="1"/>
    <x v="12"/>
    <n v="1.0666666666666667"/>
    <n v="20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1382"/>
    <b v="1"/>
    <n v="75"/>
    <b v="1"/>
    <x v="13"/>
    <n v="1.0665777537961894"/>
    <n v="1085.13000000000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1383"/>
    <b v="1"/>
    <n v="167"/>
    <b v="1"/>
    <x v="14"/>
    <n v="1.0663570159857905"/>
    <n v="6087.0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384"/>
    <b v="1"/>
    <n v="438"/>
    <b v="1"/>
    <x v="14"/>
    <n v="1.0660499999999999"/>
    <n v="2154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385"/>
    <b v="0"/>
    <n v="98"/>
    <b v="1"/>
    <x v="16"/>
    <n v="1.0660000000000001"/>
    <n v="1115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386"/>
    <b v="0"/>
    <n v="49"/>
    <b v="1"/>
    <x v="9"/>
    <n v="1.0660000000000001"/>
    <n v="2689.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387"/>
    <b v="0"/>
    <n v="44"/>
    <b v="1"/>
    <x v="13"/>
    <n v="1.0660000000000001"/>
    <n v="108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1388"/>
    <b v="1"/>
    <n v="158"/>
    <b v="1"/>
    <x v="14"/>
    <n v="1.0658000000000001"/>
    <n v="1073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389"/>
    <b v="0"/>
    <n v="52"/>
    <b v="1"/>
    <x v="4"/>
    <n v="1.0657142857142856"/>
    <n v="189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1390"/>
    <b v="0"/>
    <n v="46"/>
    <b v="1"/>
    <x v="4"/>
    <n v="1.0654545454545454"/>
    <n v="148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1391"/>
    <b v="0"/>
    <n v="40"/>
    <b v="1"/>
    <x v="13"/>
    <n v="1.06525"/>
    <n v="2150.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1392"/>
    <b v="0"/>
    <n v="76"/>
    <b v="1"/>
    <x v="4"/>
    <n v="1.0651999999999999"/>
    <n v="1369.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393"/>
    <b v="0"/>
    <n v="39"/>
    <b v="1"/>
    <x v="13"/>
    <n v="1.0649999999999999"/>
    <n v="1084.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1394"/>
    <b v="0"/>
    <n v="18"/>
    <b v="1"/>
    <x v="18"/>
    <n v="1.0649999999999999"/>
    <n v="1606.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1395"/>
    <b v="0"/>
    <n v="58"/>
    <b v="1"/>
    <x v="16"/>
    <n v="1.064875"/>
    <n v="4288.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396"/>
    <b v="1"/>
    <n v="176"/>
    <b v="1"/>
    <x v="9"/>
    <n v="1.0647599999999999"/>
    <n v="13397.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1397"/>
    <b v="0"/>
    <n v="17"/>
    <b v="1"/>
    <x v="6"/>
    <n v="1.0646666666666667"/>
    <n v="3202.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1398"/>
    <b v="1"/>
    <n v="88"/>
    <b v="1"/>
    <x v="14"/>
    <n v="1.0640000000000001"/>
    <n v="536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1399"/>
    <b v="0"/>
    <n v="26"/>
    <b v="1"/>
    <x v="4"/>
    <n v="1.0640000000000001"/>
    <n v="54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1400"/>
    <b v="0"/>
    <n v="33"/>
    <b v="1"/>
    <x v="4"/>
    <n v="1.0633333333333332"/>
    <n v="1611.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401"/>
    <b v="0"/>
    <n v="342"/>
    <b v="1"/>
    <x v="16"/>
    <n v="1.0632110000000001"/>
    <n v="16119.1650000000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1402"/>
    <b v="1"/>
    <n v="352"/>
    <b v="1"/>
    <x v="11"/>
    <n v="1.06308"/>
    <n v="13464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1403"/>
    <b v="0"/>
    <n v="42"/>
    <b v="1"/>
    <x v="4"/>
    <n v="1.0629999999999999"/>
    <n v="552.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1404"/>
    <b v="0"/>
    <n v="41"/>
    <b v="1"/>
    <x v="4"/>
    <n v="1.0629949999999999"/>
    <n v="1083.494999999999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405"/>
    <b v="0"/>
    <n v="104"/>
    <b v="1"/>
    <x v="4"/>
    <n v="1.0627272727272727"/>
    <n v="2974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1406"/>
    <b v="0"/>
    <n v="69"/>
    <b v="1"/>
    <x v="4"/>
    <n v="1.0626666666666666"/>
    <n v="831.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1407"/>
    <b v="0"/>
    <n v="8"/>
    <b v="1"/>
    <x v="6"/>
    <n v="1.0625"/>
    <n v="216.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1408"/>
    <b v="0"/>
    <n v="60"/>
    <b v="1"/>
    <x v="6"/>
    <n v="1.0625"/>
    <n v="17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1409"/>
    <b v="0"/>
    <n v="23"/>
    <b v="1"/>
    <x v="4"/>
    <n v="1.0625"/>
    <n v="2136.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1410"/>
    <b v="0"/>
    <n v="28"/>
    <b v="1"/>
    <x v="20"/>
    <n v="1.0624"/>
    <n v="67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1411"/>
    <b v="0"/>
    <n v="59"/>
    <b v="1"/>
    <x v="2"/>
    <n v="1.0622116666666668"/>
    <n v="3216.135000000000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1412"/>
    <b v="0"/>
    <n v="18"/>
    <b v="1"/>
    <x v="4"/>
    <n v="1.0619047619047619"/>
    <n v="566.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1413"/>
    <b v="1"/>
    <n v="97"/>
    <b v="1"/>
    <x v="4"/>
    <n v="1.0616782608695652"/>
    <n v="12257.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414"/>
    <b v="1"/>
    <n v="413"/>
    <b v="1"/>
    <x v="2"/>
    <n v="1.0612433333333333"/>
    <n v="8165.824999999999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415"/>
    <b v="0"/>
    <n v="45"/>
    <b v="1"/>
    <x v="4"/>
    <n v="1.0612068965517241"/>
    <n v="31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416"/>
    <b v="0"/>
    <n v="47"/>
    <b v="1"/>
    <x v="2"/>
    <n v="1.0607500000000001"/>
    <n v="214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1417"/>
    <b v="0"/>
    <n v="102"/>
    <b v="1"/>
    <x v="4"/>
    <n v="1.0603"/>
    <n v="5352.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1418"/>
    <b v="0"/>
    <n v="9"/>
    <b v="1"/>
    <x v="4"/>
    <n v="1.0602199999999999"/>
    <n v="269.5550000000000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1419"/>
    <b v="0"/>
    <n v="25"/>
    <b v="1"/>
    <x v="5"/>
    <n v="1.0602150537634409"/>
    <n v="505.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1420"/>
    <b v="0"/>
    <n v="39"/>
    <b v="1"/>
    <x v="6"/>
    <n v="1.0601933333333333"/>
    <n v="814.6449999999999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421"/>
    <b v="1"/>
    <n v="943"/>
    <b v="1"/>
    <x v="0"/>
    <n v="1.0600260000000001"/>
    <n v="26972.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422"/>
    <b v="0"/>
    <n v="46"/>
    <b v="1"/>
    <x v="9"/>
    <n v="1.06"/>
    <n v="32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423"/>
    <b v="1"/>
    <n v="28"/>
    <b v="1"/>
    <x v="2"/>
    <n v="1.06"/>
    <n v="26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1424"/>
    <b v="0"/>
    <n v="9"/>
    <b v="1"/>
    <x v="20"/>
    <n v="1.06"/>
    <n v="40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1425"/>
    <b v="0"/>
    <n v="47"/>
    <b v="1"/>
    <x v="4"/>
    <n v="1.06"/>
    <n v="1878.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1426"/>
    <b v="0"/>
    <n v="91"/>
    <b v="1"/>
    <x v="4"/>
    <n v="1.06"/>
    <n v="3225.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1427"/>
    <b v="0"/>
    <n v="9"/>
    <b v="1"/>
    <x v="12"/>
    <n v="1.06"/>
    <n v="322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1428"/>
    <b v="0"/>
    <n v="7"/>
    <b v="1"/>
    <x v="4"/>
    <n v="1.06"/>
    <n v="268.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429"/>
    <b v="0"/>
    <n v="41"/>
    <b v="1"/>
    <x v="4"/>
    <n v="1.06"/>
    <n v="1345.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1430"/>
    <b v="0"/>
    <n v="237"/>
    <b v="1"/>
    <x v="14"/>
    <n v="1.05982"/>
    <n v="13366.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431"/>
    <b v="0"/>
    <n v="48"/>
    <b v="1"/>
    <x v="14"/>
    <n v="1.0595918367346939"/>
    <n v="132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1432"/>
    <b v="1"/>
    <n v="67"/>
    <b v="1"/>
    <x v="4"/>
    <n v="1.0595454545454546"/>
    <n v="119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1433"/>
    <b v="0"/>
    <n v="72"/>
    <b v="1"/>
    <x v="4"/>
    <n v="1.0593333333333332"/>
    <n v="162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1434"/>
    <b v="1"/>
    <n v="125"/>
    <b v="1"/>
    <x v="11"/>
    <n v="1.0591999999999999"/>
    <n v="13302.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1435"/>
    <b v="1"/>
    <n v="104"/>
    <b v="1"/>
    <x v="4"/>
    <n v="1.0591914022517912"/>
    <n v="3156.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1436"/>
    <b v="0"/>
    <n v="37"/>
    <b v="1"/>
    <x v="4"/>
    <n v="1.0589999999999999"/>
    <n v="266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1437"/>
    <b v="1"/>
    <n v="57"/>
    <b v="1"/>
    <x v="4"/>
    <n v="1.0586"/>
    <n v="1351.7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1438"/>
    <b v="0"/>
    <n v="159"/>
    <b v="1"/>
    <x v="12"/>
    <n v="1.0584090909090909"/>
    <n v="117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439"/>
    <b v="0"/>
    <n v="46"/>
    <b v="1"/>
    <x v="4"/>
    <n v="1.0582"/>
    <n v="2668.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440"/>
    <b v="0"/>
    <n v="75"/>
    <b v="1"/>
    <x v="1"/>
    <n v="1.0581826105905425"/>
    <n v="2465.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1441"/>
    <b v="0"/>
    <n v="152"/>
    <b v="1"/>
    <x v="3"/>
    <n v="1.0580799999999999"/>
    <n v="133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1442"/>
    <b v="0"/>
    <n v="100"/>
    <b v="1"/>
    <x v="1"/>
    <n v="1.0580000000000001"/>
    <n v="10365.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1443"/>
    <b v="0"/>
    <n v="44"/>
    <b v="1"/>
    <x v="4"/>
    <n v="1.0580000000000001"/>
    <n v="815.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1444"/>
    <b v="1"/>
    <n v="403"/>
    <b v="1"/>
    <x v="11"/>
    <n v="1.0577749999999999"/>
    <n v="21357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1445"/>
    <b v="0"/>
    <n v="404"/>
    <b v="1"/>
    <x v="0"/>
    <n v="1.05745"/>
    <n v="53074.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1446"/>
    <b v="0"/>
    <n v="126"/>
    <b v="1"/>
    <x v="4"/>
    <n v="1.0569999999999999"/>
    <n v="2705.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1447"/>
    <b v="0"/>
    <n v="14"/>
    <b v="1"/>
    <x v="10"/>
    <n v="1.0566666666666666"/>
    <n v="165.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1448"/>
    <b v="0"/>
    <n v="69"/>
    <b v="1"/>
    <x v="5"/>
    <n v="1.0566666666666666"/>
    <n v="1619.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1449"/>
    <b v="0"/>
    <n v="20"/>
    <b v="1"/>
    <x v="13"/>
    <n v="1.056"/>
    <n v="53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1450"/>
    <b v="1"/>
    <n v="437"/>
    <b v="1"/>
    <x v="14"/>
    <n v="1.0558333333333334"/>
    <n v="160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1451"/>
    <b v="1"/>
    <n v="202"/>
    <b v="1"/>
    <x v="14"/>
    <n v="1.0556666666666668"/>
    <n v="64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1452"/>
    <b v="0"/>
    <n v="130"/>
    <b v="1"/>
    <x v="15"/>
    <n v="1.05566"/>
    <n v="4023.724999999999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1453"/>
    <b v="0"/>
    <n v="110"/>
    <b v="1"/>
    <x v="15"/>
    <n v="1.0556000000000001"/>
    <n v="53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454"/>
    <b v="0"/>
    <n v="120"/>
    <b v="1"/>
    <x v="13"/>
    <n v="1.0555000000000001"/>
    <n v="5337.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1455"/>
    <b v="0"/>
    <n v="168"/>
    <b v="1"/>
    <x v="4"/>
    <n v="1.0555000000000001"/>
    <n v="5361.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1456"/>
    <b v="0"/>
    <n v="34"/>
    <b v="1"/>
    <x v="18"/>
    <n v="1.0550335570469798"/>
    <n v="4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1457"/>
    <b v="1"/>
    <n v="167"/>
    <b v="1"/>
    <x v="14"/>
    <n v="1.0549999999999999"/>
    <n v="5358.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1458"/>
    <b v="0"/>
    <n v="56"/>
    <b v="1"/>
    <x v="12"/>
    <n v="1.0549999999999999"/>
    <n v="129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1459"/>
    <b v="0"/>
    <n v="35"/>
    <b v="1"/>
    <x v="4"/>
    <n v="1.0549999999999999"/>
    <n v="1072.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1460"/>
    <b v="0"/>
    <n v="25"/>
    <b v="1"/>
    <x v="4"/>
    <n v="1.0549000000000002"/>
    <n v="276.225000000000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1461"/>
    <b v="0"/>
    <n v="143"/>
    <b v="1"/>
    <x v="15"/>
    <n v="1.0547157142857144"/>
    <n v="3763.005000000000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1462"/>
    <b v="0"/>
    <n v="20"/>
    <b v="1"/>
    <x v="4"/>
    <n v="1.0545454545454545"/>
    <n v="3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463"/>
    <b v="0"/>
    <n v="111"/>
    <b v="1"/>
    <x v="9"/>
    <n v="1.0544"/>
    <n v="6645.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464"/>
    <b v="0"/>
    <n v="49"/>
    <b v="1"/>
    <x v="4"/>
    <n v="1.0542"/>
    <n v="266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1465"/>
    <b v="0"/>
    <n v="31"/>
    <b v="1"/>
    <x v="4"/>
    <n v="1.054"/>
    <n v="2123.5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1466"/>
    <b v="1"/>
    <n v="77"/>
    <b v="1"/>
    <x v="5"/>
    <n v="1.0538666666666667"/>
    <n v="7942.5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1467"/>
    <b v="0"/>
    <n v="17"/>
    <b v="1"/>
    <x v="4"/>
    <n v="1.0535000000000001"/>
    <n v="10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468"/>
    <b v="0"/>
    <n v="406"/>
    <b v="1"/>
    <x v="2"/>
    <n v="1.0534805315203954"/>
    <n v="17248.314999999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469"/>
    <b v="0"/>
    <n v="66"/>
    <b v="1"/>
    <x v="4"/>
    <n v="1.0533333333333332"/>
    <n v="16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1470"/>
    <b v="0"/>
    <n v="53"/>
    <b v="1"/>
    <x v="2"/>
    <n v="1.0531250000000001"/>
    <n v="42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1471"/>
    <b v="0"/>
    <n v="28"/>
    <b v="1"/>
    <x v="4"/>
    <n v="1.0528"/>
    <n v="67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472"/>
    <b v="0"/>
    <n v="35"/>
    <b v="1"/>
    <x v="4"/>
    <n v="1.0526894736842105"/>
    <n v="2017.6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1473"/>
    <b v="0"/>
    <n v="70"/>
    <b v="1"/>
    <x v="14"/>
    <n v="1.0526"/>
    <n v="2666.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1474"/>
    <b v="0"/>
    <n v="76"/>
    <b v="1"/>
    <x v="0"/>
    <n v="1.0522388"/>
    <n v="13190.98500000000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475"/>
    <b v="0"/>
    <n v="82"/>
    <b v="1"/>
    <x v="4"/>
    <n v="1.052184"/>
    <n v="2671.4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1476"/>
    <b v="1"/>
    <n v="75"/>
    <b v="1"/>
    <x v="4"/>
    <n v="1.052142857142857"/>
    <n v="37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477"/>
    <b v="0"/>
    <n v="43"/>
    <b v="1"/>
    <x v="6"/>
    <n v="1.052"/>
    <n v="2651.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1478"/>
    <b v="0"/>
    <n v="197"/>
    <b v="1"/>
    <x v="4"/>
    <n v="1.0519047619047619"/>
    <n v="562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479"/>
    <b v="0"/>
    <n v="49"/>
    <b v="1"/>
    <x v="6"/>
    <n v="1.0515384615384615"/>
    <n v="708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480"/>
    <b v="0"/>
    <n v="57"/>
    <b v="1"/>
    <x v="2"/>
    <n v="1.05125"/>
    <n v="21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1481"/>
    <b v="1"/>
    <n v="74"/>
    <b v="1"/>
    <x v="4"/>
    <n v="1.0509999999999999"/>
    <n v="10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482"/>
    <b v="0"/>
    <n v="38"/>
    <b v="1"/>
    <x v="20"/>
    <n v="1.0509677419354839"/>
    <n v="164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1483"/>
    <b v="0"/>
    <n v="171"/>
    <b v="1"/>
    <x v="14"/>
    <n v="1.0508593749999999"/>
    <n v="68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1484"/>
    <b v="0"/>
    <n v="288"/>
    <b v="1"/>
    <x v="2"/>
    <n v="1.0507333333333333"/>
    <n v="1590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485"/>
    <b v="0"/>
    <n v="27"/>
    <b v="1"/>
    <x v="2"/>
    <n v="1.0506666666666666"/>
    <n v="801.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486"/>
    <b v="0"/>
    <n v="50"/>
    <b v="1"/>
    <x v="2"/>
    <n v="1.0505"/>
    <n v="1075.5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1487"/>
    <b v="0"/>
    <n v="36"/>
    <b v="1"/>
    <x v="20"/>
    <n v="1.0504166666666668"/>
    <n v="1278.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488"/>
    <b v="0"/>
    <n v="55"/>
    <b v="1"/>
    <x v="13"/>
    <n v="1.050225"/>
    <n v="1707.8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489"/>
    <b v="0"/>
    <n v="52"/>
    <b v="1"/>
    <x v="2"/>
    <n v="1.0501"/>
    <n v="5276.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1490"/>
    <b v="0"/>
    <n v="35"/>
    <b v="1"/>
    <x v="16"/>
    <n v="1.05"/>
    <n v="28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1491"/>
    <b v="0"/>
    <n v="54"/>
    <b v="1"/>
    <x v="2"/>
    <n v="1.05"/>
    <n v="160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1492"/>
    <b v="0"/>
    <n v="27"/>
    <b v="1"/>
    <x v="2"/>
    <n v="1.05"/>
    <n v="801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493"/>
    <b v="0"/>
    <n v="27"/>
    <b v="1"/>
    <x v="2"/>
    <n v="1.05"/>
    <n v="538.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1494"/>
    <b v="0"/>
    <n v="14"/>
    <b v="1"/>
    <x v="18"/>
    <n v="1.05"/>
    <n v="105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1495"/>
    <b v="0"/>
    <n v="41"/>
    <b v="1"/>
    <x v="4"/>
    <n v="1.05"/>
    <n v="1070.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1496"/>
    <b v="0"/>
    <n v="32"/>
    <b v="1"/>
    <x v="4"/>
    <n v="1.05"/>
    <n v="64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1497"/>
    <b v="0"/>
    <n v="7"/>
    <b v="1"/>
    <x v="20"/>
    <n v="1.05"/>
    <n v="26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1498"/>
    <b v="0"/>
    <n v="62"/>
    <b v="1"/>
    <x v="17"/>
    <n v="1.0497142857142858"/>
    <n v="186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1499"/>
    <b v="0"/>
    <n v="249"/>
    <b v="1"/>
    <x v="12"/>
    <n v="1.0496000000000001"/>
    <n v="7996.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500"/>
    <b v="0"/>
    <n v="159"/>
    <b v="1"/>
    <x v="9"/>
    <n v="1.0495555555555556"/>
    <n v="4802.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501"/>
    <b v="0"/>
    <n v="375"/>
    <b v="1"/>
    <x v="9"/>
    <n v="1.0493636363636363"/>
    <n v="11730.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502"/>
    <b v="0"/>
    <n v="221"/>
    <b v="1"/>
    <x v="7"/>
    <n v="1.0493380000000001"/>
    <n v="13227.2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1503"/>
    <b v="0"/>
    <n v="39"/>
    <b v="1"/>
    <x v="4"/>
    <n v="1.0493333333333332"/>
    <n v="1593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1504"/>
    <b v="1"/>
    <n v="88"/>
    <b v="1"/>
    <x v="4"/>
    <n v="1.0492727272727274"/>
    <n v="2929.5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1505"/>
    <b v="0"/>
    <n v="107"/>
    <b v="1"/>
    <x v="13"/>
    <n v="1.0485714285714285"/>
    <n v="3723.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1506"/>
    <b v="1"/>
    <n v="302"/>
    <b v="1"/>
    <x v="14"/>
    <n v="1.0485537190082646"/>
    <n v="12838.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1507"/>
    <b v="1"/>
    <n v="232"/>
    <b v="1"/>
    <x v="14"/>
    <n v="1.0482"/>
    <n v="7977.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508"/>
    <b v="0"/>
    <n v="32"/>
    <b v="1"/>
    <x v="13"/>
    <n v="1.0480480480480481"/>
    <n v="539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1509"/>
    <b v="0"/>
    <n v="104"/>
    <b v="1"/>
    <x v="4"/>
    <n v="1.048"/>
    <n v="26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1510"/>
    <b v="0"/>
    <n v="64"/>
    <b v="1"/>
    <x v="4"/>
    <n v="1.048"/>
    <n v="134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1511"/>
    <b v="0"/>
    <n v="47"/>
    <b v="1"/>
    <x v="4"/>
    <n v="1.0475000000000001"/>
    <n v="442.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1512"/>
    <b v="0"/>
    <n v="38"/>
    <b v="1"/>
    <x v="4"/>
    <n v="1.0475000000000001"/>
    <n v="1066.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1513"/>
    <b v="1"/>
    <n v="222"/>
    <b v="1"/>
    <x v="14"/>
    <n v="1.0473529411764706"/>
    <n v="9013.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1514"/>
    <b v="0"/>
    <n v="251"/>
    <b v="1"/>
    <x v="14"/>
    <n v="1.0472999999999999"/>
    <n v="13216.7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515"/>
    <b v="0"/>
    <n v="46"/>
    <b v="1"/>
    <x v="7"/>
    <n v="1.0471999999999999"/>
    <n v="264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1516"/>
    <b v="0"/>
    <n v="81"/>
    <b v="1"/>
    <x v="13"/>
    <n v="1.0471999999999999"/>
    <n v="1349.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1517"/>
    <b v="0"/>
    <n v="147"/>
    <b v="1"/>
    <x v="13"/>
    <n v="1.0469999999999999"/>
    <n v="269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1518"/>
    <b v="1"/>
    <n v="287"/>
    <b v="1"/>
    <x v="14"/>
    <n v="1.0468"/>
    <n v="15845.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519"/>
    <b v="0"/>
    <n v="142"/>
    <b v="1"/>
    <x v="4"/>
    <n v="1.0468"/>
    <n v="268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520"/>
    <b v="0"/>
    <n v="98"/>
    <b v="1"/>
    <x v="17"/>
    <n v="1.0467500000000001"/>
    <n v="2142.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1521"/>
    <b v="0"/>
    <n v="48"/>
    <b v="1"/>
    <x v="4"/>
    <n v="1.0466666666666666"/>
    <n v="787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1522"/>
    <b v="0"/>
    <n v="29"/>
    <b v="1"/>
    <x v="4"/>
    <n v="1.0466666666666666"/>
    <n v="799.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1523"/>
    <b v="0"/>
    <n v="9"/>
    <b v="1"/>
    <x v="4"/>
    <n v="1.0466666666666666"/>
    <n v="632.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524"/>
    <b v="0"/>
    <n v="33"/>
    <b v="1"/>
    <x v="4"/>
    <n v="1.0465"/>
    <n v="106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1525"/>
    <b v="0"/>
    <n v="56"/>
    <b v="1"/>
    <x v="4"/>
    <n v="1.0464"/>
    <n v="264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1526"/>
    <b v="1"/>
    <n v="760"/>
    <b v="1"/>
    <x v="14"/>
    <n v="1.0462615"/>
    <n v="21305.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1527"/>
    <b v="0"/>
    <n v="25"/>
    <b v="1"/>
    <x v="6"/>
    <n v="1.046"/>
    <n v="132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1528"/>
    <b v="0"/>
    <n v="23"/>
    <b v="1"/>
    <x v="4"/>
    <n v="1.046"/>
    <n v="534.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1529"/>
    <b v="0"/>
    <n v="56"/>
    <b v="1"/>
    <x v="19"/>
    <n v="1.0459624999999999"/>
    <n v="10487.6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530"/>
    <b v="0"/>
    <n v="111"/>
    <b v="1"/>
    <x v="4"/>
    <n v="1.0457142857142858"/>
    <n v="1885.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531"/>
    <b v="0"/>
    <n v="37"/>
    <b v="1"/>
    <x v="6"/>
    <n v="1.0455692307692308"/>
    <n v="1717.5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532"/>
    <b v="0"/>
    <n v="46"/>
    <b v="1"/>
    <x v="4"/>
    <n v="1.0454285714285714"/>
    <n v="1852.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533"/>
    <b v="0"/>
    <n v="65"/>
    <b v="1"/>
    <x v="4"/>
    <n v="1.0451999999999999"/>
    <n v="2645.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1534"/>
    <b v="0"/>
    <n v="175"/>
    <b v="1"/>
    <x v="4"/>
    <n v="1.0451666666666666"/>
    <n v="7926.25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1535"/>
    <b v="0"/>
    <n v="40"/>
    <b v="1"/>
    <x v="4"/>
    <n v="1.0451515151515152"/>
    <n v="1744.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1536"/>
    <b v="0"/>
    <n v="64"/>
    <b v="1"/>
    <x v="12"/>
    <n v="1.0449999999999999"/>
    <n v="1599.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1537"/>
    <b v="0"/>
    <n v="276"/>
    <b v="1"/>
    <x v="3"/>
    <n v="1.0446206037108834"/>
    <n v="15226.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1538"/>
    <b v="0"/>
    <n v="380"/>
    <b v="1"/>
    <x v="1"/>
    <n v="1.0445405405405406"/>
    <n v="98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539"/>
    <b v="1"/>
    <n v="81"/>
    <b v="1"/>
    <x v="2"/>
    <n v="1.0444"/>
    <n v="2651.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1540"/>
    <b v="0"/>
    <n v="23"/>
    <b v="1"/>
    <x v="0"/>
    <n v="1.0444"/>
    <n v="3928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1541"/>
    <b v="0"/>
    <n v="71"/>
    <b v="1"/>
    <x v="2"/>
    <n v="1.0443750000000001"/>
    <n v="42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542"/>
    <b v="0"/>
    <n v="28"/>
    <b v="1"/>
    <x v="4"/>
    <n v="1.0443333333333333"/>
    <n v="1580.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543"/>
    <b v="0"/>
    <n v="51"/>
    <b v="1"/>
    <x v="4"/>
    <n v="1.0442857142857143"/>
    <n v="1853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544"/>
    <b v="1"/>
    <n v="68"/>
    <b v="1"/>
    <x v="2"/>
    <n v="1.0442100000000001"/>
    <n v="1600.315000000000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1545"/>
    <b v="0"/>
    <n v="72"/>
    <b v="1"/>
    <x v="4"/>
    <n v="1.044"/>
    <n v="525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546"/>
    <b v="1"/>
    <n v="736"/>
    <b v="1"/>
    <x v="14"/>
    <n v="1.04396"/>
    <n v="2646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547"/>
    <b v="0"/>
    <n v="148"/>
    <b v="1"/>
    <x v="2"/>
    <n v="1.043625"/>
    <n v="4248.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1548"/>
    <b v="0"/>
    <n v="47"/>
    <b v="1"/>
    <x v="4"/>
    <n v="1.0435000000000001"/>
    <n v="4197.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1549"/>
    <b v="0"/>
    <n v="53"/>
    <b v="1"/>
    <x v="4"/>
    <n v="1.0435000000000001"/>
    <n v="107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1550"/>
    <b v="0"/>
    <n v="28"/>
    <b v="1"/>
    <x v="4"/>
    <n v="1.0433333333333332"/>
    <n v="796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551"/>
    <b v="1"/>
    <n v="39"/>
    <b v="1"/>
    <x v="17"/>
    <n v="1.0431999999999999"/>
    <n v="1323.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1552"/>
    <b v="0"/>
    <n v="270"/>
    <b v="1"/>
    <x v="4"/>
    <n v="1.043047619047619"/>
    <n v="1108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1553"/>
    <b v="0"/>
    <n v="37"/>
    <b v="1"/>
    <x v="0"/>
    <n v="1.0430333333333333"/>
    <n v="1566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1554"/>
    <b v="0"/>
    <n v="20"/>
    <b v="1"/>
    <x v="4"/>
    <n v="1.0428571428571429"/>
    <n v="375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1555"/>
    <b v="0"/>
    <n v="76"/>
    <b v="1"/>
    <x v="18"/>
    <n v="1.0428333333333333"/>
    <n v="3166.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556"/>
    <b v="1"/>
    <n v="96"/>
    <b v="1"/>
    <x v="2"/>
    <n v="1.0424"/>
    <n v="135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1557"/>
    <b v="1"/>
    <n v="321"/>
    <b v="1"/>
    <x v="5"/>
    <n v="1.0421799999999999"/>
    <n v="10582.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558"/>
    <b v="0"/>
    <n v="157"/>
    <b v="1"/>
    <x v="2"/>
    <n v="1.042"/>
    <n v="5288.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1559"/>
    <b v="0"/>
    <n v="14"/>
    <b v="1"/>
    <x v="4"/>
    <n v="1.042"/>
    <n v="1309.5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560"/>
    <b v="0"/>
    <n v="141"/>
    <b v="1"/>
    <x v="9"/>
    <n v="1.0416766467065868"/>
    <n v="8768.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1561"/>
    <b v="0"/>
    <n v="45"/>
    <b v="1"/>
    <x v="16"/>
    <n v="1.0416666666666667"/>
    <n v="4397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1562"/>
    <b v="1"/>
    <n v="21"/>
    <b v="1"/>
    <x v="4"/>
    <n v="1.0416666666666667"/>
    <n v="635.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1563"/>
    <b v="1"/>
    <n v="36"/>
    <b v="1"/>
    <x v="14"/>
    <n v="1.04129"/>
    <n v="538.6449999999999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564"/>
    <b v="0"/>
    <n v="70"/>
    <b v="1"/>
    <x v="9"/>
    <n v="1.0412571428571429"/>
    <n v="4590.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1565"/>
    <b v="0"/>
    <n v="159"/>
    <b v="1"/>
    <x v="14"/>
    <n v="1.04112"/>
    <n v="6586.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1566"/>
    <b v="1"/>
    <n v="104"/>
    <b v="1"/>
    <x v="13"/>
    <n v="1.0411111111111111"/>
    <n v="473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1567"/>
    <b v="1"/>
    <n v="150"/>
    <b v="1"/>
    <x v="14"/>
    <n v="1.0410165"/>
    <n v="10485.1650000000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1568"/>
    <b v="0"/>
    <n v="29"/>
    <b v="1"/>
    <x v="2"/>
    <n v="1.0406666666666666"/>
    <n v="79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569"/>
    <b v="0"/>
    <n v="78"/>
    <b v="1"/>
    <x v="15"/>
    <n v="1.0405"/>
    <n v="2640.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1570"/>
    <b v="1"/>
    <n v="200"/>
    <b v="1"/>
    <x v="13"/>
    <n v="1.0404266666666666"/>
    <n v="7903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571"/>
    <b v="0"/>
    <n v="4"/>
    <b v="0"/>
    <x v="3"/>
    <n v="1.04"/>
    <n v="260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1572"/>
    <b v="0"/>
    <n v="12"/>
    <b v="1"/>
    <x v="6"/>
    <n v="1.04"/>
    <n v="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573"/>
    <b v="0"/>
    <n v="81"/>
    <b v="1"/>
    <x v="6"/>
    <n v="1.04"/>
    <n v="2640.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1574"/>
    <b v="0"/>
    <n v="27"/>
    <b v="1"/>
    <x v="2"/>
    <n v="1.04"/>
    <n v="533.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1575"/>
    <b v="0"/>
    <n v="12"/>
    <b v="1"/>
    <x v="2"/>
    <n v="1.04"/>
    <n v="52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1576"/>
    <b v="0"/>
    <n v="16"/>
    <b v="1"/>
    <x v="2"/>
    <n v="1.04"/>
    <n v="26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577"/>
    <b v="0"/>
    <n v="11"/>
    <b v="1"/>
    <x v="2"/>
    <n v="1.04"/>
    <n v="265.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578"/>
    <b v="0"/>
    <n v="45"/>
    <b v="1"/>
    <x v="13"/>
    <n v="1.04"/>
    <n v="1322.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1579"/>
    <b v="1"/>
    <n v="22"/>
    <b v="1"/>
    <x v="13"/>
    <n v="1.04"/>
    <n v="2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1580"/>
    <b v="0"/>
    <n v="132"/>
    <b v="1"/>
    <x v="4"/>
    <n v="1.04"/>
    <n v="136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1581"/>
    <b v="1"/>
    <n v="25"/>
    <b v="1"/>
    <x v="4"/>
    <n v="1.04"/>
    <n v="662.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1582"/>
    <b v="0"/>
    <n v="3"/>
    <b v="1"/>
    <x v="4"/>
    <n v="1.04"/>
    <n v="1301.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1583"/>
    <b v="0"/>
    <n v="6"/>
    <b v="1"/>
    <x v="4"/>
    <n v="1.04"/>
    <n v="15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1584"/>
    <b v="0"/>
    <n v="8"/>
    <b v="1"/>
    <x v="4"/>
    <n v="1.04"/>
    <n v="39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1585"/>
    <b v="0"/>
    <n v="9"/>
    <b v="1"/>
    <x v="4"/>
    <n v="1.04"/>
    <n v="264.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1586"/>
    <b v="0"/>
    <n v="9"/>
    <b v="1"/>
    <x v="4"/>
    <n v="1.04"/>
    <n v="121.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1587"/>
    <b v="0"/>
    <n v="115"/>
    <b v="1"/>
    <x v="20"/>
    <n v="1.0398000000000001"/>
    <n v="785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1588"/>
    <b v="0"/>
    <n v="65"/>
    <b v="1"/>
    <x v="14"/>
    <n v="1.0397333333333334"/>
    <n v="7830.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589"/>
    <b v="0"/>
    <n v="273"/>
    <b v="1"/>
    <x v="9"/>
    <n v="1.0395714285714286"/>
    <n v="110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1590"/>
    <b v="1"/>
    <n v="29"/>
    <b v="1"/>
    <x v="14"/>
    <n v="1.0394285714285714"/>
    <n v="1833.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1591"/>
    <b v="0"/>
    <n v="229"/>
    <b v="1"/>
    <x v="14"/>
    <n v="1.0390027322404372"/>
    <n v="6579.175000000000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1592"/>
    <b v="0"/>
    <n v="150"/>
    <b v="1"/>
    <x v="16"/>
    <n v="1.0389999999999999"/>
    <n v="527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1593"/>
    <b v="0"/>
    <n v="54"/>
    <b v="1"/>
    <x v="4"/>
    <n v="1.0389999999999999"/>
    <n v="2624.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1594"/>
    <b v="0"/>
    <n v="128"/>
    <b v="1"/>
    <x v="2"/>
    <n v="1.0386666666666666"/>
    <n v="395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595"/>
    <b v="1"/>
    <n v="343"/>
    <b v="1"/>
    <x v="8"/>
    <n v="1.03840625"/>
    <n v="1678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596"/>
    <b v="0"/>
    <n v="73"/>
    <b v="1"/>
    <x v="14"/>
    <n v="1.0381199999999999"/>
    <n v="25989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597"/>
    <b v="1"/>
    <n v="45"/>
    <b v="1"/>
    <x v="2"/>
    <n v="1.038"/>
    <n v="1060.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598"/>
    <b v="0"/>
    <n v="15"/>
    <b v="1"/>
    <x v="2"/>
    <n v="1.038"/>
    <n v="2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1599"/>
    <b v="0"/>
    <n v="86"/>
    <b v="1"/>
    <x v="13"/>
    <n v="1.038"/>
    <n v="3935.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1600"/>
    <b v="0"/>
    <n v="45"/>
    <b v="1"/>
    <x v="4"/>
    <n v="1.038"/>
    <n v="8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601"/>
    <b v="0"/>
    <n v="52"/>
    <b v="1"/>
    <x v="2"/>
    <n v="1.03775"/>
    <n v="2101.5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1602"/>
    <b v="0"/>
    <n v="78"/>
    <b v="1"/>
    <x v="18"/>
    <n v="1.03775"/>
    <n v="10416.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603"/>
    <b v="0"/>
    <n v="140"/>
    <b v="1"/>
    <x v="9"/>
    <n v="1.0376666666666667"/>
    <n v="7852.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1604"/>
    <b v="0"/>
    <n v="39"/>
    <b v="1"/>
    <x v="4"/>
    <n v="1.0376000000000001"/>
    <n v="1316.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d v="2017-03-22T15:33:50"/>
    <n v="1485016430"/>
    <x v="1605"/>
    <b v="0"/>
    <n v="45"/>
    <b v="0"/>
    <x v="12"/>
    <n v="1.0375000000000001"/>
    <n v="20772.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606"/>
    <b v="0"/>
    <n v="49"/>
    <b v="1"/>
    <x v="15"/>
    <n v="1.0375000000000001"/>
    <n v="106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1607"/>
    <b v="0"/>
    <n v="46"/>
    <b v="1"/>
    <x v="4"/>
    <n v="1.0375000000000001"/>
    <n v="645.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1608"/>
    <b v="0"/>
    <n v="115"/>
    <b v="1"/>
    <x v="12"/>
    <n v="1.0373000000000001"/>
    <n v="5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609"/>
    <b v="1"/>
    <n v="96"/>
    <b v="1"/>
    <x v="14"/>
    <n v="1.0371999999999999"/>
    <n v="264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610"/>
    <b v="0"/>
    <n v="20"/>
    <b v="1"/>
    <x v="2"/>
    <n v="1.0366666666666666"/>
    <n v="787.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11"/>
    <b v="0"/>
    <n v="82"/>
    <b v="1"/>
    <x v="2"/>
    <n v="1.0366666666666666"/>
    <n v="315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1612"/>
    <b v="0"/>
    <n v="38"/>
    <b v="1"/>
    <x v="4"/>
    <n v="1.0365"/>
    <n v="1055.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613"/>
    <b v="1"/>
    <n v="498"/>
    <b v="1"/>
    <x v="14"/>
    <n v="1.036144"/>
    <n v="39104.4000000000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1614"/>
    <b v="1"/>
    <n v="148"/>
    <b v="1"/>
    <x v="12"/>
    <n v="1.0358333333333334"/>
    <n v="9396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1615"/>
    <b v="0"/>
    <n v="76"/>
    <b v="1"/>
    <x v="4"/>
    <n v="1.0358333333333334"/>
    <n v="3145.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616"/>
    <b v="1"/>
    <n v="345"/>
    <b v="1"/>
    <x v="9"/>
    <n v="1.0358125"/>
    <n v="845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1617"/>
    <b v="0"/>
    <n v="13"/>
    <b v="1"/>
    <x v="18"/>
    <n v="1.0357142857142858"/>
    <n v="3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1618"/>
    <b v="0"/>
    <n v="78"/>
    <b v="1"/>
    <x v="4"/>
    <n v="1.0356666666666667"/>
    <n v="7806.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19"/>
    <b v="0"/>
    <n v="87"/>
    <b v="1"/>
    <x v="2"/>
    <n v="1.0355555555555556"/>
    <n v="2373.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1620"/>
    <b v="0"/>
    <n v="25"/>
    <b v="1"/>
    <x v="13"/>
    <n v="1.0353333333333334"/>
    <n v="7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1621"/>
    <b v="0"/>
    <n v="52"/>
    <b v="1"/>
    <x v="20"/>
    <n v="1.0351999999999999"/>
    <n v="261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622"/>
    <b v="1"/>
    <n v="54"/>
    <b v="1"/>
    <x v="2"/>
    <n v="1.0349999999999999"/>
    <n v="20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1623"/>
    <b v="1"/>
    <n v="82"/>
    <b v="1"/>
    <x v="4"/>
    <n v="1.0349999999999999"/>
    <n v="2628.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1624"/>
    <b v="0"/>
    <n v="27"/>
    <b v="1"/>
    <x v="4"/>
    <n v="1.0349999999999999"/>
    <n v="5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1625"/>
    <b v="0"/>
    <n v="44"/>
    <b v="1"/>
    <x v="4"/>
    <n v="1.0349999999999999"/>
    <n v="1574.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1626"/>
    <b v="0"/>
    <n v="24"/>
    <b v="1"/>
    <x v="4"/>
    <n v="1.0349999999999999"/>
    <n v="529.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1627"/>
    <b v="0"/>
    <n v="28"/>
    <b v="1"/>
    <x v="4"/>
    <n v="1.0349999999999999"/>
    <n v="531.5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628"/>
    <b v="1"/>
    <n v="167"/>
    <b v="1"/>
    <x v="9"/>
    <n v="1.0347222222222223"/>
    <n v="939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1629"/>
    <b v="0"/>
    <n v="35"/>
    <b v="1"/>
    <x v="4"/>
    <n v="1.0346657233816767"/>
    <n v="148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1630"/>
    <b v="0"/>
    <n v="47"/>
    <b v="1"/>
    <x v="17"/>
    <n v="1.0344827586206897"/>
    <n v="773.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1631"/>
    <b v="0"/>
    <n v="104"/>
    <b v="1"/>
    <x v="19"/>
    <n v="1.0342857142857143"/>
    <n v="910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632"/>
    <b v="1"/>
    <n v="113"/>
    <b v="1"/>
    <x v="4"/>
    <n v="1.0342499999999999"/>
    <n v="21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1633"/>
    <b v="0"/>
    <n v="27"/>
    <b v="1"/>
    <x v="18"/>
    <n v="1.034"/>
    <n v="13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1634"/>
    <b v="1"/>
    <n v="34"/>
    <b v="1"/>
    <x v="4"/>
    <n v="1.034"/>
    <n v="1309.5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1635"/>
    <b v="0"/>
    <n v="50"/>
    <b v="1"/>
    <x v="4"/>
    <n v="1.0339285714285715"/>
    <n v="4367.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1636"/>
    <b v="0"/>
    <n v="114"/>
    <b v="1"/>
    <x v="4"/>
    <n v="1.0338000000000001"/>
    <n v="52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637"/>
    <b v="1"/>
    <n v="145"/>
    <b v="1"/>
    <x v="9"/>
    <n v="1.033638888888889"/>
    <n v="4723.87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1638"/>
    <b v="0"/>
    <n v="119"/>
    <b v="1"/>
    <x v="14"/>
    <n v="1.033501"/>
    <n v="5227.005000000000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1639"/>
    <b v="0"/>
    <n v="30"/>
    <b v="1"/>
    <x v="20"/>
    <n v="1.0334000000000001"/>
    <n v="2598.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640"/>
    <b v="0"/>
    <n v="35"/>
    <b v="1"/>
    <x v="6"/>
    <n v="1.0333333333333334"/>
    <n v="1567.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1641"/>
    <b v="0"/>
    <n v="11"/>
    <b v="1"/>
    <x v="2"/>
    <n v="1.0333333333333334"/>
    <n v="160.5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642"/>
    <b v="0"/>
    <n v="11"/>
    <b v="1"/>
    <x v="13"/>
    <n v="1.0333333333333334"/>
    <n v="315.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1643"/>
    <b v="0"/>
    <n v="17"/>
    <b v="1"/>
    <x v="0"/>
    <n v="1.0333333333333334"/>
    <n v="163.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1644"/>
    <b v="0"/>
    <n v="51"/>
    <b v="1"/>
    <x v="4"/>
    <n v="1.0333333333333334"/>
    <n v="1575.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645"/>
    <b v="0"/>
    <n v="108"/>
    <b v="1"/>
    <x v="6"/>
    <n v="1.0329622222222221"/>
    <n v="2378.16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1646"/>
    <b v="0"/>
    <n v="93"/>
    <b v="1"/>
    <x v="12"/>
    <n v="1.0329411764705883"/>
    <n v="4436.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647"/>
    <b v="0"/>
    <n v="41"/>
    <b v="1"/>
    <x v="13"/>
    <n v="1.0325"/>
    <n v="105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648"/>
    <b v="1"/>
    <n v="447"/>
    <b v="1"/>
    <x v="14"/>
    <n v="1.0321061999999999"/>
    <n v="26026.1549999999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1649"/>
    <b v="1"/>
    <n v="181"/>
    <b v="1"/>
    <x v="4"/>
    <n v="1.0320666666666667"/>
    <n v="78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1650"/>
    <b v="0"/>
    <n v="10"/>
    <b v="1"/>
    <x v="13"/>
    <n v="1.032"/>
    <n v="26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1651"/>
    <b v="0"/>
    <n v="147"/>
    <b v="1"/>
    <x v="20"/>
    <n v="1.032"/>
    <n v="12973.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1652"/>
    <b v="0"/>
    <n v="40"/>
    <b v="1"/>
    <x v="12"/>
    <n v="1.0317647058823529"/>
    <n v="17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1653"/>
    <b v="0"/>
    <n v="58"/>
    <b v="1"/>
    <x v="4"/>
    <n v="1.0317033333333334"/>
    <n v="1576.555000000000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1654"/>
    <b v="0"/>
    <n v="36"/>
    <b v="1"/>
    <x v="13"/>
    <n v="1.0316400000000001"/>
    <n v="533.8200000000000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655"/>
    <b v="0"/>
    <n v="46"/>
    <b v="1"/>
    <x v="4"/>
    <n v="1.0315000000000001"/>
    <n v="1054.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656"/>
    <b v="0"/>
    <n v="34"/>
    <b v="1"/>
    <x v="13"/>
    <n v="1.031372549019608"/>
    <n v="133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657"/>
    <b v="1"/>
    <n v="111"/>
    <b v="1"/>
    <x v="10"/>
    <n v="1.0309292094387414"/>
    <n v="392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1658"/>
    <b v="0"/>
    <n v="271"/>
    <b v="1"/>
    <x v="14"/>
    <n v="1.0309142857142857"/>
    <n v="18176.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1659"/>
    <b v="1"/>
    <n v="267"/>
    <b v="1"/>
    <x v="14"/>
    <n v="1.03088"/>
    <n v="25905.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1660"/>
    <b v="1"/>
    <n v="134"/>
    <b v="1"/>
    <x v="4"/>
    <n v="1.0304098360655738"/>
    <n v="6352.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661"/>
    <b v="0"/>
    <n v="433"/>
    <b v="1"/>
    <x v="12"/>
    <n v="1.0302899999999999"/>
    <n v="25973.75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1662"/>
    <b v="1"/>
    <n v="82"/>
    <b v="1"/>
    <x v="4"/>
    <n v="1.030125"/>
    <n v="4161.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1663"/>
    <b v="1"/>
    <n v="119"/>
    <b v="1"/>
    <x v="14"/>
    <n v="1.03"/>
    <n v="5209.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664"/>
    <b v="0"/>
    <n v="14"/>
    <b v="1"/>
    <x v="2"/>
    <n v="1.03"/>
    <n v="5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1665"/>
    <b v="0"/>
    <n v="6"/>
    <b v="1"/>
    <x v="12"/>
    <n v="1.03"/>
    <n v="363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1666"/>
    <b v="1"/>
    <n v="74"/>
    <b v="1"/>
    <x v="4"/>
    <n v="1.03"/>
    <n v="518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1667"/>
    <b v="1"/>
    <n v="49"/>
    <b v="1"/>
    <x v="4"/>
    <n v="1.03"/>
    <n v="13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668"/>
    <b v="0"/>
    <n v="30"/>
    <b v="1"/>
    <x v="4"/>
    <n v="1.03"/>
    <n v="104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1669"/>
    <b v="0"/>
    <n v="36"/>
    <b v="1"/>
    <x v="4"/>
    <n v="1.03"/>
    <n v="104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1670"/>
    <b v="0"/>
    <n v="443"/>
    <b v="1"/>
    <x v="0"/>
    <n v="1.0299897959183673"/>
    <n v="5069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1671"/>
    <b v="0"/>
    <n v="162"/>
    <b v="1"/>
    <x v="4"/>
    <n v="1.0299"/>
    <n v="5230.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1672"/>
    <b v="0"/>
    <n v="63"/>
    <b v="1"/>
    <x v="2"/>
    <n v="1.0297499999999999"/>
    <n v="209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1673"/>
    <b v="0"/>
    <n v="104"/>
    <b v="1"/>
    <x v="4"/>
    <n v="1.0297033333333332"/>
    <n v="15497.5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674"/>
    <b v="0"/>
    <n v="57"/>
    <b v="1"/>
    <x v="9"/>
    <n v="1.0294615384615384"/>
    <n v="67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1675"/>
    <b v="0"/>
    <n v="69"/>
    <b v="1"/>
    <x v="4"/>
    <n v="1.0293749999999999"/>
    <n v="85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1676"/>
    <b v="0"/>
    <n v="75"/>
    <b v="1"/>
    <x v="16"/>
    <n v="1.0290999999999999"/>
    <n v="518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1677"/>
    <b v="0"/>
    <n v="199"/>
    <b v="1"/>
    <x v="4"/>
    <n v="1.0290416666666666"/>
    <n v="6273.7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678"/>
    <b v="0"/>
    <n v="61"/>
    <b v="1"/>
    <x v="9"/>
    <n v="1.0289999999999999"/>
    <n v="5175.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1679"/>
    <b v="0"/>
    <n v="60"/>
    <b v="1"/>
    <x v="19"/>
    <n v="1.0289999999999999"/>
    <n v="2602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680"/>
    <b v="0"/>
    <n v="25"/>
    <b v="1"/>
    <x v="20"/>
    <n v="1.0287500000000001"/>
    <n v="4127.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681"/>
    <b v="0"/>
    <n v="27"/>
    <b v="1"/>
    <x v="10"/>
    <n v="1.0286144578313252"/>
    <n v="696.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1682"/>
    <b v="0"/>
    <n v="27"/>
    <b v="1"/>
    <x v="4"/>
    <n v="1.0285857142857142"/>
    <n v="373.5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d v="2017-03-24T05:00:23"/>
    <n v="1487743223"/>
    <x v="1683"/>
    <b v="0"/>
    <n v="15"/>
    <b v="0"/>
    <x v="21"/>
    <n v="1.0285714285714285"/>
    <n v="187.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1684"/>
    <b v="0"/>
    <n v="60"/>
    <b v="1"/>
    <x v="6"/>
    <n v="1.0285714285714285"/>
    <n v="18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1685"/>
    <b v="0"/>
    <n v="208"/>
    <b v="1"/>
    <x v="14"/>
    <n v="1.0285405405405406"/>
    <n v="961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1686"/>
    <b v="1"/>
    <n v="71"/>
    <b v="1"/>
    <x v="4"/>
    <n v="1.028375"/>
    <n v="414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687"/>
    <b v="0"/>
    <n v="120"/>
    <b v="1"/>
    <x v="9"/>
    <n v="1.0282909090909091"/>
    <n v="2887.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1688"/>
    <b v="0"/>
    <n v="37"/>
    <b v="1"/>
    <x v="18"/>
    <n v="1.0280254777070064"/>
    <n v="825.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689"/>
    <b v="0"/>
    <n v="78"/>
    <b v="1"/>
    <x v="4"/>
    <n v="1.028"/>
    <n v="158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1690"/>
    <b v="0"/>
    <n v="32"/>
    <b v="1"/>
    <x v="2"/>
    <n v="1.0277927272727272"/>
    <n v="1429.2149999999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1691"/>
    <b v="1"/>
    <n v="80"/>
    <b v="1"/>
    <x v="14"/>
    <n v="1.0276470588235294"/>
    <n v="4407.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1692"/>
    <b v="0"/>
    <n v="54"/>
    <b v="1"/>
    <x v="20"/>
    <n v="1.0276000000000001"/>
    <n v="1311.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693"/>
    <b v="0"/>
    <n v="29"/>
    <b v="1"/>
    <x v="4"/>
    <n v="1.0275000000000001"/>
    <n v="104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1694"/>
    <b v="0"/>
    <n v="51"/>
    <b v="1"/>
    <x v="4"/>
    <n v="1.0275000000000001"/>
    <n v="105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1695"/>
    <b v="0"/>
    <n v="56"/>
    <b v="1"/>
    <x v="18"/>
    <n v="1.0273469387755103"/>
    <n v="1915.7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1696"/>
    <b v="0"/>
    <n v="34"/>
    <b v="1"/>
    <x v="10"/>
    <n v="1.0272727272727273"/>
    <n v="58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97"/>
    <b v="0"/>
    <n v="77"/>
    <b v="1"/>
    <x v="2"/>
    <n v="1.0269999999999999"/>
    <n v="260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1698"/>
    <b v="1"/>
    <n v="97"/>
    <b v="1"/>
    <x v="14"/>
    <n v="1.0269239999999999"/>
    <n v="3899.465000000000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1699"/>
    <b v="0"/>
    <n v="46"/>
    <b v="1"/>
    <x v="4"/>
    <n v="1.0266666666666666"/>
    <n v="156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1700"/>
    <b v="0"/>
    <n v="78"/>
    <b v="1"/>
    <x v="4"/>
    <n v="1.0266666666666666"/>
    <n v="157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1701"/>
    <b v="1"/>
    <n v="337"/>
    <b v="1"/>
    <x v="14"/>
    <n v="1.0266285714285714"/>
    <n v="18134.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1702"/>
    <b v="0"/>
    <n v="96"/>
    <b v="1"/>
    <x v="20"/>
    <n v="1.0265010000000001"/>
    <n v="5180.505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1703"/>
    <b v="0"/>
    <n v="237"/>
    <b v="1"/>
    <x v="4"/>
    <n v="1.026467741935484"/>
    <n v="16028.7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1704"/>
    <b v="0"/>
    <n v="94"/>
    <b v="1"/>
    <x v="4"/>
    <n v="1.02645125"/>
    <n v="4152.80500000000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705"/>
    <b v="0"/>
    <n v="62"/>
    <b v="1"/>
    <x v="7"/>
    <n v="1.026375"/>
    <n v="4136.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706"/>
    <b v="0"/>
    <n v="116"/>
    <b v="1"/>
    <x v="7"/>
    <n v="1.026375"/>
    <n v="4163.5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707"/>
    <b v="0"/>
    <n v="83"/>
    <b v="1"/>
    <x v="2"/>
    <n v="1.0263636363636364"/>
    <n v="28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708"/>
    <b v="1"/>
    <n v="46"/>
    <b v="1"/>
    <x v="9"/>
    <n v="1.0262857142857142"/>
    <n v="36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1709"/>
    <b v="0"/>
    <n v="36"/>
    <b v="1"/>
    <x v="12"/>
    <n v="1.0261176470588236"/>
    <n v="43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710"/>
    <b v="0"/>
    <n v="183"/>
    <b v="1"/>
    <x v="9"/>
    <n v="1.026"/>
    <n v="1368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711"/>
    <b v="0"/>
    <n v="23"/>
    <b v="1"/>
    <x v="7"/>
    <n v="1.026"/>
    <n v="524.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1712"/>
    <b v="0"/>
    <n v="194"/>
    <b v="1"/>
    <x v="1"/>
    <n v="1.026"/>
    <n v="144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1713"/>
    <b v="1"/>
    <n v="64"/>
    <b v="1"/>
    <x v="13"/>
    <n v="1.026"/>
    <n v="1314.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1714"/>
    <b v="0"/>
    <n v="43"/>
    <b v="1"/>
    <x v="4"/>
    <n v="1.026"/>
    <n v="130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1715"/>
    <b v="0"/>
    <n v="33"/>
    <b v="1"/>
    <x v="4"/>
    <n v="1.026"/>
    <n v="129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1716"/>
    <b v="1"/>
    <n v="328"/>
    <b v="1"/>
    <x v="14"/>
    <n v="1.0259199999999999"/>
    <n v="1298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717"/>
    <b v="0"/>
    <n v="59"/>
    <b v="1"/>
    <x v="15"/>
    <n v="1.0258775877587758"/>
    <n v="230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718"/>
    <b v="0"/>
    <n v="66"/>
    <b v="1"/>
    <x v="2"/>
    <n v="1.0257499999999999"/>
    <n v="2084.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1719"/>
    <b v="0"/>
    <n v="27"/>
    <b v="1"/>
    <x v="4"/>
    <n v="1.0257142857142858"/>
    <n v="1808.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1720"/>
    <b v="0"/>
    <n v="89"/>
    <b v="1"/>
    <x v="4"/>
    <n v="1.0254767441860466"/>
    <n v="2249.275000000000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721"/>
    <b v="0"/>
    <n v="101"/>
    <b v="1"/>
    <x v="7"/>
    <n v="1.0250632911392406"/>
    <n v="4099.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1722"/>
    <b v="0"/>
    <n v="13"/>
    <b v="1"/>
    <x v="6"/>
    <n v="1.0249999999999999"/>
    <n v="10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723"/>
    <b v="0"/>
    <n v="59"/>
    <b v="1"/>
    <x v="4"/>
    <n v="1.0249999999999999"/>
    <n v="1054.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1724"/>
    <b v="0"/>
    <n v="10"/>
    <b v="1"/>
    <x v="2"/>
    <n v="1.0249999999999999"/>
    <n v="517.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1725"/>
    <b v="0"/>
    <n v="3"/>
    <b v="1"/>
    <x v="0"/>
    <n v="1.0249999999999999"/>
    <n v="30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1726"/>
    <b v="0"/>
    <n v="20"/>
    <b v="1"/>
    <x v="4"/>
    <n v="1.0249999999999999"/>
    <n v="103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727"/>
    <b v="0"/>
    <n v="28"/>
    <b v="1"/>
    <x v="4"/>
    <n v="1.0249999999999999"/>
    <n v="103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728"/>
    <b v="0"/>
    <n v="31"/>
    <b v="1"/>
    <x v="4"/>
    <n v="1.0249999999999999"/>
    <n v="1040.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729"/>
    <b v="0"/>
    <n v="69"/>
    <b v="1"/>
    <x v="6"/>
    <n v="1.0246666666666666"/>
    <n v="387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1730"/>
    <b v="0"/>
    <n v="23"/>
    <b v="1"/>
    <x v="13"/>
    <n v="1.0246666666666666"/>
    <n v="78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731"/>
    <b v="0"/>
    <n v="183"/>
    <b v="1"/>
    <x v="13"/>
    <n v="1.0245669291338582"/>
    <n v="3344.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732"/>
    <b v="0"/>
    <n v="101"/>
    <b v="1"/>
    <x v="9"/>
    <n v="1.0245398773006136"/>
    <n v="8400.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1733"/>
    <b v="0"/>
    <n v="199"/>
    <b v="1"/>
    <x v="20"/>
    <n v="1.0244597777777777"/>
    <n v="23149.8450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734"/>
    <b v="0"/>
    <n v="111"/>
    <b v="1"/>
    <x v="9"/>
    <n v="1.0243783333333334"/>
    <n v="3128.635000000000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1735"/>
    <b v="0"/>
    <n v="42"/>
    <b v="1"/>
    <x v="4"/>
    <n v="1.0242424242424242"/>
    <n v="86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1736"/>
    <b v="1"/>
    <n v="163"/>
    <b v="1"/>
    <x v="11"/>
    <n v="1.0242285714285715"/>
    <n v="18005.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1737"/>
    <b v="0"/>
    <n v="21"/>
    <b v="1"/>
    <x v="4"/>
    <n v="1.024"/>
    <n v="1290.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1738"/>
    <b v="0"/>
    <n v="22"/>
    <b v="1"/>
    <x v="4"/>
    <n v="1.024"/>
    <n v="7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1739"/>
    <b v="0"/>
    <n v="54"/>
    <b v="1"/>
    <x v="4"/>
    <n v="1.024"/>
    <n v="130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740"/>
    <b v="1"/>
    <n v="293"/>
    <b v="1"/>
    <x v="8"/>
    <n v="1.0236842105263158"/>
    <n v="5009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741"/>
    <b v="0"/>
    <n v="52"/>
    <b v="1"/>
    <x v="2"/>
    <n v="1.0235000000000001"/>
    <n v="5143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1742"/>
    <b v="1"/>
    <n v="39"/>
    <b v="1"/>
    <x v="4"/>
    <n v="1.0235000000000001"/>
    <n v="104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1743"/>
    <b v="0"/>
    <n v="97"/>
    <b v="1"/>
    <x v="4"/>
    <n v="1.0235000000000001"/>
    <n v="5166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1744"/>
    <b v="1"/>
    <n v="37"/>
    <b v="1"/>
    <x v="4"/>
    <n v="1.0234285714285714"/>
    <n v="3600.5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1745"/>
    <b v="0"/>
    <n v="26"/>
    <b v="1"/>
    <x v="20"/>
    <n v="1.0233333333333334"/>
    <n v="780.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1746"/>
    <b v="0"/>
    <n v="93"/>
    <b v="1"/>
    <x v="4"/>
    <n v="1.023236"/>
    <n v="2604.5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747"/>
    <b v="0"/>
    <n v="62"/>
    <b v="1"/>
    <x v="15"/>
    <n v="1.0232000000000001"/>
    <n v="258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1748"/>
    <b v="0"/>
    <n v="124"/>
    <b v="1"/>
    <x v="11"/>
    <n v="1.0230434782608695"/>
    <n v="1182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749"/>
    <b v="0"/>
    <n v="323"/>
    <b v="0"/>
    <x v="3"/>
    <n v="1.02298"/>
    <n v="257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1750"/>
    <b v="0"/>
    <n v="19"/>
    <b v="1"/>
    <x v="4"/>
    <n v="1.0227272727272727"/>
    <n v="57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1751"/>
    <b v="1"/>
    <n v="221"/>
    <b v="1"/>
    <x v="11"/>
    <n v="1.0227200000000001"/>
    <n v="12894.5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1752"/>
    <b v="0"/>
    <n v="94"/>
    <b v="1"/>
    <x v="15"/>
    <n v="1.0226"/>
    <n v="6693.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1753"/>
    <b v="0"/>
    <n v="282"/>
    <b v="1"/>
    <x v="11"/>
    <n v="1.0225"/>
    <n v="15478.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1754"/>
    <b v="0"/>
    <n v="48"/>
    <b v="1"/>
    <x v="4"/>
    <n v="1.0225"/>
    <n v="20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1755"/>
    <b v="1"/>
    <n v="450"/>
    <b v="1"/>
    <x v="0"/>
    <n v="1.0224343076923077"/>
    <n v="33454.11499999999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1756"/>
    <b v="1"/>
    <n v="1420"/>
    <b v="1"/>
    <x v="12"/>
    <n v="1.0224133333333334"/>
    <n v="7739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757"/>
    <b v="0"/>
    <n v="85"/>
    <b v="1"/>
    <x v="4"/>
    <n v="1.0223636363636364"/>
    <n v="285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758"/>
    <b v="0"/>
    <n v="120"/>
    <b v="1"/>
    <x v="4"/>
    <n v="1.0223333333333333"/>
    <n v="7727.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759"/>
    <b v="0"/>
    <n v="108"/>
    <b v="1"/>
    <x v="9"/>
    <n v="1.0223076923076924"/>
    <n v="3376.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760"/>
    <b v="0"/>
    <n v="31"/>
    <b v="1"/>
    <x v="15"/>
    <n v="1.022"/>
    <n v="12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761"/>
    <b v="1"/>
    <n v="70"/>
    <b v="1"/>
    <x v="4"/>
    <n v="1.0218750000000001"/>
    <n v="167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1762"/>
    <b v="0"/>
    <n v="112"/>
    <b v="1"/>
    <x v="4"/>
    <n v="1.0218"/>
    <n v="7719.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1763"/>
    <b v="0"/>
    <n v="21"/>
    <b v="1"/>
    <x v="14"/>
    <n v="1.0214714285714286"/>
    <n v="725.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1764"/>
    <b v="1"/>
    <n v="115"/>
    <b v="1"/>
    <x v="4"/>
    <n v="1.0213333333333334"/>
    <n v="6185.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1765"/>
    <b v="0"/>
    <n v="71"/>
    <b v="1"/>
    <x v="18"/>
    <n v="1.02125"/>
    <n v="207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766"/>
    <b v="0"/>
    <n v="174"/>
    <b v="1"/>
    <x v="2"/>
    <n v="1.0212366666666666"/>
    <n v="7746.274999999999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767"/>
    <b v="0"/>
    <n v="34"/>
    <b v="1"/>
    <x v="4"/>
    <n v="1.0209999999999999"/>
    <n v="2569.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768"/>
    <b v="0"/>
    <n v="21"/>
    <b v="1"/>
    <x v="10"/>
    <n v="1.0209999999999999"/>
    <n v="5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1769"/>
    <b v="1"/>
    <n v="184"/>
    <b v="1"/>
    <x v="4"/>
    <n v="1.0209999999999999"/>
    <n v="62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1770"/>
    <b v="1"/>
    <n v="288"/>
    <b v="1"/>
    <x v="4"/>
    <n v="1.0209999999999999"/>
    <n v="7801.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771"/>
    <b v="0"/>
    <n v="17"/>
    <b v="1"/>
    <x v="4"/>
    <n v="1.0209999999999999"/>
    <n v="1029.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772"/>
    <b v="0"/>
    <n v="64"/>
    <b v="1"/>
    <x v="16"/>
    <n v="1.0209523809523811"/>
    <n v="27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1773"/>
    <b v="1"/>
    <n v="285"/>
    <b v="1"/>
    <x v="14"/>
    <n v="1.0208358208955224"/>
    <n v="17241.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774"/>
    <b v="0"/>
    <n v="29"/>
    <b v="1"/>
    <x v="13"/>
    <n v="1.0208333333333333"/>
    <n v="6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1775"/>
    <b v="0"/>
    <n v="32"/>
    <b v="1"/>
    <x v="20"/>
    <n v="1.02069375"/>
    <n v="4098.774999999999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1776"/>
    <b v="1"/>
    <n v="59"/>
    <b v="1"/>
    <x v="12"/>
    <n v="1.0206"/>
    <n v="258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1777"/>
    <b v="0"/>
    <n v="23"/>
    <b v="1"/>
    <x v="4"/>
    <n v="1.0205"/>
    <n v="103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778"/>
    <b v="0"/>
    <n v="63"/>
    <b v="1"/>
    <x v="4"/>
    <n v="1.0204444444444445"/>
    <n v="2327.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1779"/>
    <b v="1"/>
    <n v="216"/>
    <b v="1"/>
    <x v="4"/>
    <n v="1.0203333333333333"/>
    <n v="1541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1780"/>
    <b v="0"/>
    <n v="13"/>
    <b v="1"/>
    <x v="4"/>
    <n v="1.0203333333333333"/>
    <n v="15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1781"/>
    <b v="1"/>
    <n v="524"/>
    <b v="1"/>
    <x v="14"/>
    <n v="1.0202863333333334"/>
    <n v="15566.29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1782"/>
    <b v="0"/>
    <n v="20"/>
    <b v="1"/>
    <x v="4"/>
    <n v="1.0202500000000001"/>
    <n v="2050.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783"/>
    <b v="0"/>
    <n v="19"/>
    <b v="1"/>
    <x v="15"/>
    <n v="1.02"/>
    <n v="1284.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1784"/>
    <b v="1"/>
    <n v="100"/>
    <b v="1"/>
    <x v="5"/>
    <n v="1.02"/>
    <n v="540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1785"/>
    <b v="0"/>
    <n v="87"/>
    <b v="1"/>
    <x v="4"/>
    <n v="1.02"/>
    <n v="2593.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786"/>
    <b v="0"/>
    <n v="34"/>
    <b v="1"/>
    <x v="4"/>
    <n v="1.02"/>
    <n v="17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1787"/>
    <b v="0"/>
    <n v="42"/>
    <b v="1"/>
    <x v="4"/>
    <n v="1.02"/>
    <n v="5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788"/>
    <b v="0"/>
    <n v="64"/>
    <b v="1"/>
    <x v="4"/>
    <n v="1.0196000000000001"/>
    <n v="1306.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789"/>
    <b v="1"/>
    <n v="67"/>
    <b v="1"/>
    <x v="11"/>
    <n v="1.0195000000000001"/>
    <n v="2072.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790"/>
    <b v="0"/>
    <n v="55"/>
    <b v="1"/>
    <x v="4"/>
    <n v="1.0193333333333334"/>
    <n v="1556.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1791"/>
    <b v="0"/>
    <n v="99"/>
    <b v="1"/>
    <x v="15"/>
    <n v="1.0192000000000001"/>
    <n v="2597.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92"/>
    <b v="0"/>
    <n v="118"/>
    <b v="1"/>
    <x v="9"/>
    <n v="1.0190833333333333"/>
    <n v="6173.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793"/>
    <b v="0"/>
    <n v="68"/>
    <b v="1"/>
    <x v="15"/>
    <n v="1.0190760000000001"/>
    <n v="1307.84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1794"/>
    <b v="0"/>
    <n v="13"/>
    <b v="1"/>
    <x v="4"/>
    <n v="1.019047619047619"/>
    <n v="1076.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1795"/>
    <b v="0"/>
    <n v="69"/>
    <b v="1"/>
    <x v="16"/>
    <n v="1.0189999999999999"/>
    <n v="767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796"/>
    <b v="0"/>
    <n v="14"/>
    <b v="1"/>
    <x v="2"/>
    <n v="1.01875"/>
    <n v="414.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797"/>
    <b v="0"/>
    <n v="26"/>
    <b v="1"/>
    <x v="15"/>
    <n v="1.018723404255319"/>
    <n v="3005.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1798"/>
    <b v="0"/>
    <n v="66"/>
    <b v="1"/>
    <x v="4"/>
    <n v="1.0186206896551724"/>
    <n v="15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1799"/>
    <b v="0"/>
    <n v="37"/>
    <b v="1"/>
    <x v="18"/>
    <n v="1.0185"/>
    <n v="307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1800"/>
    <b v="0"/>
    <n v="90"/>
    <b v="1"/>
    <x v="4"/>
    <n v="1.0183333333333333"/>
    <n v="1572.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1801"/>
    <b v="0"/>
    <n v="25"/>
    <b v="1"/>
    <x v="4"/>
    <n v="1.0183333333333333"/>
    <n v="776.2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1802"/>
    <b v="1"/>
    <n v="340"/>
    <b v="1"/>
    <x v="14"/>
    <n v="1.0182857142857142"/>
    <n v="1799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1803"/>
    <b v="1"/>
    <n v="115"/>
    <b v="1"/>
    <x v="4"/>
    <n v="1.0182500000000001"/>
    <n v="1024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1804"/>
    <b v="0"/>
    <n v="48"/>
    <b v="1"/>
    <x v="4"/>
    <n v="1.0182500000000001"/>
    <n v="2060.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805"/>
    <b v="1"/>
    <n v="89"/>
    <b v="1"/>
    <x v="4"/>
    <n v="1.0181818181818181"/>
    <n v="2844.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806"/>
    <b v="1"/>
    <n v="74"/>
    <b v="1"/>
    <x v="2"/>
    <n v="1.018"/>
    <n v="30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807"/>
    <b v="1"/>
    <n v="159"/>
    <b v="1"/>
    <x v="2"/>
    <n v="1.018"/>
    <n v="11277.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808"/>
    <b v="1"/>
    <n v="31"/>
    <b v="1"/>
    <x v="2"/>
    <n v="1.018"/>
    <n v="383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1809"/>
    <b v="0"/>
    <n v="122"/>
    <b v="1"/>
    <x v="4"/>
    <n v="1.0176666666666667"/>
    <n v="7693.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10"/>
    <b v="0"/>
    <n v="40"/>
    <b v="1"/>
    <x v="2"/>
    <n v="1.0175000000000001"/>
    <n v="1037.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1811"/>
    <b v="0"/>
    <n v="27"/>
    <b v="1"/>
    <x v="20"/>
    <n v="1.0175000000000001"/>
    <n v="10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1812"/>
    <b v="0"/>
    <n v="72"/>
    <b v="1"/>
    <x v="4"/>
    <n v="1.0173000000000001"/>
    <n v="5122.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1813"/>
    <b v="0"/>
    <n v="14"/>
    <b v="1"/>
    <x v="5"/>
    <n v="1.0172910662824208"/>
    <n v="183.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814"/>
    <b v="0"/>
    <n v="65"/>
    <b v="1"/>
    <x v="2"/>
    <n v="1.0172463768115942"/>
    <n v="354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1815"/>
    <b v="1"/>
    <n v="298"/>
    <b v="1"/>
    <x v="14"/>
    <n v="1.0172264"/>
    <n v="12864.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16"/>
    <b v="0"/>
    <n v="47"/>
    <b v="1"/>
    <x v="13"/>
    <n v="1.0171957671957672"/>
    <n v="4637.5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1817"/>
    <b v="0"/>
    <n v="41"/>
    <b v="1"/>
    <x v="2"/>
    <n v="1.0166666666666666"/>
    <n v="3070.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1818"/>
    <b v="0"/>
    <n v="14"/>
    <b v="1"/>
    <x v="13"/>
    <n v="1.0166666666666666"/>
    <n v="3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1819"/>
    <b v="1"/>
    <n v="30"/>
    <b v="1"/>
    <x v="4"/>
    <n v="1.0166666666666666"/>
    <n v="9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1820"/>
    <b v="0"/>
    <n v="10"/>
    <b v="1"/>
    <x v="4"/>
    <n v="1.0166666666666666"/>
    <n v="767.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1821"/>
    <b v="0"/>
    <n v="78"/>
    <b v="1"/>
    <x v="4"/>
    <n v="1.0166666666666666"/>
    <n v="30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822"/>
    <b v="0"/>
    <n v="63"/>
    <b v="1"/>
    <x v="4"/>
    <n v="1.0165"/>
    <n v="104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823"/>
    <b v="0"/>
    <n v="47"/>
    <b v="1"/>
    <x v="2"/>
    <n v="1.0162500000000001"/>
    <n v="205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824"/>
    <b v="1"/>
    <n v="308"/>
    <b v="1"/>
    <x v="12"/>
    <n v="1.01606"/>
    <n v="25555.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825"/>
    <b v="1"/>
    <n v="82"/>
    <b v="1"/>
    <x v="14"/>
    <n v="1.016"/>
    <n v="435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1826"/>
    <b v="0"/>
    <n v="24"/>
    <b v="1"/>
    <x v="10"/>
    <n v="1.016"/>
    <n v="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827"/>
    <b v="0"/>
    <n v="43"/>
    <b v="1"/>
    <x v="18"/>
    <n v="1.016"/>
    <n v="3831.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1828"/>
    <b v="0"/>
    <n v="15"/>
    <b v="1"/>
    <x v="4"/>
    <n v="1.016"/>
    <n v="1531.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1829"/>
    <b v="0"/>
    <n v="74"/>
    <b v="1"/>
    <x v="4"/>
    <n v="1.0156000000000001"/>
    <n v="51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1830"/>
    <b v="1"/>
    <n v="213"/>
    <b v="1"/>
    <x v="4"/>
    <n v="1.01552"/>
    <n v="12800.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1831"/>
    <b v="0"/>
    <n v="22"/>
    <b v="1"/>
    <x v="14"/>
    <n v="1.0155000000000001"/>
    <n v="1026.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1832"/>
    <b v="0"/>
    <n v="102"/>
    <b v="1"/>
    <x v="11"/>
    <n v="1.0153353333333335"/>
    <n v="7666.015000000000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3"/>
    <b v="0"/>
    <n v="226"/>
    <b v="1"/>
    <x v="2"/>
    <n v="1.0153333333333334"/>
    <n v="772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1834"/>
    <b v="1"/>
    <n v="57"/>
    <b v="1"/>
    <x v="4"/>
    <n v="1.0153333333333334"/>
    <n v="23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1835"/>
    <b v="0"/>
    <n v="57"/>
    <b v="1"/>
    <x v="4"/>
    <n v="1.0153333333333334"/>
    <n v="1551.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36"/>
    <b v="0"/>
    <n v="179"/>
    <b v="1"/>
    <x v="2"/>
    <n v="1.0152222222222222"/>
    <n v="465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837"/>
    <b v="0"/>
    <n v="23"/>
    <b v="1"/>
    <x v="4"/>
    <n v="1.0151515151515151"/>
    <n v="1686.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838"/>
    <b v="1"/>
    <n v="493"/>
    <b v="1"/>
    <x v="14"/>
    <n v="1.0150693333333334"/>
    <n v="38311.59999999999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839"/>
    <b v="0"/>
    <n v="26"/>
    <b v="1"/>
    <x v="2"/>
    <n v="1.0149999999999999"/>
    <n v="520.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1840"/>
    <b v="0"/>
    <n v="19"/>
    <b v="1"/>
    <x v="10"/>
    <n v="1.0149999999999999"/>
    <n v="51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1841"/>
    <b v="1"/>
    <n v="70"/>
    <b v="1"/>
    <x v="4"/>
    <n v="1.0149999999999999"/>
    <n v="409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1842"/>
    <b v="0"/>
    <n v="29"/>
    <b v="1"/>
    <x v="4"/>
    <n v="1.0149999999999999"/>
    <n v="15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1843"/>
    <b v="0"/>
    <n v="19"/>
    <b v="1"/>
    <x v="4"/>
    <n v="1.0149999999999999"/>
    <n v="1024.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1844"/>
    <b v="1"/>
    <n v="50"/>
    <b v="1"/>
    <x v="5"/>
    <n v="1.0148571428571429"/>
    <n v="91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1845"/>
    <b v="0"/>
    <n v="49"/>
    <b v="1"/>
    <x v="2"/>
    <n v="1.0145454545454546"/>
    <n v="2814.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846"/>
    <b v="1"/>
    <n v="329"/>
    <b v="1"/>
    <x v="9"/>
    <n v="1.0144545454545455"/>
    <n v="11323.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1847"/>
    <b v="0"/>
    <n v="40"/>
    <b v="1"/>
    <x v="4"/>
    <n v="1.0144444444444445"/>
    <n v="2302.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1848"/>
    <b v="0"/>
    <n v="38"/>
    <b v="1"/>
    <x v="14"/>
    <n v="1.0143766666666667"/>
    <n v="3062.1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1849"/>
    <b v="0"/>
    <n v="6"/>
    <b v="1"/>
    <x v="4"/>
    <n v="1.0142857142857142"/>
    <n v="180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1850"/>
    <b v="0"/>
    <n v="40"/>
    <b v="1"/>
    <x v="4"/>
    <n v="1.0142500000000001"/>
    <n v="407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d v="2017-03-29T02:00:00"/>
    <n v="1486522484"/>
    <x v="1851"/>
    <b v="0"/>
    <n v="884"/>
    <b v="0"/>
    <x v="21"/>
    <n v="1.0142212307692309"/>
    <n v="33404.1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1852"/>
    <b v="0"/>
    <n v="26"/>
    <b v="1"/>
    <x v="4"/>
    <n v="1.0141935483870967"/>
    <n v="39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853"/>
    <b v="0"/>
    <n v="35"/>
    <b v="1"/>
    <x v="15"/>
    <n v="1.014"/>
    <n v="128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854"/>
    <b v="0"/>
    <n v="26"/>
    <b v="1"/>
    <x v="7"/>
    <n v="1.014"/>
    <n v="1280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55"/>
    <b v="0"/>
    <n v="20"/>
    <b v="1"/>
    <x v="2"/>
    <n v="1.014"/>
    <n v="770.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856"/>
    <b v="0"/>
    <n v="139"/>
    <b v="1"/>
    <x v="4"/>
    <n v="1.014"/>
    <n v="2604.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1857"/>
    <b v="0"/>
    <n v="46"/>
    <b v="1"/>
    <x v="4"/>
    <n v="1.014"/>
    <n v="2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1858"/>
    <b v="0"/>
    <n v="27"/>
    <b v="1"/>
    <x v="4"/>
    <n v="1.014"/>
    <n v="77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1859"/>
    <b v="1"/>
    <n v="131"/>
    <b v="1"/>
    <x v="14"/>
    <n v="1.0138461538461538"/>
    <n v="13245.5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1860"/>
    <b v="0"/>
    <n v="72"/>
    <b v="1"/>
    <x v="4"/>
    <n v="1.0137777777777779"/>
    <n v="459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1861"/>
    <b v="0"/>
    <n v="87"/>
    <b v="1"/>
    <x v="14"/>
    <n v="1.0137499999999999"/>
    <n v="612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862"/>
    <b v="0"/>
    <n v="32"/>
    <b v="1"/>
    <x v="20"/>
    <n v="1.0137499999999999"/>
    <n v="2043.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1863"/>
    <b v="0"/>
    <n v="57"/>
    <b v="1"/>
    <x v="4"/>
    <n v="1.0137499999999999"/>
    <n v="4083.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1864"/>
    <b v="0"/>
    <n v="16"/>
    <b v="1"/>
    <x v="16"/>
    <n v="1.0135000000000001"/>
    <n v="1021.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1865"/>
    <b v="0"/>
    <n v="90"/>
    <b v="1"/>
    <x v="2"/>
    <n v="1.0135000000000001"/>
    <n v="5112.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1866"/>
    <b v="0"/>
    <n v="28"/>
    <b v="1"/>
    <x v="4"/>
    <n v="1.0135000000000001"/>
    <n v="1027.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1867"/>
    <b v="0"/>
    <n v="26"/>
    <b v="1"/>
    <x v="14"/>
    <n v="1.0133333333333334"/>
    <n v="45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1868"/>
    <b v="0"/>
    <n v="75"/>
    <b v="1"/>
    <x v="2"/>
    <n v="1.0133333333333334"/>
    <n v="3077.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1869"/>
    <b v="1"/>
    <n v="146"/>
    <b v="1"/>
    <x v="14"/>
    <n v="1.0133294117647058"/>
    <n v="43139.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1870"/>
    <b v="0"/>
    <n v="102"/>
    <b v="1"/>
    <x v="4"/>
    <n v="1.0133000000000001"/>
    <n v="5117.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1871"/>
    <b v="1"/>
    <n v="286"/>
    <b v="1"/>
    <x v="4"/>
    <n v="1.0132258064516129"/>
    <n v="7995.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872"/>
    <b v="1"/>
    <n v="94"/>
    <b v="1"/>
    <x v="17"/>
    <n v="1.0132000000000001"/>
    <n v="258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873"/>
    <b v="0"/>
    <n v="9"/>
    <b v="1"/>
    <x v="9"/>
    <n v="1.0131677953348381"/>
    <n v="135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1874"/>
    <b v="0"/>
    <n v="134"/>
    <b v="1"/>
    <x v="14"/>
    <n v="1.013157894736842"/>
    <n v="193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1875"/>
    <b v="1"/>
    <n v="614"/>
    <b v="1"/>
    <x v="13"/>
    <n v="1.0130622"/>
    <n v="25633.55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876"/>
    <b v="0"/>
    <n v="53"/>
    <b v="1"/>
    <x v="16"/>
    <n v="1.0129975"/>
    <n v="2052.494999999999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1877"/>
    <b v="0"/>
    <n v="55"/>
    <b v="1"/>
    <x v="13"/>
    <n v="1.0128333333333333"/>
    <n v="30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878"/>
    <b v="0"/>
    <n v="120"/>
    <b v="1"/>
    <x v="15"/>
    <n v="1.0126500000000001"/>
    <n v="10186.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1879"/>
    <b v="1"/>
    <n v="186"/>
    <b v="1"/>
    <x v="4"/>
    <n v="1.012576923076923"/>
    <n v="6674.7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880"/>
    <b v="1"/>
    <n v="52"/>
    <b v="1"/>
    <x v="2"/>
    <n v="1.0125"/>
    <n v="1038.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881"/>
    <b v="0"/>
    <n v="23"/>
    <b v="1"/>
    <x v="2"/>
    <n v="1.0125"/>
    <n v="61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82"/>
    <b v="0"/>
    <n v="38"/>
    <b v="1"/>
    <x v="2"/>
    <n v="1.0125"/>
    <n v="1031.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1883"/>
    <b v="0"/>
    <n v="7"/>
    <b v="1"/>
    <x v="2"/>
    <n v="1.0125"/>
    <n v="408.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1884"/>
    <b v="0"/>
    <n v="33"/>
    <b v="1"/>
    <x v="4"/>
    <n v="1.0125"/>
    <n v="421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1885"/>
    <b v="0"/>
    <n v="38"/>
    <b v="1"/>
    <x v="4"/>
    <n v="1.0125"/>
    <n v="1031.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1886"/>
    <b v="0"/>
    <n v="32"/>
    <b v="1"/>
    <x v="4"/>
    <n v="1.0125"/>
    <n v="1028.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1887"/>
    <b v="1"/>
    <n v="126"/>
    <b v="1"/>
    <x v="14"/>
    <n v="1.01248"/>
    <n v="1271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888"/>
    <b v="1"/>
    <n v="340"/>
    <b v="1"/>
    <x v="8"/>
    <n v="1.012446"/>
    <n v="7763.345000000000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1889"/>
    <b v="0"/>
    <n v="16"/>
    <b v="1"/>
    <x v="4"/>
    <n v="1.0123076923076924"/>
    <n v="33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1890"/>
    <b v="1"/>
    <n v="167"/>
    <b v="1"/>
    <x v="13"/>
    <n v="1.0122777777777778"/>
    <n v="919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1891"/>
    <b v="0"/>
    <n v="57"/>
    <b v="1"/>
    <x v="16"/>
    <n v="1.0122222222222221"/>
    <n v="4583.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1892"/>
    <b v="0"/>
    <n v="19"/>
    <b v="1"/>
    <x v="4"/>
    <n v="1.012"/>
    <n v="768.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1893"/>
    <b v="0"/>
    <n v="9"/>
    <b v="1"/>
    <x v="10"/>
    <n v="1.0119047619047619"/>
    <n v="2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1894"/>
    <b v="1"/>
    <n v="69"/>
    <b v="1"/>
    <x v="14"/>
    <n v="1.0119"/>
    <n v="509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1895"/>
    <b v="1"/>
    <n v="179"/>
    <b v="1"/>
    <x v="14"/>
    <n v="1.0118888888888888"/>
    <n v="2285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896"/>
    <b v="0"/>
    <n v="108"/>
    <b v="1"/>
    <x v="2"/>
    <n v="1.0118750000000001"/>
    <n v="410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1897"/>
    <b v="1"/>
    <n v="31"/>
    <b v="1"/>
    <x v="14"/>
    <n v="1.0116833333333335"/>
    <n v="1533.0250000000001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1898"/>
    <b v="0"/>
    <n v="24"/>
    <b v="1"/>
    <x v="4"/>
    <n v="1.0116666666666667"/>
    <n v="1529.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899"/>
    <b v="0"/>
    <n v="17"/>
    <b v="1"/>
    <x v="12"/>
    <n v="1.0116666666666667"/>
    <n v="152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1900"/>
    <b v="0"/>
    <n v="26"/>
    <b v="1"/>
    <x v="12"/>
    <n v="1.0116666666666667"/>
    <n v="1530.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1901"/>
    <b v="0"/>
    <n v="37"/>
    <b v="1"/>
    <x v="4"/>
    <n v="1.0115151515151515"/>
    <n v="85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1902"/>
    <b v="0"/>
    <n v="98"/>
    <b v="1"/>
    <x v="4"/>
    <n v="1.0115000000000001"/>
    <n v="5106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1903"/>
    <b v="1"/>
    <n v="123"/>
    <b v="1"/>
    <x v="11"/>
    <n v="1.0114333333333334"/>
    <n v="7647.2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1904"/>
    <b v="0"/>
    <n v="69"/>
    <b v="1"/>
    <x v="10"/>
    <n v="1.0114285714285713"/>
    <n v="1804.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1905"/>
    <b v="1"/>
    <n v="23"/>
    <b v="1"/>
    <x v="4"/>
    <n v="1.0113333333333334"/>
    <n v="1528.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1906"/>
    <b v="0"/>
    <n v="17"/>
    <b v="1"/>
    <x v="20"/>
    <n v="1.0111111111111111"/>
    <n v="2283.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907"/>
    <b v="0"/>
    <n v="6"/>
    <b v="1"/>
    <x v="9"/>
    <n v="1.0109999999999999"/>
    <n v="508.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1908"/>
    <b v="0"/>
    <n v="54"/>
    <b v="1"/>
    <x v="4"/>
    <n v="1.0109999999999999"/>
    <n v="2554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909"/>
    <b v="0"/>
    <n v="18"/>
    <b v="1"/>
    <x v="2"/>
    <n v="1.0106666666666666"/>
    <n v="38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1910"/>
    <b v="0"/>
    <n v="241"/>
    <b v="1"/>
    <x v="14"/>
    <n v="1.0105"/>
    <n v="1527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1911"/>
    <b v="0"/>
    <n v="77"/>
    <b v="1"/>
    <x v="4"/>
    <n v="1.0105"/>
    <n v="4080.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912"/>
    <b v="1"/>
    <n v="405"/>
    <b v="1"/>
    <x v="9"/>
    <n v="1.0103500000000001"/>
    <n v="8285.299999999999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913"/>
    <b v="0"/>
    <n v="121"/>
    <b v="1"/>
    <x v="0"/>
    <n v="1.0102"/>
    <n v="258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1914"/>
    <b v="0"/>
    <n v="91"/>
    <b v="1"/>
    <x v="20"/>
    <n v="1.010154"/>
    <n v="2570.885000000000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1915"/>
    <b v="1"/>
    <n v="28"/>
    <b v="1"/>
    <x v="5"/>
    <n v="1.0101333333333333"/>
    <n v="380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1916"/>
    <b v="0"/>
    <n v="39"/>
    <b v="1"/>
    <x v="13"/>
    <n v="1.0100533333333332"/>
    <n v="777.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917"/>
    <b v="0"/>
    <n v="92"/>
    <b v="1"/>
    <x v="2"/>
    <n v="1.01004125"/>
    <n v="4086.16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1918"/>
    <b v="0"/>
    <n v="52"/>
    <b v="1"/>
    <x v="16"/>
    <n v="1.01"/>
    <n v="507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919"/>
    <b v="0"/>
    <n v="31"/>
    <b v="1"/>
    <x v="4"/>
    <n v="1.01"/>
    <n v="1025.5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920"/>
    <b v="0"/>
    <n v="38"/>
    <b v="1"/>
    <x v="2"/>
    <n v="1.01"/>
    <n v="10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1921"/>
    <b v="1"/>
    <n v="104"/>
    <b v="1"/>
    <x v="4"/>
    <n v="1.01"/>
    <n v="1819.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1922"/>
    <b v="1"/>
    <n v="41"/>
    <b v="1"/>
    <x v="4"/>
    <n v="1.01"/>
    <n v="2040.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1923"/>
    <b v="0"/>
    <n v="38"/>
    <b v="1"/>
    <x v="4"/>
    <n v="1.01"/>
    <n v="1281.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1924"/>
    <b v="0"/>
    <n v="21"/>
    <b v="1"/>
    <x v="4"/>
    <n v="1.01"/>
    <n v="1020.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1925"/>
    <b v="0"/>
    <n v="36"/>
    <b v="1"/>
    <x v="4"/>
    <n v="1.01"/>
    <n v="1533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1926"/>
    <b v="0"/>
    <n v="47"/>
    <b v="1"/>
    <x v="4"/>
    <n v="1.01"/>
    <n v="1538.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1927"/>
    <b v="0"/>
    <n v="39"/>
    <b v="1"/>
    <x v="4"/>
    <n v="1.01"/>
    <n v="1029.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1928"/>
    <b v="0"/>
    <n v="56"/>
    <b v="1"/>
    <x v="4"/>
    <n v="1.01"/>
    <n v="103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1929"/>
    <b v="0"/>
    <n v="27"/>
    <b v="1"/>
    <x v="4"/>
    <n v="1.0095190476190474"/>
    <n v="1073.4949999999999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930"/>
    <b v="0"/>
    <n v="41"/>
    <b v="1"/>
    <x v="16"/>
    <n v="1.0093333333333334"/>
    <n v="3048.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931"/>
    <b v="0"/>
    <n v="46"/>
    <b v="1"/>
    <x v="2"/>
    <n v="1.009304"/>
    <n v="2546.260000000000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932"/>
    <b v="0"/>
    <n v="88"/>
    <b v="1"/>
    <x v="2"/>
    <n v="1.00925"/>
    <n v="2062.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1933"/>
    <b v="0"/>
    <n v="62"/>
    <b v="1"/>
    <x v="20"/>
    <n v="1.0092000000000001"/>
    <n v="507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1934"/>
    <b v="0"/>
    <n v="92"/>
    <b v="1"/>
    <x v="13"/>
    <n v="1.0090416666666666"/>
    <n v="2426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1935"/>
    <b v="0"/>
    <n v="206"/>
    <b v="1"/>
    <x v="14"/>
    <n v="1.009027027027027"/>
    <n v="9436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936"/>
    <b v="0"/>
    <n v="81"/>
    <b v="1"/>
    <x v="13"/>
    <n v="1.008955223880597"/>
    <n v="1730.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937"/>
    <b v="0"/>
    <n v="39"/>
    <b v="1"/>
    <x v="20"/>
    <n v="1.0088571428571429"/>
    <n v="178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1938"/>
    <b v="1"/>
    <n v="151"/>
    <b v="1"/>
    <x v="4"/>
    <n v="1.0088571428571429"/>
    <n v="3606.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1939"/>
    <b v="0"/>
    <n v="69"/>
    <b v="1"/>
    <x v="13"/>
    <n v="1.00880375"/>
    <n v="4069.715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1940"/>
    <b v="0"/>
    <n v="62"/>
    <b v="1"/>
    <x v="12"/>
    <n v="1.0087999999999999"/>
    <n v="50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1941"/>
    <b v="0"/>
    <n v="56"/>
    <b v="1"/>
    <x v="4"/>
    <n v="1.00875"/>
    <n v="2045.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942"/>
    <b v="0"/>
    <n v="62"/>
    <b v="1"/>
    <x v="9"/>
    <n v="1.0086153846153847"/>
    <n v="658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943"/>
    <b v="0"/>
    <n v="40"/>
    <b v="1"/>
    <x v="4"/>
    <n v="1.0085714285714287"/>
    <n v="17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1944"/>
    <b v="0"/>
    <n v="48"/>
    <b v="1"/>
    <x v="2"/>
    <n v="1.0085533333333332"/>
    <n v="1536.8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1945"/>
    <b v="0"/>
    <n v="158"/>
    <b v="1"/>
    <x v="4"/>
    <n v="1.0085"/>
    <n v="5121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1946"/>
    <b v="0"/>
    <n v="150"/>
    <b v="1"/>
    <x v="18"/>
    <n v="1.0084615384615385"/>
    <n v="3352.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1947"/>
    <b v="0"/>
    <n v="130"/>
    <b v="1"/>
    <x v="11"/>
    <n v="1.0084571428571429"/>
    <n v="17713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1948"/>
    <b v="1"/>
    <n v="59"/>
    <b v="1"/>
    <x v="4"/>
    <n v="1.0084"/>
    <n v="7592.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1949"/>
    <b v="0"/>
    <n v="100"/>
    <b v="1"/>
    <x v="4"/>
    <n v="1.00824"/>
    <n v="5046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1950"/>
    <b v="0"/>
    <n v="57"/>
    <b v="1"/>
    <x v="18"/>
    <n v="1.0082"/>
    <n v="254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1951"/>
    <b v="1"/>
    <n v="316"/>
    <b v="1"/>
    <x v="14"/>
    <n v="1.0080333333333333"/>
    <n v="15278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1952"/>
    <b v="0"/>
    <n v="71"/>
    <b v="1"/>
    <x v="4"/>
    <n v="1.008"/>
    <n v="1295.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1953"/>
    <b v="0"/>
    <n v="40"/>
    <b v="1"/>
    <x v="4"/>
    <n v="1.008"/>
    <n v="128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1954"/>
    <b v="0"/>
    <n v="44"/>
    <b v="1"/>
    <x v="4"/>
    <n v="1.008"/>
    <n v="254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1955"/>
    <b v="1"/>
    <n v="200"/>
    <b v="1"/>
    <x v="4"/>
    <n v="1.0079166666666666"/>
    <n v="6147.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956"/>
    <b v="0"/>
    <n v="68"/>
    <b v="1"/>
    <x v="11"/>
    <n v="1.0078823529411765"/>
    <n v="4317.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1957"/>
    <b v="1"/>
    <n v="269"/>
    <b v="1"/>
    <x v="4"/>
    <n v="1.0078754285714286"/>
    <n v="17772.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958"/>
    <b v="0"/>
    <n v="20"/>
    <b v="1"/>
    <x v="7"/>
    <n v="1.0075000000000001"/>
    <n v="1017.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1959"/>
    <b v="0"/>
    <n v="22"/>
    <b v="1"/>
    <x v="13"/>
    <n v="1.0075000000000001"/>
    <n v="1018.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1960"/>
    <b v="0"/>
    <n v="21"/>
    <b v="1"/>
    <x v="4"/>
    <n v="1.0075000000000001"/>
    <n v="101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961"/>
    <b v="0"/>
    <n v="13"/>
    <b v="1"/>
    <x v="4"/>
    <n v="1.0075000000000001"/>
    <n v="2021.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962"/>
    <b v="0"/>
    <n v="33"/>
    <b v="1"/>
    <x v="4"/>
    <n v="1.0075000000000001"/>
    <n v="10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1963"/>
    <b v="0"/>
    <n v="46"/>
    <b v="1"/>
    <x v="4"/>
    <n v="1.0074285714285713"/>
    <n v="17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1964"/>
    <b v="1"/>
    <n v="7"/>
    <b v="1"/>
    <x v="14"/>
    <n v="1.0073333333333334"/>
    <n v="75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965"/>
    <b v="1"/>
    <n v="73"/>
    <b v="1"/>
    <x v="12"/>
    <n v="1.007161125319693"/>
    <n v="2005.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1966"/>
    <b v="0"/>
    <n v="41"/>
    <b v="1"/>
    <x v="12"/>
    <n v="1.0071428571428571"/>
    <n v="2135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1967"/>
    <b v="0"/>
    <n v="21"/>
    <b v="1"/>
    <x v="4"/>
    <n v="1.0071428571428571"/>
    <n v="3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1968"/>
    <b v="0"/>
    <n v="196"/>
    <b v="1"/>
    <x v="4"/>
    <n v="1.0071379999999999"/>
    <n v="2615.8449999999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1969"/>
    <b v="1"/>
    <n v="113"/>
    <b v="1"/>
    <x v="13"/>
    <n v="1.0070033333333335"/>
    <n v="3077.5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970"/>
    <b v="0"/>
    <n v="35"/>
    <b v="1"/>
    <x v="13"/>
    <n v="1.0069999999999999"/>
    <n v="2031.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971"/>
    <b v="0"/>
    <n v="44"/>
    <b v="1"/>
    <x v="2"/>
    <n v="1.0069333333333335"/>
    <n v="3042.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972"/>
    <b v="1"/>
    <n v="141"/>
    <b v="1"/>
    <x v="9"/>
    <n v="1.0067894736842105"/>
    <n v="963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973"/>
    <b v="0"/>
    <n v="77"/>
    <b v="1"/>
    <x v="7"/>
    <n v="1.0067349999999999"/>
    <n v="1045.235000000000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974"/>
    <b v="0"/>
    <n v="36"/>
    <b v="1"/>
    <x v="16"/>
    <n v="1.0066666666666666"/>
    <n v="77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975"/>
    <b v="0"/>
    <n v="70"/>
    <b v="1"/>
    <x v="7"/>
    <n v="1.0066666666666666"/>
    <n v="23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1976"/>
    <b v="0"/>
    <n v="42"/>
    <b v="1"/>
    <x v="4"/>
    <n v="1.0066666666666666"/>
    <n v="776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1977"/>
    <b v="0"/>
    <n v="20"/>
    <b v="1"/>
    <x v="4"/>
    <n v="1.0066666666666666"/>
    <n v="7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978"/>
    <b v="0"/>
    <n v="96"/>
    <b v="1"/>
    <x v="2"/>
    <n v="1.0066250000000001"/>
    <n v="4074.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1979"/>
    <b v="0"/>
    <n v="69"/>
    <b v="1"/>
    <x v="4"/>
    <n v="1.0065"/>
    <n v="50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1980"/>
    <b v="0"/>
    <n v="20"/>
    <b v="1"/>
    <x v="4"/>
    <n v="1.00644"/>
    <n v="261.6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1981"/>
    <b v="1"/>
    <n v="142"/>
    <b v="1"/>
    <x v="14"/>
    <n v="1.0064"/>
    <n v="1013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1982"/>
    <b v="0"/>
    <n v="104"/>
    <b v="1"/>
    <x v="14"/>
    <n v="1.0063392857142857"/>
    <n v="113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83"/>
    <b v="1"/>
    <n v="23"/>
    <b v="1"/>
    <x v="0"/>
    <n v="1.0063375000000001"/>
    <n v="414.0350000000000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1984"/>
    <b v="0"/>
    <n v="193"/>
    <b v="1"/>
    <x v="14"/>
    <n v="1.0061"/>
    <n v="10157.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1985"/>
    <b v="0"/>
    <n v="154"/>
    <b v="1"/>
    <x v="2"/>
    <n v="1.0060706666666666"/>
    <n v="7622.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1986"/>
    <b v="0"/>
    <n v="30"/>
    <b v="1"/>
    <x v="4"/>
    <n v="1.0060606060606061"/>
    <n v="8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1987"/>
    <b v="0"/>
    <n v="19"/>
    <b v="1"/>
    <x v="2"/>
    <n v="1.006"/>
    <n v="512.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1988"/>
    <b v="0"/>
    <n v="110"/>
    <b v="1"/>
    <x v="4"/>
    <n v="1.006"/>
    <n v="1011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989"/>
    <b v="0"/>
    <n v="81"/>
    <b v="1"/>
    <x v="7"/>
    <n v="1.0058763157894737"/>
    <n v="1951.66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1990"/>
    <b v="0"/>
    <n v="30"/>
    <b v="1"/>
    <x v="12"/>
    <n v="1.0057142857142858"/>
    <n v="3535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991"/>
    <b v="0"/>
    <n v="21"/>
    <b v="1"/>
    <x v="3"/>
    <n v="1.0056666666666667"/>
    <n v="15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1992"/>
    <b v="0"/>
    <n v="34"/>
    <b v="1"/>
    <x v="4"/>
    <n v="1.0056666666666667"/>
    <n v="1525.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1993"/>
    <b v="0"/>
    <n v="15"/>
    <b v="1"/>
    <x v="4"/>
    <n v="1.0055555555555555"/>
    <n v="4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1994"/>
    <b v="0"/>
    <n v="105"/>
    <b v="1"/>
    <x v="3"/>
    <n v="1.00528"/>
    <n v="12618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995"/>
    <b v="0"/>
    <n v="19"/>
    <b v="1"/>
    <x v="16"/>
    <n v="1.0049999999999999"/>
    <n v="1517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996"/>
    <b v="0"/>
    <n v="27"/>
    <b v="1"/>
    <x v="6"/>
    <n v="1.0049999999999999"/>
    <n v="25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997"/>
    <b v="0"/>
    <n v="32"/>
    <b v="1"/>
    <x v="2"/>
    <n v="1.0049999999999999"/>
    <n v="10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1998"/>
    <b v="0"/>
    <n v="27"/>
    <b v="1"/>
    <x v="12"/>
    <n v="1.0049999999999999"/>
    <n v="5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1999"/>
    <b v="0"/>
    <n v="17"/>
    <b v="1"/>
    <x v="4"/>
    <n v="1.0049999999999999"/>
    <n v="5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2000"/>
    <b v="0"/>
    <n v="11"/>
    <b v="1"/>
    <x v="4"/>
    <n v="1.0049999999999999"/>
    <n v="10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2001"/>
    <b v="0"/>
    <n v="33"/>
    <b v="1"/>
    <x v="4"/>
    <n v="1.0049999999999999"/>
    <n v="1021.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2002"/>
    <b v="0"/>
    <n v="27"/>
    <b v="1"/>
    <x v="6"/>
    <n v="1.0049377777777779"/>
    <n v="2274.6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2003"/>
    <b v="0"/>
    <n v="41"/>
    <b v="1"/>
    <x v="4"/>
    <n v="1.0047999999999999"/>
    <n v="2532.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2004"/>
    <b v="1"/>
    <n v="50"/>
    <b v="1"/>
    <x v="2"/>
    <n v="1.0047368421052632"/>
    <n v="4797.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2005"/>
    <b v="0"/>
    <n v="28"/>
    <b v="1"/>
    <x v="3"/>
    <n v="1.0046666666666666"/>
    <n v="15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2006"/>
    <b v="1"/>
    <n v="108"/>
    <b v="1"/>
    <x v="14"/>
    <n v="1.0045999999999999"/>
    <n v="507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2007"/>
    <b v="1"/>
    <n v="49"/>
    <b v="1"/>
    <x v="4"/>
    <n v="1.0045454545454546"/>
    <n v="168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2008"/>
    <b v="0"/>
    <n v="20"/>
    <b v="1"/>
    <x v="4"/>
    <n v="1.0045454545454546"/>
    <n v="1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2009"/>
    <b v="0"/>
    <n v="61"/>
    <b v="1"/>
    <x v="4"/>
    <n v="1.0044999999999999"/>
    <n v="2039.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2010"/>
    <b v="0"/>
    <n v="28"/>
    <b v="1"/>
    <x v="20"/>
    <n v="1.0044999999999999"/>
    <n v="3027.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2011"/>
    <b v="0"/>
    <n v="60"/>
    <b v="1"/>
    <x v="2"/>
    <n v="1.0044440000000001"/>
    <n v="1285.555000000000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2012"/>
    <b v="0"/>
    <n v="73"/>
    <b v="1"/>
    <x v="14"/>
    <n v="1.004375"/>
    <n v="4054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2013"/>
    <b v="0"/>
    <n v="99"/>
    <b v="1"/>
    <x v="2"/>
    <n v="1.0043200000000001"/>
    <n v="6326.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2014"/>
    <b v="0"/>
    <n v="67"/>
    <b v="1"/>
    <x v="9"/>
    <n v="1.0041666666666667"/>
    <n v="304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2015"/>
    <b v="0"/>
    <n v="85"/>
    <b v="1"/>
    <x v="4"/>
    <n v="1.0041"/>
    <n v="506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2016"/>
    <b v="0"/>
    <n v="16"/>
    <b v="1"/>
    <x v="6"/>
    <n v="1.004"/>
    <n v="25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017"/>
    <b v="0"/>
    <n v="61"/>
    <b v="1"/>
    <x v="18"/>
    <n v="1.004"/>
    <n v="2289.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2018"/>
    <b v="1"/>
    <n v="34"/>
    <b v="1"/>
    <x v="4"/>
    <n v="1.004"/>
    <n v="177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019"/>
    <b v="0"/>
    <n v="8"/>
    <b v="1"/>
    <x v="4"/>
    <n v="1.004"/>
    <n v="129.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2020"/>
    <b v="0"/>
    <n v="115"/>
    <b v="1"/>
    <x v="4"/>
    <n v="1.0039275000000001"/>
    <n v="2065.35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021"/>
    <b v="0"/>
    <n v="73"/>
    <b v="1"/>
    <x v="4"/>
    <n v="1.003825"/>
    <n v="201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022"/>
    <b v="0"/>
    <n v="97"/>
    <b v="1"/>
    <x v="4"/>
    <n v="1.0037894736842106"/>
    <n v="4816.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2023"/>
    <b v="1"/>
    <n v="325"/>
    <b v="1"/>
    <x v="14"/>
    <n v="1.0036639999999999"/>
    <n v="27763.2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024"/>
    <b v="1"/>
    <n v="218"/>
    <b v="1"/>
    <x v="12"/>
    <n v="1.00352"/>
    <n v="1265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2025"/>
    <b v="1"/>
    <n v="134"/>
    <b v="1"/>
    <x v="4"/>
    <n v="1.0035142857142858"/>
    <n v="17628.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026"/>
    <b v="0"/>
    <n v="71"/>
    <b v="1"/>
    <x v="16"/>
    <n v="1.0035000000000001"/>
    <n v="6056.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2027"/>
    <b v="0"/>
    <n v="140"/>
    <b v="1"/>
    <x v="15"/>
    <n v="1.0035000000000001"/>
    <n v="1010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028"/>
    <b v="0"/>
    <n v="38"/>
    <b v="1"/>
    <x v="13"/>
    <n v="1.0035000000000001"/>
    <n v="1022.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2029"/>
    <b v="0"/>
    <n v="48"/>
    <b v="1"/>
    <x v="7"/>
    <n v="1.0033493333333334"/>
    <n v="3786.5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030"/>
    <b v="0"/>
    <n v="8"/>
    <b v="1"/>
    <x v="2"/>
    <n v="1.0033333333333334"/>
    <n v="154.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31"/>
    <b v="0"/>
    <n v="32"/>
    <b v="1"/>
    <x v="13"/>
    <n v="1.0033333333333334"/>
    <n v="302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032"/>
    <b v="0"/>
    <n v="39"/>
    <b v="1"/>
    <x v="4"/>
    <n v="1.0033333333333334"/>
    <n v="77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033"/>
    <b v="0"/>
    <n v="80"/>
    <b v="1"/>
    <x v="18"/>
    <n v="1.00325"/>
    <n v="40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2034"/>
    <b v="0"/>
    <n v="63"/>
    <b v="1"/>
    <x v="4"/>
    <n v="1.0032000000000001"/>
    <n v="2539.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2035"/>
    <b v="0"/>
    <n v="75"/>
    <b v="1"/>
    <x v="13"/>
    <n v="1.003125"/>
    <n v="1642.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2036"/>
    <b v="0"/>
    <n v="91"/>
    <b v="1"/>
    <x v="4"/>
    <n v="1.0031000000000001"/>
    <n v="5061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037"/>
    <b v="0"/>
    <n v="22"/>
    <b v="1"/>
    <x v="12"/>
    <n v="1.0029999999999999"/>
    <n v="512.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2038"/>
    <b v="0"/>
    <n v="79"/>
    <b v="1"/>
    <x v="4"/>
    <n v="1.002909090909091"/>
    <n v="2797.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2039"/>
    <b v="0"/>
    <n v="10"/>
    <b v="1"/>
    <x v="20"/>
    <n v="1.0028571428571429"/>
    <n v="180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2040"/>
    <b v="1"/>
    <n v="12"/>
    <b v="1"/>
    <x v="4"/>
    <n v="1.0027777777777778"/>
    <n v="908.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041"/>
    <b v="0"/>
    <n v="108"/>
    <b v="1"/>
    <x v="4"/>
    <n v="1.0026999999999999"/>
    <n v="5067.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2042"/>
    <b v="0"/>
    <n v="92"/>
    <b v="1"/>
    <x v="2"/>
    <n v="1.0026666666666666"/>
    <n v="380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2043"/>
    <b v="0"/>
    <n v="207"/>
    <b v="1"/>
    <x v="4"/>
    <n v="1.0026489999999999"/>
    <n v="5116.7449999999999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2044"/>
    <b v="0"/>
    <n v="71"/>
    <b v="1"/>
    <x v="4"/>
    <n v="1.0026315789473683"/>
    <n v="479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2045"/>
    <b v="0"/>
    <n v="44"/>
    <b v="1"/>
    <x v="15"/>
    <n v="1.0024999999999999"/>
    <n v="1024.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046"/>
    <b v="0"/>
    <n v="59"/>
    <b v="1"/>
    <x v="18"/>
    <n v="1.0024999999999999"/>
    <n v="504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2047"/>
    <b v="0"/>
    <n v="30"/>
    <b v="1"/>
    <x v="4"/>
    <n v="1.0024999999999999"/>
    <n v="1017.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2048"/>
    <b v="0"/>
    <n v="14"/>
    <b v="1"/>
    <x v="20"/>
    <n v="1.0024999999999999"/>
    <n v="1009.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2049"/>
    <b v="0"/>
    <n v="52"/>
    <b v="1"/>
    <x v="14"/>
    <n v="1.0024761904761905"/>
    <n v="528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2050"/>
    <b v="0"/>
    <n v="89"/>
    <b v="1"/>
    <x v="16"/>
    <n v="1.0024604569420035"/>
    <n v="14304.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2051"/>
    <b v="0"/>
    <n v="25"/>
    <b v="1"/>
    <x v="4"/>
    <n v="1.0024500000000001"/>
    <n v="2518.6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052"/>
    <b v="0"/>
    <n v="69"/>
    <b v="1"/>
    <x v="4"/>
    <n v="1.0024444444444445"/>
    <n v="229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2053"/>
    <b v="0"/>
    <n v="70"/>
    <b v="1"/>
    <x v="16"/>
    <n v="1.0024166666666667"/>
    <n v="6049.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54"/>
    <b v="0"/>
    <n v="25"/>
    <b v="1"/>
    <x v="16"/>
    <n v="1.002"/>
    <n v="1014.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2055"/>
    <b v="0"/>
    <n v="17"/>
    <b v="1"/>
    <x v="4"/>
    <n v="1.002"/>
    <n v="1010.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056"/>
    <b v="0"/>
    <n v="8"/>
    <b v="1"/>
    <x v="4"/>
    <n v="1.002"/>
    <n v="254.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2057"/>
    <b v="0"/>
    <n v="13"/>
    <b v="1"/>
    <x v="14"/>
    <n v="1.0016666666666667"/>
    <n v="30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2058"/>
    <b v="0"/>
    <n v="32"/>
    <b v="1"/>
    <x v="2"/>
    <n v="1.0016666666666667"/>
    <n v="767.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2059"/>
    <b v="0"/>
    <n v="48"/>
    <b v="1"/>
    <x v="2"/>
    <n v="1.0016"/>
    <n v="1004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060"/>
    <b v="0"/>
    <n v="43"/>
    <b v="1"/>
    <x v="4"/>
    <n v="1.0015624999999999"/>
    <n v="16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2061"/>
    <b v="0"/>
    <n v="28"/>
    <b v="1"/>
    <x v="2"/>
    <n v="1.00149"/>
    <n v="514.74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2062"/>
    <b v="0"/>
    <n v="33"/>
    <b v="1"/>
    <x v="16"/>
    <n v="1.0012570000000001"/>
    <n v="10029.0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063"/>
    <b v="0"/>
    <n v="113"/>
    <b v="1"/>
    <x v="4"/>
    <n v="1.00125"/>
    <n v="4061.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2064"/>
    <b v="0"/>
    <n v="33"/>
    <b v="1"/>
    <x v="4"/>
    <n v="1.00125"/>
    <n v="201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065"/>
    <b v="0"/>
    <n v="38"/>
    <b v="1"/>
    <x v="2"/>
    <n v="1.0012000000000001"/>
    <n v="1270.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066"/>
    <b v="0"/>
    <n v="57"/>
    <b v="1"/>
    <x v="1"/>
    <n v="1.0012000000000001"/>
    <n v="128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2067"/>
    <b v="1"/>
    <n v="47"/>
    <b v="1"/>
    <x v="4"/>
    <n v="1.0011666666666668"/>
    <n v="302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2068"/>
    <b v="1"/>
    <n v="119"/>
    <b v="1"/>
    <x v="4"/>
    <n v="1.0011000000000001"/>
    <n v="10070.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069"/>
    <b v="0"/>
    <n v="25"/>
    <b v="1"/>
    <x v="2"/>
    <n v="1.0009999999999999"/>
    <n v="5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070"/>
    <b v="0"/>
    <n v="25"/>
    <b v="1"/>
    <x v="13"/>
    <n v="1.0009999999999999"/>
    <n v="5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071"/>
    <b v="0"/>
    <n v="21"/>
    <b v="1"/>
    <x v="18"/>
    <n v="1.0009999999999999"/>
    <n v="151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2072"/>
    <b v="0"/>
    <n v="21"/>
    <b v="1"/>
    <x v="4"/>
    <n v="1.00099"/>
    <n v="510.99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2073"/>
    <b v="0"/>
    <n v="125"/>
    <b v="1"/>
    <x v="4"/>
    <n v="1.0008673425918038"/>
    <n v="5936.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2074"/>
    <b v="0"/>
    <n v="26"/>
    <b v="1"/>
    <x v="2"/>
    <n v="1.0007692307692309"/>
    <n v="663.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2075"/>
    <b v="0"/>
    <n v="31"/>
    <b v="1"/>
    <x v="4"/>
    <n v="1.0007692307692309"/>
    <n v="326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2076"/>
    <b v="0"/>
    <n v="44"/>
    <b v="1"/>
    <x v="4"/>
    <n v="1.0007272727272727"/>
    <n v="2774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2077"/>
    <b v="0"/>
    <n v="40"/>
    <b v="1"/>
    <x v="2"/>
    <n v="1.0006666666666666"/>
    <n v="15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078"/>
    <b v="0"/>
    <n v="14"/>
    <b v="1"/>
    <x v="2"/>
    <n v="1.0006666666666666"/>
    <n v="757.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2079"/>
    <b v="0"/>
    <n v="73"/>
    <b v="1"/>
    <x v="4"/>
    <n v="1.0005999999999999"/>
    <n v="253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080"/>
    <b v="0"/>
    <n v="38"/>
    <b v="1"/>
    <x v="13"/>
    <n v="1.0005066666666667"/>
    <n v="769.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2081"/>
    <b v="1"/>
    <n v="35"/>
    <b v="1"/>
    <x v="4"/>
    <n v="1.0004999999999999"/>
    <n v="10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2082"/>
    <b v="0"/>
    <n v="49"/>
    <b v="1"/>
    <x v="4"/>
    <n v="1.0004999999999999"/>
    <n v="2025.5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2083"/>
    <b v="0"/>
    <n v="12"/>
    <b v="1"/>
    <x v="16"/>
    <n v="1.0004342857142856"/>
    <n v="1756.7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2084"/>
    <b v="0"/>
    <n v="55"/>
    <b v="1"/>
    <x v="15"/>
    <n v="1.0004285714285714"/>
    <n v="352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2085"/>
    <b v="0"/>
    <n v="41"/>
    <b v="1"/>
    <x v="4"/>
    <n v="1.0004"/>
    <n v="127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2086"/>
    <b v="0"/>
    <n v="558"/>
    <b v="1"/>
    <x v="4"/>
    <n v="1.0003599999999999"/>
    <n v="5029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2087"/>
    <b v="0"/>
    <n v="30"/>
    <b v="1"/>
    <x v="2"/>
    <n v="1.0003299999999999"/>
    <n v="1015.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2088"/>
    <b v="0"/>
    <n v="28"/>
    <b v="1"/>
    <x v="2"/>
    <n v="1.0002"/>
    <n v="2514.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089"/>
    <b v="0"/>
    <n v="37"/>
    <b v="1"/>
    <x v="4"/>
    <n v="1.0001333333333333"/>
    <n v="768.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2090"/>
    <b v="0"/>
    <n v="100"/>
    <b v="1"/>
    <x v="6"/>
    <n v="1.0001249999999999"/>
    <n v="2050.2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2091"/>
    <b v="0"/>
    <n v="19"/>
    <b v="1"/>
    <x v="4"/>
    <n v="1.0001249999999999"/>
    <n v="4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2092"/>
    <b v="0"/>
    <n v="64"/>
    <b v="1"/>
    <x v="4"/>
    <n v="1.0001100000000001"/>
    <n v="3032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2093"/>
    <b v="1"/>
    <n v="122"/>
    <b v="1"/>
    <x v="10"/>
    <n v="1.0000828571428571"/>
    <n v="3561.2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094"/>
    <b v="0"/>
    <n v="38"/>
    <b v="1"/>
    <x v="13"/>
    <n v="1.0000360000000001"/>
    <n v="2519.0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2095"/>
    <b v="0"/>
    <n v="20"/>
    <b v="1"/>
    <x v="4"/>
    <n v="1.0000100000000001"/>
    <n v="510.0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2096"/>
    <b v="0"/>
    <n v="45"/>
    <b v="1"/>
    <x v="4"/>
    <n v="1.0000058823529412"/>
    <n v="872.50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2097"/>
    <b v="0"/>
    <n v="1"/>
    <b v="0"/>
    <x v="22"/>
    <n v="1"/>
    <n v="250.5"/>
  </r>
  <r>
    <n v="1689"/>
    <s v="Fly Away"/>
    <s v="Praising the Living God in the second half of life."/>
    <n v="2400"/>
    <n v="2400"/>
    <x v="2"/>
    <s v="US"/>
    <s v="USD"/>
    <n v="1489700230"/>
    <d v="2017-03-16T21:37:10"/>
    <n v="1487111830"/>
    <x v="2098"/>
    <b v="0"/>
    <n v="14"/>
    <b v="0"/>
    <x v="21"/>
    <n v="1"/>
    <n v="120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2099"/>
    <b v="0"/>
    <n v="1"/>
    <b v="1"/>
    <x v="16"/>
    <n v="1"/>
    <n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2100"/>
    <b v="0"/>
    <n v="19"/>
    <b v="1"/>
    <x v="16"/>
    <n v="1"/>
    <n v="1009.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2101"/>
    <b v="0"/>
    <n v="15"/>
    <b v="1"/>
    <x v="16"/>
    <n v="1"/>
    <n v="1007.5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2102"/>
    <b v="0"/>
    <n v="87"/>
    <b v="1"/>
    <x v="16"/>
    <n v="1"/>
    <n v="6043.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2103"/>
    <b v="0"/>
    <n v="22"/>
    <b v="1"/>
    <x v="16"/>
    <n v="1"/>
    <n v="3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2104"/>
    <b v="0"/>
    <n v="18"/>
    <b v="1"/>
    <x v="6"/>
    <n v="1"/>
    <n v="45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2105"/>
    <b v="0"/>
    <n v="7"/>
    <b v="1"/>
    <x v="6"/>
    <n v="1"/>
    <n v="253.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2106"/>
    <b v="0"/>
    <n v="26"/>
    <b v="1"/>
    <x v="6"/>
    <n v="1"/>
    <n v="25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2107"/>
    <b v="0"/>
    <n v="35"/>
    <b v="1"/>
    <x v="6"/>
    <n v="1"/>
    <n v="1767.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108"/>
    <b v="1"/>
    <n v="50"/>
    <b v="1"/>
    <x v="14"/>
    <n v="1"/>
    <n v="252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2109"/>
    <b v="0"/>
    <n v="14"/>
    <b v="1"/>
    <x v="14"/>
    <n v="1"/>
    <n v="5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2110"/>
    <b v="0"/>
    <n v="12"/>
    <b v="1"/>
    <x v="4"/>
    <n v="1"/>
    <n v="600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2111"/>
    <b v="0"/>
    <n v="31"/>
    <b v="1"/>
    <x v="4"/>
    <n v="1"/>
    <n v="2015.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2112"/>
    <b v="0"/>
    <n v="14"/>
    <b v="1"/>
    <x v="2"/>
    <n v="1"/>
    <n v="35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2113"/>
    <b v="0"/>
    <n v="18"/>
    <b v="1"/>
    <x v="2"/>
    <n v="1"/>
    <n v="275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2114"/>
    <b v="0"/>
    <n v="43"/>
    <b v="1"/>
    <x v="2"/>
    <n v="1"/>
    <n v="2271.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2115"/>
    <b v="0"/>
    <n v="78"/>
    <b v="1"/>
    <x v="2"/>
    <n v="1"/>
    <n v="8780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2116"/>
    <b v="0"/>
    <n v="1"/>
    <b v="1"/>
    <x v="17"/>
    <n v="1"/>
    <n v="5.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2117"/>
    <b v="0"/>
    <n v="16"/>
    <b v="1"/>
    <x v="17"/>
    <n v="1"/>
    <n v="15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2118"/>
    <b v="0"/>
    <n v="10"/>
    <b v="1"/>
    <x v="17"/>
    <n v="1"/>
    <n v="15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2119"/>
    <b v="0"/>
    <n v="24"/>
    <b v="1"/>
    <x v="17"/>
    <n v="1"/>
    <n v="61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2120"/>
    <b v="0"/>
    <n v="50"/>
    <b v="1"/>
    <x v="4"/>
    <n v="1"/>
    <n v="127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2121"/>
    <b v="0"/>
    <n v="5"/>
    <b v="1"/>
    <x v="15"/>
    <n v="1"/>
    <n v="102.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2122"/>
    <b v="0"/>
    <n v="58"/>
    <b v="1"/>
    <x v="2"/>
    <n v="1"/>
    <n v="50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2123"/>
    <b v="0"/>
    <n v="19"/>
    <b v="1"/>
    <x v="2"/>
    <n v="1"/>
    <n v="909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2124"/>
    <b v="0"/>
    <n v="28"/>
    <b v="1"/>
    <x v="7"/>
    <n v="1"/>
    <n v="61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2125"/>
    <b v="0"/>
    <n v="11"/>
    <b v="1"/>
    <x v="2"/>
    <n v="1"/>
    <n v="155.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2126"/>
    <b v="0"/>
    <n v="19"/>
    <b v="1"/>
    <x v="2"/>
    <n v="1"/>
    <n v="509.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2127"/>
    <b v="0"/>
    <n v="22"/>
    <b v="1"/>
    <x v="2"/>
    <n v="1"/>
    <n v="15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128"/>
    <b v="0"/>
    <n v="22"/>
    <b v="1"/>
    <x v="13"/>
    <n v="1"/>
    <n v="126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129"/>
    <b v="0"/>
    <n v="38"/>
    <b v="1"/>
    <x v="13"/>
    <n v="1"/>
    <n v="151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30"/>
    <b v="0"/>
    <n v="11"/>
    <b v="1"/>
    <x v="13"/>
    <n v="1"/>
    <n v="155.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31"/>
    <b v="0"/>
    <n v="7"/>
    <b v="1"/>
    <x v="2"/>
    <n v="1"/>
    <n v="8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32"/>
    <b v="0"/>
    <n v="13"/>
    <b v="1"/>
    <x v="2"/>
    <n v="1"/>
    <n v="506.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133"/>
    <b v="0"/>
    <n v="7"/>
    <b v="1"/>
    <x v="10"/>
    <n v="1"/>
    <n v="1003.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134"/>
    <b v="0"/>
    <n v="52"/>
    <b v="1"/>
    <x v="13"/>
    <n v="1"/>
    <n v="1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135"/>
    <b v="0"/>
    <n v="47"/>
    <b v="1"/>
    <x v="13"/>
    <n v="1"/>
    <n v="1023.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136"/>
    <b v="0"/>
    <n v="8"/>
    <b v="1"/>
    <x v="13"/>
    <n v="1"/>
    <n v="10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137"/>
    <b v="0"/>
    <n v="10"/>
    <b v="1"/>
    <x v="13"/>
    <n v="1"/>
    <n v="300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138"/>
    <b v="0"/>
    <n v="27"/>
    <b v="1"/>
    <x v="18"/>
    <n v="1"/>
    <n v="2513.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139"/>
    <b v="0"/>
    <n v="48"/>
    <b v="1"/>
    <x v="18"/>
    <n v="1"/>
    <n v="327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140"/>
    <b v="0"/>
    <n v="84"/>
    <b v="1"/>
    <x v="5"/>
    <n v="1"/>
    <n v="57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141"/>
    <b v="0"/>
    <n v="35"/>
    <b v="1"/>
    <x v="4"/>
    <n v="1"/>
    <n v="517.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142"/>
    <b v="0"/>
    <n v="94"/>
    <b v="1"/>
    <x v="4"/>
    <n v="1"/>
    <n v="304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143"/>
    <b v="0"/>
    <n v="11"/>
    <b v="1"/>
    <x v="4"/>
    <n v="1"/>
    <n v="1505.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144"/>
    <b v="0"/>
    <n v="21"/>
    <b v="1"/>
    <x v="4"/>
    <n v="1"/>
    <n v="435.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145"/>
    <b v="0"/>
    <n v="6"/>
    <b v="1"/>
    <x v="20"/>
    <n v="1"/>
    <n v="25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146"/>
    <b v="0"/>
    <n v="10"/>
    <b v="1"/>
    <x v="20"/>
    <n v="1"/>
    <n v="1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147"/>
    <b v="0"/>
    <n v="24"/>
    <b v="1"/>
    <x v="20"/>
    <n v="1"/>
    <n v="5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148"/>
    <b v="0"/>
    <n v="28"/>
    <b v="1"/>
    <x v="12"/>
    <n v="1"/>
    <n v="51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149"/>
    <b v="0"/>
    <n v="27"/>
    <b v="1"/>
    <x v="12"/>
    <n v="1"/>
    <n v="5013.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2150"/>
    <b v="0"/>
    <n v="8"/>
    <b v="1"/>
    <x v="12"/>
    <n v="1"/>
    <n v="2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151"/>
    <b v="0"/>
    <n v="29"/>
    <b v="1"/>
    <x v="12"/>
    <n v="1"/>
    <n v="764.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2152"/>
    <b v="1"/>
    <n v="24"/>
    <b v="1"/>
    <x v="4"/>
    <n v="1"/>
    <n v="5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2153"/>
    <b v="0"/>
    <n v="34"/>
    <b v="1"/>
    <x v="4"/>
    <n v="1"/>
    <n v="126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2154"/>
    <b v="0"/>
    <n v="83"/>
    <b v="1"/>
    <x v="4"/>
    <n v="1"/>
    <n v="3041.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2155"/>
    <b v="0"/>
    <n v="9"/>
    <b v="1"/>
    <x v="4"/>
    <n v="1"/>
    <n v="129.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2156"/>
    <b v="0"/>
    <n v="28"/>
    <b v="1"/>
    <x v="4"/>
    <n v="1"/>
    <n v="168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2157"/>
    <b v="0"/>
    <n v="17"/>
    <b v="1"/>
    <x v="4"/>
    <n v="1"/>
    <n v="1508.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2158"/>
    <b v="0"/>
    <n v="15"/>
    <b v="1"/>
    <x v="4"/>
    <n v="1"/>
    <n v="1007.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2159"/>
    <b v="0"/>
    <n v="12"/>
    <b v="1"/>
    <x v="4"/>
    <n v="1"/>
    <n v="25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2160"/>
    <b v="0"/>
    <n v="17"/>
    <b v="1"/>
    <x v="4"/>
    <n v="1"/>
    <n v="1008.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2161"/>
    <b v="0"/>
    <n v="26"/>
    <b v="1"/>
    <x v="4"/>
    <n v="1"/>
    <n v="15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2162"/>
    <b v="0"/>
    <n v="9"/>
    <b v="1"/>
    <x v="4"/>
    <n v="1"/>
    <n v="104.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163"/>
    <b v="0"/>
    <n v="29"/>
    <b v="1"/>
    <x v="4"/>
    <n v="1"/>
    <n v="764.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2164"/>
    <b v="0"/>
    <n v="21"/>
    <b v="1"/>
    <x v="4"/>
    <n v="1"/>
    <n v="1010.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165"/>
    <b v="0"/>
    <n v="8"/>
    <b v="1"/>
    <x v="4"/>
    <n v="1"/>
    <n v="12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2166"/>
    <b v="0"/>
    <n v="31"/>
    <b v="1"/>
    <x v="4"/>
    <n v="1"/>
    <n v="1015.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2167"/>
    <b v="0"/>
    <n v="33"/>
    <b v="1"/>
    <x v="4"/>
    <n v="1"/>
    <n v="2466.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168"/>
    <b v="0"/>
    <n v="29"/>
    <b v="1"/>
    <x v="4"/>
    <n v="1"/>
    <n v="764.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2169"/>
    <b v="0"/>
    <n v="13"/>
    <b v="1"/>
    <x v="4"/>
    <n v="1"/>
    <n v="206.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2170"/>
    <b v="0"/>
    <n v="8"/>
    <b v="1"/>
    <x v="4"/>
    <n v="1"/>
    <n v="50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2171"/>
    <b v="0"/>
    <n v="17"/>
    <b v="1"/>
    <x v="4"/>
    <n v="1"/>
    <n v="508.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2172"/>
    <b v="0"/>
    <n v="11"/>
    <b v="1"/>
    <x v="4"/>
    <n v="1"/>
    <n v="1255.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2173"/>
    <b v="0"/>
    <n v="13"/>
    <b v="1"/>
    <x v="4"/>
    <n v="1"/>
    <n v="2006.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174"/>
    <b v="0"/>
    <n v="34"/>
    <b v="1"/>
    <x v="4"/>
    <n v="1"/>
    <n v="714.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2175"/>
    <b v="0"/>
    <n v="22"/>
    <b v="1"/>
    <x v="4"/>
    <n v="1"/>
    <n v="138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2176"/>
    <b v="0"/>
    <n v="24"/>
    <b v="1"/>
    <x v="4"/>
    <n v="1"/>
    <n v="12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177"/>
    <b v="0"/>
    <n v="20"/>
    <b v="1"/>
    <x v="4"/>
    <n v="1"/>
    <n v="396.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2178"/>
    <b v="0"/>
    <n v="14"/>
    <b v="1"/>
    <x v="4"/>
    <n v="1"/>
    <n v="1207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179"/>
    <b v="0"/>
    <n v="9"/>
    <b v="1"/>
    <x v="4"/>
    <n v="1"/>
    <n v="254.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2180"/>
    <b v="0"/>
    <n v="5"/>
    <b v="1"/>
    <x v="4"/>
    <n v="1"/>
    <n v="52.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2181"/>
    <b v="0"/>
    <n v="14"/>
    <b v="1"/>
    <x v="4"/>
    <n v="1"/>
    <n v="2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2182"/>
    <b v="0"/>
    <n v="45"/>
    <b v="1"/>
    <x v="4"/>
    <n v="1"/>
    <n v="772.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183"/>
    <b v="0"/>
    <n v="27"/>
    <b v="1"/>
    <x v="4"/>
    <n v="1"/>
    <n v="413.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184"/>
    <b v="0"/>
    <n v="20"/>
    <b v="1"/>
    <x v="4"/>
    <n v="1"/>
    <n v="63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2185"/>
    <b v="0"/>
    <n v="29"/>
    <b v="1"/>
    <x v="4"/>
    <n v="1"/>
    <n v="1014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2186"/>
    <b v="0"/>
    <n v="17"/>
    <b v="1"/>
    <x v="4"/>
    <n v="1"/>
    <n v="258.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2187"/>
    <b v="0"/>
    <n v="22"/>
    <b v="1"/>
    <x v="4"/>
    <n v="1"/>
    <n v="136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2188"/>
    <b v="0"/>
    <n v="38"/>
    <b v="1"/>
    <x v="4"/>
    <n v="1"/>
    <n v="61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2189"/>
    <b v="0"/>
    <n v="31"/>
    <b v="1"/>
    <x v="4"/>
    <n v="1"/>
    <n v="226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2190"/>
    <b v="0"/>
    <n v="3"/>
    <b v="1"/>
    <x v="20"/>
    <n v="1"/>
    <n v="251.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2191"/>
    <b v="0"/>
    <n v="77"/>
    <b v="1"/>
    <x v="20"/>
    <n v="1"/>
    <n v="2538.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192"/>
    <b v="0"/>
    <n v="27"/>
    <b v="1"/>
    <x v="20"/>
    <n v="1"/>
    <n v="763.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193"/>
    <b v="0"/>
    <n v="15"/>
    <b v="1"/>
    <x v="20"/>
    <n v="1"/>
    <n v="557.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2194"/>
    <b v="0"/>
    <n v="20"/>
    <b v="1"/>
    <x v="20"/>
    <n v="1"/>
    <n v="10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2195"/>
    <b v="0"/>
    <n v="25"/>
    <b v="1"/>
    <x v="20"/>
    <n v="1"/>
    <n v="1262.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2196"/>
    <b v="0"/>
    <n v="24"/>
    <b v="1"/>
    <x v="4"/>
    <n v="1"/>
    <n v="5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2197"/>
    <b v="0"/>
    <n v="28"/>
    <b v="1"/>
    <x v="4"/>
    <n v="1"/>
    <n v="2514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2198"/>
    <b v="0"/>
    <n v="4"/>
    <b v="0"/>
    <x v="23"/>
    <n v="0.95477386934673369"/>
    <n v="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d v="2015-04-20T21:09:25"/>
    <n v="1426972165"/>
    <x v="2199"/>
    <b v="0"/>
    <n v="37"/>
    <b v="0"/>
    <x v="20"/>
    <n v="0.89666666666666661"/>
    <n v="2708.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d v="2016-07-11T15:09:20"/>
    <n v="1465830560"/>
    <x v="2200"/>
    <b v="0"/>
    <n v="10"/>
    <b v="0"/>
    <x v="4"/>
    <n v="0.86135181975736563"/>
    <n v="1247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2201"/>
    <b v="0"/>
    <n v="224"/>
    <b v="0"/>
    <x v="3"/>
    <n v="0.84946999999999995"/>
    <n v="42585.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d v="2016-06-20T18:59:00"/>
    <n v="1463392828"/>
    <x v="2202"/>
    <b v="0"/>
    <n v="96"/>
    <b v="0"/>
    <x v="3"/>
    <n v="0.82817600000000002"/>
    <n v="14541.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d v="2013-11-22T16:00:00"/>
    <n v="1381923548"/>
    <x v="2203"/>
    <b v="0"/>
    <n v="890"/>
    <b v="0"/>
    <x v="3"/>
    <n v="0.824221076923077"/>
    <n v="54019.3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2204"/>
    <b v="0"/>
    <n v="95"/>
    <b v="0"/>
    <x v="3"/>
    <n v="0.82208000000000003"/>
    <n v="10323.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d v="2016-12-25T11:00:00"/>
    <n v="1480800568"/>
    <x v="2205"/>
    <b v="0"/>
    <n v="12"/>
    <b v="0"/>
    <x v="24"/>
    <n v="0.79"/>
    <n v="79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d v="2017-01-01T15:55:27"/>
    <n v="1479830127"/>
    <x v="2206"/>
    <b v="0"/>
    <n v="456"/>
    <b v="0"/>
    <x v="3"/>
    <n v="0.78927352941176465"/>
    <n v="27063.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d v="2016-05-09T04:00:00"/>
    <n v="1460219110"/>
    <x v="2207"/>
    <b v="0"/>
    <n v="37"/>
    <b v="0"/>
    <x v="4"/>
    <n v="0.78100000000000003"/>
    <n v="197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d v="2017-03-19T06:00:00"/>
    <n v="1488459307"/>
    <x v="2208"/>
    <b v="0"/>
    <n v="30"/>
    <b v="0"/>
    <x v="4"/>
    <n v="0.754"/>
    <n v="378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2209"/>
    <b v="0"/>
    <n v="161"/>
    <b v="0"/>
    <x v="3"/>
    <n v="0.75051000000000001"/>
    <n v="75131.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d v="2016-12-30T22:35:11"/>
    <n v="1481322911"/>
    <x v="2210"/>
    <b v="0"/>
    <n v="21"/>
    <b v="0"/>
    <x v="13"/>
    <n v="0.75"/>
    <n v="385.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d v="2015-10-15T02:30:53"/>
    <n v="1442284253"/>
    <x v="2211"/>
    <b v="0"/>
    <n v="36"/>
    <b v="0"/>
    <x v="3"/>
    <n v="0.72989999999999999"/>
    <n v="7317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d v="2014-11-20T19:48:21"/>
    <n v="1413053301"/>
    <x v="2212"/>
    <b v="0"/>
    <n v="95"/>
    <b v="0"/>
    <x v="25"/>
    <n v="0.7178461538461538"/>
    <n v="2380.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d v="2015-04-02T01:00:00"/>
    <n v="1424221866"/>
    <x v="2213"/>
    <b v="0"/>
    <n v="33"/>
    <b v="0"/>
    <x v="4"/>
    <n v="0.70599999999999996"/>
    <n v="1781.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2214"/>
    <b v="0"/>
    <n v="46"/>
    <b v="0"/>
    <x v="3"/>
    <n v="0.7036"/>
    <n v="88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d v="2014-02-23T18:43:38"/>
    <n v="1390589018"/>
    <x v="2215"/>
    <b v="0"/>
    <n v="9"/>
    <b v="0"/>
    <x v="26"/>
    <n v="0.70199999999999996"/>
    <n v="18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d v="2015-02-01T02:54:00"/>
    <n v="1418824867"/>
    <x v="2216"/>
    <b v="0"/>
    <n v="197"/>
    <b v="0"/>
    <x v="4"/>
    <n v="0.69561111111111107"/>
    <n v="6359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d v="2015-10-21T15:01:14"/>
    <n v="1442847674"/>
    <x v="2217"/>
    <b v="0"/>
    <n v="7"/>
    <b v="0"/>
    <x v="21"/>
    <n v="0.68400000000000005"/>
    <n v="43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2218"/>
    <b v="0"/>
    <n v="348"/>
    <b v="0"/>
    <x v="12"/>
    <n v="0.68153600000000003"/>
    <n v="4277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d v="2013-12-19T18:56:00"/>
    <n v="1384887360"/>
    <x v="2219"/>
    <b v="0"/>
    <n v="29"/>
    <b v="0"/>
    <x v="27"/>
    <n v="0.67549999999999999"/>
    <n v="69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d v="2016-12-15T13:39:49"/>
    <n v="1479217189"/>
    <x v="2220"/>
    <b v="1"/>
    <n v="140"/>
    <b v="0"/>
    <x v="9"/>
    <n v="0.67549999999999999"/>
    <n v="3447.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d v="2015-06-26T13:25:00"/>
    <n v="1432072893"/>
    <x v="2221"/>
    <b v="0"/>
    <n v="16"/>
    <b v="0"/>
    <x v="4"/>
    <n v="0.67333333333333334"/>
    <n v="5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d v="2015-09-30T18:00:00"/>
    <n v="1441111892"/>
    <x v="2222"/>
    <b v="0"/>
    <n v="67"/>
    <b v="0"/>
    <x v="12"/>
    <n v="0.66839999999999999"/>
    <n v="3375.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2223"/>
    <b v="0"/>
    <n v="356"/>
    <b v="0"/>
    <x v="3"/>
    <n v="0.65246363636363636"/>
    <n v="36063.5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d v="2014-10-24T23:26:00"/>
    <n v="1410305160"/>
    <x v="2224"/>
    <b v="1"/>
    <n v="124"/>
    <b v="0"/>
    <x v="9"/>
    <n v="0.65101538461538466"/>
    <n v="1064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d v="2015-02-16T03:21:13"/>
    <n v="1421464873"/>
    <x v="2225"/>
    <b v="0"/>
    <n v="11"/>
    <b v="0"/>
    <x v="21"/>
    <n v="0.65100000000000002"/>
    <n v="656.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d v="2015-06-10T09:58:22"/>
    <n v="1432115902"/>
    <x v="2226"/>
    <b v="0"/>
    <n v="9"/>
    <b v="0"/>
    <x v="20"/>
    <n v="0.65"/>
    <n v="69.5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d v="2015-05-13T16:53:35"/>
    <n v="1428944015"/>
    <x v="2227"/>
    <b v="0"/>
    <n v="12"/>
    <b v="0"/>
    <x v="28"/>
    <n v="0.64"/>
    <n v="24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d v="2016-07-05T04:59:00"/>
    <n v="1465398670"/>
    <x v="2228"/>
    <b v="1"/>
    <n v="171"/>
    <b v="0"/>
    <x v="19"/>
    <n v="0.62839999999999996"/>
    <n v="11082.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d v="2014-09-11T09:04:10"/>
    <n v="1405674250"/>
    <x v="2229"/>
    <b v="0"/>
    <n v="975"/>
    <b v="0"/>
    <x v="29"/>
    <n v="0.62765333333333329"/>
    <n v="24024.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d v="2014-08-09T05:37:12"/>
    <n v="1404970632"/>
    <x v="2230"/>
    <b v="0"/>
    <n v="7"/>
    <b v="0"/>
    <x v="4"/>
    <n v="0.61909090909090914"/>
    <n v="1706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d v="2015-08-10T06:59:00"/>
    <n v="1435970682"/>
    <x v="2231"/>
    <b v="1"/>
    <n v="139"/>
    <b v="0"/>
    <x v="9"/>
    <n v="0.61124000000000001"/>
    <n v="77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d v="2016-03-16T08:33:10"/>
    <n v="1455528790"/>
    <x v="2232"/>
    <b v="0"/>
    <n v="3"/>
    <b v="0"/>
    <x v="4"/>
    <n v="0.61099999999999999"/>
    <n v="30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d v="2015-09-28T02:49:10"/>
    <n v="1439952550"/>
    <x v="2233"/>
    <b v="0"/>
    <n v="17"/>
    <b v="0"/>
    <x v="4"/>
    <n v="0.60899999999999999"/>
    <n v="1531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d v="2017-01-16T01:49:22"/>
    <n v="1481939362"/>
    <x v="2234"/>
    <b v="0"/>
    <n v="1"/>
    <b v="0"/>
    <x v="30"/>
    <n v="0.6"/>
    <n v="1500.5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d v="2015-12-01T05:59:00"/>
    <n v="1446048367"/>
    <x v="2235"/>
    <b v="0"/>
    <n v="5"/>
    <b v="0"/>
    <x v="4"/>
    <n v="0.6"/>
    <n v="152.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d v="2015-04-21T05:59:00"/>
    <n v="1428082481"/>
    <x v="2236"/>
    <b v="0"/>
    <n v="117"/>
    <b v="0"/>
    <x v="12"/>
    <n v="0.59775"/>
    <n v="364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d v="2014-12-16T22:32:09"/>
    <n v="1416954729"/>
    <x v="2237"/>
    <b v="0"/>
    <n v="24"/>
    <b v="0"/>
    <x v="20"/>
    <n v="0.59657142857142853"/>
    <n v="21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238"/>
    <b v="0"/>
    <n v="11"/>
    <b v="0"/>
    <x v="12"/>
    <n v="0.59583333333333333"/>
    <n v="3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d v="2014-08-13T23:31:52"/>
    <n v="1405380712"/>
    <x v="2239"/>
    <b v="1"/>
    <n v="103"/>
    <b v="0"/>
    <x v="9"/>
    <n v="0.59467839999999994"/>
    <n v="3768.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d v="2015-06-04T05:26:00"/>
    <n v="1430803560"/>
    <x v="2240"/>
    <b v="0"/>
    <n v="42"/>
    <b v="0"/>
    <x v="31"/>
    <n v="0.59299999999999997"/>
    <n v="1503.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d v="2015-02-12T14:15:42"/>
    <n v="1421158542"/>
    <x v="2241"/>
    <b v="0"/>
    <n v="39"/>
    <b v="0"/>
    <x v="20"/>
    <n v="0.59142857142857141"/>
    <n v="1054.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d v="2015-11-19T05:03:21"/>
    <n v="1444017801"/>
    <x v="2242"/>
    <b v="0"/>
    <n v="229"/>
    <b v="0"/>
    <x v="3"/>
    <n v="0.58558333333333334"/>
    <n v="1768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d v="2015-02-08T19:38:49"/>
    <n v="1421696329"/>
    <x v="2243"/>
    <b v="0"/>
    <n v="7"/>
    <b v="0"/>
    <x v="30"/>
    <n v="0.58461538461538465"/>
    <n v="193.5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2244"/>
    <b v="0"/>
    <n v="2"/>
    <b v="0"/>
    <x v="12"/>
    <n v="0.58291457286432158"/>
    <n v="5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d v="2016-12-08T04:59:00"/>
    <n v="1478016097"/>
    <x v="2245"/>
    <b v="0"/>
    <n v="336"/>
    <b v="0"/>
    <x v="3"/>
    <n v="0.57648750000000004"/>
    <n v="57816.7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d v="2015-04-01T12:22:05"/>
    <n v="1426681325"/>
    <x v="2246"/>
    <b v="0"/>
    <n v="10"/>
    <b v="0"/>
    <x v="12"/>
    <n v="0.57333333333333336"/>
    <n v="22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d v="2015-03-28T22:07:06"/>
    <n v="1424992026"/>
    <x v="2247"/>
    <b v="0"/>
    <n v="12"/>
    <b v="0"/>
    <x v="4"/>
    <n v="0.57199999999999995"/>
    <n v="363.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d v="2014-10-14T18:43:14"/>
    <n v="1410288194"/>
    <x v="2248"/>
    <b v="1"/>
    <n v="92"/>
    <b v="0"/>
    <x v="9"/>
    <n v="0.56514285714285717"/>
    <n v="696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d v="2016-02-25T07:25:01"/>
    <n v="1453793101"/>
    <x v="2249"/>
    <b v="0"/>
    <n v="123"/>
    <b v="0"/>
    <x v="3"/>
    <n v="0.5626326718299024"/>
    <n v="486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d v="2015-04-22T22:00:37"/>
    <n v="1425423637"/>
    <x v="2250"/>
    <b v="0"/>
    <n v="84"/>
    <b v="0"/>
    <x v="30"/>
    <n v="0.55698440000000005"/>
    <n v="13966.6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d v="2015-12-14T05:59:00"/>
    <n v="1445027346"/>
    <x v="2251"/>
    <b v="0"/>
    <n v="25"/>
    <b v="0"/>
    <x v="20"/>
    <n v="0.54520000000000002"/>
    <n v="1375.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d v="2016-07-03T19:59:00"/>
    <n v="1465856639"/>
    <x v="2252"/>
    <b v="0"/>
    <n v="9"/>
    <b v="0"/>
    <x v="4"/>
    <n v="0.53"/>
    <n v="40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2253"/>
    <b v="0"/>
    <n v="46"/>
    <b v="0"/>
    <x v="20"/>
    <n v="0.52794871794871789"/>
    <n v="1052.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d v="2017-02-10T06:28:53"/>
    <n v="1484116133"/>
    <x v="2254"/>
    <b v="0"/>
    <n v="70"/>
    <b v="0"/>
    <x v="31"/>
    <n v="0.52570512820512816"/>
    <n v="102547.5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d v="2017-01-30T06:59:00"/>
    <n v="1480607607"/>
    <x v="2255"/>
    <b v="0"/>
    <n v="100"/>
    <b v="0"/>
    <x v="9"/>
    <n v="0.52327777777777773"/>
    <n v="4759.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d v="2014-09-06T21:00:00"/>
    <n v="1407435418"/>
    <x v="2256"/>
    <b v="0"/>
    <n v="53"/>
    <b v="0"/>
    <x v="20"/>
    <n v="0.52159999999999995"/>
    <n v="1330.5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d v="2015-04-08T18:58:47"/>
    <n v="1425927527"/>
    <x v="2257"/>
    <b v="0"/>
    <n v="15"/>
    <b v="0"/>
    <x v="32"/>
    <n v="0.52"/>
    <n v="137.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d v="2017-04-16T20:00:00"/>
    <n v="1488823488"/>
    <x v="2258"/>
    <b v="0"/>
    <n v="8"/>
    <b v="0"/>
    <x v="4"/>
    <n v="0.51600000000000001"/>
    <n v="13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d v="2015-10-11T05:00:00"/>
    <n v="1441297645"/>
    <x v="2259"/>
    <b v="0"/>
    <n v="57"/>
    <b v="0"/>
    <x v="26"/>
    <n v="0.51400000000000001"/>
    <n v="1827.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d v="2014-09-23T03:59:00"/>
    <n v="1409335497"/>
    <x v="2260"/>
    <b v="0"/>
    <n v="59"/>
    <b v="0"/>
    <x v="20"/>
    <n v="0.51023391812865493"/>
    <n v="43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2261"/>
    <b v="0"/>
    <n v="34"/>
    <b v="0"/>
    <x v="33"/>
    <n v="0.50739999999999996"/>
    <n v="1285.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d v="2016-08-04T14:00:03"/>
    <n v="1467727203"/>
    <x v="2262"/>
    <b v="0"/>
    <n v="1293"/>
    <b v="0"/>
    <x v="30"/>
    <n v="0.50721666666666665"/>
    <n v="7672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d v="2016-05-22T14:59:34"/>
    <n v="1461337174"/>
    <x v="2263"/>
    <b v="0"/>
    <n v="9"/>
    <b v="0"/>
    <x v="19"/>
    <n v="0.50380952380952382"/>
    <n v="533.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d v="2013-01-29T04:44:32"/>
    <n v="1354250672"/>
    <x v="2264"/>
    <b v="0"/>
    <n v="147"/>
    <b v="0"/>
    <x v="28"/>
    <n v="0.502"/>
    <n v="3838.5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d v="2016-01-29T23:34:00"/>
    <n v="1451607071"/>
    <x v="2265"/>
    <b v="0"/>
    <n v="5"/>
    <b v="0"/>
    <x v="4"/>
    <n v="0.5"/>
    <n v="152.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2266"/>
    <b v="0"/>
    <n v="140"/>
    <b v="0"/>
    <x v="3"/>
    <n v="0.49381999999999998"/>
    <n v="12415.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d v="2014-10-01T03:59:00"/>
    <n v="1410366708"/>
    <x v="2267"/>
    <b v="0"/>
    <n v="16"/>
    <b v="0"/>
    <x v="34"/>
    <n v="0.49186046511627907"/>
    <n v="1065.5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d v="2015-02-28T07:32:16"/>
    <n v="1422516736"/>
    <x v="2268"/>
    <b v="0"/>
    <n v="140"/>
    <b v="0"/>
    <x v="9"/>
    <n v="0.49183333333333334"/>
    <n v="30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d v="2016-11-14T12:14:02"/>
    <n v="1476962042"/>
    <x v="2269"/>
    <b v="0"/>
    <n v="31"/>
    <b v="0"/>
    <x v="4"/>
    <n v="0.48833333333333334"/>
    <n v="748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d v="2015-06-27T21:59:00"/>
    <n v="1433416830"/>
    <x v="2270"/>
    <b v="1"/>
    <n v="18"/>
    <b v="0"/>
    <x v="9"/>
    <n v="0.48485714285714288"/>
    <n v="857.5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d v="2017-03-20T18:07:27"/>
    <n v="1489428447"/>
    <x v="2271"/>
    <b v="0"/>
    <n v="4"/>
    <b v="0"/>
    <x v="11"/>
    <n v="0.48"/>
    <n v="6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d v="2017-03-26T23:59:00"/>
    <n v="1487734667"/>
    <x v="2272"/>
    <b v="0"/>
    <n v="15"/>
    <b v="0"/>
    <x v="21"/>
    <n v="0.47799999999999998"/>
    <n v="1202.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d v="2014-08-01T07:00:00"/>
    <n v="1405024561"/>
    <x v="2273"/>
    <b v="0"/>
    <n v="10"/>
    <b v="0"/>
    <x v="4"/>
    <n v="0.47692307692307695"/>
    <n v="315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d v="2014-12-15T13:12:57"/>
    <n v="1416057177"/>
    <x v="2274"/>
    <b v="1"/>
    <n v="29"/>
    <b v="0"/>
    <x v="9"/>
    <n v="0.47631578947368419"/>
    <n v="46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d v="2015-05-19T21:00:49"/>
    <n v="1429477249"/>
    <x v="2275"/>
    <b v="0"/>
    <n v="8"/>
    <b v="0"/>
    <x v="31"/>
    <n v="0.47399999999999998"/>
    <n v="122.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2276"/>
    <b v="0"/>
    <n v="400"/>
    <b v="0"/>
    <x v="3"/>
    <n v="0.47333333333333333"/>
    <n v="1085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d v="2014-07-01T22:30:00"/>
    <n v="1402784964"/>
    <x v="2277"/>
    <b v="0"/>
    <n v="17"/>
    <b v="0"/>
    <x v="4"/>
    <n v="0.47049999999999997"/>
    <n v="142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d v="2017-02-09T07:16:47"/>
    <n v="1483773407"/>
    <x v="2278"/>
    <b v="0"/>
    <n v="11"/>
    <b v="0"/>
    <x v="3"/>
    <n v="0.46666666666666667"/>
    <n v="7005.5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d v="2017-01-27T18:29:51"/>
    <n v="1480357791"/>
    <x v="2279"/>
    <b v="0"/>
    <n v="41"/>
    <b v="0"/>
    <x v="31"/>
    <n v="0.46600000000000003"/>
    <n v="719.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d v="2016-02-03T12:33:09"/>
    <n v="1453206789"/>
    <x v="2280"/>
    <b v="0"/>
    <n v="114"/>
    <b v="0"/>
    <x v="3"/>
    <n v="0.46379999999999999"/>
    <n v="1216.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d v="2015-04-23T05:40:07"/>
    <n v="1424587207"/>
    <x v="2281"/>
    <b v="0"/>
    <n v="36"/>
    <b v="0"/>
    <x v="20"/>
    <n v="0.46363636363636362"/>
    <n v="12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d v="2017-04-07T17:35:34"/>
    <n v="1488911734"/>
    <x v="2282"/>
    <b v="0"/>
    <n v="46"/>
    <b v="0"/>
    <x v="12"/>
    <n v="0.46176470588235297"/>
    <n v="80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d v="2017-03-14T14:02:35"/>
    <n v="1485874955"/>
    <x v="2283"/>
    <b v="0"/>
    <n v="188"/>
    <b v="0"/>
    <x v="3"/>
    <n v="0.46100628930817611"/>
    <n v="12921.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d v="2017-01-23T04:59:00"/>
    <n v="1481951853"/>
    <x v="2284"/>
    <b v="0"/>
    <n v="14"/>
    <b v="0"/>
    <x v="3"/>
    <n v="0.4592"/>
    <n v="115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d v="2014-11-29T14:59:00"/>
    <n v="1413609292"/>
    <x v="2285"/>
    <b v="1"/>
    <n v="13"/>
    <b v="0"/>
    <x v="9"/>
    <n v="0.4592"/>
    <n v="580.5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d v="2014-08-03T15:48:04"/>
    <n v="1404488884"/>
    <x v="2286"/>
    <b v="1"/>
    <n v="39"/>
    <b v="0"/>
    <x v="9"/>
    <n v="0.4572"/>
    <n v="1162.5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d v="2016-07-04T03:40:24"/>
    <n v="1465011624"/>
    <x v="2287"/>
    <b v="0"/>
    <n v="12"/>
    <b v="0"/>
    <x v="34"/>
    <n v="0.45133333333333331"/>
    <n v="344.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d v="2015-09-19T03:50:17"/>
    <n v="1440042617"/>
    <x v="2288"/>
    <b v="0"/>
    <n v="12"/>
    <b v="0"/>
    <x v="30"/>
    <n v="0.44600000000000001"/>
    <n v="112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2289"/>
    <b v="0"/>
    <n v="76"/>
    <b v="0"/>
    <x v="3"/>
    <n v="0.44319999999999998"/>
    <n v="668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d v="2017-04-09T11:49:54"/>
    <n v="1489150194"/>
    <x v="2290"/>
    <b v="0"/>
    <n v="7"/>
    <b v="0"/>
    <x v="21"/>
    <n v="0.443"/>
    <n v="889.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d v="2015-10-04T15:45:46"/>
    <n v="1438789546"/>
    <x v="2291"/>
    <b v="0"/>
    <n v="23"/>
    <b v="0"/>
    <x v="4"/>
    <n v="0.43833333333333335"/>
    <n v="66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d v="2015-08-20T20:00:39"/>
    <n v="1436472039"/>
    <x v="2292"/>
    <b v="0"/>
    <n v="73"/>
    <b v="0"/>
    <x v="3"/>
    <n v="0.43406666666666666"/>
    <n v="329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d v="2015-10-21T23:00:00"/>
    <n v="1443042061"/>
    <x v="2293"/>
    <b v="0"/>
    <n v="105"/>
    <b v="0"/>
    <x v="31"/>
    <n v="0.43030000000000002"/>
    <n v="22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d v="2014-05-04T17:11:40"/>
    <n v="1396631500"/>
    <x v="2294"/>
    <b v="0"/>
    <n v="48"/>
    <b v="0"/>
    <x v="25"/>
    <n v="0.42892307692307691"/>
    <n v="14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d v="2016-06-23T16:06:23"/>
    <n v="1464105983"/>
    <x v="2295"/>
    <b v="0"/>
    <n v="99"/>
    <b v="0"/>
    <x v="31"/>
    <n v="0.42759999999999998"/>
    <n v="10739.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d v="2016-04-21T04:00:00"/>
    <n v="1459467238"/>
    <x v="2296"/>
    <b v="0"/>
    <n v="41"/>
    <b v="0"/>
    <x v="21"/>
    <n v="0.42725880551301687"/>
    <n v="718"/>
  </r>
  <r>
    <n v="1987"/>
    <s v="Ethiopia: Beheld"/>
    <s v="A collection of images that depicts the beauty and diversity within Ethiopia"/>
    <n v="5500"/>
    <n v="2336"/>
    <x v="3"/>
    <s v="GB"/>
    <s v="GBP"/>
    <n v="1425223276"/>
    <d v="2015-03-01T15:21:16"/>
    <n v="1422631276"/>
    <x v="2297"/>
    <b v="0"/>
    <n v="28"/>
    <b v="0"/>
    <x v="35"/>
    <n v="0.42472727272727273"/>
    <n v="118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d v="2014-10-19T05:00:00"/>
    <n v="1408986916"/>
    <x v="2298"/>
    <b v="0"/>
    <n v="31"/>
    <b v="0"/>
    <x v="12"/>
    <n v="0.4236099230111206"/>
    <n v="1253.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d v="2017-02-20T19:00:00"/>
    <n v="1483634335"/>
    <x v="2299"/>
    <b v="0"/>
    <n v="110"/>
    <b v="0"/>
    <x v="3"/>
    <n v="0.42188421052631581"/>
    <n v="20094.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d v="2016-10-05T19:50:54"/>
    <n v="1473105054"/>
    <x v="2300"/>
    <b v="0"/>
    <n v="60"/>
    <b v="0"/>
    <x v="4"/>
    <n v="0.42011733333333334"/>
    <n v="3180.88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d v="2015-10-10T21:00:00"/>
    <n v="1442062898"/>
    <x v="2301"/>
    <b v="0"/>
    <n v="19"/>
    <b v="0"/>
    <x v="30"/>
    <n v="0.41857142857142859"/>
    <n v="742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d v="2015-05-07T17:11:59"/>
    <n v="1429290719"/>
    <x v="2302"/>
    <b v="0"/>
    <n v="14"/>
    <b v="0"/>
    <x v="4"/>
    <n v="0.41699999999999998"/>
    <n v="215.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d v="2013-10-16T09:59:00"/>
    <n v="1379990038"/>
    <x v="2303"/>
    <b v="0"/>
    <n v="79"/>
    <b v="0"/>
    <x v="27"/>
    <n v="0.41538461538461541"/>
    <n v="1389.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d v="2014-06-03T06:59:00"/>
    <n v="1399474134"/>
    <x v="2304"/>
    <b v="1"/>
    <n v="50"/>
    <b v="0"/>
    <x v="4"/>
    <n v="0.41489795918367345"/>
    <n v="205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d v="2017-02-11T16:20:30"/>
    <n v="1483806030"/>
    <x v="2305"/>
    <b v="1"/>
    <n v="96"/>
    <b v="0"/>
    <x v="9"/>
    <n v="0.41407142857142859"/>
    <n v="58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2306"/>
    <b v="0"/>
    <n v="52"/>
    <b v="0"/>
    <x v="36"/>
    <n v="0.41399999999999998"/>
    <n v="126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d v="2013-12-26T23:54:54"/>
    <n v="1385510094"/>
    <x v="2307"/>
    <b v="0"/>
    <n v="52"/>
    <b v="0"/>
    <x v="26"/>
    <n v="0.41399999999999998"/>
    <n v="8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d v="2015-01-19T02:39:50"/>
    <n v="1418179190"/>
    <x v="2308"/>
    <b v="0"/>
    <n v="16"/>
    <b v="0"/>
    <x v="37"/>
    <n v="0.41384615384615386"/>
    <n v="680.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d v="2012-04-04T16:46:15"/>
    <n v="1330969575"/>
    <x v="2309"/>
    <b v="0"/>
    <n v="7"/>
    <b v="0"/>
    <x v="29"/>
    <n v="0.41249999999999998"/>
    <n v="86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d v="2016-09-15T20:53:33"/>
    <n v="1471812813"/>
    <x v="2310"/>
    <b v="0"/>
    <n v="7"/>
    <b v="0"/>
    <x v="13"/>
    <n v="0.41"/>
    <n v="106"/>
  </r>
  <r>
    <n v="876"/>
    <s v="Sound Of Dobells"/>
    <s v="What was the greatest record shop ever?  DOBELLS!"/>
    <n v="3152"/>
    <n v="1286"/>
    <x v="3"/>
    <s v="GB"/>
    <s v="GBP"/>
    <n v="1359978927"/>
    <d v="2013-02-04T11:55:27"/>
    <n v="1357127727"/>
    <x v="2311"/>
    <b v="0"/>
    <n v="45"/>
    <b v="0"/>
    <x v="27"/>
    <n v="0.40799492385786801"/>
    <n v="665.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d v="2010-08-01T04:00:00"/>
    <n v="1273121283"/>
    <x v="2312"/>
    <b v="0"/>
    <n v="17"/>
    <b v="0"/>
    <x v="13"/>
    <n v="0.40749999999999997"/>
    <n v="123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2313"/>
    <b v="0"/>
    <n v="248"/>
    <b v="0"/>
    <x v="3"/>
    <n v="0.40404000000000001"/>
    <n v="2032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d v="2015-06-21T00:50:59"/>
    <n v="1431391859"/>
    <x v="2314"/>
    <b v="0"/>
    <n v="5"/>
    <b v="0"/>
    <x v="30"/>
    <n v="0.40100000000000002"/>
    <n v="203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d v="2016-03-02T22:27:15"/>
    <n v="1451773635"/>
    <x v="2315"/>
    <b v="0"/>
    <n v="24"/>
    <b v="0"/>
    <x v="13"/>
    <n v="0.4002"/>
    <n v="1012.5"/>
  </r>
  <r>
    <n v="177"/>
    <s v="The Good Samaritan"/>
    <s v="I'm making a modern day version of the bible story &quot; The Good Samaritan&quot;"/>
    <n v="450"/>
    <n v="180"/>
    <x v="3"/>
    <s v="US"/>
    <s v="USD"/>
    <n v="1427155726"/>
    <d v="2015-03-24T00:08:46"/>
    <n v="1425690526"/>
    <x v="2316"/>
    <b v="0"/>
    <n v="7"/>
    <b v="0"/>
    <x v="30"/>
    <n v="0.4"/>
    <n v="93.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d v="2015-08-28T04:00:00"/>
    <n v="1438549026"/>
    <x v="2317"/>
    <b v="0"/>
    <n v="72"/>
    <b v="0"/>
    <x v="13"/>
    <n v="0.4"/>
    <n v="163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d v="2016-11-18T15:43:32"/>
    <n v="1476888212"/>
    <x v="2318"/>
    <b v="0"/>
    <n v="196"/>
    <b v="0"/>
    <x v="3"/>
    <n v="0.39942857142857141"/>
    <n v="988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d v="2015-01-31T03:25:00"/>
    <n v="1419954240"/>
    <x v="2319"/>
    <b v="1"/>
    <n v="33"/>
    <b v="0"/>
    <x v="9"/>
    <n v="0.39760000000000001"/>
    <n v="1010.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d v="2016-07-02T14:25:10"/>
    <n v="1462285510"/>
    <x v="2320"/>
    <b v="1"/>
    <n v="152"/>
    <b v="0"/>
    <x v="9"/>
    <n v="0.39743333333333336"/>
    <n v="6037.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2321"/>
    <b v="0"/>
    <n v="104"/>
    <b v="0"/>
    <x v="3"/>
    <n v="0.39627499999999999"/>
    <n v="7977.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d v="2016-04-23T19:40:21"/>
    <n v="1458848421"/>
    <x v="2322"/>
    <b v="0"/>
    <n v="39"/>
    <b v="0"/>
    <x v="25"/>
    <n v="0.39500000000000002"/>
    <n v="49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d v="2015-01-14T04:00:00"/>
    <n v="1418315852"/>
    <x v="2323"/>
    <b v="0"/>
    <n v="15"/>
    <b v="0"/>
    <x v="3"/>
    <n v="0.39426666666666665"/>
    <n v="5921.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d v="2015-10-31T22:45:00"/>
    <n v="1442531217"/>
    <x v="2324"/>
    <b v="0"/>
    <n v="285"/>
    <b v="0"/>
    <x v="31"/>
    <n v="0.39395294117647056"/>
    <n v="16885.5"/>
  </r>
  <r>
    <n v="442"/>
    <s v="The Paranormal Idiot"/>
    <s v="Doomsday is here"/>
    <n v="17000"/>
    <n v="6691"/>
    <x v="3"/>
    <s v="US"/>
    <s v="USD"/>
    <n v="1424380783"/>
    <d v="2015-02-19T21:19:43"/>
    <n v="1421788783"/>
    <x v="2325"/>
    <b v="0"/>
    <n v="17"/>
    <b v="0"/>
    <x v="28"/>
    <n v="0.39358823529411763"/>
    <n v="335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d v="2016-06-05T23:33:30"/>
    <n v="1462577610"/>
    <x v="2326"/>
    <b v="0"/>
    <n v="53"/>
    <b v="0"/>
    <x v="13"/>
    <n v="0.39169999999999999"/>
    <n v="3943.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d v="2017-04-04T05:15:01"/>
    <n v="1488694501"/>
    <x v="2327"/>
    <b v="0"/>
    <n v="64"/>
    <b v="0"/>
    <x v="11"/>
    <n v="0.39120962394619685"/>
    <n v="2097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d v="2016-08-23T08:10:18"/>
    <n v="1467619818"/>
    <x v="2328"/>
    <b v="0"/>
    <n v="90"/>
    <b v="0"/>
    <x v="12"/>
    <n v="0.391125"/>
    <n v="317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d v="2015-09-23T20:10:01"/>
    <n v="1440447001"/>
    <x v="2329"/>
    <b v="0"/>
    <n v="14"/>
    <b v="0"/>
    <x v="37"/>
    <n v="0.39"/>
    <n v="59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d v="2015-01-19T04:11:05"/>
    <n v="1419048665"/>
    <x v="2330"/>
    <b v="0"/>
    <n v="171"/>
    <b v="0"/>
    <x v="3"/>
    <n v="0.3886"/>
    <n v="9800.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d v="2016-10-14T16:00:00"/>
    <n v="1473922541"/>
    <x v="2331"/>
    <b v="1"/>
    <n v="81"/>
    <b v="0"/>
    <x v="9"/>
    <n v="0.38735714285714284"/>
    <n v="5463.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d v="2013-11-26T06:30:59"/>
    <n v="1382679059"/>
    <x v="2332"/>
    <b v="0"/>
    <n v="21"/>
    <b v="0"/>
    <x v="29"/>
    <n v="0.38636363636363635"/>
    <n v="435.5"/>
  </r>
  <r>
    <n v="951"/>
    <s v="Smart Harness"/>
    <s v="Revolutionizing the way we walk our dogs!"/>
    <n v="50000"/>
    <n v="19195"/>
    <x v="3"/>
    <s v="US"/>
    <s v="USD"/>
    <n v="1465054872"/>
    <d v="2016-06-04T15:41:12"/>
    <n v="1461166872"/>
    <x v="2333"/>
    <b v="0"/>
    <n v="121"/>
    <b v="0"/>
    <x v="3"/>
    <n v="0.38390000000000002"/>
    <n v="965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d v="2010-06-25T21:32:00"/>
    <n v="1273874306"/>
    <x v="2334"/>
    <b v="0"/>
    <n v="5"/>
    <b v="0"/>
    <x v="27"/>
    <n v="0.38333333333333336"/>
    <n v="17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d v="2015-01-28T19:37:11"/>
    <n v="1419881831"/>
    <x v="2335"/>
    <b v="0"/>
    <n v="8"/>
    <b v="0"/>
    <x v="4"/>
    <n v="0.38119999999999998"/>
    <n v="480.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d v="2014-08-29T20:43:05"/>
    <n v="1406752985"/>
    <x v="2336"/>
    <b v="0"/>
    <n v="14"/>
    <b v="0"/>
    <x v="4"/>
    <n v="0.38066666666666665"/>
    <n v="578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d v="2014-05-16T22:11:30"/>
    <n v="1399414290"/>
    <x v="2337"/>
    <b v="0"/>
    <n v="13"/>
    <b v="0"/>
    <x v="4"/>
    <n v="0.3775"/>
    <n v="8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d v="2017-03-01T19:00:00"/>
    <n v="1486681708"/>
    <x v="2338"/>
    <b v="0"/>
    <n v="14"/>
    <b v="0"/>
    <x v="4"/>
    <n v="0.3775"/>
    <n v="233.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d v="2014-10-13T21:05:16"/>
    <n v="1408050316"/>
    <x v="2339"/>
    <b v="0"/>
    <n v="13"/>
    <b v="0"/>
    <x v="4"/>
    <n v="0.37533333333333335"/>
    <n v="569.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d v="2015-04-10T05:00:00"/>
    <n v="1426050982"/>
    <x v="2340"/>
    <b v="0"/>
    <n v="4"/>
    <b v="0"/>
    <x v="4"/>
    <n v="0.375"/>
    <n v="114.5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d v="2014-11-26T20:29:37"/>
    <n v="1414438177"/>
    <x v="2341"/>
    <b v="0"/>
    <n v="36"/>
    <b v="0"/>
    <x v="4"/>
    <n v="0.37412499999999999"/>
    <n v="1514.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d v="2011-05-28T02:22:42"/>
    <n v="1302661362"/>
    <x v="2342"/>
    <b v="0"/>
    <n v="8"/>
    <b v="0"/>
    <x v="13"/>
    <n v="0.37333333333333335"/>
    <n v="144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d v="2014-10-21T21:11:27"/>
    <n v="1411333887"/>
    <x v="2343"/>
    <b v="0"/>
    <n v="25"/>
    <b v="0"/>
    <x v="4"/>
    <n v="0.36849999999999999"/>
    <n v="18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d v="2014-10-19T16:26:12"/>
    <n v="1411143972"/>
    <x v="2344"/>
    <b v="0"/>
    <n v="22"/>
    <b v="0"/>
    <x v="38"/>
    <n v="0.36589147286821705"/>
    <n v="7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d v="2015-06-27T18:27:06"/>
    <n v="1431973626"/>
    <x v="2345"/>
    <b v="0"/>
    <n v="14"/>
    <b v="0"/>
    <x v="4"/>
    <n v="0.36499999999999999"/>
    <n v="335.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d v="2014-10-22T04:59:00"/>
    <n v="1410141900"/>
    <x v="2346"/>
    <b v="0"/>
    <n v="8"/>
    <b v="0"/>
    <x v="4"/>
    <n v="0.36499999999999999"/>
    <n v="369"/>
  </r>
  <r>
    <n v="3635"/>
    <s v="Mary's Son"/>
    <s v="Mary's Son is a pop opera about Jesus and the hope he brings to all people."/>
    <n v="3500"/>
    <n v="1276"/>
    <x v="3"/>
    <s v="US"/>
    <s v="USD"/>
    <n v="1461186676"/>
    <d v="2016-04-20T21:11:16"/>
    <n v="1458594676"/>
    <x v="2347"/>
    <b v="0"/>
    <n v="10"/>
    <b v="0"/>
    <x v="20"/>
    <n v="0.36457142857142855"/>
    <n v="64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d v="2015-10-02T18:00:00"/>
    <n v="1441048658"/>
    <x v="2348"/>
    <b v="1"/>
    <n v="122"/>
    <b v="0"/>
    <x v="9"/>
    <n v="0.36404444444444445"/>
    <n v="4156.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d v="2015-05-10T22:59:00"/>
    <n v="1429558756"/>
    <x v="2349"/>
    <b v="0"/>
    <n v="27"/>
    <b v="0"/>
    <x v="4"/>
    <n v="0.36359999999999998"/>
    <n v="468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d v="2016-09-02T16:36:20"/>
    <n v="1470242180"/>
    <x v="2350"/>
    <b v="1"/>
    <n v="38"/>
    <b v="0"/>
    <x v="9"/>
    <n v="0.36236363636363639"/>
    <n v="20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d v="2014-10-19T13:01:24"/>
    <n v="1411131684"/>
    <x v="2351"/>
    <b v="0"/>
    <n v="44"/>
    <b v="0"/>
    <x v="26"/>
    <n v="0.36014285714285715"/>
    <n v="1282.5"/>
  </r>
  <r>
    <n v="183"/>
    <s v="Three Little Words"/>
    <s v="Don't kill me until I meet my Dad"/>
    <n v="12500"/>
    <n v="4482"/>
    <x v="3"/>
    <s v="GB"/>
    <s v="GBP"/>
    <n v="1417033610"/>
    <d v="2014-11-26T20:26:50"/>
    <n v="1414438010"/>
    <x v="2352"/>
    <b v="0"/>
    <n v="12"/>
    <b v="0"/>
    <x v="30"/>
    <n v="0.35855999999999999"/>
    <n v="224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d v="2015-11-02T16:50:00"/>
    <n v="1443811268"/>
    <x v="2353"/>
    <b v="0"/>
    <n v="13"/>
    <b v="0"/>
    <x v="4"/>
    <n v="0.35639999999999999"/>
    <n v="897.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d v="2015-01-19T08:30:00"/>
    <n v="1416507211"/>
    <x v="2354"/>
    <b v="0"/>
    <n v="312"/>
    <b v="0"/>
    <x v="29"/>
    <n v="0.35537409090909089"/>
    <n v="15792.4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d v="2015-04-30T19:23:47"/>
    <n v="1427829827"/>
    <x v="2355"/>
    <b v="0"/>
    <n v="296"/>
    <b v="0"/>
    <x v="3"/>
    <n v="0.35338000000000003"/>
    <n v="1781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d v="2016-11-19T01:00:00"/>
    <n v="1475765867"/>
    <x v="2356"/>
    <b v="0"/>
    <n v="31"/>
    <b v="0"/>
    <x v="20"/>
    <n v="0.35239999999999999"/>
    <n v="896.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d v="2015-11-14T17:16:44"/>
    <n v="1444061804"/>
    <x v="2357"/>
    <b v="1"/>
    <n v="52"/>
    <b v="0"/>
    <x v="9"/>
    <n v="0.35174193548387095"/>
    <n v="275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d v="2015-02-14T11:27:00"/>
    <n v="1421339077"/>
    <x v="2358"/>
    <b v="0"/>
    <n v="4"/>
    <b v="0"/>
    <x v="4"/>
    <n v="0.35"/>
    <n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d v="2014-05-20T06:59:00"/>
    <n v="1397854356"/>
    <x v="2359"/>
    <b v="0"/>
    <n v="46"/>
    <b v="0"/>
    <x v="4"/>
    <n v="0.34802513464991025"/>
    <n v="1961.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d v="2014-09-04T06:59:00"/>
    <n v="1407271598"/>
    <x v="2360"/>
    <b v="0"/>
    <n v="45"/>
    <b v="0"/>
    <x v="3"/>
    <n v="0.34625"/>
    <n v="34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2361"/>
    <b v="0"/>
    <n v="90"/>
    <b v="0"/>
    <x v="3"/>
    <n v="0.34527999999999998"/>
    <n v="43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d v="2017-04-05T18:14:37"/>
    <n v="1488827677"/>
    <x v="2362"/>
    <b v="1"/>
    <n v="26"/>
    <b v="0"/>
    <x v="12"/>
    <n v="0.34410000000000002"/>
    <n v="1733.5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d v="2015-02-28T12:00:00"/>
    <n v="1421596356"/>
    <x v="2363"/>
    <b v="0"/>
    <n v="13"/>
    <b v="0"/>
    <x v="4"/>
    <n v="0.34399999999999997"/>
    <n v="221.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d v="2015-07-17T10:32:59"/>
    <n v="1434537179"/>
    <x v="2364"/>
    <b v="1"/>
    <n v="24"/>
    <b v="0"/>
    <x v="4"/>
    <n v="0.34079999999999999"/>
    <n v="438"/>
  </r>
  <r>
    <n v="598"/>
    <s v="Goals not creeds"/>
    <s v="This is a project to create a crowd-funding site for Urantia Book readers worldwide."/>
    <n v="2500"/>
    <n v="850"/>
    <x v="3"/>
    <s v="US"/>
    <s v="USD"/>
    <n v="1417737781"/>
    <d v="2014-12-05T00:03:01"/>
    <n v="1415145781"/>
    <x v="2365"/>
    <b v="0"/>
    <n v="7"/>
    <b v="0"/>
    <x v="38"/>
    <n v="0.34"/>
    <n v="428.5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d v="2015-11-03T04:15:59"/>
    <n v="1443928559"/>
    <x v="2366"/>
    <b v="0"/>
    <n v="6"/>
    <b v="0"/>
    <x v="34"/>
    <n v="0.34"/>
    <n v="8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d v="2016-12-14T12:01:08"/>
    <n v="1478257268"/>
    <x v="2367"/>
    <b v="0"/>
    <n v="338"/>
    <b v="0"/>
    <x v="3"/>
    <n v="0.33790999999999999"/>
    <n v="17064.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d v="2014-06-27T22:04:24"/>
    <n v="1401401064"/>
    <x v="2368"/>
    <b v="0"/>
    <n v="16"/>
    <b v="0"/>
    <x v="21"/>
    <n v="0.33784615384615385"/>
    <n v="11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d v="2016-02-21T22:36:37"/>
    <n v="1453502197"/>
    <x v="2369"/>
    <b v="0"/>
    <n v="12"/>
    <b v="0"/>
    <x v="3"/>
    <n v="0.33666666666666667"/>
    <n v="460.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d v="2016-05-01T14:18:38"/>
    <n v="1459520318"/>
    <x v="2370"/>
    <b v="0"/>
    <n v="4"/>
    <b v="0"/>
    <x v="4"/>
    <n v="0.33600000000000002"/>
    <n v="1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371"/>
    <b v="1"/>
    <n v="1501"/>
    <b v="0"/>
    <x v="5"/>
    <n v="0.33559730999999998"/>
    <n v="168549.15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d v="2017-04-03T01:00:00"/>
    <n v="1488387008"/>
    <x v="2372"/>
    <b v="0"/>
    <n v="38"/>
    <b v="0"/>
    <x v="21"/>
    <n v="0.33473333333333333"/>
    <n v="504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d v="2015-04-13T19:00:00"/>
    <n v="1425512843"/>
    <x v="2373"/>
    <b v="0"/>
    <n v="13"/>
    <b v="0"/>
    <x v="30"/>
    <n v="0.33416666666666667"/>
    <n v="20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d v="2015-12-28T06:00:00"/>
    <n v="1449436390"/>
    <x v="2374"/>
    <b v="1"/>
    <n v="47"/>
    <b v="0"/>
    <x v="19"/>
    <n v="0.33189999999999997"/>
    <n v="168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d v="2014-11-21T10:47:15"/>
    <n v="1411379235"/>
    <x v="2375"/>
    <b v="0"/>
    <n v="55"/>
    <b v="0"/>
    <x v="28"/>
    <n v="0.3256"/>
    <n v="2469.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d v="2015-08-17T16:00:00"/>
    <n v="1436355270"/>
    <x v="2376"/>
    <b v="0"/>
    <n v="16"/>
    <b v="0"/>
    <x v="4"/>
    <n v="0.3256"/>
    <n v="415"/>
  </r>
  <r>
    <n v="2885"/>
    <s v="The Wedding"/>
    <s v="An historic and proud work of Polish nationalistic literature performed on stage."/>
    <n v="400"/>
    <n v="130"/>
    <x v="3"/>
    <s v="US"/>
    <s v="USD"/>
    <n v="1426294201"/>
    <d v="2015-03-14T00:50:01"/>
    <n v="1423705801"/>
    <x v="2377"/>
    <b v="0"/>
    <n v="5"/>
    <b v="0"/>
    <x v="4"/>
    <n v="0.32500000000000001"/>
    <n v="67.5"/>
  </r>
  <r>
    <n v="3891"/>
    <s v="Out of the Box: A Mime Story"/>
    <s v="A comedy about a mime who dreams of becoming a stand up comedian."/>
    <n v="800"/>
    <n v="260"/>
    <x v="3"/>
    <s v="US"/>
    <s v="USD"/>
    <n v="1427086740"/>
    <d v="2015-03-23T04:59:00"/>
    <n v="1424488244"/>
    <x v="2378"/>
    <b v="0"/>
    <n v="7"/>
    <b v="0"/>
    <x v="4"/>
    <n v="0.32500000000000001"/>
    <n v="133.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d v="2014-08-02T14:00:00"/>
    <n v="1403822912"/>
    <x v="2379"/>
    <b v="0"/>
    <n v="16"/>
    <b v="0"/>
    <x v="4"/>
    <n v="0.32050000000000001"/>
    <n v="328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d v="2016-02-20T21:05:00"/>
    <n v="1454173120"/>
    <x v="2380"/>
    <b v="0"/>
    <n v="19"/>
    <b v="0"/>
    <x v="4"/>
    <n v="0.32050000000000001"/>
    <n v="3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2381"/>
    <b v="0"/>
    <n v="100"/>
    <b v="0"/>
    <x v="3"/>
    <n v="0.32028000000000001"/>
    <n v="4008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d v="2015-09-24T14:10:48"/>
    <n v="1441894248"/>
    <x v="2382"/>
    <b v="0"/>
    <n v="3"/>
    <b v="0"/>
    <x v="4"/>
    <n v="0.32"/>
    <n v="41.5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d v="2016-06-02T13:07:28"/>
    <n v="1462280848"/>
    <x v="2383"/>
    <b v="0"/>
    <n v="11"/>
    <b v="0"/>
    <x v="4"/>
    <n v="0.32"/>
    <n v="165.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d v="2015-11-26T06:03:36"/>
    <n v="1445922216"/>
    <x v="2384"/>
    <b v="0"/>
    <n v="47"/>
    <b v="0"/>
    <x v="39"/>
    <n v="0.31947058823529412"/>
    <n v="27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d v="2015-06-08T00:23:53"/>
    <n v="1428539033"/>
    <x v="2385"/>
    <b v="0"/>
    <n v="39"/>
    <b v="0"/>
    <x v="4"/>
    <n v="0.31546666666666667"/>
    <n v="1202.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d v="2015-07-18T03:00:00"/>
    <n v="1432100004"/>
    <x v="2386"/>
    <b v="0"/>
    <n v="2"/>
    <b v="0"/>
    <x v="4"/>
    <n v="0.3125"/>
    <n v="125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d v="2017-04-10T20:15:00"/>
    <n v="1488935245"/>
    <x v="2387"/>
    <b v="0"/>
    <n v="39"/>
    <b v="0"/>
    <x v="21"/>
    <n v="0.3125"/>
    <n v="1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2388"/>
    <b v="0"/>
    <n v="122"/>
    <b v="0"/>
    <x v="3"/>
    <n v="0.31114999999999998"/>
    <n v="628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d v="2011-12-12T05:06:16"/>
    <n v="1320033976"/>
    <x v="2389"/>
    <b v="0"/>
    <n v="20"/>
    <b v="0"/>
    <x v="27"/>
    <n v="0.309"/>
    <n v="2327.5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d v="2015-01-01T16:48:55"/>
    <n v="1417538935"/>
    <x v="2390"/>
    <b v="0"/>
    <n v="14"/>
    <b v="0"/>
    <x v="20"/>
    <n v="0.30866666666666664"/>
    <n v="47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d v="2013-10-02T13:27:54"/>
    <n v="1378214874"/>
    <x v="2391"/>
    <b v="0"/>
    <n v="19"/>
    <b v="0"/>
    <x v="26"/>
    <n v="0.30862068965517242"/>
    <n v="45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d v="2016-11-24T18:26:27"/>
    <n v="1477416387"/>
    <x v="2392"/>
    <b v="0"/>
    <n v="37"/>
    <b v="0"/>
    <x v="3"/>
    <n v="0.30813400000000002"/>
    <n v="2329.505000000000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d v="2015-02-14T01:43:02"/>
    <n v="1421199782"/>
    <x v="2393"/>
    <b v="1"/>
    <n v="75"/>
    <b v="0"/>
    <x v="9"/>
    <n v="0.308"/>
    <n v="27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d v="2012-05-29T19:55:05"/>
    <n v="1336506905"/>
    <x v="2394"/>
    <b v="0"/>
    <n v="30"/>
    <b v="0"/>
    <x v="27"/>
    <n v="0.30666666666666664"/>
    <n v="33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2395"/>
    <b v="0"/>
    <n v="16"/>
    <b v="0"/>
    <x v="3"/>
    <n v="0.30599999999999999"/>
    <n v="153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d v="2013-11-27T06:41:54"/>
    <n v="1382938914"/>
    <x v="2396"/>
    <b v="0"/>
    <n v="89"/>
    <b v="0"/>
    <x v="29"/>
    <n v="0.30433333333333334"/>
    <n v="232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d v="2014-05-04T06:00:00"/>
    <n v="1396633284"/>
    <x v="2397"/>
    <b v="0"/>
    <n v="30"/>
    <b v="0"/>
    <x v="27"/>
    <n v="0.30399999999999999"/>
    <n v="77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d v="2015-04-03T21:48:59"/>
    <n v="1427492939"/>
    <x v="2398"/>
    <b v="0"/>
    <n v="9"/>
    <b v="0"/>
    <x v="20"/>
    <n v="0.30333333333333334"/>
    <n v="23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d v="2015-01-29T20:21:04"/>
    <n v="1417378864"/>
    <x v="2399"/>
    <b v="0"/>
    <n v="8"/>
    <b v="0"/>
    <x v="30"/>
    <n v="0.2984"/>
    <n v="377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d v="2015-02-03T02:00:00"/>
    <n v="1420235311"/>
    <x v="2400"/>
    <b v="0"/>
    <n v="5"/>
    <b v="0"/>
    <x v="12"/>
    <n v="0.29625000000000001"/>
    <n v="59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2401"/>
    <b v="0"/>
    <n v="22"/>
    <b v="0"/>
    <x v="3"/>
    <n v="0.29602960296029601"/>
    <n v="149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d v="2016-08-23T20:54:00"/>
    <n v="1469289685"/>
    <x v="2402"/>
    <b v="0"/>
    <n v="179"/>
    <b v="0"/>
    <x v="3"/>
    <n v="0.2950613611721471"/>
    <n v="1546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d v="2016-01-14T04:00:11"/>
    <n v="1450152011"/>
    <x v="2403"/>
    <b v="0"/>
    <n v="167"/>
    <b v="0"/>
    <x v="29"/>
    <n v="0.29376000000000002"/>
    <n v="3755.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2404"/>
    <b v="0"/>
    <n v="24"/>
    <b v="0"/>
    <x v="33"/>
    <n v="0.29299999999999998"/>
    <n v="744.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d v="2016-06-19T08:10:00"/>
    <n v="1463418120"/>
    <x v="2405"/>
    <b v="0"/>
    <n v="310"/>
    <b v="0"/>
    <x v="3"/>
    <n v="0.29276666666666668"/>
    <n v="13329.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d v="2012-05-15T17:16:27"/>
    <n v="1335892587"/>
    <x v="2406"/>
    <b v="0"/>
    <n v="18"/>
    <b v="0"/>
    <x v="32"/>
    <n v="0.29239999999999999"/>
    <n v="374.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d v="2016-04-03T16:25:41"/>
    <n v="1457112341"/>
    <x v="2407"/>
    <b v="0"/>
    <n v="92"/>
    <b v="0"/>
    <x v="24"/>
    <n v="0.29228571428571426"/>
    <n v="209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d v="2014-09-17T05:06:39"/>
    <n v="1405746399"/>
    <x v="2408"/>
    <b v="0"/>
    <n v="11"/>
    <b v="0"/>
    <x v="34"/>
    <n v="0.28899999999999998"/>
    <n v="150"/>
  </r>
  <r>
    <n v="2127"/>
    <s v="Three Monkeys - Part 1: Into the Abyss"/>
    <s v="Three Monkeys is an audio adventure game for PC."/>
    <n v="28000"/>
    <n v="8076"/>
    <x v="3"/>
    <s v="GB"/>
    <s v="GBP"/>
    <n v="1426158463"/>
    <d v="2015-03-12T11:07:43"/>
    <n v="1423570063"/>
    <x v="2409"/>
    <b v="0"/>
    <n v="236"/>
    <b v="0"/>
    <x v="29"/>
    <n v="0.28842857142857142"/>
    <n v="415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d v="2014-06-30T17:28:00"/>
    <n v="1400547969"/>
    <x v="2410"/>
    <b v="0"/>
    <n v="13"/>
    <b v="0"/>
    <x v="4"/>
    <n v="0.28799999999999998"/>
    <n v="294.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d v="2016-07-21T15:02:31"/>
    <n v="1463929351"/>
    <x v="2411"/>
    <b v="0"/>
    <n v="6"/>
    <b v="0"/>
    <x v="4"/>
    <n v="0.28666666666666668"/>
    <n v="4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412"/>
    <b v="0"/>
    <n v="2"/>
    <b v="0"/>
    <x v="38"/>
    <n v="0.2857142857142857"/>
    <n v="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d v="2016-02-11T17:05:53"/>
    <n v="1451927153"/>
    <x v="2413"/>
    <b v="0"/>
    <n v="37"/>
    <b v="0"/>
    <x v="3"/>
    <n v="0.2848"/>
    <n v="374.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d v="2015-05-25T21:38:16"/>
    <n v="1427405896"/>
    <x v="2414"/>
    <b v="0"/>
    <n v="7"/>
    <b v="0"/>
    <x v="4"/>
    <n v="0.28466666666666668"/>
    <n v="2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d v="2014-12-05T18:30:29"/>
    <n v="1415212229"/>
    <x v="2415"/>
    <b v="0"/>
    <n v="534"/>
    <b v="0"/>
    <x v="29"/>
    <n v="0.28405999999999998"/>
    <n v="7368.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d v="2014-11-22T05:59:00"/>
    <n v="1413838540"/>
    <x v="2416"/>
    <b v="0"/>
    <n v="20"/>
    <b v="0"/>
    <x v="37"/>
    <n v="0.28299999999999997"/>
    <n v="859"/>
  </r>
  <r>
    <n v="2157"/>
    <s v="Nin"/>
    <s v="Gamers and 90's fans unite in this small tale of epic proportions!"/>
    <n v="75000"/>
    <n v="21144"/>
    <x v="3"/>
    <s v="US"/>
    <s v="USD"/>
    <n v="1482479940"/>
    <d v="2016-12-23T07:59:00"/>
    <n v="1479684783"/>
    <x v="2417"/>
    <b v="0"/>
    <n v="57"/>
    <b v="0"/>
    <x v="29"/>
    <n v="0.28192"/>
    <n v="10600.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d v="2014-06-05T22:31:40"/>
    <n v="1399415500"/>
    <x v="2418"/>
    <b v="0"/>
    <n v="11"/>
    <b v="0"/>
    <x v="4"/>
    <n v="0.28050000000000003"/>
    <n v="28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d v="2016-01-17T18:01:01"/>
    <n v="1450461661"/>
    <x v="2419"/>
    <b v="0"/>
    <n v="24"/>
    <b v="0"/>
    <x v="3"/>
    <n v="0.28039999999999998"/>
    <n v="7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d v="2012-06-16T03:10:00"/>
    <n v="1337095997"/>
    <x v="2420"/>
    <b v="0"/>
    <n v="4"/>
    <b v="0"/>
    <x v="32"/>
    <n v="0.28000000000000003"/>
    <n v="7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d v="2015-01-12T20:47:52"/>
    <n v="1417207672"/>
    <x v="2421"/>
    <b v="0"/>
    <n v="10"/>
    <b v="0"/>
    <x v="3"/>
    <n v="0.27650000000000002"/>
    <n v="281.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2422"/>
    <b v="0"/>
    <n v="37"/>
    <b v="0"/>
    <x v="22"/>
    <n v="0.27600000000000002"/>
    <n v="1053.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d v="2014-10-29T22:45:00"/>
    <n v="1412081999"/>
    <x v="2423"/>
    <b v="1"/>
    <n v="66"/>
    <b v="0"/>
    <x v="19"/>
    <n v="0.27579999999999999"/>
    <n v="554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d v="2016-05-15T20:21:13"/>
    <n v="1460751673"/>
    <x v="2424"/>
    <b v="0"/>
    <n v="6"/>
    <b v="0"/>
    <x v="4"/>
    <n v="0.27400000000000002"/>
    <n v="71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d v="2015-11-15T15:13:09"/>
    <n v="1444140789"/>
    <x v="2425"/>
    <b v="0"/>
    <n v="34"/>
    <b v="0"/>
    <x v="38"/>
    <n v="0.27383999999999997"/>
    <n v="6863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d v="2015-10-29T15:06:47"/>
    <n v="1443712007"/>
    <x v="2426"/>
    <b v="0"/>
    <n v="20"/>
    <b v="0"/>
    <x v="4"/>
    <n v="0.27239999999999998"/>
    <n v="69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d v="2017-02-26T13:05:58"/>
    <n v="1485522358"/>
    <x v="2427"/>
    <b v="0"/>
    <n v="14"/>
    <b v="0"/>
    <x v="4"/>
    <n v="0.27100000000000002"/>
    <n v="278"/>
  </r>
  <r>
    <n v="465"/>
    <s v="&quot;Amp&quot; A Story About a Robot"/>
    <s v="&quot;Amp&quot; is a short film about a robot with needs."/>
    <n v="512"/>
    <n v="138"/>
    <x v="3"/>
    <s v="US"/>
    <s v="USD"/>
    <n v="1403837574"/>
    <d v="2014-06-27T02:52:54"/>
    <n v="1402455174"/>
    <x v="2428"/>
    <b v="0"/>
    <n v="8"/>
    <b v="0"/>
    <x v="28"/>
    <n v="0.26953125"/>
    <n v="73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d v="2014-08-30T05:30:00"/>
    <n v="1405957098"/>
    <x v="2429"/>
    <b v="0"/>
    <n v="14"/>
    <b v="0"/>
    <x v="4"/>
    <n v="0.26937422295897223"/>
    <n v="33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d v="2014-07-13T04:59:00"/>
    <n v="1402058739"/>
    <x v="2430"/>
    <b v="0"/>
    <n v="22"/>
    <b v="0"/>
    <x v="39"/>
    <n v="0.26900000000000002"/>
    <n v="414.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d v="2015-03-25T18:01:10"/>
    <n v="1424718070"/>
    <x v="2431"/>
    <b v="0"/>
    <n v="13"/>
    <b v="0"/>
    <x v="4"/>
    <n v="0.26840000000000003"/>
    <n v="34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d v="2015-11-05T14:16:15"/>
    <n v="1444137375"/>
    <x v="2432"/>
    <b v="0"/>
    <n v="21"/>
    <b v="0"/>
    <x v="4"/>
    <n v="0.26727272727272727"/>
    <n v="37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d v="2014-08-29T18:45:11"/>
    <n v="1406745911"/>
    <x v="2433"/>
    <b v="0"/>
    <n v="19"/>
    <b v="0"/>
    <x v="32"/>
    <n v="0.26700000000000002"/>
    <n v="4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d v="2014-10-04T14:17:00"/>
    <n v="1409753820"/>
    <x v="2434"/>
    <b v="0"/>
    <n v="76"/>
    <b v="0"/>
    <x v="12"/>
    <n v="0.26640000000000003"/>
    <n v="27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d v="2014-07-23T15:54:40"/>
    <n v="1403538880"/>
    <x v="2435"/>
    <b v="0"/>
    <n v="21"/>
    <b v="0"/>
    <x v="3"/>
    <n v="0.26600000000000001"/>
    <n v="3069.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d v="2015-08-02T22:00:00"/>
    <n v="1435876423"/>
    <x v="2436"/>
    <b v="0"/>
    <n v="52"/>
    <b v="0"/>
    <x v="37"/>
    <n v="0.26352173913043481"/>
    <n v="3056.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d v="2014-08-01T02:50:38"/>
    <n v="1402973438"/>
    <x v="2437"/>
    <b v="0"/>
    <n v="3"/>
    <b v="0"/>
    <x v="35"/>
    <n v="0.26200000000000001"/>
    <n v="329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d v="2014-09-15T02:00:03"/>
    <n v="1408154403"/>
    <x v="2438"/>
    <b v="0"/>
    <n v="18"/>
    <b v="0"/>
    <x v="30"/>
    <n v="0.26192500000000002"/>
    <n v="794.774999999999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d v="2017-04-01T04:00:00"/>
    <n v="1488418990"/>
    <x v="2439"/>
    <b v="0"/>
    <n v="79"/>
    <b v="0"/>
    <x v="21"/>
    <n v="0.2606"/>
    <n v="2645.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d v="2013-12-21T20:32:11"/>
    <n v="1385065931"/>
    <x v="2440"/>
    <b v="0"/>
    <n v="10"/>
    <b v="0"/>
    <x v="29"/>
    <n v="0.26"/>
    <n v="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2441"/>
    <b v="0"/>
    <n v="86"/>
    <b v="0"/>
    <x v="3"/>
    <n v="0.25976666666666665"/>
    <n v="3939.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d v="2014-09-17T12:02:11"/>
    <n v="1407931331"/>
    <x v="2442"/>
    <b v="0"/>
    <n v="129"/>
    <b v="0"/>
    <x v="3"/>
    <n v="0.25912000000000002"/>
    <n v="9781.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d v="2016-09-15T14:49:05"/>
    <n v="1471272545"/>
    <x v="2443"/>
    <b v="1"/>
    <n v="24"/>
    <b v="0"/>
    <x v="9"/>
    <n v="0.25763636363636366"/>
    <n v="720.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d v="2016-10-02T09:00:00"/>
    <n v="1472711224"/>
    <x v="2444"/>
    <b v="0"/>
    <n v="94"/>
    <b v="0"/>
    <x v="4"/>
    <n v="0.25698702928870293"/>
    <n v="3117.994999999999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d v="2016-06-28T09:41:35"/>
    <n v="1463218895"/>
    <x v="2445"/>
    <b v="0"/>
    <n v="96"/>
    <b v="0"/>
    <x v="3"/>
    <n v="0.25584000000000001"/>
    <n v="64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d v="2014-08-25T23:28:26"/>
    <n v="1406417306"/>
    <x v="2446"/>
    <b v="0"/>
    <n v="15"/>
    <b v="0"/>
    <x v="32"/>
    <n v="0.25545454545454543"/>
    <n v="71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d v="2015-12-29T11:46:41"/>
    <n v="1447933601"/>
    <x v="2447"/>
    <b v="0"/>
    <n v="34"/>
    <b v="0"/>
    <x v="28"/>
    <n v="0.25413402061855672"/>
    <n v="12342.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d v="2017-04-06T09:20:42"/>
    <n v="1488882042"/>
    <x v="2448"/>
    <b v="0"/>
    <n v="11"/>
    <b v="0"/>
    <x v="21"/>
    <n v="0.254"/>
    <n v="3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d v="2015-04-11T06:00:00"/>
    <n v="1426772928"/>
    <x v="2449"/>
    <b v="0"/>
    <n v="33"/>
    <b v="0"/>
    <x v="37"/>
    <n v="0.25259090909090909"/>
    <n v="279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d v="2015-10-01T05:00:00"/>
    <n v="1441157592"/>
    <x v="2450"/>
    <b v="0"/>
    <n v="33"/>
    <b v="0"/>
    <x v="30"/>
    <n v="0.2525"/>
    <n v="1531.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d v="2016-11-12T05:00:00"/>
    <n v="1476054568"/>
    <x v="2451"/>
    <b v="0"/>
    <n v="196"/>
    <b v="0"/>
    <x v="3"/>
    <n v="0.25087142857142858"/>
    <n v="8878.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d v="2013-05-01T21:42:37"/>
    <n v="1364852557"/>
    <x v="2452"/>
    <b v="0"/>
    <n v="15"/>
    <b v="0"/>
    <x v="26"/>
    <n v="0.25035714285714283"/>
    <n v="35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d v="2014-08-28T03:00:10"/>
    <n v="1406170810"/>
    <x v="2453"/>
    <b v="0"/>
    <n v="114"/>
    <b v="0"/>
    <x v="12"/>
    <n v="0.25030188679245285"/>
    <n v="3373.5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d v="2015-11-08T12:00:00"/>
    <n v="1445308730"/>
    <x v="2454"/>
    <b v="0"/>
    <n v="5"/>
    <b v="0"/>
    <x v="30"/>
    <n v="0.25"/>
    <n v="127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d v="2015-09-25T23:43:42"/>
    <n v="1440632622"/>
    <x v="2455"/>
    <b v="0"/>
    <n v="6"/>
    <b v="0"/>
    <x v="20"/>
    <n v="0.25"/>
    <n v="12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d v="2013-05-04T14:00:34"/>
    <n v="1365084034"/>
    <x v="2456"/>
    <b v="0"/>
    <n v="21"/>
    <b v="0"/>
    <x v="27"/>
    <n v="0.24333333333333335"/>
    <n v="375.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d v="2014-09-28T18:55:56"/>
    <n v="1409338556"/>
    <x v="2457"/>
    <b v="0"/>
    <n v="12"/>
    <b v="0"/>
    <x v="4"/>
    <n v="0.24333333333333335"/>
    <n v="15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d v="2015-11-28T21:22:21"/>
    <n v="1446150141"/>
    <x v="2458"/>
    <b v="0"/>
    <n v="8"/>
    <b v="0"/>
    <x v="4"/>
    <n v="0.24285714285714285"/>
    <n v="216.5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d v="2014-10-26T18:29:26"/>
    <n v="1412879366"/>
    <x v="2459"/>
    <b v="0"/>
    <n v="38"/>
    <b v="0"/>
    <x v="4"/>
    <n v="0.24194444444444443"/>
    <n v="89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d v="2017-03-06T06:58:27"/>
    <n v="1486191507"/>
    <x v="2460"/>
    <b v="0"/>
    <n v="10"/>
    <b v="0"/>
    <x v="4"/>
    <n v="0.2411764705882353"/>
    <n v="2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d v="2009-12-01T04:59:00"/>
    <n v="1254450706"/>
    <x v="2461"/>
    <b v="0"/>
    <n v="11"/>
    <b v="0"/>
    <x v="27"/>
    <n v="0.2402"/>
    <n v="60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d v="2015-05-21T22:47:58"/>
    <n v="1429656478"/>
    <x v="2462"/>
    <b v="1"/>
    <n v="185"/>
    <b v="0"/>
    <x v="9"/>
    <n v="0.236925"/>
    <n v="4831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d v="2017-02-08T09:59:05"/>
    <n v="1483955945"/>
    <x v="2463"/>
    <b v="1"/>
    <n v="35"/>
    <b v="0"/>
    <x v="12"/>
    <n v="0.23628571428571429"/>
    <n v="43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d v="2014-08-07T15:56:49"/>
    <n v="1404835009"/>
    <x v="2464"/>
    <b v="0"/>
    <n v="27"/>
    <b v="0"/>
    <x v="37"/>
    <n v="0.23588571428571428"/>
    <n v="4141.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d v="2016-07-09T01:59:00"/>
    <n v="1465304483"/>
    <x v="2465"/>
    <b v="0"/>
    <n v="45"/>
    <b v="0"/>
    <x v="12"/>
    <n v="0.23416000000000001"/>
    <n v="2949.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d v="2015-08-20T17:05:00"/>
    <n v="1436305452"/>
    <x v="2466"/>
    <b v="0"/>
    <n v="29"/>
    <b v="0"/>
    <x v="4"/>
    <n v="0.23333333333333334"/>
    <n v="1414.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2467"/>
    <b v="0"/>
    <n v="67"/>
    <b v="0"/>
    <x v="22"/>
    <n v="0.23163076923076922"/>
    <n v="15089.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d v="2015-04-06T15:15:45"/>
    <n v="1425744945"/>
    <x v="2468"/>
    <b v="0"/>
    <n v="7"/>
    <b v="0"/>
    <x v="38"/>
    <n v="0.23"/>
    <n v="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2469"/>
    <b v="0"/>
    <n v="35"/>
    <b v="0"/>
    <x v="36"/>
    <n v="0.2291"/>
    <n v="116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d v="2012-12-05T09:23:41"/>
    <n v="1352107421"/>
    <x v="2470"/>
    <b v="0"/>
    <n v="70"/>
    <b v="0"/>
    <x v="28"/>
    <n v="0.22881426547787684"/>
    <n v="140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2471"/>
    <b v="0"/>
    <n v="355"/>
    <b v="0"/>
    <x v="3"/>
    <n v="0.22878799999999999"/>
    <n v="2877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d v="2014-06-01T03:59:00"/>
    <n v="1398980941"/>
    <x v="2472"/>
    <b v="0"/>
    <n v="17"/>
    <b v="0"/>
    <x v="12"/>
    <n v="0.22750000000000001"/>
    <n v="463.5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d v="2016-09-03T14:02:55"/>
    <n v="1471096975"/>
    <x v="2473"/>
    <b v="0"/>
    <n v="20"/>
    <b v="0"/>
    <x v="37"/>
    <n v="0.22520000000000001"/>
    <n v="5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d v="2017-03-27T16:16:59"/>
    <n v="1488820619"/>
    <x v="2474"/>
    <b v="0"/>
    <n v="12"/>
    <b v="0"/>
    <x v="4"/>
    <n v="0.22500000000000001"/>
    <n v="118.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2475"/>
    <b v="0"/>
    <n v="50"/>
    <b v="0"/>
    <x v="3"/>
    <n v="0.22494285714285714"/>
    <n v="3961.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d v="2014-10-18T12:07:39"/>
    <n v="1411042059"/>
    <x v="2476"/>
    <b v="0"/>
    <n v="10"/>
    <b v="0"/>
    <x v="30"/>
    <n v="0.224"/>
    <n v="28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d v="2017-03-03T13:05:19"/>
    <n v="1483362319"/>
    <x v="2477"/>
    <b v="0"/>
    <n v="5"/>
    <b v="0"/>
    <x v="27"/>
    <n v="0.22363636363636363"/>
    <n v="6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d v="2015-11-25T23:00:00"/>
    <n v="1446506080"/>
    <x v="2478"/>
    <b v="0"/>
    <n v="6"/>
    <b v="0"/>
    <x v="4"/>
    <n v="0.22142857142857142"/>
    <n v="390.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d v="2014-09-13T13:56:40"/>
    <n v="1405432600"/>
    <x v="2479"/>
    <b v="0"/>
    <n v="369"/>
    <b v="0"/>
    <x v="3"/>
    <n v="0.22092500000000001"/>
    <n v="460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d v="2016-07-24T10:32:46"/>
    <n v="1464172366"/>
    <x v="2480"/>
    <b v="1"/>
    <n v="86"/>
    <b v="0"/>
    <x v="9"/>
    <n v="0.22052631578947368"/>
    <n v="21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d v="2014-11-15T20:00:00"/>
    <n v="1413477228"/>
    <x v="2481"/>
    <b v="0"/>
    <n v="2"/>
    <b v="0"/>
    <x v="4"/>
    <n v="0.22"/>
    <n v="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d v="2014-05-11T11:50:52"/>
    <n v="1397217052"/>
    <x v="2482"/>
    <b v="1"/>
    <n v="23"/>
    <b v="0"/>
    <x v="4"/>
    <n v="0.21940000000000001"/>
    <n v="56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d v="2013-05-17T12:08:19"/>
    <n v="1366200499"/>
    <x v="2483"/>
    <b v="0"/>
    <n v="125"/>
    <b v="0"/>
    <x v="28"/>
    <n v="0.21906971229845085"/>
    <n v="4220.005000000000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d v="2012-07-14T23:42:48"/>
    <n v="1337125368"/>
    <x v="2484"/>
    <b v="0"/>
    <n v="49"/>
    <b v="0"/>
    <x v="32"/>
    <n v="0.21887499999999999"/>
    <n v="90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d v="2015-09-16T05:37:27"/>
    <n v="1440826647"/>
    <x v="2485"/>
    <b v="0"/>
    <n v="9"/>
    <b v="0"/>
    <x v="4"/>
    <n v="0.2185"/>
    <n v="22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d v="2017-04-07T18:45:38"/>
    <n v="1489517138"/>
    <x v="2486"/>
    <b v="0"/>
    <n v="10"/>
    <b v="0"/>
    <x v="21"/>
    <n v="0.21714285714285714"/>
    <n v="385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d v="2016-01-14T18:16:56"/>
    <n v="1450203416"/>
    <x v="2487"/>
    <b v="0"/>
    <n v="6"/>
    <b v="0"/>
    <x v="4"/>
    <n v="0.21685714285714286"/>
    <n v="382.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d v="2015-01-01T04:59:00"/>
    <n v="1417410964"/>
    <x v="2488"/>
    <b v="0"/>
    <n v="215"/>
    <b v="0"/>
    <x v="3"/>
    <n v="0.21628"/>
    <n v="5514.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d v="2012-09-28T16:18:54"/>
    <n v="1344961134"/>
    <x v="2489"/>
    <b v="0"/>
    <n v="39"/>
    <b v="0"/>
    <x v="28"/>
    <n v="0.21575"/>
    <n v="2177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d v="2014-07-01T06:00:00"/>
    <n v="1400600840"/>
    <x v="2490"/>
    <b v="0"/>
    <n v="84"/>
    <b v="0"/>
    <x v="4"/>
    <n v="0.2155"/>
    <n v="5429.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d v="2016-07-06T15:00:58"/>
    <n v="1465225258"/>
    <x v="2491"/>
    <b v="0"/>
    <n v="28"/>
    <b v="0"/>
    <x v="3"/>
    <n v="0.21507499999999999"/>
    <n v="21521.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d v="2015-11-12T06:59:00"/>
    <n v="1445358903"/>
    <x v="2492"/>
    <b v="0"/>
    <n v="4"/>
    <b v="0"/>
    <x v="4"/>
    <n v="0.21428571428571427"/>
    <n v="7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d v="2016-10-27T06:40:34"/>
    <n v="1474958434"/>
    <x v="2493"/>
    <b v="0"/>
    <n v="14"/>
    <b v="0"/>
    <x v="4"/>
    <n v="0.21366666666666667"/>
    <n v="327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2494"/>
    <b v="0"/>
    <n v="121"/>
    <b v="0"/>
    <x v="38"/>
    <n v="0.21363333333333334"/>
    <n v="6469.5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d v="2014-10-23T23:30:40"/>
    <n v="1411515040"/>
    <x v="2495"/>
    <b v="1"/>
    <n v="25"/>
    <b v="0"/>
    <x v="9"/>
    <n v="0.21309523809523809"/>
    <n v="46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d v="2014-06-01T01:44:24"/>
    <n v="1399427064"/>
    <x v="2496"/>
    <b v="1"/>
    <n v="19"/>
    <b v="0"/>
    <x v="4"/>
    <n v="0.21299999999999999"/>
    <n v="54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2497"/>
    <b v="0"/>
    <n v="59"/>
    <b v="0"/>
    <x v="36"/>
    <n v="0.21249999999999999"/>
    <n v="321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d v="2015-07-20T22:46:32"/>
    <n v="1434840392"/>
    <x v="2498"/>
    <b v="0"/>
    <n v="15"/>
    <b v="0"/>
    <x v="21"/>
    <n v="0.21249999999999999"/>
    <n v="432.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d v="2014-11-30T19:58:01"/>
    <n v="1412189881"/>
    <x v="2499"/>
    <b v="0"/>
    <n v="7"/>
    <b v="0"/>
    <x v="35"/>
    <n v="0.21146666666666666"/>
    <n v="1589.5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d v="2015-02-06T01:37:14"/>
    <n v="1418002634"/>
    <x v="2500"/>
    <b v="0"/>
    <n v="8"/>
    <b v="0"/>
    <x v="4"/>
    <n v="0.21099999999999999"/>
    <n v="109.5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d v="2015-06-22T17:48:15"/>
    <n v="1432403295"/>
    <x v="2501"/>
    <b v="0"/>
    <n v="4"/>
    <b v="0"/>
    <x v="30"/>
    <n v="0.21092608822670172"/>
    <n v="36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d v="2014-10-01T12:43:13"/>
    <n v="1409143393"/>
    <x v="2502"/>
    <b v="0"/>
    <n v="30"/>
    <b v="0"/>
    <x v="27"/>
    <n v="0.21037037037037037"/>
    <n v="2855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503"/>
    <b v="0"/>
    <n v="43"/>
    <b v="0"/>
    <x v="5"/>
    <n v="0.21033333333333334"/>
    <n v="15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d v="2017-04-04T03:38:41"/>
    <n v="1489376321"/>
    <x v="2504"/>
    <b v="0"/>
    <n v="7"/>
    <b v="0"/>
    <x v="4"/>
    <n v="0.20849420849420849"/>
    <n v="84.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d v="2016-12-12T06:00:00"/>
    <n v="1480283321"/>
    <x v="2505"/>
    <b v="0"/>
    <n v="12"/>
    <b v="0"/>
    <x v="4"/>
    <n v="0.20833333333333334"/>
    <n v="318.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d v="2017-03-26T20:14:45"/>
    <n v="1487970885"/>
    <x v="2506"/>
    <b v="0"/>
    <n v="61"/>
    <b v="0"/>
    <x v="11"/>
    <n v="0.20733333333333334"/>
    <n v="80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d v="2014-07-06T05:08:50"/>
    <n v="1401685730"/>
    <x v="2507"/>
    <b v="0"/>
    <n v="25"/>
    <b v="0"/>
    <x v="37"/>
    <n v="0.20705000000000001"/>
    <n v="1047.7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d v="2016-05-15T16:21:00"/>
    <n v="1458147982"/>
    <x v="2508"/>
    <b v="0"/>
    <n v="10"/>
    <b v="0"/>
    <x v="24"/>
    <n v="0.20499999999999999"/>
    <n v="107.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d v="2016-10-10T14:32:50"/>
    <n v="1473517970"/>
    <x v="2509"/>
    <b v="1"/>
    <n v="113"/>
    <b v="0"/>
    <x v="9"/>
    <n v="0.20449632511889321"/>
    <n v="4786.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d v="2015-12-16T20:18:00"/>
    <n v="1448565459"/>
    <x v="2510"/>
    <b v="0"/>
    <n v="202"/>
    <b v="0"/>
    <x v="12"/>
    <n v="0.20424999999999999"/>
    <n v="20526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d v="2016-11-15T18:13:22"/>
    <n v="1478106802"/>
    <x v="2511"/>
    <b v="0"/>
    <n v="14"/>
    <b v="0"/>
    <x v="39"/>
    <n v="0.2036"/>
    <n v="770.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d v="2014-10-16T00:00:00"/>
    <n v="1410750855"/>
    <x v="2512"/>
    <b v="1"/>
    <n v="108"/>
    <b v="0"/>
    <x v="9"/>
    <n v="0.20220833333333332"/>
    <n v="2480.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d v="2017-04-09T23:47:28"/>
    <n v="1489193248"/>
    <x v="2513"/>
    <b v="0"/>
    <n v="22"/>
    <b v="0"/>
    <x v="21"/>
    <n v="0.20208000000000001"/>
    <n v="1274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d v="2016-07-04T04:00:00"/>
    <n v="1465533672"/>
    <x v="2514"/>
    <b v="0"/>
    <n v="10"/>
    <b v="0"/>
    <x v="4"/>
    <n v="0.2016"/>
    <n v="25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d v="2011-09-06T20:39:10"/>
    <n v="1312490350"/>
    <x v="2515"/>
    <b v="0"/>
    <n v="14"/>
    <b v="0"/>
    <x v="13"/>
    <n v="0.20133333333333334"/>
    <n v="1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d v="2016-07-17T10:47:48"/>
    <n v="1467024468"/>
    <x v="2516"/>
    <b v="0"/>
    <n v="8"/>
    <b v="0"/>
    <x v="4"/>
    <n v="0.20125000000000001"/>
    <n v="406.5"/>
  </r>
  <r>
    <n v="1880"/>
    <s v="Sim Betting Football"/>
    <s v="Sim Betting Football is the only football (soccer) betting simulation  game."/>
    <n v="5000"/>
    <n v="1004"/>
    <x v="3"/>
    <s v="GB"/>
    <s v="GBP"/>
    <n v="1459341380"/>
    <d v="2016-03-30T12:36:20"/>
    <n v="1456839380"/>
    <x v="2517"/>
    <b v="0"/>
    <n v="24"/>
    <b v="0"/>
    <x v="25"/>
    <n v="0.20080000000000001"/>
    <n v="514"/>
  </r>
  <r>
    <n v="179"/>
    <s v="Sustain: A Film About Survival"/>
    <s v="A feature-length film about how three people survive in a diseased world."/>
    <n v="1000"/>
    <n v="200"/>
    <x v="3"/>
    <s v="US"/>
    <s v="USD"/>
    <n v="1457056555"/>
    <d v="2016-03-04T01:55:55"/>
    <n v="1454464555"/>
    <x v="2518"/>
    <b v="0"/>
    <n v="2"/>
    <b v="0"/>
    <x v="30"/>
    <n v="0.2"/>
    <n v="10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d v="2014-11-23T22:29:09"/>
    <n v="1415053749"/>
    <x v="2519"/>
    <b v="0"/>
    <n v="1"/>
    <b v="0"/>
    <x v="20"/>
    <n v="0.2"/>
    <n v="50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d v="2015-07-07T19:26:20"/>
    <n v="1431113180"/>
    <x v="2520"/>
    <b v="0"/>
    <n v="5"/>
    <b v="0"/>
    <x v="4"/>
    <n v="0.2"/>
    <n v="87.5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d v="2015-05-31T15:28:02"/>
    <n v="1430494082"/>
    <x v="2521"/>
    <b v="0"/>
    <n v="1"/>
    <b v="0"/>
    <x v="4"/>
    <n v="0.2"/>
    <n v="50.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d v="2015-05-11T19:32:31"/>
    <n v="1430767951"/>
    <x v="2522"/>
    <b v="0"/>
    <n v="29"/>
    <b v="0"/>
    <x v="12"/>
    <n v="0.197625"/>
    <n v="396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2523"/>
    <b v="0"/>
    <n v="16"/>
    <b v="0"/>
    <x v="3"/>
    <n v="0.1976"/>
    <n v="2478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d v="2017-02-20T18:00:00"/>
    <n v="1482444295"/>
    <x v="2524"/>
    <b v="0"/>
    <n v="15"/>
    <b v="0"/>
    <x v="4"/>
    <n v="0.19736842105263158"/>
    <n v="3757.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d v="2016-03-04T23:19:28"/>
    <n v="1454541568"/>
    <x v="2525"/>
    <b v="0"/>
    <n v="40"/>
    <b v="0"/>
    <x v="20"/>
    <n v="0.19650000000000001"/>
    <n v="11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d v="2014-08-03T11:39:39"/>
    <n v="1404560379"/>
    <x v="2526"/>
    <b v="1"/>
    <n v="39"/>
    <b v="0"/>
    <x v="9"/>
    <n v="0.19600000000000001"/>
    <n v="1097.5"/>
  </r>
  <r>
    <n v="3063"/>
    <s v="Spec Haus"/>
    <s v="Members of the local Miami music scene are putting together a venue/creative space in Kendall!"/>
    <n v="3000"/>
    <n v="587"/>
    <x v="3"/>
    <s v="US"/>
    <s v="USD"/>
    <n v="1477174138"/>
    <d v="2016-10-22T22:08:58"/>
    <n v="1474150138"/>
    <x v="2527"/>
    <b v="0"/>
    <n v="23"/>
    <b v="0"/>
    <x v="12"/>
    <n v="0.19566666666666666"/>
    <n v="305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d v="2013-08-09T12:00:15"/>
    <n v="1373457615"/>
    <x v="2528"/>
    <b v="0"/>
    <n v="140"/>
    <b v="0"/>
    <x v="28"/>
    <n v="0.19409999999999999"/>
    <n v="395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d v="2015-04-29T14:07:06"/>
    <n v="1427724426"/>
    <x v="2529"/>
    <b v="0"/>
    <n v="6"/>
    <b v="0"/>
    <x v="4"/>
    <n v="0.1925"/>
    <n v="195.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d v="2015-06-26T04:00:00"/>
    <n v="1432640342"/>
    <x v="2530"/>
    <b v="0"/>
    <n v="8"/>
    <b v="0"/>
    <x v="37"/>
    <n v="0.19139999999999999"/>
    <n v="1439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d v="2016-02-06T04:59:00"/>
    <n v="1451684437"/>
    <x v="2531"/>
    <b v="0"/>
    <n v="5"/>
    <b v="0"/>
    <x v="4"/>
    <n v="0.1908"/>
    <n v="956.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d v="2012-08-26T21:37:03"/>
    <n v="1343425023"/>
    <x v="2532"/>
    <b v="0"/>
    <n v="8"/>
    <b v="0"/>
    <x v="32"/>
    <n v="0.19"/>
    <n v="19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533"/>
    <b v="0"/>
    <n v="59"/>
    <b v="0"/>
    <x v="5"/>
    <n v="0.18737933333333334"/>
    <n v="2840.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d v="2017-01-13T17:04:21"/>
    <n v="1479143061"/>
    <x v="2534"/>
    <b v="0"/>
    <n v="12"/>
    <b v="0"/>
    <x v="3"/>
    <n v="0.18640000000000001"/>
    <n v="9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d v="2015-02-22T20:09:13"/>
    <n v="1422043753"/>
    <x v="2535"/>
    <b v="0"/>
    <n v="12"/>
    <b v="0"/>
    <x v="40"/>
    <n v="0.186"/>
    <n v="47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d v="2011-10-09T17:07:13"/>
    <n v="1315588033"/>
    <x v="2536"/>
    <b v="0"/>
    <n v="27"/>
    <b v="0"/>
    <x v="29"/>
    <n v="0.18300055555555556"/>
    <n v="1660.505000000000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d v="2015-02-28T15:10:00"/>
    <n v="1421853518"/>
    <x v="2537"/>
    <b v="0"/>
    <n v="11"/>
    <b v="0"/>
    <x v="27"/>
    <n v="0.18285714285714286"/>
    <n v="325.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d v="2015-08-16T16:13:11"/>
    <n v="1436285591"/>
    <x v="2538"/>
    <b v="0"/>
    <n v="9"/>
    <b v="0"/>
    <x v="39"/>
    <n v="0.18181818181818182"/>
    <n v="404.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d v="2013-11-22T12:35:13"/>
    <n v="1382528113"/>
    <x v="2539"/>
    <b v="0"/>
    <n v="48"/>
    <b v="0"/>
    <x v="27"/>
    <n v="0.18142857142857144"/>
    <n v="1294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d v="2014-07-15T22:00:00"/>
    <n v="1403562705"/>
    <x v="2540"/>
    <b v="0"/>
    <n v="6"/>
    <b v="0"/>
    <x v="4"/>
    <n v="0.18"/>
    <n v="1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d v="2014-07-05T14:22:27"/>
    <n v="1401978147"/>
    <x v="2541"/>
    <b v="0"/>
    <n v="7"/>
    <b v="0"/>
    <x v="4"/>
    <n v="0.18"/>
    <n v="228.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d v="2014-10-04T03:30:00"/>
    <n v="1409747154"/>
    <x v="2542"/>
    <b v="0"/>
    <n v="29"/>
    <b v="0"/>
    <x v="29"/>
    <n v="0.17933333333333334"/>
    <n v="1090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d v="2014-08-12T01:53:58"/>
    <n v="1405217355"/>
    <x v="2543"/>
    <b v="0"/>
    <n v="14"/>
    <b v="0"/>
    <x v="4"/>
    <n v="0.17899999999999999"/>
    <n v="18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d v="2016-04-22T05:06:14"/>
    <n v="1456121174"/>
    <x v="2544"/>
    <b v="0"/>
    <n v="81"/>
    <b v="0"/>
    <x v="3"/>
    <n v="0.17810000000000001"/>
    <n v="1821.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2545"/>
    <b v="0"/>
    <n v="3"/>
    <b v="0"/>
    <x v="33"/>
    <n v="0.17799999999999999"/>
    <n v="90.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d v="2016-09-07T01:21:53"/>
    <n v="1472001713"/>
    <x v="2546"/>
    <b v="0"/>
    <n v="17"/>
    <b v="0"/>
    <x v="4"/>
    <n v="0.17771428571428571"/>
    <n v="319.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d v="2014-08-12T15:51:50"/>
    <n v="1405266710"/>
    <x v="2547"/>
    <b v="0"/>
    <n v="13"/>
    <b v="0"/>
    <x v="4"/>
    <n v="0.17666666666666667"/>
    <n v="536.5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d v="2016-04-11T11:13:07"/>
    <n v="1457352787"/>
    <x v="2548"/>
    <b v="0"/>
    <n v="91"/>
    <b v="0"/>
    <x v="4"/>
    <n v="0.17652941176470588"/>
    <n v="1546"/>
  </r>
  <r>
    <n v="219"/>
    <s v="True Colors"/>
    <s v="An hour-long pilot about a group of suburban LGBT teens coming of age in the early 90's."/>
    <n v="50000"/>
    <n v="8815"/>
    <x v="3"/>
    <s v="US"/>
    <s v="USD"/>
    <n v="1459493940"/>
    <d v="2016-04-01T06:59:00"/>
    <n v="1456732225"/>
    <x v="2549"/>
    <b v="0"/>
    <n v="76"/>
    <b v="0"/>
    <x v="30"/>
    <n v="0.17630000000000001"/>
    <n v="4445.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d v="2014-08-23T22:08:38"/>
    <n v="1406239718"/>
    <x v="2550"/>
    <b v="0"/>
    <n v="5"/>
    <b v="0"/>
    <x v="28"/>
    <n v="0.17624999999999999"/>
    <n v="7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d v="2014-06-19T15:33:51"/>
    <n v="1400600031"/>
    <x v="2551"/>
    <b v="0"/>
    <n v="21"/>
    <b v="0"/>
    <x v="4"/>
    <n v="0.1762"/>
    <n v="4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d v="2015-01-08T20:58:03"/>
    <n v="1418158683"/>
    <x v="2552"/>
    <b v="0"/>
    <n v="10"/>
    <b v="0"/>
    <x v="4"/>
    <n v="0.17599999999999999"/>
    <n v="225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d v="2014-07-03T00:42:23"/>
    <n v="1401756143"/>
    <x v="2553"/>
    <b v="0"/>
    <n v="27"/>
    <b v="0"/>
    <x v="19"/>
    <n v="0.17512820512820512"/>
    <n v="17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2554"/>
    <b v="0"/>
    <n v="39"/>
    <b v="0"/>
    <x v="38"/>
    <n v="0.17380000000000001"/>
    <n v="219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d v="2015-08-11T00:12:06"/>
    <n v="1435363926"/>
    <x v="2555"/>
    <b v="0"/>
    <n v="14"/>
    <b v="0"/>
    <x v="3"/>
    <n v="0.17155555555555554"/>
    <n v="7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d v="2016-10-07T14:00:00"/>
    <n v="1474027501"/>
    <x v="2556"/>
    <b v="0"/>
    <n v="42"/>
    <b v="0"/>
    <x v="12"/>
    <n v="0.17150000000000001"/>
    <n v="878.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d v="2016-02-13T04:42:12"/>
    <n v="1454042532"/>
    <x v="2557"/>
    <b v="0"/>
    <n v="5"/>
    <b v="0"/>
    <x v="35"/>
    <n v="0.16966666666666666"/>
    <n v="2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d v="2016-03-30T20:10:58"/>
    <n v="1454188258"/>
    <x v="2558"/>
    <b v="0"/>
    <n v="12"/>
    <b v="0"/>
    <x v="37"/>
    <n v="0.16833333333333333"/>
    <n v="10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d v="2015-08-15T18:12:24"/>
    <n v="1434478344"/>
    <x v="2559"/>
    <b v="0"/>
    <n v="8"/>
    <b v="0"/>
    <x v="4"/>
    <n v="0.16826666666666668"/>
    <n v="1266"/>
  </r>
  <r>
    <n v="989"/>
    <s v="Power Rope"/>
    <s v="The most useful phone charger you will ever buy"/>
    <n v="10000"/>
    <n v="1677"/>
    <x v="3"/>
    <s v="US"/>
    <s v="USD"/>
    <n v="1475101495"/>
    <d v="2016-09-28T22:24:55"/>
    <n v="1472509495"/>
    <x v="2560"/>
    <b v="0"/>
    <n v="32"/>
    <b v="0"/>
    <x v="3"/>
    <n v="0.16769999999999999"/>
    <n v="854.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561"/>
    <b v="0"/>
    <n v="20"/>
    <b v="0"/>
    <x v="12"/>
    <n v="0.16734177215189874"/>
    <n v="67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d v="2015-03-24T03:34:59"/>
    <n v="1424579699"/>
    <x v="2562"/>
    <b v="0"/>
    <n v="3"/>
    <b v="0"/>
    <x v="4"/>
    <n v="0.16666666666666666"/>
    <n v="51.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d v="2014-11-20T16:04:00"/>
    <n v="1415341464"/>
    <x v="2563"/>
    <b v="0"/>
    <n v="17"/>
    <b v="0"/>
    <x v="4"/>
    <n v="0.16566666666666666"/>
    <n v="2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d v="2014-08-31T19:51:49"/>
    <n v="1406058798"/>
    <x v="2564"/>
    <b v="0"/>
    <n v="14"/>
    <b v="0"/>
    <x v="4"/>
    <n v="0.16514285714285715"/>
    <n v="585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d v="2015-03-01T03:00:00"/>
    <n v="1422374420"/>
    <x v="2565"/>
    <b v="0"/>
    <n v="6"/>
    <b v="0"/>
    <x v="4"/>
    <n v="0.16500000000000001"/>
    <n v="85.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d v="2016-03-08T04:59:00"/>
    <n v="1454996887"/>
    <x v="2566"/>
    <b v="0"/>
    <n v="12"/>
    <b v="0"/>
    <x v="20"/>
    <n v="0.16420000000000001"/>
    <n v="416.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d v="2015-10-18T19:36:29"/>
    <n v="1442604989"/>
    <x v="2567"/>
    <b v="1"/>
    <n v="43"/>
    <b v="0"/>
    <x v="4"/>
    <n v="0.16376923076923078"/>
    <n v="1086"/>
  </r>
  <r>
    <n v="3854"/>
    <s v="The Case Of Soghomon Tehlirian"/>
    <s v="A play dedicated to the 100th anniversary of the Armenian Genocide."/>
    <n v="11000"/>
    <n v="1788"/>
    <x v="3"/>
    <s v="US"/>
    <s v="USD"/>
    <n v="1431206058"/>
    <d v="2015-05-09T21:14:18"/>
    <n v="1428614058"/>
    <x v="2568"/>
    <b v="0"/>
    <n v="20"/>
    <b v="0"/>
    <x v="4"/>
    <n v="0.16254545454545455"/>
    <n v="9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d v="2015-10-06T15:10:22"/>
    <n v="1441120222"/>
    <x v="2569"/>
    <b v="0"/>
    <n v="17"/>
    <b v="0"/>
    <x v="30"/>
    <n v="0.16250000000000001"/>
    <n v="658.5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d v="2015-07-19T05:23:11"/>
    <n v="1433395391"/>
    <x v="2570"/>
    <b v="1"/>
    <n v="9"/>
    <b v="0"/>
    <x v="4"/>
    <n v="0.16161904761904761"/>
    <n v="8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2571"/>
    <b v="0"/>
    <n v="15"/>
    <b v="0"/>
    <x v="3"/>
    <n v="0.16055"/>
    <n v="1613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d v="2015-07-21T06:59:00"/>
    <n v="1435383457"/>
    <x v="2572"/>
    <b v="0"/>
    <n v="5"/>
    <b v="0"/>
    <x v="30"/>
    <n v="0.16"/>
    <n v="402.5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d v="2016-02-03T18:49:00"/>
    <n v="1452008599"/>
    <x v="2573"/>
    <b v="0"/>
    <n v="6"/>
    <b v="0"/>
    <x v="4"/>
    <n v="0.16"/>
    <n v="20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d v="2016-08-14T22:45:43"/>
    <n v="1468622743"/>
    <x v="2574"/>
    <b v="0"/>
    <n v="9"/>
    <b v="0"/>
    <x v="12"/>
    <n v="0.15920000000000001"/>
    <n v="402.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d v="2015-02-11T02:53:41"/>
    <n v="1421031221"/>
    <x v="2575"/>
    <b v="0"/>
    <n v="32"/>
    <b v="0"/>
    <x v="4"/>
    <n v="0.15770000000000001"/>
    <n v="804.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d v="2016-07-17T00:43:00"/>
    <n v="1466205262"/>
    <x v="2576"/>
    <b v="0"/>
    <n v="12"/>
    <b v="0"/>
    <x v="4"/>
    <n v="0.15742857142857142"/>
    <n v="55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d v="2015-03-08T12:57:05"/>
    <n v="1423231025"/>
    <x v="2577"/>
    <b v="0"/>
    <n v="12"/>
    <b v="0"/>
    <x v="4"/>
    <n v="0.15737410071942445"/>
    <n v="181"/>
  </r>
  <r>
    <n v="3131"/>
    <s v="SNAKE EYES"/>
    <s v="A Staged Reading of &quot;Snake Eyes,&quot; a new play by Alex Rafala"/>
    <n v="4100"/>
    <n v="645"/>
    <x v="2"/>
    <s v="US"/>
    <s v="USD"/>
    <n v="1491656045"/>
    <d v="2017-04-08T12:54:05"/>
    <n v="1489067645"/>
    <x v="2578"/>
    <b v="0"/>
    <n v="12"/>
    <b v="0"/>
    <x v="4"/>
    <n v="0.15731707317073171"/>
    <n v="328.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d v="2014-07-06T17:13:56"/>
    <n v="1399482836"/>
    <x v="2579"/>
    <b v="1"/>
    <n v="19"/>
    <b v="0"/>
    <x v="9"/>
    <n v="0.156"/>
    <n v="438.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d v="2014-08-16T23:42:00"/>
    <n v="1405393356"/>
    <x v="2580"/>
    <b v="0"/>
    <n v="10"/>
    <b v="0"/>
    <x v="30"/>
    <n v="0.15535714285714286"/>
    <n v="222.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2581"/>
    <b v="0"/>
    <n v="24"/>
    <b v="0"/>
    <x v="3"/>
    <n v="0.155"/>
    <n v="156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d v="2016-02-21T13:48:09"/>
    <n v="1453211289"/>
    <x v="2582"/>
    <b v="1"/>
    <n v="76"/>
    <b v="0"/>
    <x v="9"/>
    <n v="0.15491428571428573"/>
    <n v="274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d v="2016-09-03T16:41:49"/>
    <n v="1467736909"/>
    <x v="2583"/>
    <b v="0"/>
    <n v="94"/>
    <b v="0"/>
    <x v="3"/>
    <n v="0.15485964912280703"/>
    <n v="4460.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d v="2015-01-24T12:00:00"/>
    <n v="1416932133"/>
    <x v="2584"/>
    <b v="0"/>
    <n v="4"/>
    <b v="0"/>
    <x v="4"/>
    <n v="0.15411764705882353"/>
    <n v="67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d v="2014-09-18T02:00:00"/>
    <n v="1408141245"/>
    <x v="2585"/>
    <b v="0"/>
    <n v="29"/>
    <b v="0"/>
    <x v="3"/>
    <n v="0.15390000000000001"/>
    <n v="7709.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d v="2015-04-04T14:43:57"/>
    <n v="1425570237"/>
    <x v="2586"/>
    <b v="1"/>
    <n v="24"/>
    <b v="0"/>
    <x v="9"/>
    <n v="0.15329999999999999"/>
    <n v="778.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2587"/>
    <b v="0"/>
    <n v="135"/>
    <b v="0"/>
    <x v="3"/>
    <n v="0.15325"/>
    <n v="3132.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d v="2014-10-26T20:08:00"/>
    <n v="1411587606"/>
    <x v="2588"/>
    <b v="0"/>
    <n v="4"/>
    <b v="0"/>
    <x v="4"/>
    <n v="0.153"/>
    <n v="78.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d v="2014-06-26T23:02:02"/>
    <n v="1401231722"/>
    <x v="2589"/>
    <b v="0"/>
    <n v="40"/>
    <b v="0"/>
    <x v="4"/>
    <n v="0.15266666666666667"/>
    <n v="116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d v="2014-10-20T14:56:15"/>
    <n v="1411224975"/>
    <x v="2590"/>
    <b v="0"/>
    <n v="13"/>
    <b v="0"/>
    <x v="12"/>
    <n v="0.15225"/>
    <n v="92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d v="2015-01-04T04:43:58"/>
    <n v="1417754638"/>
    <x v="2591"/>
    <b v="0"/>
    <n v="13"/>
    <b v="0"/>
    <x v="30"/>
    <n v="0.15214285714285714"/>
    <n v="1071.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2592"/>
    <b v="0"/>
    <n v="9"/>
    <b v="0"/>
    <x v="3"/>
    <n v="0.15103448275862069"/>
    <n v="442.5"/>
  </r>
  <r>
    <n v="3076"/>
    <s v="10,000 Hours"/>
    <s v="Helping female comedians get in their 10,000 Hours of practice!"/>
    <n v="10000"/>
    <n v="1506"/>
    <x v="3"/>
    <s v="US"/>
    <s v="USD"/>
    <n v="1444405123"/>
    <d v="2015-10-09T15:38:43"/>
    <n v="1439221123"/>
    <x v="2593"/>
    <b v="0"/>
    <n v="50"/>
    <b v="0"/>
    <x v="12"/>
    <n v="0.15060000000000001"/>
    <n v="77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2594"/>
    <b v="0"/>
    <n v="10"/>
    <b v="0"/>
    <x v="20"/>
    <n v="0.15"/>
    <n v="75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d v="2014-05-17T04:32:45"/>
    <n v="1397709165"/>
    <x v="2595"/>
    <b v="0"/>
    <n v="9"/>
    <b v="0"/>
    <x v="4"/>
    <n v="0.15"/>
    <n v="379.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d v="2017-02-28T18:54:42"/>
    <n v="1483124082"/>
    <x v="2596"/>
    <b v="0"/>
    <n v="28"/>
    <b v="0"/>
    <x v="3"/>
    <n v="0.14993333333333334"/>
    <n v="1138.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d v="2014-11-30T22:42:02"/>
    <n v="1413495722"/>
    <x v="2597"/>
    <b v="0"/>
    <n v="31"/>
    <b v="0"/>
    <x v="3"/>
    <n v="0.14860000000000001"/>
    <n v="758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d v="2015-01-01T06:59:00"/>
    <n v="1417558804"/>
    <x v="2598"/>
    <b v="0"/>
    <n v="26"/>
    <b v="0"/>
    <x v="3"/>
    <n v="0.14849999999999999"/>
    <n v="458.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d v="2014-11-10T01:41:35"/>
    <n v="1410396095"/>
    <x v="2599"/>
    <b v="0"/>
    <n v="36"/>
    <b v="0"/>
    <x v="37"/>
    <n v="0.14825133372851215"/>
    <n v="1268.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d v="2016-10-06T15:15:32"/>
    <n v="1473174932"/>
    <x v="2600"/>
    <b v="0"/>
    <n v="30"/>
    <b v="0"/>
    <x v="3"/>
    <n v="0.14799999999999999"/>
    <n v="9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601"/>
    <b v="0"/>
    <n v="3"/>
    <b v="0"/>
    <x v="38"/>
    <n v="0.14680000000000001"/>
    <n v="55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d v="2013-03-22T22:15:45"/>
    <n v="1360106145"/>
    <x v="2602"/>
    <b v="0"/>
    <n v="30"/>
    <b v="0"/>
    <x v="27"/>
    <n v="0.14536842105263159"/>
    <n v="705.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d v="2017-01-01T02:46:11"/>
    <n v="1480646771"/>
    <x v="2603"/>
    <b v="0"/>
    <n v="13"/>
    <b v="0"/>
    <x v="25"/>
    <n v="0.14380000000000001"/>
    <n v="725.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d v="2012-03-29T13:45:23"/>
    <n v="1330440323"/>
    <x v="2604"/>
    <b v="0"/>
    <n v="34"/>
    <b v="0"/>
    <x v="32"/>
    <n v="0.14314285714285716"/>
    <n v="5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d v="2013-03-08T03:02:08"/>
    <n v="1360119728"/>
    <x v="2605"/>
    <b v="0"/>
    <n v="13"/>
    <b v="0"/>
    <x v="32"/>
    <n v="0.14249999999999999"/>
    <n v="291.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d v="2016-04-14T04:39:40"/>
    <n v="1455428380"/>
    <x v="2606"/>
    <b v="0"/>
    <n v="4"/>
    <b v="0"/>
    <x v="4"/>
    <n v="0.14249999999999999"/>
    <n v="144.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d v="2014-04-24T19:11:07"/>
    <n v="1395774667"/>
    <x v="2607"/>
    <b v="0"/>
    <n v="147"/>
    <b v="0"/>
    <x v="29"/>
    <n v="0.14182977777777778"/>
    <n v="3264.6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d v="2014-10-23T10:17:59"/>
    <n v="1411467479"/>
    <x v="2608"/>
    <b v="0"/>
    <n v="38"/>
    <b v="0"/>
    <x v="31"/>
    <n v="0.14111428571428572"/>
    <n v="2488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d v="2014-12-14T20:00:34"/>
    <n v="1415995234"/>
    <x v="2609"/>
    <b v="0"/>
    <n v="7"/>
    <b v="0"/>
    <x v="12"/>
    <n v="0.14099999999999999"/>
    <n v="7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2610"/>
    <b v="0"/>
    <n v="38"/>
    <b v="0"/>
    <x v="33"/>
    <n v="0.14091666666666666"/>
    <n v="864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d v="2016-02-11T23:22:17"/>
    <n v="1453936937"/>
    <x v="2611"/>
    <b v="0"/>
    <n v="4"/>
    <b v="0"/>
    <x v="29"/>
    <n v="0.14083333333333334"/>
    <n v="23.12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d v="2016-01-15T03:09:34"/>
    <n v="1450235374"/>
    <x v="2612"/>
    <b v="0"/>
    <n v="26"/>
    <b v="0"/>
    <x v="4"/>
    <n v="0.14058171745152354"/>
    <n v="102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2613"/>
    <b v="0"/>
    <n v="6"/>
    <b v="0"/>
    <x v="22"/>
    <n v="0.14000000000000001"/>
    <n v="38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d v="2014-09-17T20:56:40"/>
    <n v="1408395400"/>
    <x v="2614"/>
    <b v="0"/>
    <n v="7"/>
    <b v="0"/>
    <x v="4"/>
    <n v="0.14000000000000001"/>
    <n v="38.5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d v="2016-08-15T07:00:00"/>
    <n v="1467387705"/>
    <x v="2615"/>
    <b v="0"/>
    <n v="68"/>
    <b v="0"/>
    <x v="28"/>
    <n v="0.13924"/>
    <n v="35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d v="2016-02-12T04:33:11"/>
    <n v="1452659591"/>
    <x v="2616"/>
    <b v="0"/>
    <n v="5"/>
    <b v="0"/>
    <x v="12"/>
    <n v="0.13900000000000001"/>
    <n v="141.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d v="2015-12-15T12:10:00"/>
    <n v="1447429868"/>
    <x v="2617"/>
    <b v="1"/>
    <n v="37"/>
    <b v="0"/>
    <x v="9"/>
    <n v="0.13852941176470587"/>
    <n v="1196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d v="2016-07-05T20:54:43"/>
    <n v="1465160083"/>
    <x v="2618"/>
    <b v="0"/>
    <n v="8"/>
    <b v="0"/>
    <x v="28"/>
    <n v="0.13833333333333334"/>
    <n v="211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2619"/>
    <b v="0"/>
    <n v="22"/>
    <b v="0"/>
    <x v="36"/>
    <n v="0.13639999999999999"/>
    <n v="17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d v="2016-02-04T07:50:33"/>
    <n v="1449388233"/>
    <x v="2620"/>
    <b v="1"/>
    <n v="37"/>
    <b v="0"/>
    <x v="9"/>
    <n v="0.136375"/>
    <n v="1109.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d v="2015-02-20T08:34:13"/>
    <n v="1421829253"/>
    <x v="2621"/>
    <b v="1"/>
    <n v="10"/>
    <b v="0"/>
    <x v="9"/>
    <n v="0.135625"/>
    <n v="33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d v="2016-05-12T10:47:14"/>
    <n v="1460458034"/>
    <x v="2622"/>
    <b v="0"/>
    <n v="7"/>
    <b v="0"/>
    <x v="34"/>
    <n v="0.13466666666666666"/>
    <n v="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2623"/>
    <b v="0"/>
    <n v="5"/>
    <b v="0"/>
    <x v="22"/>
    <n v="0.13433333333333333"/>
    <n v="20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d v="2015-05-28T16:38:09"/>
    <n v="1430239089"/>
    <x v="2624"/>
    <b v="0"/>
    <n v="2"/>
    <b v="0"/>
    <x v="4"/>
    <n v="0.13333333333333333"/>
    <n v="1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d v="2016-04-18T14:00:00"/>
    <n v="1458050450"/>
    <x v="2625"/>
    <b v="0"/>
    <n v="96"/>
    <b v="0"/>
    <x v="3"/>
    <n v="0.13325999999999999"/>
    <n v="3379.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d v="2016-07-03T07:38:56"/>
    <n v="1464939536"/>
    <x v="2626"/>
    <b v="0"/>
    <n v="23"/>
    <b v="0"/>
    <x v="9"/>
    <n v="0.13307692307692306"/>
    <n v="44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d v="2014-06-23T07:04:10"/>
    <n v="1400051050"/>
    <x v="2627"/>
    <b v="0"/>
    <n v="41"/>
    <b v="0"/>
    <x v="3"/>
    <n v="0.13220000000000001"/>
    <n v="3325.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2628"/>
    <b v="0"/>
    <n v="101"/>
    <b v="0"/>
    <x v="3"/>
    <n v="0.1313"/>
    <n v="333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2629"/>
    <b v="0"/>
    <n v="17"/>
    <b v="0"/>
    <x v="20"/>
    <n v="0.13066666666666665"/>
    <n v="498.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d v="2015-10-16T04:59:00"/>
    <n v="1442593427"/>
    <x v="2630"/>
    <b v="0"/>
    <n v="7"/>
    <b v="0"/>
    <x v="4"/>
    <n v="0.13020000000000001"/>
    <n v="32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2631"/>
    <b v="0"/>
    <n v="10"/>
    <b v="0"/>
    <x v="36"/>
    <n v="0.13"/>
    <n v="33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d v="2015-03-27T02:39:00"/>
    <n v="1422383318"/>
    <x v="2632"/>
    <b v="0"/>
    <n v="2"/>
    <b v="0"/>
    <x v="30"/>
    <n v="0.13"/>
    <n v="6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d v="2013-11-09T01:18:59"/>
    <n v="1381364339"/>
    <x v="2633"/>
    <b v="0"/>
    <n v="12"/>
    <b v="0"/>
    <x v="29"/>
    <n v="0.128"/>
    <n v="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d v="2016-01-10T00:00:00"/>
    <n v="1447698300"/>
    <x v="2634"/>
    <b v="0"/>
    <n v="23"/>
    <b v="0"/>
    <x v="3"/>
    <n v="0.1275"/>
    <n v="1286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d v="2015-01-16T12:09:11"/>
    <n v="1418818151"/>
    <x v="2635"/>
    <b v="0"/>
    <n v="8"/>
    <b v="0"/>
    <x v="4"/>
    <n v="0.1275"/>
    <n v="106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d v="2016-06-18T19:32:19"/>
    <n v="1463686339"/>
    <x v="2636"/>
    <b v="0"/>
    <n v="5"/>
    <b v="0"/>
    <x v="4"/>
    <n v="0.1255"/>
    <n v="12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d v="2016-04-10T18:41:12"/>
    <n v="1457725272"/>
    <x v="2637"/>
    <b v="0"/>
    <n v="2"/>
    <b v="0"/>
    <x v="29"/>
    <n v="0.125"/>
    <n v="13.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d v="2016-01-06T22:50:13"/>
    <n v="1449528613"/>
    <x v="2638"/>
    <b v="0"/>
    <n v="25"/>
    <b v="0"/>
    <x v="35"/>
    <n v="0.125"/>
    <n v="3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2639"/>
    <b v="0"/>
    <n v="25"/>
    <b v="0"/>
    <x v="38"/>
    <n v="0.1245"/>
    <n v="635"/>
  </r>
  <r>
    <n v="690"/>
    <s v="BLOXSHIELD"/>
    <s v="A radiation shield for your fitness tracker, smartwatch or other wearable smart device"/>
    <n v="20000"/>
    <n v="2468"/>
    <x v="3"/>
    <s v="US"/>
    <s v="USD"/>
    <n v="1473400800"/>
    <d v="2016-09-09T06:00:00"/>
    <n v="1469718841"/>
    <x v="2640"/>
    <b v="0"/>
    <n v="34"/>
    <b v="0"/>
    <x v="3"/>
    <n v="0.1234"/>
    <n v="125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d v="2015-05-24T08:18:52"/>
    <n v="1429863532"/>
    <x v="2641"/>
    <b v="0"/>
    <n v="19"/>
    <b v="0"/>
    <x v="20"/>
    <n v="0.12327272727272727"/>
    <n v="3399.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d v="2015-06-27T21:44:14"/>
    <n v="1432763054"/>
    <x v="2642"/>
    <b v="0"/>
    <n v="5"/>
    <b v="0"/>
    <x v="4"/>
    <n v="0.12196620583717357"/>
    <n v="201"/>
  </r>
  <r>
    <n v="2595"/>
    <s v="Food Truck for Little Fox Bakery"/>
    <s v="Looking to put the best baked goods in Bowling Green on wheels"/>
    <n v="15000"/>
    <n v="1825"/>
    <x v="3"/>
    <s v="US"/>
    <s v="USD"/>
    <n v="1487915500"/>
    <d v="2017-02-24T05:51:40"/>
    <n v="1485323500"/>
    <x v="2643"/>
    <b v="0"/>
    <n v="19"/>
    <b v="0"/>
    <x v="37"/>
    <n v="0.12166666666666667"/>
    <n v="9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d v="2014-10-17T19:10:10"/>
    <n v="1408389010"/>
    <x v="2644"/>
    <b v="0"/>
    <n v="4"/>
    <b v="0"/>
    <x v="4"/>
    <n v="0.12039999999999999"/>
    <n v="152.5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d v="2015-04-09T23:31:11"/>
    <n v="1426203071"/>
    <x v="2645"/>
    <b v="0"/>
    <n v="17"/>
    <b v="0"/>
    <x v="4"/>
    <n v="0.12034782608695652"/>
    <n v="700.5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d v="2016-03-12T19:52:44"/>
    <n v="1455220364"/>
    <x v="2646"/>
    <b v="0"/>
    <n v="8"/>
    <b v="0"/>
    <x v="3"/>
    <n v="0.12"/>
    <n v="2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d v="2015-07-16T07:56:00"/>
    <n v="1434445937"/>
    <x v="2647"/>
    <b v="0"/>
    <n v="12"/>
    <b v="0"/>
    <x v="12"/>
    <n v="0.12"/>
    <n v="156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d v="2016-07-10T05:28:57"/>
    <n v="1465536537"/>
    <x v="2648"/>
    <b v="0"/>
    <n v="15"/>
    <b v="0"/>
    <x v="12"/>
    <n v="0.11985714285714286"/>
    <n v="20982.5"/>
  </r>
  <r>
    <n v="217"/>
    <s v="Bitch"/>
    <s v="A roadmovie by paw"/>
    <n v="100000"/>
    <n v="11943"/>
    <x v="3"/>
    <s v="SE"/>
    <s v="SEK"/>
    <n v="1419780149"/>
    <d v="2014-12-28T15:22:29"/>
    <n v="1417101749"/>
    <x v="2649"/>
    <b v="0"/>
    <n v="38"/>
    <b v="0"/>
    <x v="30"/>
    <n v="0.11942999999999999"/>
    <n v="5990.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d v="2014-04-19T16:19:39"/>
    <n v="1394039979"/>
    <x v="2650"/>
    <b v="0"/>
    <n v="170"/>
    <b v="0"/>
    <x v="28"/>
    <n v="0.11892727272727273"/>
    <n v="3355.5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d v="2013-04-08T19:17:37"/>
    <n v="1362860257"/>
    <x v="2651"/>
    <b v="0"/>
    <n v="3"/>
    <b v="0"/>
    <x v="27"/>
    <n v="0.11818181818181818"/>
    <n v="521.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d v="2016-03-10T00:35:00"/>
    <n v="1454978100"/>
    <x v="2652"/>
    <b v="0"/>
    <n v="12"/>
    <b v="0"/>
    <x v="29"/>
    <n v="0.11799999999999999"/>
    <n v="12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d v="2014-06-28T19:21:54"/>
    <n v="1400786514"/>
    <x v="2653"/>
    <b v="0"/>
    <n v="85"/>
    <b v="0"/>
    <x v="37"/>
    <n v="0.11749999999999999"/>
    <n v="298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d v="2015-02-20T23:14:16"/>
    <n v="1420586056"/>
    <x v="2654"/>
    <b v="0"/>
    <n v="24"/>
    <b v="0"/>
    <x v="20"/>
    <n v="0.1174"/>
    <n v="305.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d v="2017-04-10T01:00:00"/>
    <n v="1488847514"/>
    <x v="2655"/>
    <b v="0"/>
    <n v="23"/>
    <b v="0"/>
    <x v="21"/>
    <n v="0.11708333333333333"/>
    <n v="7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d v="2016-10-10T10:36:23"/>
    <n v="1474886183"/>
    <x v="2656"/>
    <b v="0"/>
    <n v="6"/>
    <b v="0"/>
    <x v="32"/>
    <n v="0.11700000000000001"/>
    <n v="1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2657"/>
    <b v="0"/>
    <n v="6"/>
    <b v="0"/>
    <x v="33"/>
    <n v="0.11600000000000001"/>
    <n v="6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d v="2015-05-05T18:48:00"/>
    <n v="1428340931"/>
    <x v="2658"/>
    <b v="0"/>
    <n v="6"/>
    <b v="0"/>
    <x v="12"/>
    <n v="0.11579206701157921"/>
    <n v="2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d v="2015-06-11T23:00:00"/>
    <n v="1430405903"/>
    <x v="2659"/>
    <b v="0"/>
    <n v="7"/>
    <b v="0"/>
    <x v="4"/>
    <n v="0.11533333333333333"/>
    <n v="9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60"/>
    <b v="0"/>
    <n v="70"/>
    <b v="0"/>
    <x v="5"/>
    <n v="0.1152156862745098"/>
    <n v="297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2661"/>
    <b v="0"/>
    <n v="45"/>
    <b v="0"/>
    <x v="3"/>
    <n v="0.11514000000000001"/>
    <n v="290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d v="2011-12-18T18:21:44"/>
    <n v="1320776504"/>
    <x v="2662"/>
    <b v="0"/>
    <n v="14"/>
    <b v="0"/>
    <x v="32"/>
    <n v="0.11458333333333333"/>
    <n v="28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d v="2015-02-04T11:50:18"/>
    <n v="1420458618"/>
    <x v="2663"/>
    <b v="0"/>
    <n v="4"/>
    <b v="0"/>
    <x v="20"/>
    <n v="0.1145"/>
    <n v="574.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64"/>
    <b v="0"/>
    <n v="152"/>
    <b v="0"/>
    <x v="5"/>
    <n v="0.11436666666666667"/>
    <n v="8653.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d v="2016-05-24T14:25:00"/>
    <n v="1462585315"/>
    <x v="2665"/>
    <b v="0"/>
    <n v="2"/>
    <b v="0"/>
    <x v="4"/>
    <n v="0.11428571428571428"/>
    <n v="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d v="2017-02-28T08:51:00"/>
    <n v="1484484219"/>
    <x v="2666"/>
    <b v="0"/>
    <n v="5"/>
    <b v="0"/>
    <x v="4"/>
    <n v="0.11428571428571428"/>
    <n v="202.5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2667"/>
    <b v="0"/>
    <n v="38"/>
    <b v="0"/>
    <x v="3"/>
    <n v="0.11360000000000001"/>
    <n v="58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d v="2014-12-19T19:38:00"/>
    <n v="1416419916"/>
    <x v="2668"/>
    <b v="1"/>
    <n v="84"/>
    <b v="0"/>
    <x v="19"/>
    <n v="0.11344"/>
    <n v="146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d v="2015-04-10T04:59:00"/>
    <n v="1426792563"/>
    <x v="2669"/>
    <b v="0"/>
    <n v="17"/>
    <b v="0"/>
    <x v="3"/>
    <n v="0.11328275684711328"/>
    <n v="44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d v="2015-11-22T06:59:00"/>
    <n v="1445483246"/>
    <x v="2670"/>
    <b v="0"/>
    <n v="72"/>
    <b v="0"/>
    <x v="12"/>
    <n v="0.11294666666666667"/>
    <n v="4271.5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d v="2015-01-10T03:23:00"/>
    <n v="1418234646"/>
    <x v="2671"/>
    <b v="0"/>
    <n v="12"/>
    <b v="0"/>
    <x v="4"/>
    <n v="0.11272727272727273"/>
    <n v="3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d v="2010-07-21T19:00:00"/>
    <n v="1275599812"/>
    <x v="2672"/>
    <b v="0"/>
    <n v="5"/>
    <b v="0"/>
    <x v="29"/>
    <n v="0.1125"/>
    <n v="11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d v="2015-02-11T13:13:42"/>
    <n v="1420636422"/>
    <x v="2673"/>
    <b v="1"/>
    <n v="18"/>
    <b v="0"/>
    <x v="9"/>
    <n v="0.11077777777777778"/>
    <n v="507.5"/>
  </r>
  <r>
    <n v="1807"/>
    <s v="Anywhere but Here"/>
    <s v="I want to explore alternative cultures and lifestyles in America."/>
    <n v="5000"/>
    <n v="553"/>
    <x v="3"/>
    <s v="US"/>
    <s v="USD"/>
    <n v="1411868313"/>
    <d v="2014-09-28T01:38:33"/>
    <n v="1409276313"/>
    <x v="2674"/>
    <b v="1"/>
    <n v="8"/>
    <b v="0"/>
    <x v="9"/>
    <n v="0.1106"/>
    <n v="280.5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d v="2016-08-07T19:32:25"/>
    <n v="1468006345"/>
    <x v="2675"/>
    <b v="0"/>
    <n v="2"/>
    <b v="0"/>
    <x v="21"/>
    <n v="0.11"/>
    <n v="5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d v="2015-10-01T13:00:00"/>
    <n v="1439827639"/>
    <x v="2676"/>
    <b v="0"/>
    <n v="12"/>
    <b v="0"/>
    <x v="4"/>
    <n v="0.11"/>
    <n v="28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d v="2013-02-13T22:37:49"/>
    <n v="1358203069"/>
    <x v="2677"/>
    <b v="0"/>
    <n v="15"/>
    <b v="0"/>
    <x v="27"/>
    <n v="0.109"/>
    <n v="17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678"/>
    <b v="0"/>
    <n v="4"/>
    <b v="0"/>
    <x v="38"/>
    <n v="0.10877666666666666"/>
    <n v="165.1649999999999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d v="2012-11-18T00:00:00"/>
    <n v="1348864913"/>
    <x v="2679"/>
    <b v="0"/>
    <n v="28"/>
    <b v="0"/>
    <x v="27"/>
    <n v="0.10862068965517241"/>
    <n v="801.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d v="2015-03-01T21:47:19"/>
    <n v="1422222439"/>
    <x v="2680"/>
    <b v="1"/>
    <n v="9"/>
    <b v="0"/>
    <x v="9"/>
    <n v="0.10857142857142857"/>
    <n v="194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d v="2016-11-30T17:00:00"/>
    <n v="1477781724"/>
    <x v="2681"/>
    <b v="0"/>
    <n v="6"/>
    <b v="0"/>
    <x v="4"/>
    <n v="0.10833333333333334"/>
    <n v="3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2682"/>
    <b v="0"/>
    <n v="4"/>
    <b v="0"/>
    <x v="36"/>
    <n v="0.10806536636794939"/>
    <n v="104.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d v="2015-01-16T10:26:00"/>
    <n v="1418827324"/>
    <x v="2683"/>
    <b v="0"/>
    <n v="3"/>
    <b v="0"/>
    <x v="4"/>
    <n v="0.108"/>
    <n v="109.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2684"/>
    <b v="0"/>
    <n v="28"/>
    <b v="0"/>
    <x v="22"/>
    <n v="0.10775"/>
    <n v="660.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2685"/>
    <b v="0"/>
    <n v="276"/>
    <b v="0"/>
    <x v="3"/>
    <n v="0.10754135338345865"/>
    <n v="7289.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d v="2015-06-03T02:31:16"/>
    <n v="1429410676"/>
    <x v="2686"/>
    <b v="0"/>
    <n v="118"/>
    <b v="0"/>
    <x v="37"/>
    <n v="0.107325"/>
    <n v="435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d v="2015-01-31T15:25:53"/>
    <n v="1417533953"/>
    <x v="2687"/>
    <b v="0"/>
    <n v="8"/>
    <b v="0"/>
    <x v="4"/>
    <n v="0.107"/>
    <n v="11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d v="2014-06-17T04:36:18"/>
    <n v="1401770178"/>
    <x v="2688"/>
    <b v="0"/>
    <n v="4"/>
    <b v="0"/>
    <x v="4"/>
    <n v="0.10625"/>
    <n v="8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d v="2015-11-16T16:04:58"/>
    <n v="1445094298"/>
    <x v="2689"/>
    <b v="0"/>
    <n v="11"/>
    <b v="0"/>
    <x v="37"/>
    <n v="0.106"/>
    <n v="270.5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d v="2016-05-22T19:34:33"/>
    <n v="1458761673"/>
    <x v="2690"/>
    <b v="0"/>
    <n v="11"/>
    <b v="0"/>
    <x v="4"/>
    <n v="0.10539999999999999"/>
    <n v="269"/>
  </r>
  <r>
    <n v="2705"/>
    <s v="Fischer Theatre Marquee"/>
    <s v="Help light the lights at the historic Fischer Theatre in Danville, IL."/>
    <n v="16500"/>
    <n v="1739"/>
    <x v="2"/>
    <s v="US"/>
    <s v="USD"/>
    <n v="1490389158"/>
    <d v="2017-03-24T20:59:18"/>
    <n v="1486504758"/>
    <x v="2691"/>
    <b v="0"/>
    <n v="8"/>
    <b v="0"/>
    <x v="12"/>
    <n v="0.10539393939393939"/>
    <n v="873.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692"/>
    <b v="0"/>
    <n v="27"/>
    <b v="0"/>
    <x v="38"/>
    <n v="0.1052"/>
    <n v="1328.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2693"/>
    <b v="0"/>
    <n v="7"/>
    <b v="0"/>
    <x v="39"/>
    <n v="0.105"/>
    <n v="79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94"/>
    <b v="1"/>
    <n v="23"/>
    <b v="0"/>
    <x v="5"/>
    <n v="0.105"/>
    <n v="1061.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d v="2014-09-01T15:30:34"/>
    <n v="1406907034"/>
    <x v="2695"/>
    <b v="0"/>
    <n v="2"/>
    <b v="0"/>
    <x v="21"/>
    <n v="0.105"/>
    <n v="5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d v="2016-07-16T08:47:46"/>
    <n v="1464943666"/>
    <x v="2696"/>
    <b v="0"/>
    <n v="2"/>
    <b v="0"/>
    <x v="32"/>
    <n v="0.105"/>
    <n v="53.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d v="2017-04-16T15:22:46"/>
    <n v="1488471766"/>
    <x v="2697"/>
    <b v="0"/>
    <n v="12"/>
    <b v="0"/>
    <x v="4"/>
    <n v="0.105"/>
    <n v="263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d v="2017-02-17T21:00:00"/>
    <n v="1483734100"/>
    <x v="2698"/>
    <b v="0"/>
    <n v="8"/>
    <b v="0"/>
    <x v="30"/>
    <n v="0.1048"/>
    <n v="13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d v="2014-01-11T21:36:41"/>
    <n v="1386884201"/>
    <x v="2699"/>
    <b v="0"/>
    <n v="33"/>
    <b v="0"/>
    <x v="32"/>
    <n v="0.1048"/>
    <n v="540.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d v="2010-11-30T05:00:00"/>
    <n v="1286930435"/>
    <x v="2700"/>
    <b v="0"/>
    <n v="5"/>
    <b v="0"/>
    <x v="29"/>
    <n v="0.10454545454545454"/>
    <n v="6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d v="2014-03-18T15:55:30"/>
    <n v="1392569730"/>
    <x v="2701"/>
    <b v="0"/>
    <n v="33"/>
    <b v="0"/>
    <x v="32"/>
    <n v="0.1041125"/>
    <n v="1057.62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d v="2016-01-31T04:17:00"/>
    <n v="1451723535"/>
    <x v="2702"/>
    <b v="0"/>
    <n v="11"/>
    <b v="0"/>
    <x v="25"/>
    <n v="0.10314285714285715"/>
    <n v="18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d v="2014-12-01T00:00:00"/>
    <n v="1414511307"/>
    <x v="2703"/>
    <b v="0"/>
    <n v="16"/>
    <b v="0"/>
    <x v="3"/>
    <n v="0.10214285714285715"/>
    <n v="365.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d v="2014-08-24T23:14:09"/>
    <n v="1406330049"/>
    <x v="2704"/>
    <b v="0"/>
    <n v="9"/>
    <b v="0"/>
    <x v="21"/>
    <n v="0.10181818181818182"/>
    <n v="284.5"/>
  </r>
  <r>
    <n v="1150"/>
    <s v="Chef Po's Food Truck"/>
    <s v="Bringing delicious authentic and fusion Taiwanese Food to the West Coast."/>
    <n v="2500"/>
    <n v="252"/>
    <x v="3"/>
    <s v="US"/>
    <s v="USD"/>
    <n v="1452293675"/>
    <d v="2016-01-08T22:54:35"/>
    <n v="1447109675"/>
    <x v="2705"/>
    <b v="0"/>
    <n v="6"/>
    <b v="0"/>
    <x v="37"/>
    <n v="0.1008"/>
    <n v="12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d v="2015-02-15T14:05:47"/>
    <n v="1421417147"/>
    <x v="2706"/>
    <b v="0"/>
    <n v="2"/>
    <b v="0"/>
    <x v="4"/>
    <n v="0.10050000000000001"/>
    <n v="101.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d v="2016-10-29T08:57:43"/>
    <n v="1474275463"/>
    <x v="2707"/>
    <b v="0"/>
    <n v="28"/>
    <b v="0"/>
    <x v="3"/>
    <n v="0.1002"/>
    <n v="251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d v="2015-04-01T20:32:43"/>
    <n v="1425331963"/>
    <x v="2708"/>
    <b v="0"/>
    <n v="5"/>
    <b v="0"/>
    <x v="13"/>
    <n v="0.1"/>
    <n v="102.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d v="2010-03-15T06:59:00"/>
    <n v="1263982307"/>
    <x v="2709"/>
    <b v="0"/>
    <n v="5"/>
    <b v="0"/>
    <x v="29"/>
    <n v="0.1"/>
    <n v="27.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d v="2015-08-17T16:15:59"/>
    <n v="1437236159"/>
    <x v="2710"/>
    <b v="0"/>
    <n v="1"/>
    <b v="0"/>
    <x v="4"/>
    <n v="0.1"/>
    <n v="50.5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d v="2014-08-10T16:45:02"/>
    <n v="1405097102"/>
    <x v="2711"/>
    <b v="0"/>
    <n v="1"/>
    <b v="0"/>
    <x v="4"/>
    <n v="0.1"/>
    <n v="5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d v="2015-11-30T06:04:09"/>
    <n v="1446267849"/>
    <x v="2712"/>
    <b v="0"/>
    <n v="7"/>
    <b v="0"/>
    <x v="4"/>
    <n v="0.1"/>
    <n v="503.5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d v="2014-07-30T20:53:59"/>
    <n v="1404161639"/>
    <x v="2713"/>
    <b v="0"/>
    <n v="3"/>
    <b v="0"/>
    <x v="4"/>
    <n v="0.1"/>
    <n v="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d v="2015-08-26T18:32:00"/>
    <n v="1435953566"/>
    <x v="2714"/>
    <b v="0"/>
    <n v="6"/>
    <b v="0"/>
    <x v="4"/>
    <n v="0.1"/>
    <n v="5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d v="2015-06-08T15:00:00"/>
    <n v="1431973478"/>
    <x v="2715"/>
    <b v="0"/>
    <n v="11"/>
    <b v="0"/>
    <x v="39"/>
    <n v="9.987804878048781E-2"/>
    <n v="4100.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2716"/>
    <b v="0"/>
    <n v="90"/>
    <b v="0"/>
    <x v="3"/>
    <n v="9.8400000000000001E-2"/>
    <n v="250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d v="2015-03-19T18:15:30"/>
    <n v="1424200530"/>
    <x v="2717"/>
    <b v="0"/>
    <n v="33"/>
    <b v="0"/>
    <x v="40"/>
    <n v="9.8166666666666666E-2"/>
    <n v="9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d v="2016-05-06T13:04:00"/>
    <n v="1460034594"/>
    <x v="2718"/>
    <b v="0"/>
    <n v="13"/>
    <b v="0"/>
    <x v="4"/>
    <n v="9.7600000000000006E-2"/>
    <n v="250.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d v="2016-03-28T16:18:15"/>
    <n v="1456593495"/>
    <x v="2719"/>
    <b v="0"/>
    <n v="9"/>
    <b v="0"/>
    <x v="21"/>
    <n v="9.74E-2"/>
    <n v="248"/>
  </r>
  <r>
    <n v="943"/>
    <s v="SleepMode"/>
    <s v="A mask for home or travel that will give you the best, undisturbed sleep of your life."/>
    <n v="3000"/>
    <n v="289"/>
    <x v="3"/>
    <s v="US"/>
    <s v="USD"/>
    <n v="1480438905"/>
    <d v="2016-11-29T17:01:45"/>
    <n v="1477843305"/>
    <x v="2720"/>
    <b v="0"/>
    <n v="12"/>
    <b v="0"/>
    <x v="3"/>
    <n v="9.633333333333334E-2"/>
    <n v="150.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2721"/>
    <b v="0"/>
    <n v="81"/>
    <b v="0"/>
    <x v="22"/>
    <n v="9.5687499999999995E-2"/>
    <n v="3868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d v="2012-10-04T23:07:13"/>
    <n v="1346800033"/>
    <x v="2722"/>
    <b v="0"/>
    <n v="22"/>
    <b v="0"/>
    <x v="29"/>
    <n v="9.5600000000000004E-2"/>
    <n v="25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d v="2009-10-12T20:59:00"/>
    <n v="1250630968"/>
    <x v="2723"/>
    <b v="0"/>
    <n v="26"/>
    <b v="0"/>
    <x v="28"/>
    <n v="9.5500000000000002E-2"/>
    <n v="96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d v="2015-10-21T17:26:21"/>
    <n v="1440264381"/>
    <x v="2724"/>
    <b v="0"/>
    <n v="8"/>
    <b v="0"/>
    <x v="28"/>
    <n v="9.5000000000000001E-2"/>
    <n v="28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d v="2014-10-05T18:49:03"/>
    <n v="1409942943"/>
    <x v="2725"/>
    <b v="0"/>
    <n v="32"/>
    <b v="0"/>
    <x v="13"/>
    <n v="9.4412800000000005E-2"/>
    <n v="1196.160000000000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d v="2015-08-01T01:00:00"/>
    <n v="1436888066"/>
    <x v="2726"/>
    <b v="0"/>
    <n v="7"/>
    <b v="0"/>
    <x v="4"/>
    <n v="9.4166666666666662E-2"/>
    <n v="28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d v="2015-11-18T07:15:58"/>
    <n v="1445235358"/>
    <x v="2727"/>
    <b v="0"/>
    <n v="11"/>
    <b v="0"/>
    <x v="28"/>
    <n v="9.3799999999999994E-2"/>
    <n v="943.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d v="2017-04-09T20:00:00"/>
    <n v="1489097112"/>
    <x v="2728"/>
    <b v="0"/>
    <n v="8"/>
    <b v="0"/>
    <x v="21"/>
    <n v="9.3333333333333338E-2"/>
    <n v="14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d v="2015-08-19T04:06:16"/>
    <n v="1437365176"/>
    <x v="2729"/>
    <b v="0"/>
    <n v="31"/>
    <b v="0"/>
    <x v="4"/>
    <n v="9.3100000000000002E-2"/>
    <n v="946.5"/>
  </r>
  <r>
    <n v="1582"/>
    <s v="Scenes from New Orleans"/>
    <s v="I create canvas prints of images from in and around New Orleans"/>
    <n v="1000"/>
    <n v="93"/>
    <x v="3"/>
    <s v="US"/>
    <s v="USD"/>
    <n v="1445894400"/>
    <d v="2015-10-26T21:20:00"/>
    <n v="1440961053"/>
    <x v="2730"/>
    <b v="0"/>
    <n v="3"/>
    <b v="0"/>
    <x v="24"/>
    <n v="9.2999999999999999E-2"/>
    <n v="4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d v="2014-05-11T03:18:53"/>
    <n v="1397186333"/>
    <x v="2731"/>
    <b v="0"/>
    <n v="98"/>
    <b v="0"/>
    <x v="29"/>
    <n v="9.1050000000000006E-2"/>
    <n v="959.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d v="2014-08-25T21:00:00"/>
    <n v="1408381704"/>
    <x v="2732"/>
    <b v="0"/>
    <n v="17"/>
    <b v="0"/>
    <x v="4"/>
    <n v="9.0909090909090912E-2"/>
    <n v="258.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d v="2015-04-16T18:10:33"/>
    <n v="1426615833"/>
    <x v="2733"/>
    <b v="0"/>
    <n v="7"/>
    <b v="0"/>
    <x v="38"/>
    <n v="9.0833333333333335E-2"/>
    <n v="136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d v="2014-11-01T03:59:00"/>
    <n v="1413519073"/>
    <x v="2734"/>
    <b v="0"/>
    <n v="2"/>
    <b v="0"/>
    <x v="31"/>
    <n v="9.0090090090090086E-2"/>
    <n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d v="2013-07-07T05:28:23"/>
    <n v="1369286903"/>
    <x v="2735"/>
    <b v="0"/>
    <n v="123"/>
    <b v="0"/>
    <x v="29"/>
    <n v="8.9744444444444446E-2"/>
    <n v="41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d v="2016-02-18T20:14:20"/>
    <n v="1452716060"/>
    <x v="2736"/>
    <b v="0"/>
    <n v="16"/>
    <b v="0"/>
    <x v="3"/>
    <n v="8.9066666666666669E-2"/>
    <n v="34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d v="2015-04-03T15:38:00"/>
    <n v="1425489613"/>
    <x v="2737"/>
    <b v="0"/>
    <n v="11"/>
    <b v="0"/>
    <x v="26"/>
    <n v="8.8999999999999996E-2"/>
    <n v="2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d v="2016-12-21T17:03:14"/>
    <n v="1479747794"/>
    <x v="2738"/>
    <b v="0"/>
    <n v="6"/>
    <b v="0"/>
    <x v="4"/>
    <n v="8.8999999999999996E-2"/>
    <n v="670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2739"/>
    <b v="0"/>
    <n v="44"/>
    <b v="0"/>
    <x v="3"/>
    <n v="8.8800000000000004E-2"/>
    <n v="68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d v="2014-05-02T22:52:53"/>
    <n v="1395787973"/>
    <x v="2740"/>
    <b v="0"/>
    <n v="12"/>
    <b v="0"/>
    <x v="37"/>
    <n v="8.8333333333333333E-2"/>
    <n v="2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d v="2014-07-20T18:51:27"/>
    <n v="1400698287"/>
    <x v="2741"/>
    <b v="1"/>
    <n v="34"/>
    <b v="0"/>
    <x v="4"/>
    <n v="8.72E-2"/>
    <n v="45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d v="2014-07-29T03:14:56"/>
    <n v="1405307696"/>
    <x v="2742"/>
    <b v="0"/>
    <n v="4"/>
    <b v="0"/>
    <x v="4"/>
    <n v="8.666666666666667E-2"/>
    <n v="34.5"/>
  </r>
  <r>
    <n v="4018"/>
    <s v="Time Please Fringe"/>
    <s v="Funding for a production of Time Please at the Brighton Fringe 2017... and beyond."/>
    <n v="1500"/>
    <n v="130"/>
    <x v="3"/>
    <s v="GB"/>
    <s v="GBP"/>
    <n v="1475877108"/>
    <d v="2016-10-07T21:51:48"/>
    <n v="1473285108"/>
    <x v="2743"/>
    <b v="0"/>
    <n v="4"/>
    <b v="0"/>
    <x v="4"/>
    <n v="8.666666666666667E-2"/>
    <n v="67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d v="2016-08-19T02:27:20"/>
    <n v="1467253640"/>
    <x v="2744"/>
    <b v="0"/>
    <n v="20"/>
    <b v="0"/>
    <x v="12"/>
    <n v="8.6400000000000005E-2"/>
    <n v="65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d v="2015-11-08T22:10:20"/>
    <n v="1444425020"/>
    <x v="2745"/>
    <b v="0"/>
    <n v="1"/>
    <b v="0"/>
    <x v="34"/>
    <n v="8.5714285714285715E-2"/>
    <n v="30.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2746"/>
    <b v="0"/>
    <n v="292"/>
    <b v="0"/>
    <x v="23"/>
    <n v="8.5370000000000001E-2"/>
    <n v="4414.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d v="2015-01-02T16:13:36"/>
    <n v="1417536816"/>
    <x v="2747"/>
    <b v="0"/>
    <n v="9"/>
    <b v="0"/>
    <x v="20"/>
    <n v="8.5199999999999998E-2"/>
    <n v="217.5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d v="2014-08-05T14:52:09"/>
    <n v="1404658329"/>
    <x v="2748"/>
    <b v="0"/>
    <n v="6"/>
    <b v="0"/>
    <x v="4"/>
    <n v="8.5000000000000006E-2"/>
    <n v="28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749"/>
    <b v="1"/>
    <n v="535"/>
    <b v="0"/>
    <x v="5"/>
    <n v="8.4172839999999999E-2"/>
    <n v="21310.7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d v="2016-09-18T20:26:25"/>
    <n v="1471638385"/>
    <x v="2750"/>
    <b v="0"/>
    <n v="4"/>
    <b v="0"/>
    <x v="39"/>
    <n v="8.3799999999999999E-2"/>
    <n v="211.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d v="2015-02-15T15:38:00"/>
    <n v="1418922443"/>
    <x v="2751"/>
    <b v="0"/>
    <n v="1"/>
    <b v="0"/>
    <x v="26"/>
    <n v="8.3333333333333329E-2"/>
    <n v="50.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d v="2015-12-25T14:21:53"/>
    <n v="1448461313"/>
    <x v="2752"/>
    <b v="0"/>
    <n v="8"/>
    <b v="0"/>
    <x v="29"/>
    <n v="8.3000000000000004E-2"/>
    <n v="45.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d v="2014-10-22T15:36:50"/>
    <n v="1411400210"/>
    <x v="2753"/>
    <b v="0"/>
    <n v="12"/>
    <b v="0"/>
    <x v="4"/>
    <n v="8.2142857142857142E-2"/>
    <n v="236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d v="2013-05-14T16:47:40"/>
    <n v="1365958060"/>
    <x v="2754"/>
    <b v="0"/>
    <n v="49"/>
    <b v="0"/>
    <x v="28"/>
    <n v="8.2100000000000006E-2"/>
    <n v="4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d v="2015-03-02T23:00:00"/>
    <n v="1421432810"/>
    <x v="2755"/>
    <b v="0"/>
    <n v="6"/>
    <b v="0"/>
    <x v="4"/>
    <n v="8.1333333333333327E-2"/>
    <n v="33.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d v="2017-03-08T07:30:00"/>
    <n v="1484912974"/>
    <x v="2756"/>
    <b v="0"/>
    <n v="16"/>
    <b v="0"/>
    <x v="25"/>
    <n v="8.0833333333333326E-2"/>
    <n v="735.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d v="2014-12-19T19:31:28"/>
    <n v="1416339088"/>
    <x v="2757"/>
    <b v="0"/>
    <n v="5"/>
    <b v="0"/>
    <x v="39"/>
    <n v="8.0600000000000005E-2"/>
    <n v="20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758"/>
    <b v="0"/>
    <n v="8"/>
    <b v="0"/>
    <x v="12"/>
    <n v="8.0250000000000002E-2"/>
    <n v="806.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d v="2017-03-29T23:32:11"/>
    <n v="1488241931"/>
    <x v="2759"/>
    <b v="0"/>
    <n v="7"/>
    <b v="0"/>
    <x v="11"/>
    <n v="0.08"/>
    <n v="43.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d v="2015-06-12T07:07:56"/>
    <n v="1431414476"/>
    <x v="2760"/>
    <b v="0"/>
    <n v="36"/>
    <b v="0"/>
    <x v="32"/>
    <n v="7.8809523809523815E-2"/>
    <n v="845.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d v="2015-05-01T22:02:41"/>
    <n v="1427925761"/>
    <x v="2761"/>
    <b v="0"/>
    <n v="17"/>
    <b v="0"/>
    <x v="21"/>
    <n v="7.868E-2"/>
    <n v="99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d v="2014-05-19T11:26:29"/>
    <n v="1398511589"/>
    <x v="2762"/>
    <b v="0"/>
    <n v="7"/>
    <b v="0"/>
    <x v="4"/>
    <n v="7.8378378378378383E-2"/>
    <n v="76"/>
  </r>
  <r>
    <n v="1089"/>
    <s v="Farabel"/>
    <s v="Farabel is a single player turn-based fantasy strategy game for Mac/PC/Linux"/>
    <n v="15000"/>
    <n v="1174"/>
    <x v="3"/>
    <s v="FR"/>
    <s v="EUR"/>
    <n v="1435293175"/>
    <d v="2015-06-26T04:32:55"/>
    <n v="1432701175"/>
    <x v="2763"/>
    <b v="0"/>
    <n v="49"/>
    <b v="0"/>
    <x v="29"/>
    <n v="7.8266666666666665E-2"/>
    <n v="611.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d v="2015-07-16T21:38:56"/>
    <n v="1435354736"/>
    <x v="2764"/>
    <b v="0"/>
    <n v="3"/>
    <b v="0"/>
    <x v="35"/>
    <n v="7.8E-2"/>
    <n v="40.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d v="2014-11-13T08:02:00"/>
    <n v="1413270690"/>
    <x v="2765"/>
    <b v="0"/>
    <n v="40"/>
    <b v="0"/>
    <x v="3"/>
    <n v="7.7886666666666673E-2"/>
    <n v="5861.5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d v="2015-01-28T13:04:38"/>
    <n v="1419858278"/>
    <x v="2766"/>
    <b v="0"/>
    <n v="4"/>
    <b v="0"/>
    <x v="4"/>
    <n v="7.5999999999999998E-2"/>
    <n v="11.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d v="2014-11-10T21:34:49"/>
    <n v="1413059689"/>
    <x v="2767"/>
    <b v="1"/>
    <n v="29"/>
    <b v="0"/>
    <x v="19"/>
    <n v="7.5880000000000003E-2"/>
    <n v="96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d v="2015-04-13T15:59:35"/>
    <n v="1426348775"/>
    <x v="2768"/>
    <b v="0"/>
    <n v="29"/>
    <b v="0"/>
    <x v="3"/>
    <n v="7.5333333333333335E-2"/>
    <n v="466.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2769"/>
    <b v="0"/>
    <n v="9"/>
    <b v="0"/>
    <x v="22"/>
    <n v="7.5111111111111115E-2"/>
    <n v="173.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d v="2011-07-22T04:42:01"/>
    <n v="1307421721"/>
    <x v="2770"/>
    <b v="0"/>
    <n v="5"/>
    <b v="0"/>
    <x v="29"/>
    <n v="7.4999999999999997E-2"/>
    <n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d v="2016-12-09T14:51:39"/>
    <n v="1477835499"/>
    <x v="2771"/>
    <b v="0"/>
    <n v="3"/>
    <b v="0"/>
    <x v="21"/>
    <n v="7.4999999999999997E-2"/>
    <n v="76.5"/>
  </r>
  <r>
    <n v="684"/>
    <s v="Arcus Motion Analyzer | The Versatile Smart Ring"/>
    <s v="Arcus gives your fingers super powers."/>
    <n v="320000"/>
    <n v="23948"/>
    <x v="3"/>
    <s v="US"/>
    <s v="USD"/>
    <n v="1406257200"/>
    <d v="2014-07-25T03:00:00"/>
    <n v="1403176891"/>
    <x v="2772"/>
    <b v="0"/>
    <n v="135"/>
    <b v="0"/>
    <x v="3"/>
    <n v="7.4837500000000001E-2"/>
    <n v="12041.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d v="2016-08-29T03:55:00"/>
    <n v="1471638646"/>
    <x v="2773"/>
    <b v="0"/>
    <n v="6"/>
    <b v="0"/>
    <x v="4"/>
    <n v="7.4690265486725665E-2"/>
    <n v="108.5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d v="2014-07-15T05:11:00"/>
    <n v="1401585752"/>
    <x v="2774"/>
    <b v="0"/>
    <n v="9"/>
    <b v="0"/>
    <x v="24"/>
    <n v="7.3400000000000007E-2"/>
    <n v="18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d v="2015-03-04T02:00:20"/>
    <n v="1422842420"/>
    <x v="2775"/>
    <b v="0"/>
    <n v="16"/>
    <b v="0"/>
    <x v="28"/>
    <n v="7.2952380952380949E-2"/>
    <n v="39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d v="2014-11-29T16:00:00"/>
    <n v="1415140480"/>
    <x v="2776"/>
    <b v="0"/>
    <n v="9"/>
    <b v="0"/>
    <x v="3"/>
    <n v="7.2599999999999998E-2"/>
    <n v="367.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d v="2015-03-23T03:55:12"/>
    <n v="1423198512"/>
    <x v="2777"/>
    <b v="0"/>
    <n v="5"/>
    <b v="0"/>
    <x v="4"/>
    <n v="7.2400000000000006E-2"/>
    <n v="183.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d v="2014-04-13T18:18:15"/>
    <n v="1394821095"/>
    <x v="2778"/>
    <b v="0"/>
    <n v="22"/>
    <b v="0"/>
    <x v="29"/>
    <n v="7.2120000000000004E-2"/>
    <n v="912.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d v="2011-09-01T06:00:00"/>
    <n v="1311789885"/>
    <x v="2779"/>
    <b v="0"/>
    <n v="4"/>
    <b v="0"/>
    <x v="13"/>
    <n v="7.1999999999999995E-2"/>
    <n v="3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d v="2015-11-13T21:55:56"/>
    <n v="1444856156"/>
    <x v="2780"/>
    <b v="0"/>
    <n v="6"/>
    <b v="0"/>
    <x v="39"/>
    <n v="7.1999999999999995E-2"/>
    <n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d v="2017-02-23T01:00:00"/>
    <n v="1486077481"/>
    <x v="2781"/>
    <b v="0"/>
    <n v="7"/>
    <b v="0"/>
    <x v="4"/>
    <n v="7.166666666666667E-2"/>
    <n v="11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2782"/>
    <b v="0"/>
    <n v="18"/>
    <b v="0"/>
    <x v="33"/>
    <n v="7.0666666666666669E-2"/>
    <n v="5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d v="2016-10-09T10:56:59"/>
    <n v="1473418619"/>
    <x v="2783"/>
    <b v="0"/>
    <n v="10"/>
    <b v="0"/>
    <x v="39"/>
    <n v="7.0634920634920634E-2"/>
    <n v="227.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d v="2015-06-11T18:24:44"/>
    <n v="1431455084"/>
    <x v="2784"/>
    <b v="1"/>
    <n v="28"/>
    <b v="0"/>
    <x v="4"/>
    <n v="7.0433333333333334E-2"/>
    <n v="1070.5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d v="2015-07-03T21:26:26"/>
    <n v="1434144386"/>
    <x v="2785"/>
    <b v="0"/>
    <n v="3"/>
    <b v="0"/>
    <x v="35"/>
    <n v="7.0000000000000007E-2"/>
    <n v="71.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d v="2016-12-26T00:15:09"/>
    <n v="1479860109"/>
    <x v="2786"/>
    <b v="0"/>
    <n v="6"/>
    <b v="0"/>
    <x v="4"/>
    <n v="6.9696969696969702E-2"/>
    <n v="115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d v="2016-03-25T20:36:40"/>
    <n v="1453757800"/>
    <x v="2787"/>
    <b v="0"/>
    <n v="30"/>
    <b v="0"/>
    <x v="37"/>
    <n v="6.9320000000000007E-2"/>
    <n v="17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d v="2015-12-15T20:25:16"/>
    <n v="1445023516"/>
    <x v="2788"/>
    <b v="0"/>
    <n v="7"/>
    <b v="0"/>
    <x v="4"/>
    <n v="6.8287037037037035E-2"/>
    <n v="21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d v="2012-03-26T08:01:39"/>
    <n v="1327568499"/>
    <x v="2789"/>
    <b v="0"/>
    <n v="5"/>
    <b v="0"/>
    <x v="28"/>
    <n v="6.7966666666666675E-2"/>
    <n v="104.4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d v="2016-12-10T11:00:00"/>
    <n v="1477839675"/>
    <x v="2790"/>
    <b v="0"/>
    <n v="10"/>
    <b v="0"/>
    <x v="39"/>
    <n v="6.7083333333333328E-2"/>
    <n v="407.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d v="2014-10-29T22:57:51"/>
    <n v="1411513071"/>
    <x v="2791"/>
    <b v="1"/>
    <n v="4"/>
    <b v="0"/>
    <x v="9"/>
    <n v="6.7000000000000004E-2"/>
    <n v="169.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d v="2016-06-19T19:12:56"/>
    <n v="1461179576"/>
    <x v="2792"/>
    <b v="0"/>
    <n v="9"/>
    <b v="0"/>
    <x v="4"/>
    <n v="6.6500000000000004E-2"/>
    <n v="137.5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2793"/>
    <b v="0"/>
    <n v="37"/>
    <b v="0"/>
    <x v="3"/>
    <n v="6.6339999999999996E-2"/>
    <n v="167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d v="2012-05-05T03:20:19"/>
    <n v="1333596019"/>
    <x v="2794"/>
    <b v="0"/>
    <n v="24"/>
    <b v="0"/>
    <x v="27"/>
    <n v="6.6066666666666662E-2"/>
    <n v="100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d v="2015-03-07T19:55:01"/>
    <n v="1423166101"/>
    <x v="2795"/>
    <b v="0"/>
    <n v="6"/>
    <b v="0"/>
    <x v="39"/>
    <n v="6.6055045871559637E-2"/>
    <n v="93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d v="2013-02-04T20:29:34"/>
    <n v="1356121774"/>
    <x v="2796"/>
    <b v="0"/>
    <n v="311"/>
    <b v="0"/>
    <x v="29"/>
    <n v="6.5900366666666668E-2"/>
    <n v="10040.55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d v="2015-04-01T01:01:30"/>
    <n v="1425261690"/>
    <x v="2797"/>
    <b v="0"/>
    <n v="8"/>
    <b v="0"/>
    <x v="9"/>
    <n v="6.565384615384616E-2"/>
    <n v="857.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d v="2014-03-16T22:00:00"/>
    <n v="1392021502"/>
    <x v="2798"/>
    <b v="0"/>
    <n v="7"/>
    <b v="0"/>
    <x v="27"/>
    <n v="6.5500000000000003E-2"/>
    <n v="69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d v="2015-04-19T15:08:52"/>
    <n v="1424275732"/>
    <x v="2799"/>
    <b v="0"/>
    <n v="2"/>
    <b v="0"/>
    <x v="20"/>
    <n v="6.545454545454546E-2"/>
    <n v="10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d v="2016-12-22T09:01:03"/>
    <n v="1479805263"/>
    <x v="2800"/>
    <b v="0"/>
    <n v="201"/>
    <b v="0"/>
    <x v="3"/>
    <n v="6.5299999999999997E-2"/>
    <n v="753.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d v="2015-09-06T02:36:46"/>
    <n v="1438915006"/>
    <x v="2801"/>
    <b v="0"/>
    <n v="3"/>
    <b v="0"/>
    <x v="37"/>
    <n v="6.5000000000000002E-2"/>
    <n v="16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d v="2015-07-01T06:00:00"/>
    <n v="1430855315"/>
    <x v="2802"/>
    <b v="0"/>
    <n v="3"/>
    <b v="0"/>
    <x v="21"/>
    <n v="6.5000000000000002E-2"/>
    <n v="326.5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d v="2014-08-29T18:40:11"/>
    <n v="1407177611"/>
    <x v="2803"/>
    <b v="0"/>
    <n v="26"/>
    <b v="0"/>
    <x v="30"/>
    <n v="6.4850000000000005E-2"/>
    <n v="661.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d v="2015-12-19T16:07:09"/>
    <n v="1447949229"/>
    <x v="2804"/>
    <b v="0"/>
    <n v="6"/>
    <b v="0"/>
    <x v="25"/>
    <n v="6.4439140811455853E-2"/>
    <n v="1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d v="2014-07-29T00:29:40"/>
    <n v="1404174580"/>
    <x v="2805"/>
    <b v="1"/>
    <n v="60"/>
    <b v="0"/>
    <x v="19"/>
    <n v="6.4158609339642042E-2"/>
    <n v="1277.5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d v="2014-11-08T00:00:00"/>
    <n v="1412809644"/>
    <x v="2806"/>
    <b v="0"/>
    <n v="10"/>
    <b v="0"/>
    <x v="4"/>
    <n v="6.3333333333333339E-2"/>
    <n v="52.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d v="2014-01-04T04:09:05"/>
    <n v="1386216545"/>
    <x v="2807"/>
    <b v="0"/>
    <n v="30"/>
    <b v="0"/>
    <x v="29"/>
    <n v="6.3092592592592589E-2"/>
    <n v="1718.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d v="2015-04-19T16:19:46"/>
    <n v="1424279986"/>
    <x v="2808"/>
    <b v="0"/>
    <n v="3"/>
    <b v="0"/>
    <x v="4"/>
    <n v="6.3E-2"/>
    <n v="64.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d v="2015-12-31T23:00:00"/>
    <n v="1449011610"/>
    <x v="2809"/>
    <b v="0"/>
    <n v="23"/>
    <b v="0"/>
    <x v="3"/>
    <n v="6.2933333333333327E-2"/>
    <n v="955.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d v="2015-01-19T18:14:58"/>
    <n v="1417803298"/>
    <x v="2810"/>
    <b v="1"/>
    <n v="19"/>
    <b v="0"/>
    <x v="9"/>
    <n v="6.2566666666666673E-2"/>
    <n v="94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d v="2012-10-10T16:08:09"/>
    <n v="1347293289"/>
    <x v="2811"/>
    <b v="0"/>
    <n v="21"/>
    <b v="0"/>
    <x v="28"/>
    <n v="6.0999999999999999E-2"/>
    <n v="925.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d v="2017-04-05T19:41:54"/>
    <n v="1487709714"/>
    <x v="2812"/>
    <b v="0"/>
    <n v="7"/>
    <b v="0"/>
    <x v="12"/>
    <n v="6.0263157894736845E-2"/>
    <n v="57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d v="2014-05-12T04:03:29"/>
    <n v="1394683409"/>
    <x v="2813"/>
    <b v="0"/>
    <n v="2"/>
    <b v="0"/>
    <x v="27"/>
    <n v="0.06"/>
    <n v="6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d v="2016-09-30T17:58:47"/>
    <n v="1471370327"/>
    <x v="2814"/>
    <b v="0"/>
    <n v="2"/>
    <b v="0"/>
    <x v="20"/>
    <n v="0.06"/>
    <n v="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d v="2015-07-22T23:08:27"/>
    <n v="1435014507"/>
    <x v="2815"/>
    <b v="0"/>
    <n v="4"/>
    <b v="0"/>
    <x v="4"/>
    <n v="0.06"/>
    <n v="3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d v="2016-05-08T20:12:07"/>
    <n v="1460146327"/>
    <x v="2816"/>
    <b v="0"/>
    <n v="19"/>
    <b v="0"/>
    <x v="37"/>
    <n v="5.906666666666667E-2"/>
    <n v="452.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2817"/>
    <b v="0"/>
    <n v="8"/>
    <b v="0"/>
    <x v="3"/>
    <n v="5.8500000000000003E-2"/>
    <n v="12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d v="2012-03-01T04:59:00"/>
    <n v="1327853914"/>
    <x v="2818"/>
    <b v="0"/>
    <n v="9"/>
    <b v="0"/>
    <x v="27"/>
    <n v="5.7692307692307696E-2"/>
    <n v="19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2819"/>
    <b v="0"/>
    <n v="19"/>
    <b v="0"/>
    <x v="3"/>
    <n v="5.7334999999999997E-2"/>
    <n v="574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d v="2015-12-30T16:50:10"/>
    <n v="1449075010"/>
    <x v="2820"/>
    <b v="0"/>
    <n v="12"/>
    <b v="0"/>
    <x v="29"/>
    <n v="5.7238095238095241E-2"/>
    <n v="306.5"/>
  </r>
  <r>
    <n v="1152"/>
    <s v="Peruvian King Food Truck"/>
    <s v="Peruvian food truck with an LA twist."/>
    <n v="16000"/>
    <n v="911"/>
    <x v="3"/>
    <s v="US"/>
    <s v="USD"/>
    <n v="1431709312"/>
    <d v="2015-05-15T17:01:52"/>
    <n v="1429117312"/>
    <x v="2821"/>
    <b v="0"/>
    <n v="15"/>
    <b v="0"/>
    <x v="37"/>
    <n v="5.6937500000000002E-2"/>
    <n v="46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2822"/>
    <b v="0"/>
    <n v="9"/>
    <b v="0"/>
    <x v="38"/>
    <n v="5.6833333333333333E-2"/>
    <n v="175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d v="2016-09-22T01:17:45"/>
    <n v="1471915065"/>
    <x v="2823"/>
    <b v="0"/>
    <n v="3"/>
    <b v="0"/>
    <x v="37"/>
    <n v="5.6666666666666664E-2"/>
    <n v="511.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d v="2016-06-19T08:11:57"/>
    <n v="1463731917"/>
    <x v="2824"/>
    <b v="0"/>
    <n v="7"/>
    <b v="0"/>
    <x v="37"/>
    <n v="5.6666666666666664E-2"/>
    <n v="4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d v="2016-09-13T07:05:00"/>
    <n v="1470294300"/>
    <x v="2825"/>
    <b v="0"/>
    <n v="93"/>
    <b v="0"/>
    <x v="3"/>
    <n v="5.6613333333333335E-2"/>
    <n v="8538.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d v="2014-12-25T20:16:00"/>
    <n v="1416600960"/>
    <x v="2826"/>
    <b v="0"/>
    <n v="38"/>
    <b v="0"/>
    <x v="37"/>
    <n v="5.6500000000000002E-2"/>
    <n v="1714"/>
  </r>
  <r>
    <n v="428"/>
    <s v="Little Clay Bible - Zacchaeus"/>
    <s v="Fresh, fun, entertaining Bible stories on YouTube, stop-motion style."/>
    <n v="12000"/>
    <n v="676"/>
    <x v="3"/>
    <s v="US"/>
    <s v="USD"/>
    <n v="1402956000"/>
    <d v="2014-06-16T22:00:00"/>
    <n v="1400523845"/>
    <x v="2827"/>
    <b v="0"/>
    <n v="13"/>
    <b v="0"/>
    <x v="28"/>
    <n v="5.6333333333333332E-2"/>
    <n v="344.5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d v="2014-11-09T19:47:51"/>
    <n v="1412966871"/>
    <x v="2828"/>
    <b v="0"/>
    <n v="8"/>
    <b v="0"/>
    <x v="21"/>
    <n v="5.6250000000000001E-2"/>
    <n v="116.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d v="2017-01-31T23:32:00"/>
    <n v="1481150949"/>
    <x v="2829"/>
    <b v="0"/>
    <n v="7"/>
    <b v="0"/>
    <x v="3"/>
    <n v="5.5800000000000002E-2"/>
    <n v="4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2830"/>
    <b v="0"/>
    <n v="13"/>
    <b v="0"/>
    <x v="22"/>
    <n v="5.5480000000000002E-2"/>
    <n v="700"/>
  </r>
  <r>
    <n v="185"/>
    <s v="BLANK Short Movie"/>
    <s v="Love has no boundaries!"/>
    <n v="40000"/>
    <n v="2200"/>
    <x v="3"/>
    <s v="NO"/>
    <s v="NOK"/>
    <n v="1471557139"/>
    <d v="2016-08-18T21:52:19"/>
    <n v="1468965139"/>
    <x v="2831"/>
    <b v="0"/>
    <n v="10"/>
    <b v="0"/>
    <x v="30"/>
    <n v="5.5E-2"/>
    <n v="11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d v="2015-05-10T18:45:30"/>
    <n v="1428691530"/>
    <x v="2832"/>
    <b v="0"/>
    <n v="3"/>
    <b v="0"/>
    <x v="20"/>
    <n v="5.5E-2"/>
    <n v="2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d v="2017-01-04T13:06:20"/>
    <n v="1480943180"/>
    <x v="2833"/>
    <b v="0"/>
    <n v="1"/>
    <b v="0"/>
    <x v="4"/>
    <n v="5.4545454545454543E-2"/>
    <n v="15.5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d v="2016-11-03T18:00:08"/>
    <n v="1475604008"/>
    <x v="2834"/>
    <b v="0"/>
    <n v="56"/>
    <b v="0"/>
    <x v="29"/>
    <n v="5.4199999999999998E-2"/>
    <n v="84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d v="2017-01-17T20:16:26"/>
    <n v="1482092186"/>
    <x v="2835"/>
    <b v="0"/>
    <n v="3"/>
    <b v="0"/>
    <x v="4"/>
    <n v="5.4199999999999998E-2"/>
    <n v="1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d v="2013-11-29T14:28:15"/>
    <n v="1383139695"/>
    <x v="2836"/>
    <b v="0"/>
    <n v="12"/>
    <b v="0"/>
    <x v="27"/>
    <n v="5.4166666666666669E-2"/>
    <n v="168.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d v="2015-12-11T23:34:19"/>
    <n v="1444689259"/>
    <x v="2837"/>
    <b v="0"/>
    <n v="9"/>
    <b v="0"/>
    <x v="4"/>
    <n v="5.4100000000000002E-2"/>
    <n v="275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d v="2015-06-11T02:13:11"/>
    <n v="1431396791"/>
    <x v="2838"/>
    <b v="0"/>
    <n v="5"/>
    <b v="0"/>
    <x v="4"/>
    <n v="5.3999999999999999E-2"/>
    <n v="7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d v="2016-11-13T10:17:40"/>
    <n v="1476436660"/>
    <x v="2839"/>
    <b v="0"/>
    <n v="3"/>
    <b v="0"/>
    <x v="4"/>
    <n v="5.3999999999999999E-2"/>
    <n v="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d v="2017-03-25T04:33:00"/>
    <n v="1487485760"/>
    <x v="2840"/>
    <b v="0"/>
    <n v="6"/>
    <b v="0"/>
    <x v="4"/>
    <n v="5.3999999999999999E-2"/>
    <n v="1353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d v="2015-10-28T17:17:07"/>
    <n v="1443460627"/>
    <x v="2841"/>
    <b v="0"/>
    <n v="5"/>
    <b v="0"/>
    <x v="37"/>
    <n v="5.3333333333333337E-2"/>
    <n v="1602.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d v="2013-12-09T05:59:00"/>
    <n v="1383095125"/>
    <x v="2842"/>
    <b v="0"/>
    <n v="24"/>
    <b v="0"/>
    <x v="29"/>
    <n v="5.3124999999999999E-2"/>
    <n v="224.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d v="2012-02-29T01:29:58"/>
    <n v="1327886998"/>
    <x v="2843"/>
    <b v="0"/>
    <n v="22"/>
    <b v="0"/>
    <x v="32"/>
    <n v="5.2187499999999998E-2"/>
    <n v="428.5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d v="2014-08-01T17:12:00"/>
    <n v="1404927690"/>
    <x v="2844"/>
    <b v="0"/>
    <n v="4"/>
    <b v="0"/>
    <x v="4"/>
    <n v="5.1999999999999998E-2"/>
    <n v="1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2845"/>
    <b v="0"/>
    <n v="15"/>
    <b v="0"/>
    <x v="22"/>
    <n v="5.0999999999999997E-2"/>
    <n v="9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d v="2015-05-01T18:39:05"/>
    <n v="1425325145"/>
    <x v="2846"/>
    <b v="0"/>
    <n v="9"/>
    <b v="0"/>
    <x v="12"/>
    <n v="5.080888888888889E-2"/>
    <n v="5720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d v="2014-07-09T17:24:25"/>
    <n v="1402334665"/>
    <x v="2847"/>
    <b v="0"/>
    <n v="12"/>
    <b v="0"/>
    <x v="35"/>
    <n v="5.0799999999999998E-2"/>
    <n v="196.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2848"/>
    <b v="0"/>
    <n v="6"/>
    <b v="0"/>
    <x v="36"/>
    <n v="5.0599999999999999E-2"/>
    <n v="25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d v="2015-11-05T03:10:40"/>
    <n v="1443233440"/>
    <x v="2849"/>
    <b v="0"/>
    <n v="12"/>
    <b v="0"/>
    <x v="3"/>
    <n v="5.0509090909090906E-2"/>
    <n v="700.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d v="2015-08-01T17:53:00"/>
    <n v="1434609424"/>
    <x v="2850"/>
    <b v="0"/>
    <n v="28"/>
    <b v="0"/>
    <x v="38"/>
    <n v="5.0413333333333331E-2"/>
    <n v="1904.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d v="2013-08-30T12:53:40"/>
    <n v="1375275220"/>
    <x v="2851"/>
    <b v="0"/>
    <n v="94"/>
    <b v="0"/>
    <x v="29"/>
    <n v="5.0347999999999997E-2"/>
    <n v="1263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d v="2014-12-01T22:59:21"/>
    <n v="1414879161"/>
    <x v="2852"/>
    <b v="0"/>
    <n v="10"/>
    <b v="0"/>
    <x v="27"/>
    <n v="5.0256410256410255E-2"/>
    <n v="1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2853"/>
    <b v="0"/>
    <n v="3"/>
    <b v="0"/>
    <x v="36"/>
    <n v="0.05"/>
    <n v="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2854"/>
    <b v="0"/>
    <n v="1"/>
    <b v="0"/>
    <x v="20"/>
    <n v="0.05"/>
    <n v="1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d v="2015-10-02T10:35:38"/>
    <n v="1440326138"/>
    <x v="2855"/>
    <b v="0"/>
    <n v="3"/>
    <b v="0"/>
    <x v="30"/>
    <n v="0.05"/>
    <n v="126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d v="2013-12-01T21:01:42"/>
    <n v="1383076902"/>
    <x v="2856"/>
    <b v="0"/>
    <n v="2"/>
    <b v="0"/>
    <x v="28"/>
    <n v="0.05"/>
    <n v="63.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d v="2012-02-15T21:46:01"/>
    <n v="1324158361"/>
    <x v="2857"/>
    <b v="0"/>
    <n v="1"/>
    <b v="0"/>
    <x v="28"/>
    <n v="0.05"/>
    <n v="25.5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d v="2016-08-06T23:44:54"/>
    <n v="1467935094"/>
    <x v="2858"/>
    <b v="0"/>
    <n v="1"/>
    <b v="0"/>
    <x v="25"/>
    <n v="0.05"/>
    <n v="25.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d v="2016-02-20T10:29:30"/>
    <n v="1450780170"/>
    <x v="2859"/>
    <b v="0"/>
    <n v="1"/>
    <b v="0"/>
    <x v="39"/>
    <n v="0.05"/>
    <n v="50.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d v="2015-07-12T04:58:11"/>
    <n v="1434085091"/>
    <x v="2860"/>
    <b v="0"/>
    <n v="3"/>
    <b v="0"/>
    <x v="29"/>
    <n v="0.05"/>
    <n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d v="2015-09-19T03:59:00"/>
    <n v="1442243484"/>
    <x v="2861"/>
    <b v="0"/>
    <n v="1"/>
    <b v="0"/>
    <x v="4"/>
    <n v="0.05"/>
    <n v="5.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d v="2014-11-09T12:00:00"/>
    <n v="1414538031"/>
    <x v="2862"/>
    <b v="0"/>
    <n v="4"/>
    <b v="0"/>
    <x v="4"/>
    <n v="0.05"/>
    <n v="39.5"/>
  </r>
  <r>
    <n v="3861"/>
    <s v="READY OR NOT HERE I COME"/>
    <s v="THE COMING OF THE LORD!"/>
    <n v="2000"/>
    <n v="100"/>
    <x v="3"/>
    <s v="US"/>
    <s v="USD"/>
    <n v="1415828820"/>
    <d v="2014-11-12T21:47:00"/>
    <n v="1412258977"/>
    <x v="2863"/>
    <b v="0"/>
    <n v="1"/>
    <b v="0"/>
    <x v="4"/>
    <n v="0.05"/>
    <n v="50.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d v="2015-02-28T06:00:18"/>
    <n v="1422424818"/>
    <x v="2864"/>
    <b v="0"/>
    <n v="1"/>
    <b v="0"/>
    <x v="4"/>
    <n v="0.05"/>
    <n v="25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d v="2015-07-26T05:42:16"/>
    <n v="1432705336"/>
    <x v="2865"/>
    <b v="0"/>
    <n v="4"/>
    <b v="0"/>
    <x v="4"/>
    <n v="0.05"/>
    <n v="12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2866"/>
    <b v="0"/>
    <n v="14"/>
    <b v="0"/>
    <x v="20"/>
    <n v="4.9639999999999997E-2"/>
    <n v="627.5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d v="2015-02-05T16:11:18"/>
    <n v="1420560678"/>
    <x v="2867"/>
    <b v="1"/>
    <n v="15"/>
    <b v="0"/>
    <x v="9"/>
    <n v="4.9575757575757579E-2"/>
    <n v="825.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d v="2014-06-11T09:50:21"/>
    <n v="1399888221"/>
    <x v="2868"/>
    <b v="0"/>
    <n v="37"/>
    <b v="0"/>
    <x v="29"/>
    <n v="4.9516666666666667E-2"/>
    <n v="150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d v="2015-12-15T07:59:00"/>
    <n v="1448044925"/>
    <x v="2869"/>
    <b v="0"/>
    <n v="17"/>
    <b v="0"/>
    <x v="25"/>
    <n v="4.8680000000000001E-2"/>
    <n v="617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d v="2015-08-08T21:34:00"/>
    <n v="1433897647"/>
    <x v="2870"/>
    <b v="0"/>
    <n v="6"/>
    <b v="0"/>
    <x v="4"/>
    <n v="4.8666666666666664E-2"/>
    <n v="7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d v="2014-08-31T19:39:00"/>
    <n v="1405949514"/>
    <x v="2871"/>
    <b v="0"/>
    <n v="4"/>
    <b v="0"/>
    <x v="21"/>
    <n v="4.8571428571428571E-2"/>
    <n v="44.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d v="2015-06-16T23:30:00"/>
    <n v="1431770802"/>
    <x v="2872"/>
    <b v="0"/>
    <n v="8"/>
    <b v="0"/>
    <x v="20"/>
    <n v="4.8099999999999997E-2"/>
    <n v="244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d v="2015-05-31T17:35:00"/>
    <n v="1430242488"/>
    <x v="2873"/>
    <b v="0"/>
    <n v="8"/>
    <b v="0"/>
    <x v="4"/>
    <n v="4.8000000000000001E-2"/>
    <n v="12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d v="2016-11-01T02:55:34"/>
    <n v="1472784934"/>
    <x v="2874"/>
    <b v="0"/>
    <n v="9"/>
    <b v="0"/>
    <x v="12"/>
    <n v="4.7363636363636365E-2"/>
    <n v="265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d v="2014-02-02T18:02:06"/>
    <n v="1388772126"/>
    <x v="2875"/>
    <b v="0"/>
    <n v="6"/>
    <b v="0"/>
    <x v="26"/>
    <n v="4.7E-2"/>
    <n v="120.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d v="2015-11-21T04:00:00"/>
    <n v="1445985299"/>
    <x v="2876"/>
    <b v="0"/>
    <n v="5"/>
    <b v="0"/>
    <x v="4"/>
    <n v="4.7E-2"/>
    <n v="2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d v="2014-12-21T17:43:33"/>
    <n v="1417455813"/>
    <x v="2877"/>
    <b v="0"/>
    <n v="13"/>
    <b v="0"/>
    <x v="4"/>
    <n v="4.6699999999999998E-2"/>
    <n v="24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d v="2015-08-28T12:12:00"/>
    <n v="1435656759"/>
    <x v="2878"/>
    <b v="0"/>
    <n v="3"/>
    <b v="0"/>
    <x v="34"/>
    <n v="4.6666666666666669E-2"/>
    <n v="1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d v="2014-06-22T21:00:00"/>
    <n v="1403356792"/>
    <x v="2879"/>
    <b v="0"/>
    <n v="4"/>
    <b v="0"/>
    <x v="4"/>
    <n v="4.5999999999999999E-2"/>
    <n v="13.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d v="2011-12-23T18:17:29"/>
    <n v="1321035449"/>
    <x v="2880"/>
    <b v="0"/>
    <n v="22"/>
    <b v="0"/>
    <x v="28"/>
    <n v="4.5985132395404561E-2"/>
    <n v="150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d v="2015-10-11T15:29:05"/>
    <n v="1441985458"/>
    <x v="2881"/>
    <b v="0"/>
    <n v="3"/>
    <b v="0"/>
    <x v="4"/>
    <n v="4.583333333333333E-2"/>
    <n v="276.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d v="2014-12-04T01:31:39"/>
    <n v="1415064699"/>
    <x v="2882"/>
    <b v="0"/>
    <n v="13"/>
    <b v="0"/>
    <x v="39"/>
    <n v="4.5714285714285714E-2"/>
    <n v="166.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d v="2015-05-11T19:57:02"/>
    <n v="1427486222"/>
    <x v="2883"/>
    <b v="0"/>
    <n v="25"/>
    <b v="0"/>
    <x v="3"/>
    <n v="4.5600000000000002E-2"/>
    <n v="354.5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d v="2012-02-12T02:49:26"/>
    <n v="1326422966"/>
    <x v="2884"/>
    <b v="0"/>
    <n v="5"/>
    <b v="0"/>
    <x v="27"/>
    <n v="4.4999999999999998E-2"/>
    <n v="47.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d v="2012-05-06T21:41:56"/>
    <n v="1333748516"/>
    <x v="2885"/>
    <b v="0"/>
    <n v="3"/>
    <b v="0"/>
    <x v="29"/>
    <n v="4.4999999999999998E-2"/>
    <n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d v="2016-04-02T08:06:57"/>
    <n v="1456996017"/>
    <x v="2886"/>
    <b v="0"/>
    <n v="3"/>
    <b v="0"/>
    <x v="39"/>
    <n v="4.4999999999999998E-2"/>
    <n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d v="2016-02-08T13:01:00"/>
    <n v="1452259131"/>
    <x v="2887"/>
    <b v="0"/>
    <n v="9"/>
    <b v="0"/>
    <x v="38"/>
    <n v="4.4600000000000001E-2"/>
    <n v="1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2888"/>
    <b v="0"/>
    <n v="3"/>
    <b v="0"/>
    <x v="33"/>
    <n v="4.3999999999999997E-2"/>
    <n v="6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889"/>
    <b v="0"/>
    <n v="3"/>
    <b v="0"/>
    <x v="38"/>
    <n v="4.3499999999999997E-2"/>
    <n v="21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d v="2016-09-02T07:00:00"/>
    <n v="1470874618"/>
    <x v="2890"/>
    <b v="0"/>
    <n v="16"/>
    <b v="0"/>
    <x v="35"/>
    <n v="4.2999999999999997E-2"/>
    <n v="71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d v="2016-11-24T17:11:00"/>
    <n v="1475760567"/>
    <x v="2891"/>
    <b v="0"/>
    <n v="13"/>
    <b v="0"/>
    <x v="12"/>
    <n v="4.2880000000000001E-2"/>
    <n v="542.5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d v="2017-01-14T03:59:00"/>
    <n v="1480219174"/>
    <x v="2892"/>
    <b v="0"/>
    <n v="18"/>
    <b v="0"/>
    <x v="20"/>
    <n v="4.2466666666666666E-2"/>
    <n v="1601.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d v="2015-04-17T17:33:02"/>
    <n v="1426699982"/>
    <x v="2893"/>
    <b v="0"/>
    <n v="37"/>
    <b v="0"/>
    <x v="12"/>
    <n v="4.2435339894712751E-2"/>
    <n v="23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d v="2016-07-12T18:51:00"/>
    <n v="1466186988"/>
    <x v="2894"/>
    <b v="0"/>
    <n v="7"/>
    <b v="0"/>
    <x v="3"/>
    <n v="4.24E-2"/>
    <n v="109.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d v="2017-04-11T20:44:05"/>
    <n v="1489351445"/>
    <x v="2895"/>
    <b v="0"/>
    <n v="4"/>
    <b v="0"/>
    <x v="21"/>
    <n v="4.2311459353574929E-2"/>
    <n v="11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d v="2015-10-31T15:57:33"/>
    <n v="1443715053"/>
    <x v="2896"/>
    <b v="0"/>
    <n v="12"/>
    <b v="0"/>
    <x v="4"/>
    <n v="4.2133333333333335E-2"/>
    <n v="16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d v="2017-01-12T16:42:00"/>
    <n v="1482609088"/>
    <x v="2897"/>
    <b v="0"/>
    <n v="4"/>
    <b v="0"/>
    <x v="37"/>
    <n v="4.2000000000000003E-2"/>
    <n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d v="2016-03-02T16:08:13"/>
    <n v="1454342893"/>
    <x v="2898"/>
    <b v="0"/>
    <n v="3"/>
    <b v="0"/>
    <x v="4"/>
    <n v="4.1818181818181817E-2"/>
    <n v="3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d v="2013-11-21T17:46:19"/>
    <n v="1382460379"/>
    <x v="2899"/>
    <b v="0"/>
    <n v="4"/>
    <b v="0"/>
    <x v="13"/>
    <n v="4.1666666666666664E-2"/>
    <n v="64.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2900"/>
    <b v="0"/>
    <n v="17"/>
    <b v="0"/>
    <x v="12"/>
    <n v="4.1599999999999998E-2"/>
    <n v="528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2901"/>
    <b v="0"/>
    <n v="13"/>
    <b v="0"/>
    <x v="36"/>
    <n v="4.1176470588235294E-2"/>
    <n v="181.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d v="2015-09-16T22:00:00"/>
    <n v="1440497876"/>
    <x v="2902"/>
    <b v="0"/>
    <n v="4"/>
    <b v="0"/>
    <x v="12"/>
    <n v="4.1000000000000002E-2"/>
    <n v="22.5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d v="2016-07-17T04:19:09"/>
    <n v="1463545149"/>
    <x v="2903"/>
    <b v="0"/>
    <n v="7"/>
    <b v="0"/>
    <x v="4"/>
    <n v="4.0833333333333333E-2"/>
    <n v="616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d v="2015-03-19T19:02:50"/>
    <n v="1424203370"/>
    <x v="2904"/>
    <b v="0"/>
    <n v="3"/>
    <b v="0"/>
    <x v="30"/>
    <n v="4.0625000000000001E-2"/>
    <n v="16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d v="2016-08-16T18:07:49"/>
    <n v="1466186869"/>
    <x v="2905"/>
    <b v="0"/>
    <n v="4"/>
    <b v="0"/>
    <x v="20"/>
    <n v="4.0266666666666666E-2"/>
    <n v="77.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d v="2016-03-11T22:20:43"/>
    <n v="1455142843"/>
    <x v="2906"/>
    <b v="0"/>
    <n v="4"/>
    <b v="0"/>
    <x v="20"/>
    <n v="4.02E-2"/>
    <n v="20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d v="2015-01-11T04:59:00"/>
    <n v="1418146883"/>
    <x v="2907"/>
    <b v="0"/>
    <n v="16"/>
    <b v="0"/>
    <x v="20"/>
    <n v="4.0045454545454544E-2"/>
    <n v="448.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d v="2016-11-02T03:59:00"/>
    <n v="1476391223"/>
    <x v="2908"/>
    <b v="0"/>
    <n v="3"/>
    <b v="0"/>
    <x v="37"/>
    <n v="0.04"/>
    <n v="51.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d v="2015-06-30T23:55:00"/>
    <n v="1434412500"/>
    <x v="2909"/>
    <b v="0"/>
    <n v="1"/>
    <b v="0"/>
    <x v="34"/>
    <n v="0.04"/>
    <n v="10.5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d v="2014-09-20T15:40:33"/>
    <n v="1408549233"/>
    <x v="2910"/>
    <b v="0"/>
    <n v="1"/>
    <b v="0"/>
    <x v="34"/>
    <n v="0.04"/>
    <n v="50.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d v="2015-05-20T19:48:46"/>
    <n v="1429559326"/>
    <x v="2911"/>
    <b v="0"/>
    <n v="14"/>
    <b v="0"/>
    <x v="12"/>
    <n v="3.9750000000000001E-2"/>
    <n v="404.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2912"/>
    <b v="0"/>
    <n v="13"/>
    <b v="0"/>
    <x v="38"/>
    <n v="3.9334666666666664E-2"/>
    <n v="301.5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d v="2014-09-06T00:10:11"/>
    <n v="1407370211"/>
    <x v="2913"/>
    <b v="0"/>
    <n v="13"/>
    <b v="0"/>
    <x v="4"/>
    <n v="3.8875E-2"/>
    <n v="16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d v="2014-09-09T16:49:20"/>
    <n v="1406825360"/>
    <x v="2914"/>
    <b v="0"/>
    <n v="3"/>
    <b v="0"/>
    <x v="4"/>
    <n v="3.8860103626943004E-2"/>
    <n v="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d v="2015-03-31T13:14:00"/>
    <n v="1423325626"/>
    <x v="2915"/>
    <b v="0"/>
    <n v="8"/>
    <b v="0"/>
    <x v="37"/>
    <n v="3.8833333333333331E-2"/>
    <n v="120.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2916"/>
    <b v="0"/>
    <n v="40"/>
    <b v="0"/>
    <x v="33"/>
    <n v="3.8739999999999997E-2"/>
    <n v="988.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d v="2015-03-28T02:43:06"/>
    <n v="1424922186"/>
    <x v="2917"/>
    <b v="0"/>
    <n v="19"/>
    <b v="0"/>
    <x v="37"/>
    <n v="3.85E-2"/>
    <n v="58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d v="2016-05-21T09:02:18"/>
    <n v="1461229338"/>
    <x v="2918"/>
    <b v="0"/>
    <n v="17"/>
    <b v="0"/>
    <x v="3"/>
    <n v="3.8206896551724136E-2"/>
    <n v="562.5"/>
  </r>
  <r>
    <n v="3850"/>
    <s v="The Vagina Monologues 2015"/>
    <s v="V-Day is a global activist movement to end violence against women and girls."/>
    <n v="1000"/>
    <n v="38"/>
    <x v="3"/>
    <s v="US"/>
    <s v="USD"/>
    <n v="1420081143"/>
    <d v="2015-01-01T02:59:03"/>
    <n v="1417489143"/>
    <x v="2919"/>
    <b v="1"/>
    <n v="4"/>
    <b v="0"/>
    <x v="4"/>
    <n v="3.7999999999999999E-2"/>
    <n v="21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d v="2014-11-13T01:29:53"/>
    <n v="1414110593"/>
    <x v="2920"/>
    <b v="0"/>
    <n v="4"/>
    <b v="0"/>
    <x v="34"/>
    <n v="3.7600000000000001E-2"/>
    <n v="4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d v="2017-04-14T04:59:00"/>
    <n v="1489504916"/>
    <x v="2921"/>
    <b v="0"/>
    <n v="4"/>
    <b v="0"/>
    <x v="4"/>
    <n v="3.7499999999999999E-2"/>
    <n v="189.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d v="2014-09-27T13:27:24"/>
    <n v="1406640444"/>
    <x v="2922"/>
    <b v="1"/>
    <n v="15"/>
    <b v="0"/>
    <x v="9"/>
    <n v="3.7400000000000003E-2"/>
    <n v="10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d v="2016-02-08T00:17:00"/>
    <n v="1450724449"/>
    <x v="2923"/>
    <b v="0"/>
    <n v="27"/>
    <b v="0"/>
    <x v="12"/>
    <n v="3.608004104669061E-2"/>
    <n v="892.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d v="2015-01-29T17:46:05"/>
    <n v="1417369565"/>
    <x v="2924"/>
    <b v="1"/>
    <n v="4"/>
    <b v="0"/>
    <x v="9"/>
    <n v="3.5666666666666666E-2"/>
    <n v="55.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2925"/>
    <b v="0"/>
    <n v="41"/>
    <b v="0"/>
    <x v="3"/>
    <n v="3.5520833333333335E-2"/>
    <n v="87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d v="2017-02-05T18:00:53"/>
    <n v="1481133653"/>
    <x v="2926"/>
    <b v="0"/>
    <n v="6"/>
    <b v="0"/>
    <x v="3"/>
    <n v="3.5499999999999997E-2"/>
    <n v="17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d v="2015-05-21T03:26:50"/>
    <n v="1429586810"/>
    <x v="2927"/>
    <b v="0"/>
    <n v="3"/>
    <b v="0"/>
    <x v="26"/>
    <n v="3.5400000000000001E-2"/>
    <n v="9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d v="2016-12-06T04:59:00"/>
    <n v="1478386812"/>
    <x v="2928"/>
    <b v="0"/>
    <n v="11"/>
    <b v="0"/>
    <x v="4"/>
    <n v="3.4666666666666665E-2"/>
    <n v="265.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2929"/>
    <b v="0"/>
    <n v="15"/>
    <b v="0"/>
    <x v="20"/>
    <n v="3.44748684310884E-2"/>
    <n v="233.5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d v="2016-03-14T15:06:15"/>
    <n v="1455379575"/>
    <x v="2930"/>
    <b v="0"/>
    <n v="9"/>
    <b v="0"/>
    <x v="29"/>
    <n v="3.4200000000000001E-2"/>
    <n v="517.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d v="2015-05-01T08:59:32"/>
    <n v="1427878772"/>
    <x v="2931"/>
    <b v="0"/>
    <n v="12"/>
    <b v="0"/>
    <x v="20"/>
    <n v="3.4125000000000003E-2"/>
    <n v="142.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d v="2014-09-01T03:59:00"/>
    <n v="1404586762"/>
    <x v="2932"/>
    <b v="0"/>
    <n v="2"/>
    <b v="0"/>
    <x v="30"/>
    <n v="3.4000000000000002E-2"/>
    <n v="26.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d v="2013-08-04T23:06:22"/>
    <n v="1371769582"/>
    <x v="2933"/>
    <b v="0"/>
    <n v="148"/>
    <b v="0"/>
    <x v="29"/>
    <n v="3.3673333333333333E-2"/>
    <n v="2599.5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d v="2016-10-02T03:25:44"/>
    <n v="1472786744"/>
    <x v="2934"/>
    <b v="0"/>
    <n v="2"/>
    <b v="0"/>
    <x v="4"/>
    <n v="3.3666666666666664E-2"/>
    <n v="51.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d v="2016-11-17T19:28:06"/>
    <n v="1474223286"/>
    <x v="2935"/>
    <b v="0"/>
    <n v="2"/>
    <b v="0"/>
    <x v="38"/>
    <n v="3.3444444444444443E-2"/>
    <n v="151.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d v="2016-12-07T17:36:09"/>
    <n v="1479317769"/>
    <x v="2936"/>
    <b v="0"/>
    <n v="16"/>
    <b v="0"/>
    <x v="12"/>
    <n v="3.3399999999999999E-2"/>
    <n v="175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d v="2014-08-09T14:44:07"/>
    <n v="1405003447"/>
    <x v="2937"/>
    <b v="0"/>
    <n v="3"/>
    <b v="0"/>
    <x v="28"/>
    <n v="3.3333333333333333E-2"/>
    <n v="26.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d v="2014-12-03T05:34:20"/>
    <n v="1414992860"/>
    <x v="2938"/>
    <b v="0"/>
    <n v="1"/>
    <b v="0"/>
    <x v="38"/>
    <n v="3.3333333333333333E-2"/>
    <n v="125.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d v="2009-11-01T03:59:00"/>
    <n v="1252718519"/>
    <x v="2939"/>
    <b v="0"/>
    <n v="1"/>
    <b v="0"/>
    <x v="26"/>
    <n v="3.3333333333333333E-2"/>
    <n v="25.5"/>
  </r>
  <r>
    <n v="1810"/>
    <s v="Film Speed"/>
    <s v="Film Speed is a series of Zines focusing on architecture shot completely on 35 and 120mm film."/>
    <n v="450"/>
    <n v="15"/>
    <x v="3"/>
    <s v="US"/>
    <s v="USD"/>
    <n v="1408657826"/>
    <d v="2014-08-21T21:50:26"/>
    <n v="1407621026"/>
    <x v="2940"/>
    <b v="0"/>
    <n v="2"/>
    <b v="0"/>
    <x v="9"/>
    <n v="3.3333333333333333E-2"/>
    <n v="8.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d v="2017-05-03T19:12:00"/>
    <n v="1489439669"/>
    <x v="2941"/>
    <b v="0"/>
    <n v="1"/>
    <b v="0"/>
    <x v="4"/>
    <n v="3.3333333333333333E-2"/>
    <n v="25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d v="2010-05-08T22:16:00"/>
    <n v="1268255751"/>
    <x v="2942"/>
    <b v="0"/>
    <n v="4"/>
    <b v="0"/>
    <x v="28"/>
    <n v="3.307692307692308E-2"/>
    <n v="109.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2943"/>
    <b v="0"/>
    <n v="15"/>
    <b v="0"/>
    <x v="3"/>
    <n v="3.3033333333333331E-2"/>
    <n v="50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d v="2014-05-14T18:11:35"/>
    <n v="1398363095"/>
    <x v="2944"/>
    <b v="0"/>
    <n v="4"/>
    <b v="0"/>
    <x v="28"/>
    <n v="3.2804E-2"/>
    <n v="43.00500000000000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945"/>
    <b v="0"/>
    <n v="6"/>
    <b v="0"/>
    <x v="38"/>
    <n v="3.272727272727273E-2"/>
    <n v="9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d v="2015-06-15T19:10:18"/>
    <n v="1431630618"/>
    <x v="2946"/>
    <b v="0"/>
    <n v="4"/>
    <b v="0"/>
    <x v="20"/>
    <n v="3.267605633802817E-2"/>
    <n v="6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d v="2015-08-30T05:28:00"/>
    <n v="1438385283"/>
    <x v="2947"/>
    <b v="0"/>
    <n v="10"/>
    <b v="0"/>
    <x v="30"/>
    <n v="3.2500000000000001E-2"/>
    <n v="167.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d v="2014-08-21T00:45:30"/>
    <n v="1405989930"/>
    <x v="2948"/>
    <b v="0"/>
    <n v="9"/>
    <b v="0"/>
    <x v="13"/>
    <n v="3.2500000000000001E-2"/>
    <n v="134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d v="2012-07-23T04:00:00"/>
    <n v="1340296440"/>
    <x v="2949"/>
    <b v="0"/>
    <n v="8"/>
    <b v="0"/>
    <x v="27"/>
    <n v="3.2500000000000001E-2"/>
    <n v="26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d v="2015-02-28T08:00:00"/>
    <n v="1422388822"/>
    <x v="2950"/>
    <b v="0"/>
    <n v="5"/>
    <b v="0"/>
    <x v="4"/>
    <n v="3.2500000000000001E-2"/>
    <n v="1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d v="2015-11-28T14:54:54"/>
    <n v="1446562494"/>
    <x v="2951"/>
    <b v="0"/>
    <n v="3"/>
    <b v="0"/>
    <x v="4"/>
    <n v="3.214285714285714E-2"/>
    <n v="2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d v="2012-10-19T23:00:57"/>
    <n v="1346799657"/>
    <x v="2952"/>
    <b v="0"/>
    <n v="10"/>
    <b v="0"/>
    <x v="28"/>
    <n v="3.2000000000000001E-2"/>
    <n v="32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d v="2012-09-23T02:25:00"/>
    <n v="1346180780"/>
    <x v="2953"/>
    <b v="0"/>
    <n v="4"/>
    <b v="0"/>
    <x v="27"/>
    <n v="3.2000000000000001E-2"/>
    <n v="8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d v="2015-08-07T15:00:00"/>
    <n v="1437754137"/>
    <x v="2954"/>
    <b v="0"/>
    <n v="3"/>
    <b v="0"/>
    <x v="4"/>
    <n v="3.2000000000000001E-2"/>
    <n v="17.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d v="2016-08-02T23:00:00"/>
    <n v="1467650771"/>
    <x v="2955"/>
    <b v="0"/>
    <n v="4"/>
    <b v="0"/>
    <x v="35"/>
    <n v="3.1875000000000001E-2"/>
    <n v="27.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d v="2017-04-09T20:29:29"/>
    <n v="1489181369"/>
    <x v="2956"/>
    <b v="0"/>
    <n v="4"/>
    <b v="0"/>
    <x v="11"/>
    <n v="3.1481481481481478E-2"/>
    <n v="44.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2957"/>
    <b v="0"/>
    <n v="58"/>
    <b v="0"/>
    <x v="22"/>
    <n v="3.1413333333333335E-2"/>
    <n v="2385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d v="2015-02-24T03:15:40"/>
    <n v="1422155740"/>
    <x v="2958"/>
    <b v="0"/>
    <n v="6"/>
    <b v="0"/>
    <x v="4"/>
    <n v="3.1333333333333331E-2"/>
    <n v="5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2959"/>
    <b v="0"/>
    <n v="7"/>
    <b v="0"/>
    <x v="3"/>
    <n v="3.1050000000000001E-2"/>
    <n v="31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d v="2015-09-07T18:09:57"/>
    <n v="1439057397"/>
    <x v="2960"/>
    <b v="0"/>
    <n v="3"/>
    <b v="0"/>
    <x v="4"/>
    <n v="3.0833333333333334E-2"/>
    <n v="9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d v="2015-08-22T03:59:00"/>
    <n v="1436805660"/>
    <x v="2961"/>
    <b v="0"/>
    <n v="13"/>
    <b v="0"/>
    <x v="37"/>
    <n v="3.0666666666666665E-2"/>
    <n v="236.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d v="2014-11-09T18:47:59"/>
    <n v="1412963279"/>
    <x v="2962"/>
    <b v="0"/>
    <n v="18"/>
    <b v="0"/>
    <x v="3"/>
    <n v="3.058E-2"/>
    <n v="773.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d v="2011-01-24T05:45:26"/>
    <n v="1290663926"/>
    <x v="2963"/>
    <b v="0"/>
    <n v="6"/>
    <b v="0"/>
    <x v="27"/>
    <n v="3.0153846153846153E-2"/>
    <n v="10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2964"/>
    <b v="0"/>
    <n v="8"/>
    <b v="0"/>
    <x v="33"/>
    <n v="3.0124999999999999E-2"/>
    <n v="124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d v="2014-08-08T22:27:26"/>
    <n v="1404944846"/>
    <x v="2965"/>
    <b v="0"/>
    <n v="11"/>
    <b v="0"/>
    <x v="12"/>
    <n v="3.0066666666666665E-2"/>
    <n v="2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2966"/>
    <b v="0"/>
    <n v="3"/>
    <b v="0"/>
    <x v="38"/>
    <n v="0.03"/>
    <n v="31.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967"/>
    <b v="0"/>
    <n v="1"/>
    <b v="0"/>
    <x v="38"/>
    <n v="0.03"/>
    <n v="150.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d v="2013-04-06T06:16:22"/>
    <n v="1362640582"/>
    <x v="2968"/>
    <b v="0"/>
    <n v="5"/>
    <b v="0"/>
    <x v="28"/>
    <n v="0.03"/>
    <n v="77.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d v="2016-04-27T13:55:00"/>
    <n v="1459198499"/>
    <x v="2969"/>
    <b v="0"/>
    <n v="8"/>
    <b v="0"/>
    <x v="39"/>
    <n v="0.03"/>
    <n v="30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d v="2011-12-16T00:19:14"/>
    <n v="1321402754"/>
    <x v="2970"/>
    <b v="0"/>
    <n v="2"/>
    <b v="0"/>
    <x v="32"/>
    <n v="0.03"/>
    <n v="7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d v="2016-06-05T10:43:47"/>
    <n v="1462531427"/>
    <x v="2971"/>
    <b v="0"/>
    <n v="1"/>
    <b v="0"/>
    <x v="12"/>
    <n v="0.03"/>
    <n v="150.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d v="2012-10-30T07:42:18"/>
    <n v="1348731738"/>
    <x v="2972"/>
    <b v="0"/>
    <n v="8"/>
    <b v="0"/>
    <x v="13"/>
    <n v="2.9894179894179893E-2"/>
    <n v="60.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d v="2014-09-30T15:19:09"/>
    <n v="1409066349"/>
    <x v="2973"/>
    <b v="1"/>
    <n v="8"/>
    <b v="0"/>
    <x v="9"/>
    <n v="2.955E-2"/>
    <n v="299.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d v="2012-04-13T14:17:15"/>
    <n v="1329146235"/>
    <x v="2974"/>
    <b v="0"/>
    <n v="21"/>
    <b v="0"/>
    <x v="29"/>
    <n v="2.93E-2"/>
    <n v="376.7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d v="2015-07-15T17:28:59"/>
    <n v="1434389339"/>
    <x v="2975"/>
    <b v="0"/>
    <n v="9"/>
    <b v="0"/>
    <x v="37"/>
    <n v="2.9250000000000002E-2"/>
    <n v="297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2976"/>
    <b v="0"/>
    <n v="3"/>
    <b v="0"/>
    <x v="39"/>
    <n v="2.9000000000000001E-2"/>
    <n v="7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d v="2014-09-17T16:45:19"/>
    <n v="1408380319"/>
    <x v="2977"/>
    <b v="0"/>
    <n v="14"/>
    <b v="0"/>
    <x v="28"/>
    <n v="2.87E-2"/>
    <n v="437.5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d v="2014-06-23T16:00:00"/>
    <n v="1400604056"/>
    <x v="2978"/>
    <b v="0"/>
    <n v="5"/>
    <b v="0"/>
    <x v="4"/>
    <n v="2.8500000000000001E-2"/>
    <n v="1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2979"/>
    <b v="0"/>
    <n v="38"/>
    <b v="0"/>
    <x v="3"/>
    <n v="2.8420000000000001E-2"/>
    <n v="144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d v="2012-01-15T18:11:50"/>
    <n v="1322763110"/>
    <x v="2980"/>
    <b v="0"/>
    <n v="2"/>
    <b v="0"/>
    <x v="13"/>
    <n v="2.8000000000000001E-2"/>
    <n v="3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2981"/>
    <b v="0"/>
    <n v="6"/>
    <b v="0"/>
    <x v="33"/>
    <n v="2.787363950092912E-2"/>
    <n v="10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d v="2015-02-27T19:49:06"/>
    <n v="1422474546"/>
    <x v="2982"/>
    <b v="0"/>
    <n v="7"/>
    <b v="0"/>
    <x v="30"/>
    <n v="2.75E-2"/>
    <n v="58.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d v="2016-06-08T17:33:39"/>
    <n v="1462815219"/>
    <x v="2983"/>
    <b v="0"/>
    <n v="5"/>
    <b v="0"/>
    <x v="4"/>
    <n v="2.75E-2"/>
    <n v="134.5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d v="2016-04-15T20:12:08"/>
    <n v="1455570728"/>
    <x v="2984"/>
    <b v="0"/>
    <n v="10"/>
    <b v="0"/>
    <x v="4"/>
    <n v="2.7300000000000001E-2"/>
    <n v="141.5"/>
  </r>
  <r>
    <n v="1420"/>
    <s v="Shakespeare in the Hood - Romeo and Juliet"/>
    <s v="Help me butcher Shakespeare in a satirical fashion."/>
    <n v="110"/>
    <n v="3"/>
    <x v="3"/>
    <s v="US"/>
    <s v="USD"/>
    <n v="1467129686"/>
    <d v="2016-06-28T16:01:26"/>
    <n v="1464969686"/>
    <x v="2985"/>
    <b v="0"/>
    <n v="3"/>
    <b v="0"/>
    <x v="39"/>
    <n v="2.7272727272727271E-2"/>
    <n v="3"/>
  </r>
  <r>
    <n v="2659"/>
    <s v="test (Canceled)"/>
    <s v="test"/>
    <n v="49000"/>
    <n v="1333"/>
    <x v="1"/>
    <s v="US"/>
    <s v="USD"/>
    <n v="1429321210"/>
    <d v="2015-04-18T01:40:10"/>
    <n v="1426729210"/>
    <x v="2986"/>
    <b v="0"/>
    <n v="10"/>
    <b v="0"/>
    <x v="5"/>
    <n v="2.720408163265306E-2"/>
    <n v="671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d v="2015-07-08T15:17:02"/>
    <n v="1433776622"/>
    <x v="2987"/>
    <b v="0"/>
    <n v="8"/>
    <b v="0"/>
    <x v="38"/>
    <n v="2.7199999999999998E-2"/>
    <n v="3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d v="2015-01-13T19:39:19"/>
    <n v="1418585959"/>
    <x v="2988"/>
    <b v="1"/>
    <n v="22"/>
    <b v="0"/>
    <x v="9"/>
    <n v="2.7025E-2"/>
    <n v="551.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d v="2014-02-19T09:08:42"/>
    <n v="1390381722"/>
    <x v="2989"/>
    <b v="0"/>
    <n v="5"/>
    <b v="0"/>
    <x v="29"/>
    <n v="2.7E-2"/>
    <n v="4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d v="2014-10-04T06:59:00"/>
    <n v="1409721542"/>
    <x v="2990"/>
    <b v="1"/>
    <n v="8"/>
    <b v="0"/>
    <x v="4"/>
    <n v="2.7E-2"/>
    <n v="98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d v="2015-05-22T13:00:00"/>
    <n v="1429707729"/>
    <x v="2991"/>
    <b v="0"/>
    <n v="25"/>
    <b v="0"/>
    <x v="31"/>
    <n v="2.696969696969697E-2"/>
    <n v="1347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d v="2017-01-10T16:31:21"/>
    <n v="1481473881"/>
    <x v="2992"/>
    <b v="0"/>
    <n v="31"/>
    <b v="0"/>
    <x v="3"/>
    <n v="2.6866666666666667E-2"/>
    <n v="2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2993"/>
    <b v="0"/>
    <n v="3"/>
    <b v="0"/>
    <x v="22"/>
    <n v="2.6666666666666668E-2"/>
    <n v="21.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2994"/>
    <b v="0"/>
    <n v="6"/>
    <b v="0"/>
    <x v="3"/>
    <n v="2.6666666666666668E-2"/>
    <n v="12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2995"/>
    <b v="0"/>
    <n v="3"/>
    <b v="0"/>
    <x v="20"/>
    <n v="2.6666666666666668E-2"/>
    <n v="21.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d v="2010-10-15T04:00:00"/>
    <n v="1284567905"/>
    <x v="2996"/>
    <b v="0"/>
    <n v="6"/>
    <b v="0"/>
    <x v="26"/>
    <n v="2.6666666666666668E-2"/>
    <n v="20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d v="2013-11-27T22:08:31"/>
    <n v="1382994511"/>
    <x v="2997"/>
    <b v="0"/>
    <n v="5"/>
    <b v="0"/>
    <x v="27"/>
    <n v="2.6666666666666668E-2"/>
    <n v="82.5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d v="2016-12-19T00:45:50"/>
    <n v="1479516350"/>
    <x v="2998"/>
    <b v="0"/>
    <n v="1"/>
    <b v="0"/>
    <x v="4"/>
    <n v="2.6666666666666668E-2"/>
    <n v="400.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d v="2013-09-16T20:30:06"/>
    <n v="1375475406"/>
    <x v="2999"/>
    <b v="0"/>
    <n v="83"/>
    <b v="0"/>
    <x v="29"/>
    <n v="2.6660714285714284E-2"/>
    <n v="78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3000"/>
    <b v="0"/>
    <n v="8"/>
    <b v="0"/>
    <x v="23"/>
    <n v="2.6599999999999999E-2"/>
    <n v="137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3001"/>
    <b v="0"/>
    <n v="8"/>
    <b v="0"/>
    <x v="38"/>
    <n v="2.6200000000000001E-2"/>
    <n v="69.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d v="2016-05-14T13:35:36"/>
    <n v="1461072936"/>
    <x v="3002"/>
    <b v="0"/>
    <n v="18"/>
    <b v="0"/>
    <x v="29"/>
    <n v="2.6076923076923077E-2"/>
    <n v="34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d v="2016-06-28T16:43:05"/>
    <n v="1461948185"/>
    <x v="3003"/>
    <b v="0"/>
    <n v="24"/>
    <b v="0"/>
    <x v="3"/>
    <n v="2.6069999999999999E-2"/>
    <n v="1315.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d v="2015-09-27T18:38:24"/>
    <n v="1440787104"/>
    <x v="3004"/>
    <b v="0"/>
    <n v="7"/>
    <b v="0"/>
    <x v="40"/>
    <n v="2.5545454545454545E-2"/>
    <n v="14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d v="2016-04-01T03:59:00"/>
    <n v="1458178044"/>
    <x v="3005"/>
    <b v="0"/>
    <n v="4"/>
    <b v="0"/>
    <x v="4"/>
    <n v="2.5333333333333333E-2"/>
    <n v="49.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3006"/>
    <b v="0"/>
    <n v="1"/>
    <b v="0"/>
    <x v="36"/>
    <n v="2.5000000000000001E-2"/>
    <n v="50.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3007"/>
    <b v="0"/>
    <n v="2"/>
    <b v="0"/>
    <x v="38"/>
    <n v="2.5000000000000001E-2"/>
    <n v="38.5"/>
  </r>
  <r>
    <n v="556"/>
    <s v="Braille Academy"/>
    <s v="An educational platform for learning Unified English Braille Code"/>
    <n v="8000"/>
    <n v="200"/>
    <x v="3"/>
    <s v="US"/>
    <s v="USD"/>
    <n v="1452112717"/>
    <d v="2016-01-06T20:38:37"/>
    <n v="1449520717"/>
    <x v="3008"/>
    <b v="0"/>
    <n v="1"/>
    <b v="0"/>
    <x v="38"/>
    <n v="2.5000000000000001E-2"/>
    <n v="100.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d v="2016-02-14T02:39:31"/>
    <n v="1452825571"/>
    <x v="3009"/>
    <b v="0"/>
    <n v="10"/>
    <b v="0"/>
    <x v="29"/>
    <n v="2.5000000000000001E-2"/>
    <n v="5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d v="2015-11-19T20:45:17"/>
    <n v="1445370317"/>
    <x v="3010"/>
    <b v="0"/>
    <n v="2"/>
    <b v="0"/>
    <x v="12"/>
    <n v="2.5000000000000001E-2"/>
    <n v="13.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d v="2015-09-09T22:31:19"/>
    <n v="1439245879"/>
    <x v="3011"/>
    <b v="0"/>
    <n v="1"/>
    <b v="0"/>
    <x v="12"/>
    <n v="2.5000000000000001E-2"/>
    <n v="100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d v="2015-03-26T22:17:51"/>
    <n v="1424819871"/>
    <x v="3012"/>
    <b v="0"/>
    <n v="1"/>
    <b v="0"/>
    <x v="4"/>
    <n v="2.5000000000000001E-2"/>
    <n v="1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d v="2014-09-16T03:00:00"/>
    <n v="1408116152"/>
    <x v="3013"/>
    <b v="0"/>
    <n v="7"/>
    <b v="0"/>
    <x v="4"/>
    <n v="2.5000000000000001E-2"/>
    <n v="128.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d v="2017-02-18T23:59:00"/>
    <n v="1482958626"/>
    <x v="3014"/>
    <b v="0"/>
    <n v="16"/>
    <b v="0"/>
    <x v="3"/>
    <n v="2.4840000000000001E-2"/>
    <n v="12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3015"/>
    <b v="0"/>
    <n v="3"/>
    <b v="0"/>
    <x v="36"/>
    <n v="2.4777777777777777E-2"/>
    <n v="1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d v="2016-07-02T17:44:28"/>
    <n v="1464889468"/>
    <x v="3016"/>
    <b v="0"/>
    <n v="3"/>
    <b v="0"/>
    <x v="4"/>
    <n v="2.4500000000000001E-2"/>
    <n v="246.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d v="2015-09-29T21:12:39"/>
    <n v="1440969159"/>
    <x v="3017"/>
    <b v="0"/>
    <n v="9"/>
    <b v="0"/>
    <x v="12"/>
    <n v="2.4400000000000002E-2"/>
    <n v="309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d v="2010-10-25T03:03:49"/>
    <n v="1284087829"/>
    <x v="3018"/>
    <b v="0"/>
    <n v="7"/>
    <b v="0"/>
    <x v="13"/>
    <n v="2.4375000000000001E-2"/>
    <n v="10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d v="2015-12-30T16:12:33"/>
    <n v="1448899953"/>
    <x v="3019"/>
    <b v="0"/>
    <n v="6"/>
    <b v="0"/>
    <x v="37"/>
    <n v="2.4340000000000001E-2"/>
    <n v="611.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3020"/>
    <b v="0"/>
    <n v="8"/>
    <b v="0"/>
    <x v="3"/>
    <n v="2.4299999999999999E-2"/>
    <n v="24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d v="2014-04-05T02:59:39"/>
    <n v="1394078379"/>
    <x v="3021"/>
    <b v="0"/>
    <n v="3"/>
    <b v="0"/>
    <x v="29"/>
    <n v="2.4222222222222221E-2"/>
    <n v="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d v="2013-09-11T02:34:27"/>
    <n v="1377570867"/>
    <x v="3022"/>
    <b v="0"/>
    <n v="5"/>
    <b v="0"/>
    <x v="28"/>
    <n v="2.4E-2"/>
    <n v="14.5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d v="2014-01-05T13:31:00"/>
    <n v="1386336660"/>
    <x v="3023"/>
    <b v="0"/>
    <n v="6"/>
    <b v="0"/>
    <x v="26"/>
    <n v="2.4E-2"/>
    <n v="18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d v="2015-08-22T19:34:53"/>
    <n v="1435088093"/>
    <x v="3024"/>
    <b v="0"/>
    <n v="4"/>
    <b v="0"/>
    <x v="4"/>
    <n v="2.4E-2"/>
    <n v="32"/>
  </r>
  <r>
    <n v="3746"/>
    <s v="Stage Play Production - &quot;I Love You to Death&quot;"/>
    <s v="Generational curses CAN be broken...right?"/>
    <n v="8500"/>
    <n v="202"/>
    <x v="3"/>
    <s v="US"/>
    <s v="USD"/>
    <n v="1475918439"/>
    <d v="2016-10-08T09:20:39"/>
    <n v="1473326439"/>
    <x v="3025"/>
    <b v="0"/>
    <n v="1"/>
    <b v="0"/>
    <x v="4"/>
    <n v="2.3764705882352941E-2"/>
    <n v="101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3026"/>
    <b v="0"/>
    <n v="4"/>
    <b v="0"/>
    <x v="22"/>
    <n v="2.375E-2"/>
    <n v="9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d v="2014-11-30T22:59:00"/>
    <n v="1412835530"/>
    <x v="3027"/>
    <b v="0"/>
    <n v="11"/>
    <b v="0"/>
    <x v="3"/>
    <n v="2.3345000000000001E-2"/>
    <n v="234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3028"/>
    <b v="0"/>
    <n v="15"/>
    <b v="0"/>
    <x v="3"/>
    <n v="2.3306666666666667E-2"/>
    <n v="881.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d v="2017-02-10T02:19:05"/>
    <n v="1484101145"/>
    <x v="3029"/>
    <b v="0"/>
    <n v="31"/>
    <b v="0"/>
    <x v="3"/>
    <n v="2.3220000000000001E-2"/>
    <n v="596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d v="2014-12-13T11:19:29"/>
    <n v="1414577969"/>
    <x v="3030"/>
    <b v="0"/>
    <n v="3"/>
    <b v="0"/>
    <x v="24"/>
    <n v="2.3076923076923078E-2"/>
    <n v="3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d v="2016-03-31T16:56:25"/>
    <n v="1456854985"/>
    <x v="3031"/>
    <b v="0"/>
    <n v="5"/>
    <b v="0"/>
    <x v="29"/>
    <n v="2.3E-2"/>
    <n v="6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d v="2011-09-24T17:02:33"/>
    <n v="1311699753"/>
    <x v="3032"/>
    <b v="0"/>
    <n v="11"/>
    <b v="0"/>
    <x v="28"/>
    <n v="2.2727272727272728E-2"/>
    <n v="630.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d v="2016-09-18T19:51:05"/>
    <n v="1471636265"/>
    <x v="3033"/>
    <b v="0"/>
    <n v="14"/>
    <b v="0"/>
    <x v="4"/>
    <n v="2.265E-2"/>
    <n v="233.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d v="2013-10-17T13:38:05"/>
    <n v="1379425085"/>
    <x v="3034"/>
    <b v="0"/>
    <n v="5"/>
    <b v="0"/>
    <x v="28"/>
    <n v="2.2499999999999999E-2"/>
    <n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d v="2016-09-16T23:10:04"/>
    <n v="1471475404"/>
    <x v="3035"/>
    <b v="0"/>
    <n v="2"/>
    <b v="0"/>
    <x v="27"/>
    <n v="2.2444444444444444E-2"/>
    <n v="51.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d v="2015-06-20T19:06:13"/>
    <n v="1430939173"/>
    <x v="3036"/>
    <b v="0"/>
    <n v="3"/>
    <b v="0"/>
    <x v="26"/>
    <n v="2.2388059701492536E-2"/>
    <n v="76.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3037"/>
    <b v="0"/>
    <n v="2"/>
    <b v="0"/>
    <x v="37"/>
    <n v="2.2307692307692306E-2"/>
    <n v="73.5"/>
  </r>
  <r>
    <n v="476"/>
    <s v="Sight Word Music Videos"/>
    <s v="Animated Music Videos that teach kids how to read."/>
    <n v="220000"/>
    <n v="4906.59"/>
    <x v="3"/>
    <s v="US"/>
    <s v="USD"/>
    <n v="1401767940"/>
    <d v="2014-06-03T03:59:00"/>
    <n v="1398727441"/>
    <x v="3038"/>
    <b v="0"/>
    <n v="124"/>
    <b v="0"/>
    <x v="28"/>
    <n v="2.2302681818181819E-2"/>
    <n v="2515.29500000000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3039"/>
    <b v="0"/>
    <n v="6"/>
    <b v="0"/>
    <x v="3"/>
    <n v="2.2157147647256063E-2"/>
    <n v="99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d v="2014-11-22T00:02:03"/>
    <n v="1414018923"/>
    <x v="3040"/>
    <b v="0"/>
    <n v="6"/>
    <b v="0"/>
    <x v="27"/>
    <n v="2.1999999999999999E-2"/>
    <n v="16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d v="2015-01-11T01:00:00"/>
    <n v="1418862743"/>
    <x v="3041"/>
    <b v="0"/>
    <n v="4"/>
    <b v="0"/>
    <x v="4"/>
    <n v="2.1999999999999999E-2"/>
    <n v="5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3042"/>
    <b v="0"/>
    <n v="58"/>
    <b v="0"/>
    <x v="12"/>
    <n v="2.1919999999999999E-2"/>
    <n v="57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d v="2015-11-30T17:00:00"/>
    <n v="1445369727"/>
    <x v="3043"/>
    <b v="0"/>
    <n v="2"/>
    <b v="0"/>
    <x v="20"/>
    <n v="2.1428571428571429E-2"/>
    <n v="8.5"/>
  </r>
  <r>
    <n v="3988"/>
    <s v="Folk-Tales: What Stories Do Your Folks Tell?"/>
    <s v="An evening of of stories based both in myth and truth."/>
    <n v="1500"/>
    <n v="32"/>
    <x v="3"/>
    <s v="US"/>
    <s v="USD"/>
    <n v="1440813413"/>
    <d v="2015-08-29T01:56:53"/>
    <n v="1439517413"/>
    <x v="3044"/>
    <b v="0"/>
    <n v="4"/>
    <b v="0"/>
    <x v="4"/>
    <n v="2.1333333333333333E-2"/>
    <n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d v="2015-11-22T15:03:41"/>
    <n v="1445609021"/>
    <x v="3045"/>
    <b v="0"/>
    <n v="1"/>
    <b v="0"/>
    <x v="32"/>
    <n v="2.12E-2"/>
    <n v="2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d v="2014-02-03T11:41:32"/>
    <n v="1388835692"/>
    <x v="3046"/>
    <b v="0"/>
    <n v="99"/>
    <b v="0"/>
    <x v="29"/>
    <n v="2.1129899999999997E-2"/>
    <n v="1105.994999999999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d v="2015-10-01T15:02:54"/>
    <n v="1441119774"/>
    <x v="3047"/>
    <b v="1"/>
    <n v="12"/>
    <b v="0"/>
    <x v="4"/>
    <n v="2.1049999999999999E-2"/>
    <n v="4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d v="2013-11-02T22:09:05"/>
    <n v="1380838145"/>
    <x v="3048"/>
    <b v="0"/>
    <n v="6"/>
    <b v="0"/>
    <x v="26"/>
    <n v="2.1000000000000001E-2"/>
    <n v="55.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d v="2015-07-03T14:46:35"/>
    <n v="1430750795"/>
    <x v="3049"/>
    <b v="0"/>
    <n v="4"/>
    <b v="0"/>
    <x v="4"/>
    <n v="2.1000000000000001E-2"/>
    <n v="33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d v="2014-07-30T18:03:16"/>
    <n v="1404151396"/>
    <x v="3050"/>
    <b v="0"/>
    <n v="4"/>
    <b v="0"/>
    <x v="9"/>
    <n v="2.0833333333333332E-2"/>
    <n v="14.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d v="2015-11-09T01:21:33"/>
    <n v="1441844493"/>
    <x v="3051"/>
    <b v="0"/>
    <n v="8"/>
    <b v="0"/>
    <x v="3"/>
    <n v="2.0549999999999999E-2"/>
    <n v="209.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3052"/>
    <b v="1"/>
    <n v="52"/>
    <b v="0"/>
    <x v="5"/>
    <n v="2.053E-2"/>
    <n v="1052.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d v="2014-09-24T22:00:01"/>
    <n v="1409608801"/>
    <x v="3053"/>
    <b v="0"/>
    <n v="4"/>
    <b v="0"/>
    <x v="4"/>
    <n v="2.0500000000000001E-2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d v="2013-01-16T18:33:17"/>
    <n v="1353177197"/>
    <x v="3054"/>
    <b v="0"/>
    <n v="2"/>
    <b v="0"/>
    <x v="27"/>
    <n v="2.0454545454545454E-2"/>
    <n v="23.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d v="2016-07-25T19:00:00"/>
    <n v="1467061303"/>
    <x v="3055"/>
    <b v="0"/>
    <n v="6"/>
    <b v="0"/>
    <x v="9"/>
    <n v="2.036E-2"/>
    <n v="257.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d v="2015-08-21T11:47:36"/>
    <n v="1434973656"/>
    <x v="3056"/>
    <b v="0"/>
    <n v="6"/>
    <b v="0"/>
    <x v="28"/>
    <n v="2.0066666666666667E-2"/>
    <n v="153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3057"/>
    <b v="0"/>
    <n v="1"/>
    <b v="0"/>
    <x v="38"/>
    <n v="0.02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d v="2015-05-15T15:04:49"/>
    <n v="1426518289"/>
    <x v="3058"/>
    <b v="0"/>
    <n v="1"/>
    <b v="0"/>
    <x v="30"/>
    <n v="0.02"/>
    <n v="50.5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d v="2015-04-02T16:36:22"/>
    <n v="1425404182"/>
    <x v="3059"/>
    <b v="0"/>
    <n v="2"/>
    <b v="0"/>
    <x v="29"/>
    <n v="0.02"/>
    <n v="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d v="2011-08-11T16:01:58"/>
    <n v="1310486518"/>
    <x v="3060"/>
    <b v="0"/>
    <n v="4"/>
    <b v="0"/>
    <x v="32"/>
    <n v="0.02"/>
    <n v="5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d v="2014-09-06T05:09:04"/>
    <n v="1407388144"/>
    <x v="3061"/>
    <b v="0"/>
    <n v="4"/>
    <b v="0"/>
    <x v="4"/>
    <n v="0.02"/>
    <n v="5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d v="2015-05-22T21:00:00"/>
    <n v="1430734844"/>
    <x v="3062"/>
    <b v="0"/>
    <n v="1"/>
    <b v="0"/>
    <x v="4"/>
    <n v="0.02"/>
    <n v="5.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d v="2015-11-14T23:00:00"/>
    <n v="1446179553"/>
    <x v="3063"/>
    <b v="0"/>
    <n v="2"/>
    <b v="0"/>
    <x v="4"/>
    <n v="0.02"/>
    <n v="2.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d v="2015-03-27T19:43:15"/>
    <n v="1423600995"/>
    <x v="3064"/>
    <b v="1"/>
    <n v="15"/>
    <b v="0"/>
    <x v="9"/>
    <n v="1.9900000000000001E-2"/>
    <n v="50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d v="2017-03-03T05:00:00"/>
    <n v="1485909937"/>
    <x v="3065"/>
    <b v="0"/>
    <n v="1"/>
    <b v="0"/>
    <x v="4"/>
    <n v="1.9666666666666666E-2"/>
    <n v="3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d v="2016-11-17T14:15:33"/>
    <n v="1476710133"/>
    <x v="3066"/>
    <b v="0"/>
    <n v="7"/>
    <b v="0"/>
    <x v="3"/>
    <n v="1.9416666666666665E-2"/>
    <n v="1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d v="2015-08-14T01:24:57"/>
    <n v="1435627497"/>
    <x v="3067"/>
    <b v="0"/>
    <n v="18"/>
    <b v="0"/>
    <x v="3"/>
    <n v="1.9259999999999999E-2"/>
    <n v="1453.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d v="2016-09-09T18:00:48"/>
    <n v="1470852048"/>
    <x v="3068"/>
    <b v="0"/>
    <n v="5"/>
    <b v="0"/>
    <x v="3"/>
    <n v="1.9066666666666666E-2"/>
    <n v="145.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d v="2014-09-03T23:36:18"/>
    <n v="1405899378"/>
    <x v="3069"/>
    <b v="0"/>
    <n v="3"/>
    <b v="0"/>
    <x v="26"/>
    <n v="1.9E-2"/>
    <n v="3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d v="2014-06-21T01:05:03"/>
    <n v="1400720703"/>
    <x v="3070"/>
    <b v="0"/>
    <n v="6"/>
    <b v="0"/>
    <x v="4"/>
    <n v="1.9E-2"/>
    <n v="50.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3071"/>
    <b v="0"/>
    <n v="17"/>
    <b v="0"/>
    <x v="5"/>
    <n v="1.8689285714285714E-2"/>
    <n v="2625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3072"/>
    <b v="0"/>
    <n v="6"/>
    <b v="0"/>
    <x v="22"/>
    <n v="1.8669999999999999E-2"/>
    <n v="936.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3073"/>
    <b v="0"/>
    <n v="3"/>
    <b v="0"/>
    <x v="12"/>
    <n v="1.8666666666666668E-2"/>
    <n v="141.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d v="2015-08-18T21:01:15"/>
    <n v="1437339675"/>
    <x v="3074"/>
    <b v="0"/>
    <n v="6"/>
    <b v="0"/>
    <x v="37"/>
    <n v="1.84E-2"/>
    <n v="23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d v="2014-09-27T01:02:41"/>
    <n v="1409187761"/>
    <x v="3075"/>
    <b v="0"/>
    <n v="4"/>
    <b v="0"/>
    <x v="4"/>
    <n v="1.84E-2"/>
    <n v="13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d v="2015-03-29T20:00:00"/>
    <n v="1425678057"/>
    <x v="3076"/>
    <b v="0"/>
    <n v="6"/>
    <b v="0"/>
    <x v="4"/>
    <n v="1.8333333333333333E-2"/>
    <n v="5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3077"/>
    <b v="0"/>
    <n v="7"/>
    <b v="0"/>
    <x v="38"/>
    <n v="1.8193398957730169E-2"/>
    <n v="789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d v="2016-01-18T00:00:00"/>
    <n v="1450628773"/>
    <x v="3078"/>
    <b v="0"/>
    <n v="3"/>
    <b v="0"/>
    <x v="4"/>
    <n v="1.7999999999999999E-2"/>
    <n v="46.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d v="2015-01-17T12:38:23"/>
    <n v="1418906303"/>
    <x v="3079"/>
    <b v="0"/>
    <n v="9"/>
    <b v="0"/>
    <x v="28"/>
    <n v="1.7538461538461537E-2"/>
    <n v="61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080"/>
    <b v="0"/>
    <n v="2"/>
    <b v="0"/>
    <x v="20"/>
    <n v="1.7500000000000002E-2"/>
    <n v="18.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d v="2014-08-20T09:21:17"/>
    <n v="1407057677"/>
    <x v="3081"/>
    <b v="0"/>
    <n v="4"/>
    <b v="0"/>
    <x v="40"/>
    <n v="1.7500000000000002E-2"/>
    <n v="10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d v="2015-10-16T08:41:44"/>
    <n v="1439800904"/>
    <x v="3082"/>
    <b v="0"/>
    <n v="1"/>
    <b v="0"/>
    <x v="4"/>
    <n v="1.7500000000000002E-2"/>
    <n v="18"/>
  </r>
  <r>
    <n v="1799"/>
    <s v="The UnDiscovered Image"/>
    <s v="The UnDiscovered Image, a monthly publication dedicated to photographers."/>
    <n v="4000"/>
    <n v="69.83"/>
    <x v="3"/>
    <s v="GB"/>
    <s v="GBP"/>
    <n v="1415740408"/>
    <d v="2014-11-11T21:13:28"/>
    <n v="1414008808"/>
    <x v="3083"/>
    <b v="1"/>
    <n v="6"/>
    <b v="0"/>
    <x v="9"/>
    <n v="1.7457500000000001E-2"/>
    <n v="37.91499999999999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d v="2013-04-27T21:16:31"/>
    <n v="1364505391"/>
    <x v="3084"/>
    <b v="0"/>
    <n v="3"/>
    <b v="0"/>
    <x v="29"/>
    <n v="1.7333333333333333E-2"/>
    <n v="53.5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d v="2016-03-13T20:45:24"/>
    <n v="1452721524"/>
    <x v="3085"/>
    <b v="0"/>
    <n v="2"/>
    <b v="0"/>
    <x v="37"/>
    <n v="1.7333333333333333E-2"/>
    <n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d v="2016-12-29T22:01:40"/>
    <n v="1480456900"/>
    <x v="3086"/>
    <b v="0"/>
    <n v="4"/>
    <b v="0"/>
    <x v="31"/>
    <n v="1.7319999999999999E-2"/>
    <n v="218.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d v="2015-04-26T20:55:59"/>
    <n v="1424901359"/>
    <x v="3087"/>
    <b v="0"/>
    <n v="17"/>
    <b v="0"/>
    <x v="3"/>
    <n v="1.7219999999999999E-2"/>
    <n v="4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d v="2013-09-14T13:07:20"/>
    <n v="1376399240"/>
    <x v="3088"/>
    <b v="0"/>
    <n v="24"/>
    <b v="0"/>
    <x v="29"/>
    <n v="1.7098591549295775E-2"/>
    <n v="315.5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d v="2011-12-16T01:26:35"/>
    <n v="1321406795"/>
    <x v="3089"/>
    <b v="0"/>
    <n v="5"/>
    <b v="0"/>
    <x v="26"/>
    <n v="1.7000000000000001E-2"/>
    <n v="87.5"/>
  </r>
  <r>
    <n v="1590"/>
    <s v="An Italian Adventure"/>
    <s v="Discover Italy through photography."/>
    <n v="60000"/>
    <n v="1020"/>
    <x v="3"/>
    <s v="IT"/>
    <s v="EUR"/>
    <n v="1443040464"/>
    <d v="2015-09-23T20:34:24"/>
    <n v="1440448464"/>
    <x v="3090"/>
    <b v="0"/>
    <n v="2"/>
    <b v="0"/>
    <x v="24"/>
    <n v="1.7000000000000001E-2"/>
    <n v="51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d v="2014-11-14T21:30:00"/>
    <n v="1413318600"/>
    <x v="3091"/>
    <b v="0"/>
    <n v="23"/>
    <b v="0"/>
    <x v="25"/>
    <n v="1.6714285714285713E-2"/>
    <n v="30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d v="2014-10-05T19:13:32"/>
    <n v="1409944412"/>
    <x v="3092"/>
    <b v="0"/>
    <n v="1"/>
    <b v="0"/>
    <x v="21"/>
    <n v="1.6666666666666666E-2"/>
    <n v="25.5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d v="2015-08-28T22:30:00"/>
    <n v="1437042490"/>
    <x v="3093"/>
    <b v="0"/>
    <n v="2"/>
    <b v="0"/>
    <x v="20"/>
    <n v="1.6666666666666666E-2"/>
    <n v="6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d v="2015-02-22T12:14:45"/>
    <n v="1422447285"/>
    <x v="3094"/>
    <b v="1"/>
    <n v="5"/>
    <b v="0"/>
    <x v="39"/>
    <n v="1.6620689655172414E-2"/>
    <n v="12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d v="2017-03-19T11:18:59"/>
    <n v="1487333939"/>
    <x v="3095"/>
    <b v="0"/>
    <n v="3"/>
    <b v="0"/>
    <x v="4"/>
    <n v="1.6363636363636365E-2"/>
    <n v="2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d v="2014-09-12T17:38:15"/>
    <n v="1407865095"/>
    <x v="3096"/>
    <b v="0"/>
    <n v="16"/>
    <b v="0"/>
    <x v="37"/>
    <n v="1.6316666666666667E-2"/>
    <n v="497.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d v="2014-07-27T15:27:00"/>
    <n v="1403902060"/>
    <x v="3097"/>
    <b v="0"/>
    <n v="5"/>
    <b v="0"/>
    <x v="3"/>
    <n v="1.6250000000000001E-2"/>
    <n v="3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d v="2016-06-18T05:19:50"/>
    <n v="1461043190"/>
    <x v="3098"/>
    <b v="0"/>
    <n v="15"/>
    <b v="0"/>
    <x v="29"/>
    <n v="1.6199999999999999E-2"/>
    <n v="129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d v="2014-09-02T01:10:22"/>
    <n v="1407892222"/>
    <x v="3099"/>
    <b v="0"/>
    <n v="4"/>
    <b v="0"/>
    <x v="31"/>
    <n v="1.6E-2"/>
    <n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d v="2011-04-24T06:59:00"/>
    <n v="1300328399"/>
    <x v="3100"/>
    <b v="0"/>
    <n v="3"/>
    <b v="0"/>
    <x v="29"/>
    <n v="1.6E-2"/>
    <n v="9.5"/>
  </r>
  <r>
    <n v="2864"/>
    <s v="'Haunting Julia' by Alan Ayckbourn"/>
    <s v="Accessible, original theatre for all!"/>
    <n v="2500"/>
    <n v="40"/>
    <x v="3"/>
    <s v="GB"/>
    <s v="GBP"/>
    <n v="1437139080"/>
    <d v="2015-07-17T13:18:00"/>
    <n v="1434552207"/>
    <x v="3101"/>
    <b v="0"/>
    <n v="3"/>
    <b v="0"/>
    <x v="4"/>
    <n v="1.6E-2"/>
    <n v="21.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3102"/>
    <b v="0"/>
    <n v="1"/>
    <b v="0"/>
    <x v="23"/>
    <n v="1.5384615384615385E-2"/>
    <n v="5.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d v="2014-12-05T16:04:40"/>
    <n v="1412607880"/>
    <x v="3103"/>
    <b v="0"/>
    <n v="3"/>
    <b v="0"/>
    <x v="37"/>
    <n v="1.5100000000000001E-2"/>
    <n v="7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3104"/>
    <b v="0"/>
    <n v="1"/>
    <b v="0"/>
    <x v="38"/>
    <n v="1.4999999999999999E-2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d v="2016-01-03T20:17:36"/>
    <n v="1449260256"/>
    <x v="3105"/>
    <b v="0"/>
    <n v="4"/>
    <b v="0"/>
    <x v="4"/>
    <n v="1.4999999999999999E-2"/>
    <n v="24.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d v="2015-04-03T21:44:10"/>
    <n v="1425509050"/>
    <x v="3106"/>
    <b v="0"/>
    <n v="2"/>
    <b v="0"/>
    <x v="4"/>
    <n v="1.4814814814814815E-2"/>
    <n v="10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d v="2015-01-04T23:26:00"/>
    <n v="1417651630"/>
    <x v="3107"/>
    <b v="0"/>
    <n v="9"/>
    <b v="0"/>
    <x v="4"/>
    <n v="1.4749999999999999E-2"/>
    <n v="63.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d v="2015-02-07T18:26:21"/>
    <n v="1420741581"/>
    <x v="3108"/>
    <b v="0"/>
    <n v="24"/>
    <b v="0"/>
    <x v="3"/>
    <n v="1.4710000000000001E-2"/>
    <n v="747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d v="2014-08-10T17:20:48"/>
    <n v="1405099248"/>
    <x v="3109"/>
    <b v="0"/>
    <n v="5"/>
    <b v="0"/>
    <x v="20"/>
    <n v="1.4642857142857143E-2"/>
    <n v="515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d v="2014-12-25T20:27:03"/>
    <n v="1416947223"/>
    <x v="3110"/>
    <b v="0"/>
    <n v="5"/>
    <b v="0"/>
    <x v="38"/>
    <n v="1.4583333333333334E-2"/>
    <n v="9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d v="2013-06-30T19:58:00"/>
    <n v="1369246738"/>
    <x v="3111"/>
    <b v="0"/>
    <n v="2"/>
    <b v="0"/>
    <x v="27"/>
    <n v="1.4545454545454545E-2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d v="2016-07-22T18:55:32"/>
    <n v="1466621732"/>
    <x v="3112"/>
    <b v="0"/>
    <n v="6"/>
    <b v="0"/>
    <x v="4"/>
    <n v="1.4500000000000001E-2"/>
    <n v="655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3113"/>
    <b v="0"/>
    <n v="3"/>
    <b v="0"/>
    <x v="5"/>
    <n v="1.44E-2"/>
    <n v="19.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d v="2017-02-05T16:44:00"/>
    <n v="1483131966"/>
    <x v="3114"/>
    <b v="0"/>
    <n v="4"/>
    <b v="0"/>
    <x v="37"/>
    <n v="1.4321428571428572E-2"/>
    <n v="1004.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d v="2016-01-29T08:00:29"/>
    <n v="1451462429"/>
    <x v="3115"/>
    <b v="0"/>
    <n v="2"/>
    <b v="0"/>
    <x v="27"/>
    <n v="1.4285714285714285E-2"/>
    <n v="2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d v="2014-06-27T16:21:24"/>
    <n v="1401294084"/>
    <x v="3116"/>
    <b v="0"/>
    <n v="9"/>
    <b v="0"/>
    <x v="4"/>
    <n v="1.4210526315789474E-2"/>
    <n v="7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d v="2015-08-05T00:33:53"/>
    <n v="1436142833"/>
    <x v="3117"/>
    <b v="0"/>
    <n v="27"/>
    <b v="0"/>
    <x v="29"/>
    <n v="1.4200000000000001E-2"/>
    <n v="439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3118"/>
    <b v="0"/>
    <n v="2"/>
    <b v="0"/>
    <x v="36"/>
    <n v="1.4166666666666666E-2"/>
    <n v="43.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3119"/>
    <b v="0"/>
    <n v="4"/>
    <b v="0"/>
    <x v="23"/>
    <n v="1.4133333333333333E-2"/>
    <n v="10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3120"/>
    <b v="0"/>
    <n v="6"/>
    <b v="0"/>
    <x v="38"/>
    <n v="1.4E-2"/>
    <n v="7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d v="2014-10-31T22:45:42"/>
    <n v="1412203542"/>
    <x v="3121"/>
    <b v="1"/>
    <n v="4"/>
    <b v="0"/>
    <x v="9"/>
    <n v="1.3818181818181818E-2"/>
    <n v="4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3122"/>
    <b v="0"/>
    <n v="9"/>
    <b v="0"/>
    <x v="38"/>
    <n v="1.38E-2"/>
    <n v="349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d v="2012-04-10T22:36:27"/>
    <n v="1328916987"/>
    <x v="3123"/>
    <b v="0"/>
    <n v="5"/>
    <b v="0"/>
    <x v="28"/>
    <n v="1.3673469387755101E-2"/>
    <n v="17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3124"/>
    <b v="0"/>
    <n v="34"/>
    <b v="0"/>
    <x v="3"/>
    <n v="1.3668E-2"/>
    <n v="1725.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d v="2017-02-02T14:46:01"/>
    <n v="1483454761"/>
    <x v="3125"/>
    <b v="0"/>
    <n v="3"/>
    <b v="0"/>
    <x v="28"/>
    <n v="1.3666666666666667E-2"/>
    <n v="10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d v="2016-02-21T01:02:56"/>
    <n v="1450832576"/>
    <x v="3126"/>
    <b v="0"/>
    <n v="7"/>
    <b v="0"/>
    <x v="3"/>
    <n v="1.3650000000000001E-2"/>
    <n v="14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3127"/>
    <b v="0"/>
    <n v="14"/>
    <b v="0"/>
    <x v="38"/>
    <n v="1.34E-2"/>
    <n v="34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d v="2011-10-16T23:09:01"/>
    <n v="1316214541"/>
    <x v="3128"/>
    <b v="0"/>
    <n v="1"/>
    <b v="0"/>
    <x v="29"/>
    <n v="1.3333333333333334E-2"/>
    <n v="5.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d v="2014-11-27T22:24:00"/>
    <n v="1414531440"/>
    <x v="3129"/>
    <b v="1"/>
    <n v="2"/>
    <b v="0"/>
    <x v="9"/>
    <n v="1.3333333333333334E-2"/>
    <n v="21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d v="2014-10-20T19:23:05"/>
    <n v="1408648985"/>
    <x v="3130"/>
    <b v="0"/>
    <n v="2"/>
    <b v="0"/>
    <x v="4"/>
    <n v="1.3333333333333334E-2"/>
    <n v="21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d v="2016-03-01T17:05:14"/>
    <n v="1454259914"/>
    <x v="3131"/>
    <b v="0"/>
    <n v="8"/>
    <b v="0"/>
    <x v="28"/>
    <n v="1.3299999999999999E-2"/>
    <n v="70.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d v="2014-10-08T12:16:18"/>
    <n v="1410178578"/>
    <x v="3132"/>
    <b v="0"/>
    <n v="26"/>
    <b v="0"/>
    <x v="31"/>
    <n v="1.3270833333333334E-2"/>
    <n v="331.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d v="2014-08-15T20:20:34"/>
    <n v="1405542034"/>
    <x v="3133"/>
    <b v="0"/>
    <n v="4"/>
    <b v="0"/>
    <x v="3"/>
    <n v="1.325E-2"/>
    <n v="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3134"/>
    <b v="0"/>
    <n v="7"/>
    <b v="0"/>
    <x v="3"/>
    <n v="1.3028138528138528E-2"/>
    <n v="301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d v="2010-12-23T05:35:24"/>
    <n v="1290490524"/>
    <x v="3135"/>
    <b v="0"/>
    <n v="2"/>
    <b v="0"/>
    <x v="27"/>
    <n v="1.2999999999999999E-2"/>
    <n v="33.5"/>
  </r>
  <r>
    <n v="997"/>
    <s v="iPhanny"/>
    <s v="The iPhanny keeps your iPhone 6 safe from bending in those dangerous pants pockets."/>
    <n v="5000"/>
    <n v="65"/>
    <x v="3"/>
    <s v="US"/>
    <s v="USD"/>
    <n v="1417145297"/>
    <d v="2014-11-28T03:28:17"/>
    <n v="1414549697"/>
    <x v="3136"/>
    <b v="0"/>
    <n v="8"/>
    <b v="0"/>
    <x v="3"/>
    <n v="1.2999999999999999E-2"/>
    <n v="36.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d v="2015-02-16T07:13:43"/>
    <n v="1421478823"/>
    <x v="3137"/>
    <b v="0"/>
    <n v="2"/>
    <b v="0"/>
    <x v="4"/>
    <n v="1.2999999999999999E-2"/>
    <n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d v="2016-02-23T00:57:56"/>
    <n v="1454979476"/>
    <x v="3138"/>
    <b v="0"/>
    <n v="10"/>
    <b v="0"/>
    <x v="3"/>
    <n v="1.2933333333333333E-2"/>
    <n v="10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d v="2012-11-11T05:00:40"/>
    <n v="1349150440"/>
    <x v="3139"/>
    <b v="0"/>
    <n v="5"/>
    <b v="0"/>
    <x v="27"/>
    <n v="1.2857142857142857E-2"/>
    <n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3140"/>
    <b v="0"/>
    <n v="8"/>
    <b v="0"/>
    <x v="38"/>
    <n v="1.2513513513513513E-2"/>
    <n v="235.5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d v="2014-08-31T18:24:37"/>
    <n v="1407695077"/>
    <x v="3141"/>
    <b v="0"/>
    <n v="2"/>
    <b v="0"/>
    <x v="20"/>
    <n v="1.2500000000000001E-2"/>
    <n v="13.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d v="2014-08-12T18:36:01"/>
    <n v="1406140561"/>
    <x v="3142"/>
    <b v="0"/>
    <n v="2"/>
    <b v="0"/>
    <x v="4"/>
    <n v="1.2500000000000001E-2"/>
    <n v="63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d v="2015-08-31T16:04:57"/>
    <n v="1438445097"/>
    <x v="3143"/>
    <b v="0"/>
    <n v="1"/>
    <b v="0"/>
    <x v="4"/>
    <n v="1.2500000000000001E-2"/>
    <n v="5.5"/>
  </r>
  <r>
    <n v="2424"/>
    <s v="Lily and Memphs"/>
    <s v="Great and creative food from the heart in the form of a sweet food truck!"/>
    <n v="25000"/>
    <n v="310"/>
    <x v="3"/>
    <s v="US"/>
    <s v="USD"/>
    <n v="1414445108"/>
    <d v="2014-10-27T21:25:08"/>
    <n v="1411853108"/>
    <x v="3144"/>
    <b v="0"/>
    <n v="9"/>
    <b v="0"/>
    <x v="37"/>
    <n v="1.24E-2"/>
    <n v="159.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d v="2015-09-15T11:11:00"/>
    <n v="1439696174"/>
    <x v="3145"/>
    <b v="0"/>
    <n v="2"/>
    <b v="0"/>
    <x v="39"/>
    <n v="1.2222222222222223E-2"/>
    <n v="28.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3146"/>
    <b v="0"/>
    <n v="7"/>
    <b v="0"/>
    <x v="38"/>
    <n v="1.2123076923076924E-2"/>
    <n v="397.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d v="2016-07-04T15:46:00"/>
    <n v="1465055160"/>
    <x v="3147"/>
    <b v="0"/>
    <n v="2"/>
    <b v="0"/>
    <x v="38"/>
    <n v="1.2E-2"/>
    <n v="4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d v="2015-03-04T18:57:27"/>
    <n v="1422903447"/>
    <x v="3148"/>
    <b v="0"/>
    <n v="3"/>
    <b v="0"/>
    <x v="31"/>
    <n v="1.2E-2"/>
    <n v="7.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d v="2015-11-17T22:24:14"/>
    <n v="1445203454"/>
    <x v="3149"/>
    <b v="0"/>
    <n v="3"/>
    <b v="0"/>
    <x v="4"/>
    <n v="1.2E-2"/>
    <n v="31.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d v="2016-10-26T03:59:00"/>
    <n v="1474676646"/>
    <x v="3150"/>
    <b v="0"/>
    <n v="6"/>
    <b v="0"/>
    <x v="3"/>
    <n v="1.192E-2"/>
    <n v="1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d v="2015-10-15T22:00:00"/>
    <n v="1441723912"/>
    <x v="3151"/>
    <b v="0"/>
    <n v="21"/>
    <b v="0"/>
    <x v="12"/>
    <n v="1.1831900000000001E-2"/>
    <n v="602.09500000000003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d v="2012-03-18T12:17:05"/>
    <n v="1329484625"/>
    <x v="3152"/>
    <b v="0"/>
    <n v="4"/>
    <b v="0"/>
    <x v="28"/>
    <n v="1.15E-2"/>
    <n v="1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d v="2013-11-03T20:09:17"/>
    <n v="1380913757"/>
    <x v="3153"/>
    <b v="0"/>
    <n v="2"/>
    <b v="0"/>
    <x v="27"/>
    <n v="1.1428571428571429E-2"/>
    <n v="2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d v="2014-08-09T21:57:05"/>
    <n v="1404165425"/>
    <x v="3154"/>
    <b v="0"/>
    <n v="4"/>
    <b v="0"/>
    <x v="37"/>
    <n v="1.1428571428571429E-2"/>
    <n v="40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3155"/>
    <b v="0"/>
    <n v="11"/>
    <b v="0"/>
    <x v="3"/>
    <n v="1.1299999999999999E-2"/>
    <n v="570.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3156"/>
    <b v="0"/>
    <n v="11"/>
    <b v="0"/>
    <x v="3"/>
    <n v="1.1266666666666666E-2"/>
    <n v="1019.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d v="2012-05-30T19:00:00"/>
    <n v="1335855631"/>
    <x v="3157"/>
    <b v="0"/>
    <n v="4"/>
    <b v="0"/>
    <x v="32"/>
    <n v="1.125E-2"/>
    <n v="24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d v="2015-09-11T18:22:49"/>
    <n v="1436811769"/>
    <x v="3158"/>
    <b v="0"/>
    <n v="3"/>
    <b v="0"/>
    <x v="39"/>
    <n v="1.1222222222222222E-2"/>
    <n v="1011.5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d v="2014-10-05T09:12:02"/>
    <n v="1409908322"/>
    <x v="3159"/>
    <b v="0"/>
    <n v="6"/>
    <b v="0"/>
    <x v="30"/>
    <n v="1.116E-2"/>
    <n v="142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d v="2016-09-02T20:24:33"/>
    <n v="1468959873"/>
    <x v="3160"/>
    <b v="0"/>
    <n v="1"/>
    <b v="0"/>
    <x v="4"/>
    <n v="1.1111111111111112E-2"/>
    <n v="25.5"/>
  </r>
  <r>
    <n v="2749"/>
    <s v="A Tree is a Tree, no matter what you see.  CHILDREN'S BOOK"/>
    <s v="Self-publishing my children's book."/>
    <n v="10000"/>
    <n v="110"/>
    <x v="3"/>
    <s v="US"/>
    <s v="USD"/>
    <n v="1428171037"/>
    <d v="2015-04-04T18:10:37"/>
    <n v="1425582637"/>
    <x v="3161"/>
    <b v="0"/>
    <n v="2"/>
    <b v="0"/>
    <x v="32"/>
    <n v="1.0999999999999999E-2"/>
    <n v="56"/>
  </r>
  <r>
    <n v="963"/>
    <s v="The Ultimate Learning Center"/>
    <s v="WE are molding an educated, motivated, non violent GENERATION!"/>
    <n v="35000"/>
    <n v="377"/>
    <x v="3"/>
    <s v="US"/>
    <s v="USD"/>
    <n v="1476717319"/>
    <d v="2016-10-17T15:15:19"/>
    <n v="1473693319"/>
    <x v="3162"/>
    <b v="0"/>
    <n v="9"/>
    <b v="0"/>
    <x v="3"/>
    <n v="1.0771428571428571E-2"/>
    <n v="19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d v="2014-09-11T06:14:57"/>
    <n v="1407824097"/>
    <x v="3163"/>
    <b v="0"/>
    <n v="12"/>
    <b v="0"/>
    <x v="28"/>
    <n v="1.0749999999999999E-2"/>
    <n v="22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d v="2014-10-31T12:30:20"/>
    <n v="1412166620"/>
    <x v="3164"/>
    <b v="0"/>
    <n v="7"/>
    <b v="0"/>
    <x v="3"/>
    <n v="1.06E-2"/>
    <n v="321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d v="2015-03-28T01:46:48"/>
    <n v="1424918808"/>
    <x v="3165"/>
    <b v="0"/>
    <n v="3"/>
    <b v="0"/>
    <x v="3"/>
    <n v="1.06E-2"/>
    <n v="54.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d v="2015-06-30T03:06:42"/>
    <n v="1433041602"/>
    <x v="3166"/>
    <b v="0"/>
    <n v="13"/>
    <b v="0"/>
    <x v="25"/>
    <n v="1.06E-2"/>
    <n v="112.5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d v="2016-09-02T17:03:22"/>
    <n v="1470243802"/>
    <x v="3167"/>
    <b v="0"/>
    <n v="4"/>
    <b v="0"/>
    <x v="32"/>
    <n v="1.06E-2"/>
    <n v="28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d v="2015-05-09T04:00:00"/>
    <n v="1426407426"/>
    <x v="3168"/>
    <b v="0"/>
    <n v="2"/>
    <b v="0"/>
    <x v="4"/>
    <n v="1.0571428571428572E-2"/>
    <n v="19.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d v="2015-04-20T18:25:49"/>
    <n v="1424719549"/>
    <x v="3169"/>
    <b v="0"/>
    <n v="28"/>
    <b v="0"/>
    <x v="40"/>
    <n v="1.0526315789473684E-2"/>
    <n v="5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d v="2013-01-06T00:37:18"/>
    <n v="1354840638"/>
    <x v="3170"/>
    <b v="0"/>
    <n v="7"/>
    <b v="0"/>
    <x v="29"/>
    <n v="1.0500000000000001E-2"/>
    <n v="1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d v="2014-08-09T03:00:00"/>
    <n v="1405100992"/>
    <x v="3171"/>
    <b v="0"/>
    <n v="3"/>
    <b v="0"/>
    <x v="4"/>
    <n v="1.0500000000000001E-2"/>
    <n v="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d v="2014-09-04T16:07:54"/>
    <n v="1407254874"/>
    <x v="3172"/>
    <b v="0"/>
    <n v="2"/>
    <b v="0"/>
    <x v="4"/>
    <n v="1.0500000000000001E-2"/>
    <n v="53.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3173"/>
    <b v="0"/>
    <n v="3"/>
    <b v="0"/>
    <x v="38"/>
    <n v="1.044E-2"/>
    <n v="1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d v="2014-08-12T18:57:31"/>
    <n v="1404845851"/>
    <x v="3174"/>
    <b v="0"/>
    <n v="9"/>
    <b v="0"/>
    <x v="31"/>
    <n v="1.04E-2"/>
    <n v="134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d v="2014-01-16T04:00:00"/>
    <n v="1385524889"/>
    <x v="3175"/>
    <b v="0"/>
    <n v="2"/>
    <b v="0"/>
    <x v="28"/>
    <n v="1.0200000000000001E-2"/>
    <n v="26.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d v="2015-08-31T06:45:37"/>
    <n v="1435819537"/>
    <x v="3176"/>
    <b v="0"/>
    <n v="2"/>
    <b v="0"/>
    <x v="21"/>
    <n v="1.0200000000000001E-2"/>
    <n v="26.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d v="2015-02-28T22:00:00"/>
    <n v="1421274859"/>
    <x v="3177"/>
    <b v="0"/>
    <n v="8"/>
    <b v="0"/>
    <x v="20"/>
    <n v="1.0200000000000001E-2"/>
    <n v="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3178"/>
    <b v="0"/>
    <n v="1"/>
    <b v="0"/>
    <x v="38"/>
    <n v="0.01"/>
    <n v="150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3179"/>
    <b v="0"/>
    <n v="1"/>
    <b v="0"/>
    <x v="23"/>
    <n v="0.01"/>
    <n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3180"/>
    <b v="0"/>
    <n v="1"/>
    <b v="0"/>
    <x v="23"/>
    <n v="0.01"/>
    <n v="25.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3181"/>
    <b v="0"/>
    <n v="1"/>
    <b v="0"/>
    <x v="37"/>
    <n v="0.01"/>
    <n v="50.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d v="2016-01-16T11:00:00"/>
    <n v="1449785223"/>
    <x v="3182"/>
    <b v="0"/>
    <n v="5"/>
    <b v="0"/>
    <x v="38"/>
    <n v="0.01"/>
    <n v="125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d v="2015-03-16T16:11:56"/>
    <n v="1423933916"/>
    <x v="3183"/>
    <b v="0"/>
    <n v="2"/>
    <b v="0"/>
    <x v="38"/>
    <n v="0.01"/>
    <n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d v="2012-05-12T02:31:00"/>
    <n v="1331666146"/>
    <x v="3184"/>
    <b v="0"/>
    <n v="2"/>
    <b v="0"/>
    <x v="13"/>
    <n v="0.01"/>
    <n v="1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d v="2016-12-11T16:20:08"/>
    <n v="1478881208"/>
    <x v="3185"/>
    <b v="0"/>
    <n v="1"/>
    <b v="0"/>
    <x v="35"/>
    <n v="0.01"/>
    <n v="25.5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d v="2014-09-15T20:09:00"/>
    <n v="1409341863"/>
    <x v="3186"/>
    <b v="0"/>
    <n v="1"/>
    <b v="0"/>
    <x v="5"/>
    <n v="0.01"/>
    <n v="8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d v="2015-12-13T18:44:57"/>
    <n v="1444844697"/>
    <x v="3187"/>
    <b v="0"/>
    <n v="1"/>
    <b v="0"/>
    <x v="4"/>
    <n v="0.01"/>
    <n v="5.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d v="2016-04-23T10:16:40"/>
    <n v="1458814600"/>
    <x v="3188"/>
    <b v="0"/>
    <n v="1"/>
    <b v="0"/>
    <x v="4"/>
    <n v="0.01"/>
    <n v="3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d v="2015-06-07T21:56:38"/>
    <n v="1431122198"/>
    <x v="3189"/>
    <b v="0"/>
    <n v="1"/>
    <b v="0"/>
    <x v="12"/>
    <n v="0.01"/>
    <n v="50.5"/>
  </r>
  <r>
    <n v="3747"/>
    <s v="Counting Stars"/>
    <s v="The world premiere of an astonishing new play by acclaimed writer Atiha Sen Gupta."/>
    <n v="2500"/>
    <n v="25"/>
    <x v="3"/>
    <s v="GB"/>
    <s v="GBP"/>
    <n v="1436137140"/>
    <d v="2015-07-05T22:59:00"/>
    <n v="1433833896"/>
    <x v="3190"/>
    <b v="0"/>
    <n v="1"/>
    <b v="0"/>
    <x v="4"/>
    <n v="0.01"/>
    <n v="1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d v="2015-06-07T13:55:54"/>
    <n v="1431093354"/>
    <x v="3191"/>
    <b v="0"/>
    <n v="1"/>
    <b v="0"/>
    <x v="20"/>
    <n v="0.01"/>
    <n v="25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d v="2014-08-09T06:25:04"/>
    <n v="1404973504"/>
    <x v="3192"/>
    <b v="0"/>
    <n v="2"/>
    <b v="0"/>
    <x v="4"/>
    <n v="0.01"/>
    <n v="13.5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d v="2017-01-13T23:05:00"/>
    <n v="1481756855"/>
    <x v="3193"/>
    <b v="0"/>
    <n v="1"/>
    <b v="0"/>
    <x v="4"/>
    <n v="0.01"/>
    <n v="17.97500000000000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d v="2014-08-03T18:05:47"/>
    <n v="1403201147"/>
    <x v="3194"/>
    <b v="0"/>
    <n v="5"/>
    <b v="0"/>
    <x v="37"/>
    <n v="9.9546510341776348E-3"/>
    <n v="47.5"/>
  </r>
  <r>
    <n v="705"/>
    <s v="SomnoScope"/>
    <s v="The closest thing ever to the Holy Grail of wearables technology"/>
    <n v="100000"/>
    <n v="977"/>
    <x v="3"/>
    <s v="NL"/>
    <s v="EUR"/>
    <n v="1484999278"/>
    <d v="2017-01-21T11:47:58"/>
    <n v="1482407278"/>
    <x v="3195"/>
    <b v="0"/>
    <n v="5"/>
    <b v="0"/>
    <x v="3"/>
    <n v="9.7699999999999992E-3"/>
    <n v="49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3196"/>
    <b v="0"/>
    <n v="5"/>
    <b v="0"/>
    <x v="38"/>
    <n v="9.7400000000000004E-3"/>
    <n v="73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d v="2014-07-21T12:52:06"/>
    <n v="1403355126"/>
    <x v="3197"/>
    <b v="0"/>
    <n v="6"/>
    <b v="0"/>
    <x v="4"/>
    <n v="9.7142857142857135E-3"/>
    <n v="7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d v="2017-04-07T16:15:03"/>
    <n v="1488993303"/>
    <x v="3198"/>
    <b v="0"/>
    <n v="4"/>
    <b v="0"/>
    <x v="4"/>
    <n v="9.5999999999999992E-3"/>
    <n v="5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d v="2016-10-23T15:29:19"/>
    <n v="1474644559"/>
    <x v="3199"/>
    <b v="0"/>
    <n v="9"/>
    <b v="0"/>
    <x v="3"/>
    <n v="9.4999999999999998E-3"/>
    <n v="5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3200"/>
    <b v="0"/>
    <n v="6"/>
    <b v="0"/>
    <x v="22"/>
    <n v="9.1999999999999998E-3"/>
    <n v="4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d v="2016-12-02T23:36:43"/>
    <n v="1478126203"/>
    <x v="3201"/>
    <b v="0"/>
    <n v="20"/>
    <b v="0"/>
    <x v="38"/>
    <n v="9.1066666666666674E-3"/>
    <n v="69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3202"/>
    <b v="0"/>
    <n v="1"/>
    <b v="0"/>
    <x v="33"/>
    <n v="9.0909090909090905E-3"/>
    <n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d v="2014-11-25T01:00:00"/>
    <n v="1414505137"/>
    <x v="3203"/>
    <b v="0"/>
    <n v="2"/>
    <b v="0"/>
    <x v="4"/>
    <n v="9.0909090909090905E-3"/>
    <n v="26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d v="2016-10-14T22:00:00"/>
    <n v="1473893721"/>
    <x v="3204"/>
    <b v="0"/>
    <n v="2"/>
    <b v="0"/>
    <x v="4"/>
    <n v="8.9999999999999993E-3"/>
    <n v="23.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3205"/>
    <b v="0"/>
    <n v="11"/>
    <b v="0"/>
    <x v="5"/>
    <n v="8.8500000000000002E-3"/>
    <n v="44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d v="2016-07-19T14:14:41"/>
    <n v="1466345681"/>
    <x v="3206"/>
    <b v="0"/>
    <n v="5"/>
    <b v="0"/>
    <x v="4"/>
    <n v="8.8500000000000002E-3"/>
    <n v="9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3207"/>
    <b v="0"/>
    <n v="6"/>
    <b v="0"/>
    <x v="5"/>
    <n v="8.8333333333333337E-3"/>
    <n v="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d v="2014-09-17T12:49:51"/>
    <n v="1408366191"/>
    <x v="3208"/>
    <b v="0"/>
    <n v="3"/>
    <b v="0"/>
    <x v="21"/>
    <n v="8.7500000000000008E-3"/>
    <n v="19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d v="2017-02-20T04:37:48"/>
    <n v="1482381468"/>
    <x v="3209"/>
    <b v="0"/>
    <n v="4"/>
    <b v="0"/>
    <x v="3"/>
    <n v="8.7454545454545458E-3"/>
    <n v="242.5"/>
  </r>
  <r>
    <n v="2680"/>
    <s v="iHeart Pillow"/>
    <s v="iHeartPillow, Connecting loved ones"/>
    <n v="32000"/>
    <n v="276"/>
    <x v="3"/>
    <s v="ES"/>
    <s v="EUR"/>
    <n v="1459915491"/>
    <d v="2016-04-06T04:04:51"/>
    <n v="1457327091"/>
    <x v="3210"/>
    <b v="0"/>
    <n v="4"/>
    <b v="0"/>
    <x v="19"/>
    <n v="8.6250000000000007E-3"/>
    <n v="140"/>
  </r>
  <r>
    <n v="226"/>
    <s v="MAGGIE Film"/>
    <s v="A TRUE STORY OF DOMESTIC VILOLENCE THAT SEEKS TO OFFER THE VIEWER OUTLEST OF SUPPORT."/>
    <n v="29000"/>
    <n v="250"/>
    <x v="3"/>
    <s v="GB"/>
    <s v="GBP"/>
    <n v="1433064540"/>
    <d v="2015-05-31T09:29:00"/>
    <n v="1428854344"/>
    <x v="3211"/>
    <b v="0"/>
    <n v="2"/>
    <b v="0"/>
    <x v="30"/>
    <n v="8.6206896551724137E-3"/>
    <n v="12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3212"/>
    <b v="0"/>
    <n v="1"/>
    <b v="0"/>
    <x v="39"/>
    <n v="8.5714285714285719E-3"/>
    <n v="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d v="2012-12-11T03:37:27"/>
    <n v="1350009447"/>
    <x v="3213"/>
    <b v="0"/>
    <n v="2"/>
    <b v="0"/>
    <x v="27"/>
    <n v="8.5714285714285719E-3"/>
    <n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d v="2016-10-31T21:36:04"/>
    <n v="1474493764"/>
    <x v="3214"/>
    <b v="0"/>
    <n v="3"/>
    <b v="0"/>
    <x v="3"/>
    <n v="8.5142857142857138E-3"/>
    <n v="150.5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d v="2015-05-10T23:01:00"/>
    <n v="1428341985"/>
    <x v="3215"/>
    <b v="0"/>
    <n v="2"/>
    <b v="0"/>
    <x v="26"/>
    <n v="8.5129023676509714E-3"/>
    <n v="1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d v="2012-05-19T17:05:05"/>
    <n v="1334855105"/>
    <x v="3216"/>
    <b v="0"/>
    <n v="16"/>
    <b v="0"/>
    <x v="29"/>
    <n v="8.5000000000000006E-3"/>
    <n v="50.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d v="2015-08-16T23:00:50"/>
    <n v="1434582050"/>
    <x v="3217"/>
    <b v="0"/>
    <n v="3"/>
    <b v="0"/>
    <x v="32"/>
    <n v="8.5000000000000006E-3"/>
    <n v="18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3218"/>
    <b v="0"/>
    <n v="2"/>
    <b v="0"/>
    <x v="37"/>
    <n v="8.4285714285714294E-3"/>
    <n v="30.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d v="2015-03-22T16:07:15"/>
    <n v="1424452035"/>
    <x v="3219"/>
    <b v="0"/>
    <n v="27"/>
    <b v="0"/>
    <x v="12"/>
    <n v="8.4173998587352451E-3"/>
    <n v="5626.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3220"/>
    <b v="0"/>
    <n v="2"/>
    <b v="0"/>
    <x v="36"/>
    <n v="8.4008400840084006E-3"/>
    <n v="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d v="2015-01-25T03:56:39"/>
    <n v="1419566199"/>
    <x v="3221"/>
    <b v="0"/>
    <n v="5"/>
    <b v="0"/>
    <x v="3"/>
    <n v="8.3999999999999995E-3"/>
    <n v="65.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d v="2014-05-31T23:30:00"/>
    <n v="1398911882"/>
    <x v="3222"/>
    <b v="0"/>
    <n v="3"/>
    <b v="0"/>
    <x v="37"/>
    <n v="8.3333333333333332E-3"/>
    <n v="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d v="2015-12-19T19:49:59"/>
    <n v="1447098599"/>
    <x v="3223"/>
    <b v="0"/>
    <n v="1"/>
    <b v="0"/>
    <x v="4"/>
    <n v="8.3333333333333332E-3"/>
    <n v="1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d v="2014-10-26T21:52:38"/>
    <n v="1409176358"/>
    <x v="3224"/>
    <b v="0"/>
    <n v="2"/>
    <b v="0"/>
    <x v="4"/>
    <n v="8.3333333333333332E-3"/>
    <n v="63.5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d v="2016-04-15T16:28:00"/>
    <n v="1455725596"/>
    <x v="3225"/>
    <b v="0"/>
    <n v="4"/>
    <b v="0"/>
    <x v="4"/>
    <n v="8.2857142857142851E-3"/>
    <n v="16.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d v="2014-11-26T13:14:00"/>
    <n v="1414343571"/>
    <x v="3226"/>
    <b v="0"/>
    <n v="5"/>
    <b v="0"/>
    <x v="28"/>
    <n v="8.2000000000000007E-3"/>
    <n v="43.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d v="2014-08-02T15:49:43"/>
    <n v="1401810583"/>
    <x v="3227"/>
    <b v="0"/>
    <n v="1"/>
    <b v="0"/>
    <x v="29"/>
    <n v="8.2000000000000007E-3"/>
    <n v="205.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3228"/>
    <b v="0"/>
    <n v="9"/>
    <b v="0"/>
    <x v="3"/>
    <n v="8.1600000000000006E-3"/>
    <n v="208.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d v="2011-03-10T19:48:47"/>
    <n v="1295898527"/>
    <x v="3229"/>
    <b v="0"/>
    <n v="2"/>
    <b v="0"/>
    <x v="27"/>
    <n v="8.1250000000000003E-3"/>
    <n v="33.5"/>
  </r>
  <r>
    <n v="2150"/>
    <s v="The Unknown Door"/>
    <s v="A pixel styled open world detective game."/>
    <n v="50000"/>
    <n v="405"/>
    <x v="3"/>
    <s v="NO"/>
    <s v="NOK"/>
    <n v="1468392599"/>
    <d v="2016-07-13T06:49:59"/>
    <n v="1465800599"/>
    <x v="3230"/>
    <b v="0"/>
    <n v="4"/>
    <b v="0"/>
    <x v="29"/>
    <n v="8.0999999999999996E-3"/>
    <n v="204.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3231"/>
    <b v="0"/>
    <n v="1"/>
    <b v="0"/>
    <x v="33"/>
    <n v="8.0000000000000002E-3"/>
    <n v="20.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3232"/>
    <b v="0"/>
    <n v="8"/>
    <b v="0"/>
    <x v="38"/>
    <n v="8.0000000000000002E-3"/>
    <n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d v="2012-05-25T14:14:00"/>
    <n v="1332808501"/>
    <x v="3233"/>
    <b v="0"/>
    <n v="3"/>
    <b v="0"/>
    <x v="28"/>
    <n v="8.0000000000000002E-3"/>
    <n v="201.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d v="2016-01-01T20:20:12"/>
    <n v="1449087612"/>
    <x v="3234"/>
    <b v="0"/>
    <n v="1"/>
    <b v="0"/>
    <x v="38"/>
    <n v="8.0000000000000002E-3"/>
    <n v="10.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d v="2012-01-14T06:01:26"/>
    <n v="1322632886"/>
    <x v="3235"/>
    <b v="0"/>
    <n v="1"/>
    <b v="0"/>
    <x v="13"/>
    <n v="8.0000000000000002E-3"/>
    <n v="15.5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d v="2014-01-28T15:10:27"/>
    <n v="1389193827"/>
    <x v="3236"/>
    <b v="0"/>
    <n v="2"/>
    <b v="0"/>
    <x v="29"/>
    <n v="8.0000000000000002E-3"/>
    <n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d v="2014-08-13T03:19:26"/>
    <n v="1405307966"/>
    <x v="3237"/>
    <b v="0"/>
    <n v="3"/>
    <b v="0"/>
    <x v="37"/>
    <n v="8.0000000000000002E-3"/>
    <n v="21.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d v="2015-02-07T21:42:19"/>
    <n v="1418161339"/>
    <x v="3238"/>
    <b v="0"/>
    <n v="2"/>
    <b v="0"/>
    <x v="4"/>
    <n v="8.0000000000000002E-3"/>
    <n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d v="2017-04-18T19:13:39"/>
    <n v="1489090419"/>
    <x v="3239"/>
    <b v="0"/>
    <n v="1"/>
    <b v="0"/>
    <x v="4"/>
    <n v="8.0000000000000002E-3"/>
    <n v="5.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d v="2015-09-01T15:05:19"/>
    <n v="1437663919"/>
    <x v="3240"/>
    <b v="0"/>
    <n v="29"/>
    <b v="0"/>
    <x v="3"/>
    <n v="7.9909090909090902E-3"/>
    <n v="45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d v="2016-06-05T12:42:12"/>
    <n v="1462538532"/>
    <x v="3241"/>
    <b v="0"/>
    <n v="1"/>
    <b v="0"/>
    <x v="3"/>
    <n v="7.9600000000000001E-3"/>
    <n v="1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d v="2014-02-14T22:43:20"/>
    <n v="1389825800"/>
    <x v="3242"/>
    <b v="0"/>
    <n v="7"/>
    <b v="0"/>
    <x v="28"/>
    <n v="7.92E-3"/>
    <n v="201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d v="2015-09-09T04:00:18"/>
    <n v="1436587218"/>
    <x v="3243"/>
    <b v="0"/>
    <n v="4"/>
    <b v="0"/>
    <x v="4"/>
    <n v="7.7999999999999996E-3"/>
    <n v="2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d v="2016-02-21T08:24:17"/>
    <n v="1453451057"/>
    <x v="3244"/>
    <b v="0"/>
    <n v="2"/>
    <b v="0"/>
    <x v="39"/>
    <n v="7.7000000000000002E-3"/>
    <n v="39.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d v="2012-03-18T23:53:15"/>
    <n v="1326934395"/>
    <x v="3245"/>
    <b v="0"/>
    <n v="1"/>
    <b v="0"/>
    <x v="32"/>
    <n v="7.6923076923076927E-3"/>
    <n v="1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d v="2013-06-05T22:13:50"/>
    <n v="1367878430"/>
    <x v="3246"/>
    <b v="0"/>
    <n v="13"/>
    <b v="0"/>
    <x v="28"/>
    <n v="7.6499999999999997E-3"/>
    <n v="83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d v="2014-11-13T12:35:08"/>
    <n v="1413286508"/>
    <x v="3247"/>
    <b v="0"/>
    <n v="7"/>
    <b v="0"/>
    <x v="35"/>
    <n v="7.6129032258064515E-3"/>
    <n v="121.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d v="2012-09-07T22:37:44"/>
    <n v="1344465464"/>
    <x v="3248"/>
    <b v="0"/>
    <n v="5"/>
    <b v="0"/>
    <x v="28"/>
    <n v="7.6E-3"/>
    <n v="40.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d v="2014-08-14T18:20:08"/>
    <n v="1405448408"/>
    <x v="3249"/>
    <b v="0"/>
    <n v="8"/>
    <b v="0"/>
    <x v="37"/>
    <n v="7.5199999999999998E-3"/>
    <n v="9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3250"/>
    <b v="0"/>
    <n v="3"/>
    <b v="0"/>
    <x v="37"/>
    <n v="7.4999999999999997E-3"/>
    <n v="3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d v="2017-02-18T05:59:00"/>
    <n v="1484684247"/>
    <x v="3251"/>
    <b v="0"/>
    <n v="4"/>
    <b v="0"/>
    <x v="3"/>
    <n v="7.4999999999999997E-3"/>
    <n v="4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d v="2011-06-18T21:14:06"/>
    <n v="1305839646"/>
    <x v="3252"/>
    <b v="0"/>
    <n v="2"/>
    <b v="0"/>
    <x v="26"/>
    <n v="7.4999999999999997E-3"/>
    <n v="1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d v="2015-11-08T21:40:33"/>
    <n v="1444423233"/>
    <x v="3253"/>
    <b v="0"/>
    <n v="1"/>
    <b v="0"/>
    <x v="21"/>
    <n v="7.3333333333333332E-3"/>
    <n v="11.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d v="2011-07-16T17:32:54"/>
    <n v="1308245574"/>
    <x v="3254"/>
    <b v="0"/>
    <n v="2"/>
    <b v="0"/>
    <x v="29"/>
    <n v="7.2222222222222219E-3"/>
    <n v="1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d v="2015-08-20T20:06:00"/>
    <n v="1436542030"/>
    <x v="3255"/>
    <b v="0"/>
    <n v="3"/>
    <b v="0"/>
    <x v="30"/>
    <n v="7.1999999999999998E-3"/>
    <n v="181.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d v="2013-01-03T01:31:33"/>
    <n v="1354584693"/>
    <x v="3256"/>
    <b v="0"/>
    <n v="4"/>
    <b v="0"/>
    <x v="32"/>
    <n v="7.1999999999999998E-3"/>
    <n v="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d v="2017-04-30T17:00:00"/>
    <n v="1489106948"/>
    <x v="3257"/>
    <b v="0"/>
    <n v="1"/>
    <b v="0"/>
    <x v="11"/>
    <n v="7.1999999999999998E-3"/>
    <n v="54.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3258"/>
    <b v="0"/>
    <n v="10"/>
    <b v="0"/>
    <x v="22"/>
    <n v="7.1799999999999998E-3"/>
    <n v="184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d v="2016-03-05T19:44:56"/>
    <n v="1452023096"/>
    <x v="3259"/>
    <b v="0"/>
    <n v="9"/>
    <b v="0"/>
    <x v="37"/>
    <n v="7.1785714285714283E-3"/>
    <n v="10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d v="2016-10-19T10:38:27"/>
    <n v="1474281507"/>
    <x v="3260"/>
    <b v="0"/>
    <n v="4"/>
    <b v="0"/>
    <x v="38"/>
    <n v="7.1556350626118068E-3"/>
    <n v="4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d v="2016-07-22T04:37:55"/>
    <n v="1467002275"/>
    <x v="3261"/>
    <b v="0"/>
    <n v="2"/>
    <b v="0"/>
    <x v="26"/>
    <n v="7.1428571428571426E-3"/>
    <n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d v="2015-03-25T07:01:00"/>
    <n v="1424678460"/>
    <x v="3262"/>
    <b v="0"/>
    <n v="1"/>
    <b v="0"/>
    <x v="37"/>
    <n v="7.1428571428571426E-3"/>
    <n v="1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d v="2014-09-18T20:59:32"/>
    <n v="1408481972"/>
    <x v="3263"/>
    <b v="0"/>
    <n v="4"/>
    <b v="0"/>
    <x v="37"/>
    <n v="7.0007000700070005E-3"/>
    <n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d v="2017-01-31T05:00:00"/>
    <n v="1484756245"/>
    <x v="3264"/>
    <b v="0"/>
    <n v="4"/>
    <b v="0"/>
    <x v="38"/>
    <n v="7.0000000000000001E-3"/>
    <n v="19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d v="2013-07-31T23:32:57"/>
    <n v="1372721577"/>
    <x v="3265"/>
    <b v="0"/>
    <n v="3"/>
    <b v="0"/>
    <x v="26"/>
    <n v="7.0000000000000001E-3"/>
    <n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d v="2012-10-01T00:17:02"/>
    <n v="1347322622"/>
    <x v="3266"/>
    <b v="0"/>
    <n v="2"/>
    <b v="0"/>
    <x v="29"/>
    <n v="7.0000000000000001E-3"/>
    <n v="3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d v="2016-02-12T03:08:24"/>
    <n v="1452654504"/>
    <x v="3267"/>
    <b v="0"/>
    <n v="2"/>
    <b v="0"/>
    <x v="37"/>
    <n v="7.0000000000000001E-3"/>
    <n v="11.5"/>
  </r>
  <r>
    <n v="2147"/>
    <s v="Johnny Rocketfingers 3"/>
    <s v="A Point and Click Adventure on Steroids."/>
    <n v="390000"/>
    <n v="2716"/>
    <x v="3"/>
    <s v="US"/>
    <s v="USD"/>
    <n v="1416125148"/>
    <d v="2014-11-16T08:05:48"/>
    <n v="1413356748"/>
    <x v="3268"/>
    <b v="0"/>
    <n v="55"/>
    <b v="0"/>
    <x v="29"/>
    <n v="6.9641025641025639E-3"/>
    <n v="1385.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3269"/>
    <b v="0"/>
    <n v="2"/>
    <b v="0"/>
    <x v="38"/>
    <n v="6.875E-3"/>
    <n v="28.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d v="2014-07-10T21:29:10"/>
    <n v="1402867750"/>
    <x v="3270"/>
    <b v="0"/>
    <n v="2"/>
    <b v="0"/>
    <x v="37"/>
    <n v="6.875E-3"/>
    <n v="28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d v="2013-10-22T03:59:00"/>
    <n v="1380559201"/>
    <x v="3271"/>
    <b v="0"/>
    <n v="3"/>
    <b v="0"/>
    <x v="28"/>
    <n v="6.8631863186318634E-3"/>
    <n v="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3272"/>
    <b v="0"/>
    <n v="3"/>
    <b v="0"/>
    <x v="38"/>
    <n v="6.8399999999999997E-3"/>
    <n v="514.5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d v="2016-01-18T13:00:00"/>
    <n v="1449151888"/>
    <x v="3273"/>
    <b v="0"/>
    <n v="1"/>
    <b v="0"/>
    <x v="21"/>
    <n v="6.7999999999999996E-3"/>
    <n v="17.5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d v="2014-08-12T22:50:11"/>
    <n v="1405291811"/>
    <x v="3274"/>
    <b v="0"/>
    <n v="4"/>
    <b v="0"/>
    <x v="4"/>
    <n v="6.7499999999999999E-3"/>
    <n v="15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3275"/>
    <b v="0"/>
    <n v="1"/>
    <b v="0"/>
    <x v="36"/>
    <n v="6.7000000000000002E-3"/>
    <n v="34"/>
  </r>
  <r>
    <n v="497"/>
    <s v="Galaxy Probe Kids"/>
    <s v="live-action/animated series pilot."/>
    <n v="4480"/>
    <n v="30"/>
    <x v="3"/>
    <s v="US"/>
    <s v="USD"/>
    <n v="1419483600"/>
    <d v="2014-12-25T05:00:00"/>
    <n v="1414889665"/>
    <x v="3276"/>
    <b v="0"/>
    <n v="3"/>
    <b v="0"/>
    <x v="28"/>
    <n v="6.6964285714285711E-3"/>
    <n v="16.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277"/>
    <b v="0"/>
    <n v="1"/>
    <b v="0"/>
    <x v="12"/>
    <n v="6.6666666666666671E-3"/>
    <n v="5.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d v="2014-07-31T09:46:21"/>
    <n v="1404207981"/>
    <x v="3278"/>
    <b v="0"/>
    <n v="1"/>
    <b v="0"/>
    <x v="25"/>
    <n v="6.6666666666666671E-3"/>
    <n v="10.5"/>
  </r>
  <r>
    <n v="2757"/>
    <s v="C is for Crooked"/>
    <s v="A children's letter book that Lampoons Hillary Clinton"/>
    <n v="1500"/>
    <n v="10"/>
    <x v="3"/>
    <s v="US"/>
    <s v="USD"/>
    <n v="1470498332"/>
    <d v="2016-08-06T15:45:32"/>
    <n v="1469202332"/>
    <x v="3279"/>
    <b v="0"/>
    <n v="2"/>
    <b v="0"/>
    <x v="32"/>
    <n v="6.6666666666666671E-3"/>
    <n v="6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d v="2015-03-23T18:00:00"/>
    <n v="1423847093"/>
    <x v="3280"/>
    <b v="0"/>
    <n v="1"/>
    <b v="0"/>
    <x v="4"/>
    <n v="6.6666666666666671E-3"/>
    <n v="5.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d v="2015-12-23T16:18:00"/>
    <n v="1448469719"/>
    <x v="3281"/>
    <b v="0"/>
    <n v="1"/>
    <b v="0"/>
    <x v="20"/>
    <n v="6.6666666666666671E-3"/>
    <n v="250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3282"/>
    <b v="0"/>
    <n v="4"/>
    <b v="0"/>
    <x v="36"/>
    <n v="6.6115702479338841E-3"/>
    <n v="4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3283"/>
    <b v="0"/>
    <n v="1"/>
    <b v="0"/>
    <x v="38"/>
    <n v="6.41025641025641E-3"/>
    <n v="3"/>
  </r>
  <r>
    <n v="1153"/>
    <s v="The Cold Spot Mobile Trailer"/>
    <s v="A mobile concession trailer for snow cones, ice cream, smoothies and more"/>
    <n v="8000"/>
    <n v="50"/>
    <x v="3"/>
    <s v="US"/>
    <s v="USD"/>
    <n v="1434647305"/>
    <d v="2015-06-18T17:08:25"/>
    <n v="1432055305"/>
    <x v="3284"/>
    <b v="0"/>
    <n v="1"/>
    <b v="0"/>
    <x v="37"/>
    <n v="6.2500000000000003E-3"/>
    <n v="25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d v="2016-12-21T04:36:30"/>
    <n v="1477107390"/>
    <x v="3285"/>
    <b v="0"/>
    <n v="2"/>
    <b v="0"/>
    <x v="12"/>
    <n v="6.2500000000000003E-3"/>
    <n v="63.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d v="2016-04-08T18:35:00"/>
    <n v="1457628680"/>
    <x v="3286"/>
    <b v="0"/>
    <n v="1"/>
    <b v="0"/>
    <x v="4"/>
    <n v="6.2500000000000003E-3"/>
    <n v="1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3287"/>
    <b v="0"/>
    <n v="1"/>
    <b v="0"/>
    <x v="3"/>
    <n v="6.0869565217391303E-3"/>
    <n v="14.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d v="2015-08-25T17:34:42"/>
    <n v="1437932082"/>
    <x v="3288"/>
    <b v="0"/>
    <n v="3"/>
    <b v="0"/>
    <x v="37"/>
    <n v="6.0400000000000002E-3"/>
    <n v="7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3289"/>
    <b v="0"/>
    <n v="2"/>
    <b v="0"/>
    <x v="37"/>
    <n v="6.0000000000000001E-3"/>
    <n v="26.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d v="2014-07-14T02:30:00"/>
    <n v="1402612730"/>
    <x v="3290"/>
    <b v="0"/>
    <n v="1"/>
    <b v="0"/>
    <x v="27"/>
    <n v="6.0000000000000001E-3"/>
    <n v="15.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d v="2015-10-03T21:00:00"/>
    <n v="1441955269"/>
    <x v="3291"/>
    <b v="0"/>
    <n v="2"/>
    <b v="0"/>
    <x v="40"/>
    <n v="6.0000000000000001E-3"/>
    <n v="16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d v="2014-07-24T02:59:00"/>
    <n v="1402506278"/>
    <x v="3292"/>
    <b v="0"/>
    <n v="2"/>
    <b v="0"/>
    <x v="4"/>
    <n v="6.0000000000000001E-3"/>
    <n v="23.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3293"/>
    <b v="0"/>
    <n v="5"/>
    <b v="0"/>
    <x v="5"/>
    <n v="5.966666666666667E-3"/>
    <n v="181.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d v="2014-10-30T22:22:42"/>
    <n v="1412115762"/>
    <x v="3294"/>
    <b v="0"/>
    <n v="4"/>
    <b v="0"/>
    <x v="21"/>
    <n v="5.8333333333333336E-3"/>
    <n v="19.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3295"/>
    <b v="0"/>
    <n v="3"/>
    <b v="0"/>
    <x v="22"/>
    <n v="5.7499999999999999E-3"/>
    <n v="5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3296"/>
    <b v="0"/>
    <n v="7"/>
    <b v="0"/>
    <x v="38"/>
    <n v="5.7142857142857143E-3"/>
    <n v="57.5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d v="2017-01-11T17:49:08"/>
    <n v="1481564948"/>
    <x v="3297"/>
    <b v="0"/>
    <n v="10"/>
    <b v="0"/>
    <x v="29"/>
    <n v="5.6800000000000002E-3"/>
    <n v="14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d v="2015-02-15T20:30:07"/>
    <n v="1421440207"/>
    <x v="3298"/>
    <b v="0"/>
    <n v="4"/>
    <b v="0"/>
    <x v="38"/>
    <n v="5.5999999999999999E-3"/>
    <n v="3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d v="2016-03-25T16:59:16"/>
    <n v="1456336756"/>
    <x v="3299"/>
    <b v="0"/>
    <n v="3"/>
    <b v="0"/>
    <x v="3"/>
    <n v="5.5999999999999999E-3"/>
    <n v="141.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d v="2012-08-10T21:44:48"/>
    <n v="1342043088"/>
    <x v="3300"/>
    <b v="0"/>
    <n v="3"/>
    <b v="0"/>
    <x v="29"/>
    <n v="5.5999999999999999E-3"/>
    <n v="29.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d v="2016-07-15T20:42:26"/>
    <n v="1466023346"/>
    <x v="3301"/>
    <b v="0"/>
    <n v="6"/>
    <b v="0"/>
    <x v="37"/>
    <n v="5.5833333333333334E-3"/>
    <n v="170.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d v="2015-10-29T01:07:14"/>
    <n v="1443488834"/>
    <x v="3302"/>
    <b v="0"/>
    <n v="1"/>
    <b v="0"/>
    <x v="38"/>
    <n v="5.5555555555555558E-3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3303"/>
    <b v="0"/>
    <n v="2"/>
    <b v="0"/>
    <x v="36"/>
    <n v="5.4999999999999997E-3"/>
    <n v="28.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d v="2016-03-23T03:29:00"/>
    <n v="1454453021"/>
    <x v="3304"/>
    <b v="0"/>
    <n v="2"/>
    <b v="0"/>
    <x v="4"/>
    <n v="5.4999999999999997E-3"/>
    <n v="6.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3305"/>
    <b v="0"/>
    <n v="1"/>
    <b v="0"/>
    <x v="33"/>
    <n v="5.4884742041712408E-3"/>
    <n v="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d v="2014-09-19T18:18:21"/>
    <n v="1405966701"/>
    <x v="3306"/>
    <b v="0"/>
    <n v="7"/>
    <b v="0"/>
    <x v="30"/>
    <n v="5.3333333333333332E-3"/>
    <n v="323.5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d v="2015-07-01T00:40:46"/>
    <n v="1433292046"/>
    <x v="3307"/>
    <b v="0"/>
    <n v="10"/>
    <b v="0"/>
    <x v="3"/>
    <n v="5.1999999999999998E-3"/>
    <n v="13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d v="2012-12-07T22:23:42"/>
    <n v="1352327022"/>
    <x v="3308"/>
    <b v="0"/>
    <n v="11"/>
    <b v="0"/>
    <x v="29"/>
    <n v="5.1000000000000004E-3"/>
    <n v="13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d v="2016-08-06T21:35:08"/>
    <n v="1465335308"/>
    <x v="3309"/>
    <b v="0"/>
    <n v="3"/>
    <b v="0"/>
    <x v="25"/>
    <n v="5.1000000000000004E-3"/>
    <n v="2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d v="2016-11-07T18:12:55"/>
    <n v="1476378775"/>
    <x v="3310"/>
    <b v="0"/>
    <n v="6"/>
    <b v="0"/>
    <x v="31"/>
    <n v="5.1000000000000004E-3"/>
    <n v="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3311"/>
    <b v="0"/>
    <n v="3"/>
    <b v="0"/>
    <x v="3"/>
    <n v="5.0299999999999997E-3"/>
    <n v="2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3312"/>
    <b v="0"/>
    <n v="1"/>
    <b v="0"/>
    <x v="37"/>
    <n v="5.0000000000000001E-3"/>
    <n v="25.5"/>
  </r>
  <r>
    <n v="919"/>
    <s v="Jazz CD:  Out of The Blue"/>
    <s v="Cool jazz with a New Orleans flavor."/>
    <n v="20000"/>
    <n v="100"/>
    <x v="3"/>
    <s v="US"/>
    <s v="USD"/>
    <n v="1355930645"/>
    <d v="2012-12-19T15:24:05"/>
    <n v="1352906645"/>
    <x v="3313"/>
    <b v="0"/>
    <n v="1"/>
    <b v="0"/>
    <x v="27"/>
    <n v="5.0000000000000001E-3"/>
    <n v="50.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d v="2015-05-13T20:04:28"/>
    <n v="1428955468"/>
    <x v="3314"/>
    <b v="0"/>
    <n v="1"/>
    <b v="0"/>
    <x v="29"/>
    <n v="5.0000000000000001E-3"/>
    <n v="1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d v="2014-08-14T23:27:00"/>
    <n v="1405466820"/>
    <x v="3315"/>
    <b v="0"/>
    <n v="1"/>
    <b v="0"/>
    <x v="29"/>
    <n v="5.0000000000000001E-3"/>
    <n v="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d v="2016-07-14T07:51:34"/>
    <n v="1465890694"/>
    <x v="3316"/>
    <b v="0"/>
    <n v="2"/>
    <b v="0"/>
    <x v="25"/>
    <n v="5.0000000000000001E-3"/>
    <n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d v="2014-08-12T12:52:58"/>
    <n v="1405687978"/>
    <x v="3317"/>
    <b v="0"/>
    <n v="2"/>
    <b v="0"/>
    <x v="39"/>
    <n v="5.0000000000000001E-3"/>
    <n v="8.5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d v="2015-12-19T10:46:30"/>
    <n v="1447757190"/>
    <x v="3318"/>
    <b v="0"/>
    <n v="1"/>
    <b v="0"/>
    <x v="24"/>
    <n v="5.0000000000000001E-3"/>
    <n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d v="2015-01-12T06:00:03"/>
    <n v="1415858403"/>
    <x v="3319"/>
    <b v="1"/>
    <n v="4"/>
    <b v="0"/>
    <x v="9"/>
    <n v="5.0000000000000001E-3"/>
    <n v="2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d v="2017-03-01T04:00:00"/>
    <n v="1483768497"/>
    <x v="3320"/>
    <b v="0"/>
    <n v="2"/>
    <b v="0"/>
    <x v="25"/>
    <n v="5.0000000000000001E-3"/>
    <n v="63.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d v="2015-03-16T17:28:00"/>
    <n v="1421346480"/>
    <x v="3321"/>
    <b v="0"/>
    <n v="5"/>
    <b v="0"/>
    <x v="37"/>
    <n v="5.0000000000000001E-3"/>
    <n v="5"/>
  </r>
  <r>
    <n v="2893"/>
    <s v="REDISCOVERING KIA THE PLAY"/>
    <s v="Fundraising for REDISCOVERING KIA THE PLAY"/>
    <n v="5000"/>
    <n v="25"/>
    <x v="3"/>
    <s v="US"/>
    <s v="USD"/>
    <n v="1420768800"/>
    <d v="2015-01-09T02:00:00"/>
    <n v="1415644395"/>
    <x v="3322"/>
    <b v="0"/>
    <n v="2"/>
    <b v="0"/>
    <x v="4"/>
    <n v="5.0000000000000001E-3"/>
    <n v="13.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d v="2014-11-14T18:16:31"/>
    <n v="1413393391"/>
    <x v="3323"/>
    <b v="0"/>
    <n v="6"/>
    <b v="0"/>
    <x v="38"/>
    <n v="4.9199999999999999E-3"/>
    <n v="64.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d v="2015-10-05T06:39:46"/>
    <n v="1441435186"/>
    <x v="3324"/>
    <b v="0"/>
    <n v="4"/>
    <b v="0"/>
    <x v="37"/>
    <n v="4.8960000000000002E-3"/>
    <n v="61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d v="2016-12-01T05:06:21"/>
    <n v="1477973181"/>
    <x v="3325"/>
    <b v="0"/>
    <n v="3"/>
    <b v="0"/>
    <x v="37"/>
    <n v="4.8666666666666667E-3"/>
    <n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d v="2017-03-02T22:57:58"/>
    <n v="1485903478"/>
    <x v="3326"/>
    <b v="0"/>
    <n v="2"/>
    <b v="0"/>
    <x v="12"/>
    <n v="4.7727272727272731E-3"/>
    <n v="53.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d v="2015-04-14T03:21:58"/>
    <n v="1423801318"/>
    <x v="3327"/>
    <b v="0"/>
    <n v="3"/>
    <b v="0"/>
    <x v="37"/>
    <n v="4.7333333333333333E-3"/>
    <n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d v="2015-04-30T16:00:51"/>
    <n v="1427817651"/>
    <x v="3328"/>
    <b v="0"/>
    <n v="7"/>
    <b v="0"/>
    <x v="25"/>
    <n v="4.7222222222222223E-3"/>
    <n v="21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d v="2016-05-07T21:11:59"/>
    <n v="1457475119"/>
    <x v="3329"/>
    <b v="0"/>
    <n v="4"/>
    <b v="0"/>
    <x v="3"/>
    <n v="4.6699999999999997E-3"/>
    <n v="235.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d v="2014-12-09T02:12:08"/>
    <n v="1415499128"/>
    <x v="3330"/>
    <b v="0"/>
    <n v="3"/>
    <b v="0"/>
    <x v="37"/>
    <n v="4.6666666666666671E-3"/>
    <n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d v="2016-11-18T19:03:10"/>
    <n v="1476900190"/>
    <x v="3331"/>
    <b v="0"/>
    <n v="3"/>
    <b v="0"/>
    <x v="29"/>
    <n v="4.4999999999999997E-3"/>
    <n v="24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d v="2015-07-08T16:45:00"/>
    <n v="1433861210"/>
    <x v="3332"/>
    <b v="0"/>
    <n v="2"/>
    <b v="0"/>
    <x v="25"/>
    <n v="4.4999999999999997E-3"/>
    <n v="19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d v="2014-11-22T13:13:54"/>
    <n v="1414066434"/>
    <x v="3333"/>
    <b v="0"/>
    <n v="1"/>
    <b v="0"/>
    <x v="34"/>
    <n v="4.4444444444444444E-3"/>
    <n v="5.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d v="2014-03-14T04:40:31"/>
    <n v="1392183631"/>
    <x v="3334"/>
    <b v="0"/>
    <n v="3"/>
    <b v="0"/>
    <x v="28"/>
    <n v="4.3939393939393936E-3"/>
    <n v="8.75"/>
  </r>
  <r>
    <n v="2741"/>
    <s v="Mrs. Brown and Her Lost Puppy."/>
    <s v="Help me publish my 1st children's book as an aspiring author!"/>
    <n v="8000"/>
    <n v="35"/>
    <x v="3"/>
    <s v="US"/>
    <s v="USD"/>
    <n v="1413770820"/>
    <d v="2014-10-20T02:07:00"/>
    <n v="1412005602"/>
    <x v="3335"/>
    <b v="0"/>
    <n v="4"/>
    <b v="0"/>
    <x v="32"/>
    <n v="4.3750000000000004E-3"/>
    <n v="19.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d v="2015-12-25T02:21:26"/>
    <n v="1447122086"/>
    <x v="3336"/>
    <b v="0"/>
    <n v="14"/>
    <b v="0"/>
    <x v="28"/>
    <n v="4.3333333333333331E-3"/>
    <n v="33"/>
  </r>
  <r>
    <n v="2402"/>
    <s v="Cupcake Truck Unite"/>
    <s v="Small town, delicious treats, and a mobile truck"/>
    <n v="12000"/>
    <n v="52"/>
    <x v="3"/>
    <s v="US"/>
    <s v="USD"/>
    <n v="1431533931"/>
    <d v="2015-05-13T16:18:51"/>
    <n v="1428941931"/>
    <x v="3337"/>
    <b v="0"/>
    <n v="1"/>
    <b v="0"/>
    <x v="37"/>
    <n v="4.3333333333333331E-3"/>
    <n v="26.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d v="2014-06-24T18:57:09"/>
    <n v="1401044229"/>
    <x v="3338"/>
    <b v="0"/>
    <n v="3"/>
    <b v="0"/>
    <x v="4"/>
    <n v="4.3307086614173228E-3"/>
    <n v="2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d v="2015-06-13T16:37:23"/>
    <n v="1431621443"/>
    <x v="3339"/>
    <b v="0"/>
    <n v="4"/>
    <b v="0"/>
    <x v="38"/>
    <n v="4.3166666666666666E-3"/>
    <n v="131.5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d v="2015-05-04T01:40:38"/>
    <n v="1426815638"/>
    <x v="3340"/>
    <b v="0"/>
    <n v="8"/>
    <b v="0"/>
    <x v="38"/>
    <n v="4.2599999999999999E-3"/>
    <n v="2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d v="2015-07-27T03:59:00"/>
    <n v="1436297723"/>
    <x v="3341"/>
    <b v="0"/>
    <n v="2"/>
    <b v="0"/>
    <x v="38"/>
    <n v="4.2399999999999998E-3"/>
    <n v="54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d v="2016-03-30T19:23:22"/>
    <n v="1456777402"/>
    <x v="3342"/>
    <b v="0"/>
    <n v="2"/>
    <b v="0"/>
    <x v="27"/>
    <n v="4.1999999999999997E-3"/>
    <n v="11.5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d v="2014-11-28T17:20:01"/>
    <n v="1414599601"/>
    <x v="3343"/>
    <b v="1"/>
    <n v="17"/>
    <b v="0"/>
    <x v="39"/>
    <n v="4.1999999999999997E-3"/>
    <n v="6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d v="2014-05-08T21:23:30"/>
    <n v="1397683410"/>
    <x v="3344"/>
    <b v="0"/>
    <n v="2"/>
    <b v="0"/>
    <x v="4"/>
    <n v="4.1999999999999997E-3"/>
    <n v="11.5"/>
  </r>
  <r>
    <n v="4041"/>
    <s v="In the Land of Gold"/>
    <s v="A bold, colouful, vibrant play centred around the last remaining monarchy of Africa."/>
    <n v="5000"/>
    <n v="21"/>
    <x v="3"/>
    <s v="GB"/>
    <s v="GBP"/>
    <n v="1473160954"/>
    <d v="2016-09-06T11:22:34"/>
    <n v="1467976954"/>
    <x v="3345"/>
    <b v="0"/>
    <n v="2"/>
    <b v="0"/>
    <x v="4"/>
    <n v="4.1999999999999997E-3"/>
    <n v="11.5"/>
  </r>
  <r>
    <n v="190"/>
    <s v="REGIONRAT, the movie"/>
    <s v="Because hope can be a 4 letter word"/>
    <n v="12000"/>
    <n v="50"/>
    <x v="3"/>
    <s v="US"/>
    <s v="USD"/>
    <n v="1466091446"/>
    <d v="2016-06-16T15:37:26"/>
    <n v="1465227446"/>
    <x v="3346"/>
    <b v="0"/>
    <n v="1"/>
    <b v="0"/>
    <x v="30"/>
    <n v="4.1666666666666666E-3"/>
    <n v="25.5"/>
  </r>
  <r>
    <n v="1988"/>
    <s v="Phillip Michael Photography"/>
    <s v="Expressing art in an image!"/>
    <n v="6000"/>
    <n v="25"/>
    <x v="3"/>
    <s v="US"/>
    <s v="USD"/>
    <n v="1440094742"/>
    <d v="2015-08-20T18:19:02"/>
    <n v="1437502742"/>
    <x v="3347"/>
    <b v="0"/>
    <n v="1"/>
    <b v="0"/>
    <x v="35"/>
    <n v="4.1666666666666666E-3"/>
    <n v="13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d v="2015-12-17T04:38:46"/>
    <n v="1447735126"/>
    <x v="3348"/>
    <b v="0"/>
    <n v="8"/>
    <b v="0"/>
    <x v="25"/>
    <n v="4.1333333333333335E-3"/>
    <n v="97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d v="2014-12-05T17:27:15"/>
    <n v="1415208435"/>
    <x v="3349"/>
    <b v="0"/>
    <n v="4"/>
    <b v="0"/>
    <x v="4"/>
    <n v="4.1111111111111114E-3"/>
    <n v="94.5"/>
  </r>
  <r>
    <n v="709"/>
    <s v="lumiglove"/>
    <s v="A &quot;handheld&quot; light, which eases the way you illuminate objects and/or paths."/>
    <n v="15000"/>
    <n v="61"/>
    <x v="3"/>
    <s v="US"/>
    <s v="USD"/>
    <n v="1417741159"/>
    <d v="2014-12-05T00:59:19"/>
    <n v="1415149159"/>
    <x v="3350"/>
    <b v="0"/>
    <n v="2"/>
    <b v="0"/>
    <x v="3"/>
    <n v="4.0666666666666663E-3"/>
    <n v="31.5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d v="2015-06-04T18:39:11"/>
    <n v="1430851151"/>
    <x v="3351"/>
    <b v="0"/>
    <n v="2"/>
    <b v="0"/>
    <x v="30"/>
    <n v="4.0000000000000001E-3"/>
    <n v="3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d v="2015-01-16T10:30:47"/>
    <n v="1418812247"/>
    <x v="3352"/>
    <b v="0"/>
    <n v="4"/>
    <b v="0"/>
    <x v="3"/>
    <n v="4.0000000000000001E-3"/>
    <n v="8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d v="2014-04-30T16:51:20"/>
    <n v="1396284680"/>
    <x v="3353"/>
    <b v="0"/>
    <n v="1"/>
    <b v="0"/>
    <x v="26"/>
    <n v="4.0000000000000001E-3"/>
    <n v="1.5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d v="2015-05-30T21:26:11"/>
    <n v="1430429171"/>
    <x v="3354"/>
    <b v="0"/>
    <n v="2"/>
    <b v="0"/>
    <x v="37"/>
    <n v="4.0000000000000001E-3"/>
    <n v="51"/>
  </r>
  <r>
    <n v="1738"/>
    <s v="The Flashing Lights"/>
    <s v="Music that inspires and gives hope for overcoming and change. And it is good music."/>
    <n v="5000"/>
    <n v="20"/>
    <x v="3"/>
    <s v="US"/>
    <s v="USD"/>
    <n v="1412283542"/>
    <d v="2014-10-02T20:59:02"/>
    <n v="1409691542"/>
    <x v="3355"/>
    <b v="0"/>
    <n v="1"/>
    <b v="0"/>
    <x v="21"/>
    <n v="4.0000000000000001E-3"/>
    <n v="10.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d v="2014-06-12T19:08:05"/>
    <n v="1400008085"/>
    <x v="3356"/>
    <b v="0"/>
    <n v="2"/>
    <b v="0"/>
    <x v="25"/>
    <n v="4.0000000000000001E-3"/>
    <n v="6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d v="2014-10-02T03:59:00"/>
    <n v="1407781013"/>
    <x v="3357"/>
    <b v="0"/>
    <n v="3"/>
    <b v="0"/>
    <x v="12"/>
    <n v="4.0000000000000001E-3"/>
    <n v="21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d v="2014-08-21T18:35:11"/>
    <n v="1403462111"/>
    <x v="3358"/>
    <b v="0"/>
    <n v="2"/>
    <b v="0"/>
    <x v="4"/>
    <n v="4.0000000000000001E-3"/>
    <n v="3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d v="2017-02-01T15:55:59"/>
    <n v="1483372559"/>
    <x v="3359"/>
    <b v="0"/>
    <n v="7"/>
    <b v="0"/>
    <x v="3"/>
    <n v="3.933333333333333E-3"/>
    <n v="298.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d v="2015-01-18T01:12:00"/>
    <n v="1416445931"/>
    <x v="3360"/>
    <b v="0"/>
    <n v="9"/>
    <b v="0"/>
    <x v="38"/>
    <n v="3.892538925389254E-3"/>
    <n v="177.5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d v="2017-01-07T07:12:49"/>
    <n v="1481181169"/>
    <x v="3361"/>
    <b v="0"/>
    <n v="3"/>
    <b v="0"/>
    <x v="29"/>
    <n v="3.875E-3"/>
    <n v="156.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3362"/>
    <b v="0"/>
    <n v="5"/>
    <b v="0"/>
    <x v="38"/>
    <n v="3.8571428571428572E-3"/>
    <n v="1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3363"/>
    <b v="0"/>
    <n v="1"/>
    <b v="0"/>
    <x v="3"/>
    <n v="3.7499999999999999E-3"/>
    <n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3364"/>
    <b v="0"/>
    <n v="3"/>
    <b v="0"/>
    <x v="38"/>
    <n v="3.6666666666666666E-3"/>
    <n v="29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d v="2015-10-26T15:48:33"/>
    <n v="1442850513"/>
    <x v="3365"/>
    <b v="0"/>
    <n v="2"/>
    <b v="0"/>
    <x v="38"/>
    <n v="3.6666666666666666E-3"/>
    <n v="28.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d v="2015-02-16T10:11:17"/>
    <n v="1420798277"/>
    <x v="3366"/>
    <b v="0"/>
    <n v="3"/>
    <b v="0"/>
    <x v="20"/>
    <n v="3.6666666666666666E-3"/>
    <n v="56.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d v="2017-04-27T19:15:19"/>
    <n v="1488140119"/>
    <x v="3367"/>
    <b v="0"/>
    <n v="1"/>
    <b v="0"/>
    <x v="21"/>
    <n v="3.5999999999999999E-3"/>
    <n v="9.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d v="2012-09-02T11:30:48"/>
    <n v="1343993448"/>
    <x v="3368"/>
    <b v="0"/>
    <n v="1"/>
    <b v="0"/>
    <x v="27"/>
    <n v="3.5714285714285713E-3"/>
    <n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d v="2017-01-21T21:45:31"/>
    <n v="1483307131"/>
    <x v="3369"/>
    <b v="0"/>
    <n v="4"/>
    <b v="0"/>
    <x v="25"/>
    <n v="3.5714285714285713E-3"/>
    <n v="64.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d v="2015-07-18T20:14:16"/>
    <n v="1434658456"/>
    <x v="3370"/>
    <b v="0"/>
    <n v="7"/>
    <b v="0"/>
    <x v="3"/>
    <n v="3.5000000000000001E-3"/>
    <n v="353.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d v="2013-11-11T14:19:08"/>
    <n v="1381583948"/>
    <x v="3371"/>
    <b v="0"/>
    <n v="4"/>
    <b v="0"/>
    <x v="27"/>
    <n v="3.3999999999999998E-3"/>
    <n v="8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d v="2016-08-01T00:36:20"/>
    <n v="1464827780"/>
    <x v="3372"/>
    <b v="0"/>
    <n v="1"/>
    <b v="0"/>
    <x v="12"/>
    <n v="3.351206434316354E-3"/>
    <n v="25.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3373"/>
    <b v="0"/>
    <n v="1"/>
    <b v="0"/>
    <x v="22"/>
    <n v="3.3333333333333335E-3"/>
    <n v="5.5"/>
  </r>
  <r>
    <n v="237"/>
    <s v="Making The Choice"/>
    <s v="Making The Choice is a christian short film series."/>
    <n v="15000"/>
    <n v="50"/>
    <x v="3"/>
    <s v="US"/>
    <s v="USD"/>
    <n v="1457445069"/>
    <d v="2016-03-08T13:51:09"/>
    <n v="1452261069"/>
    <x v="3374"/>
    <b v="0"/>
    <n v="1"/>
    <b v="0"/>
    <x v="30"/>
    <n v="3.3333333333333335E-3"/>
    <n v="25.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d v="2016-01-01T08:38:51"/>
    <n v="1449045531"/>
    <x v="3375"/>
    <b v="0"/>
    <n v="1"/>
    <b v="0"/>
    <x v="39"/>
    <n v="3.3333333333333335E-3"/>
    <n v="50.5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d v="2015-04-29T01:16:39"/>
    <n v="1428974199"/>
    <x v="3376"/>
    <b v="0"/>
    <n v="1"/>
    <b v="0"/>
    <x v="34"/>
    <n v="3.3333333333333335E-3"/>
    <n v="25.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d v="2015-12-07T22:57:42"/>
    <n v="1444341462"/>
    <x v="3377"/>
    <b v="0"/>
    <n v="1"/>
    <b v="0"/>
    <x v="37"/>
    <n v="3.3333333333333335E-3"/>
    <n v="25.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d v="2015-07-17T16:03:24"/>
    <n v="1434557004"/>
    <x v="3378"/>
    <b v="0"/>
    <n v="1"/>
    <b v="0"/>
    <x v="32"/>
    <n v="3.3333333333333335E-3"/>
    <n v="5.5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d v="2016-06-01T23:38:29"/>
    <n v="1462232309"/>
    <x v="3379"/>
    <b v="0"/>
    <n v="1"/>
    <b v="0"/>
    <x v="4"/>
    <n v="3.3333333333333335E-3"/>
    <n v="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d v="2016-10-09T10:28:26"/>
    <n v="1473416906"/>
    <x v="3380"/>
    <b v="0"/>
    <n v="1"/>
    <b v="0"/>
    <x v="4"/>
    <n v="3.3333333333333335E-3"/>
    <n v="5.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d v="2015-02-28T00:01:34"/>
    <n v="1422489694"/>
    <x v="3381"/>
    <b v="0"/>
    <n v="3"/>
    <b v="0"/>
    <x v="19"/>
    <n v="3.3E-3"/>
    <n v="67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3382"/>
    <b v="0"/>
    <n v="4"/>
    <b v="0"/>
    <x v="38"/>
    <n v="3.2799999999999999E-3"/>
    <n v="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d v="2014-06-27T21:33:28"/>
    <n v="1401312808"/>
    <x v="3383"/>
    <b v="0"/>
    <n v="2"/>
    <b v="0"/>
    <x v="37"/>
    <n v="3.2512500000000002E-3"/>
    <n v="14.0050000000000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d v="2014-11-01T02:12:42"/>
    <n v="1412215962"/>
    <x v="3384"/>
    <b v="0"/>
    <n v="2"/>
    <b v="0"/>
    <x v="38"/>
    <n v="3.1818181818181819E-3"/>
    <n v="3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d v="2013-09-01T00:32:03"/>
    <n v="1375403523"/>
    <x v="3385"/>
    <b v="0"/>
    <n v="5"/>
    <b v="0"/>
    <x v="27"/>
    <n v="3.0999999999999999E-3"/>
    <n v="33.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d v="2016-07-02T15:35:23"/>
    <n v="1465832123"/>
    <x v="3386"/>
    <b v="0"/>
    <n v="2"/>
    <b v="0"/>
    <x v="12"/>
    <n v="3.0999999999999999E-3"/>
    <n v="776"/>
  </r>
  <r>
    <n v="717"/>
    <s v="cool air belt"/>
    <s v="Cool air flowing under clothing keeps you cool."/>
    <n v="100000"/>
    <n v="305"/>
    <x v="3"/>
    <s v="US"/>
    <s v="USD"/>
    <n v="1409949002"/>
    <d v="2014-09-05T20:30:02"/>
    <n v="1407357002"/>
    <x v="3387"/>
    <b v="0"/>
    <n v="4"/>
    <b v="0"/>
    <x v="3"/>
    <n v="3.0500000000000002E-3"/>
    <n v="154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3388"/>
    <b v="0"/>
    <n v="4"/>
    <b v="0"/>
    <x v="3"/>
    <n v="3.0285714285714286E-3"/>
    <n v="5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d v="2016-01-03T01:55:37"/>
    <n v="1449194137"/>
    <x v="3389"/>
    <b v="0"/>
    <n v="3"/>
    <b v="0"/>
    <x v="27"/>
    <n v="3.0200000000000001E-3"/>
    <n v="7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d v="2014-08-30T15:30:00"/>
    <n v="1404947422"/>
    <x v="3390"/>
    <b v="0"/>
    <n v="3"/>
    <b v="0"/>
    <x v="27"/>
    <n v="3.0000000000000001E-3"/>
    <n v="46.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d v="2014-12-27T02:02:28"/>
    <n v="1417053748"/>
    <x v="3391"/>
    <b v="0"/>
    <n v="1"/>
    <b v="0"/>
    <x v="4"/>
    <n v="3.0000000000000001E-3"/>
    <n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3392"/>
    <b v="0"/>
    <n v="1"/>
    <b v="0"/>
    <x v="23"/>
    <n v="2.9411764705882353E-3"/>
    <n v="125.5"/>
  </r>
  <r>
    <n v="460"/>
    <s v="Darwin's Kiss"/>
    <s v="An animated web series about biological evolution gone haywire."/>
    <n v="8500"/>
    <n v="25"/>
    <x v="3"/>
    <s v="US"/>
    <s v="USD"/>
    <n v="1401595200"/>
    <d v="2014-06-01T04:00:00"/>
    <n v="1398862875"/>
    <x v="3393"/>
    <b v="0"/>
    <n v="2"/>
    <b v="0"/>
    <x v="28"/>
    <n v="2.9411764705882353E-3"/>
    <n v="13.5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d v="2012-01-05T11:33:00"/>
    <n v="1323084816"/>
    <x v="3394"/>
    <b v="0"/>
    <n v="3"/>
    <b v="0"/>
    <x v="28"/>
    <n v="2.8667813379201833E-3"/>
    <n v="10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d v="2014-09-11T12:39:21"/>
    <n v="1407847161"/>
    <x v="3395"/>
    <b v="0"/>
    <n v="1"/>
    <b v="0"/>
    <x v="4"/>
    <n v="2.8571428571428571E-3"/>
    <n v="5.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d v="2015-03-24T03:59:00"/>
    <n v="1424701775"/>
    <x v="3396"/>
    <b v="0"/>
    <n v="1"/>
    <b v="0"/>
    <x v="4"/>
    <n v="2.8571428571428571E-3"/>
    <n v="5.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d v="2014-05-23T14:05:25"/>
    <n v="1399557925"/>
    <x v="3397"/>
    <b v="0"/>
    <n v="4"/>
    <b v="0"/>
    <x v="31"/>
    <n v="2.8333333333333335E-3"/>
    <n v="44.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d v="2014-06-18T20:13:00"/>
    <n v="1400634728"/>
    <x v="3398"/>
    <b v="0"/>
    <n v="7"/>
    <b v="0"/>
    <x v="24"/>
    <n v="2.8E-3"/>
    <n v="143.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d v="2014-09-01T05:00:00"/>
    <n v="1406986278"/>
    <x v="3399"/>
    <b v="0"/>
    <n v="3"/>
    <b v="0"/>
    <x v="12"/>
    <n v="2.8E-3"/>
    <n v="29.5"/>
  </r>
  <r>
    <n v="3792"/>
    <s v="BorikÃ©n: The Show"/>
    <s v="A cultural and historic journey through Puerto Rico's music and dance!"/>
    <n v="12500"/>
    <n v="35"/>
    <x v="3"/>
    <s v="US"/>
    <s v="USD"/>
    <n v="1436957022"/>
    <d v="2015-07-15T10:43:42"/>
    <n v="1434365022"/>
    <x v="3400"/>
    <b v="0"/>
    <n v="2"/>
    <b v="0"/>
    <x v="20"/>
    <n v="2.8E-3"/>
    <n v="18.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3401"/>
    <b v="0"/>
    <n v="6"/>
    <b v="0"/>
    <x v="22"/>
    <n v="2.7454545454545453E-3"/>
    <n v="78.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d v="2015-06-12T03:45:06"/>
    <n v="1428896706"/>
    <x v="3402"/>
    <b v="0"/>
    <n v="2"/>
    <b v="0"/>
    <x v="12"/>
    <n v="2.6829268292682929E-3"/>
    <n v="6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3403"/>
    <b v="0"/>
    <n v="1"/>
    <b v="0"/>
    <x v="3"/>
    <n v="2.6737967914438501E-3"/>
    <n v="125.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3404"/>
    <b v="0"/>
    <n v="2"/>
    <b v="0"/>
    <x v="22"/>
    <n v="2.671118530884808E-3"/>
    <n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3405"/>
    <b v="0"/>
    <n v="2"/>
    <b v="0"/>
    <x v="37"/>
    <n v="2.6666666666666666E-3"/>
    <n v="6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d v="2016-07-31T16:00:00"/>
    <n v="1466787335"/>
    <x v="3406"/>
    <b v="0"/>
    <n v="2"/>
    <b v="0"/>
    <x v="38"/>
    <n v="2.6666666666666666E-3"/>
    <n v="11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d v="2016-06-29T20:20:14"/>
    <n v="1464639614"/>
    <x v="3407"/>
    <b v="0"/>
    <n v="6"/>
    <b v="0"/>
    <x v="29"/>
    <n v="2.6222222222222224E-3"/>
    <n v="6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d v="2016-01-20T17:24:21"/>
    <n v="1450718661"/>
    <x v="3408"/>
    <b v="0"/>
    <n v="1"/>
    <b v="0"/>
    <x v="4"/>
    <n v="2.5892857142857141E-3"/>
    <n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3409"/>
    <b v="0"/>
    <n v="2"/>
    <b v="0"/>
    <x v="38"/>
    <n v="2.5000000000000001E-3"/>
    <n v="5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3410"/>
    <b v="0"/>
    <n v="4"/>
    <b v="0"/>
    <x v="37"/>
    <n v="2.5000000000000001E-3"/>
    <n v="127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d v="2016-08-05T00:10:33"/>
    <n v="1465171833"/>
    <x v="3411"/>
    <b v="0"/>
    <n v="1"/>
    <b v="0"/>
    <x v="26"/>
    <n v="2.5000000000000001E-3"/>
    <n v="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d v="2014-06-05T19:49:50"/>
    <n v="1397677790"/>
    <x v="3412"/>
    <b v="0"/>
    <n v="2"/>
    <b v="0"/>
    <x v="32"/>
    <n v="2.5000000000000001E-3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d v="2015-08-17T16:05:59"/>
    <n v="1434643559"/>
    <x v="3413"/>
    <b v="0"/>
    <n v="3"/>
    <b v="0"/>
    <x v="12"/>
    <n v="2.5000000000000001E-3"/>
    <n v="26.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d v="2015-05-15T19:14:28"/>
    <n v="1429125268"/>
    <x v="3414"/>
    <b v="0"/>
    <n v="1"/>
    <b v="0"/>
    <x v="4"/>
    <n v="2.5000000000000001E-3"/>
    <n v="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d v="2014-07-19T09:21:30"/>
    <n v="1403169690"/>
    <x v="3415"/>
    <b v="0"/>
    <n v="1"/>
    <b v="0"/>
    <x v="4"/>
    <n v="2.5000000000000001E-3"/>
    <n v="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d v="2014-08-26T16:28:00"/>
    <n v="1406572381"/>
    <x v="3416"/>
    <b v="0"/>
    <n v="1"/>
    <b v="0"/>
    <x v="4"/>
    <n v="2.5000000000000001E-3"/>
    <n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d v="2015-02-27T04:02:41"/>
    <n v="1422417761"/>
    <x v="3417"/>
    <b v="0"/>
    <n v="3"/>
    <b v="0"/>
    <x v="26"/>
    <n v="2.3999999999999998E-3"/>
    <n v="25.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d v="2015-03-01T18:07:20"/>
    <n v="1422641240"/>
    <x v="3418"/>
    <b v="0"/>
    <n v="3"/>
    <b v="0"/>
    <x v="37"/>
    <n v="2.3999999999999998E-3"/>
    <n v="19.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d v="2014-04-06T19:01:04"/>
    <n v="1395687664"/>
    <x v="3419"/>
    <b v="0"/>
    <n v="1"/>
    <b v="0"/>
    <x v="29"/>
    <n v="2.3809523809523812E-3"/>
    <n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d v="2015-02-06T01:25:00"/>
    <n v="1420766700"/>
    <x v="3420"/>
    <b v="0"/>
    <n v="3"/>
    <b v="0"/>
    <x v="39"/>
    <n v="2.3333333333333335E-3"/>
    <n v="5"/>
  </r>
  <r>
    <n v="2763"/>
    <s v="My Christmas Star"/>
    <s v="How Santa finds childrens homes without getting lost by following certain stars."/>
    <n v="39400"/>
    <n v="90"/>
    <x v="3"/>
    <s v="US"/>
    <s v="USD"/>
    <n v="1369403684"/>
    <d v="2013-05-24T13:54:44"/>
    <n v="1365515684"/>
    <x v="3421"/>
    <b v="0"/>
    <n v="3"/>
    <b v="0"/>
    <x v="32"/>
    <n v="2.2842639593908631E-3"/>
    <n v="46.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d v="2016-02-17T23:59:00"/>
    <n v="1452058282"/>
    <x v="3422"/>
    <b v="0"/>
    <n v="1"/>
    <b v="0"/>
    <x v="30"/>
    <n v="2.2727272727272726E-3"/>
    <n v="5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d v="2015-06-01T17:01:00"/>
    <n v="1429290060"/>
    <x v="3423"/>
    <b v="0"/>
    <n v="5"/>
    <b v="0"/>
    <x v="3"/>
    <n v="2.2599999999999999E-3"/>
    <n v="115.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d v="2014-09-11T08:37:22"/>
    <n v="1407832642"/>
    <x v="3424"/>
    <b v="0"/>
    <n v="4"/>
    <b v="0"/>
    <x v="4"/>
    <n v="2.2499999999999998E-3"/>
    <n v="69.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d v="2014-04-19T12:34:08"/>
    <n v="1395318848"/>
    <x v="3425"/>
    <b v="0"/>
    <n v="3"/>
    <b v="0"/>
    <x v="29"/>
    <n v="2.2000000000000001E-3"/>
    <n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d v="2014-11-26T00:55:00"/>
    <n v="1411775700"/>
    <x v="3426"/>
    <b v="0"/>
    <n v="3"/>
    <b v="0"/>
    <x v="25"/>
    <n v="2.2000000000000001E-3"/>
    <n v="7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d v="2015-03-31T03:22:00"/>
    <n v="1425186785"/>
    <x v="3427"/>
    <b v="0"/>
    <n v="2"/>
    <b v="0"/>
    <x v="21"/>
    <n v="2.2000000000000001E-3"/>
    <n v="6.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d v="2015-01-02T11:49:11"/>
    <n v="1416311351"/>
    <x v="3428"/>
    <b v="0"/>
    <n v="2"/>
    <b v="0"/>
    <x v="4"/>
    <n v="2.2000000000000001E-3"/>
    <n v="6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d v="2016-02-14T16:20:32"/>
    <n v="1452874832"/>
    <x v="3429"/>
    <b v="0"/>
    <n v="4"/>
    <b v="0"/>
    <x v="3"/>
    <n v="2.1649484536082476E-3"/>
    <n v="54.5"/>
  </r>
  <r>
    <n v="1718"/>
    <s v="The Prodigal Son"/>
    <s v="A melody for the galaxy."/>
    <n v="35000"/>
    <n v="75"/>
    <x v="3"/>
    <s v="US"/>
    <s v="USD"/>
    <n v="1463201940"/>
    <d v="2016-05-14T04:59:00"/>
    <n v="1459435149"/>
    <x v="3430"/>
    <b v="0"/>
    <n v="2"/>
    <b v="0"/>
    <x v="21"/>
    <n v="2.142857142857143E-3"/>
    <n v="38.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d v="2015-09-20T04:21:31"/>
    <n v="1440130891"/>
    <x v="3431"/>
    <b v="0"/>
    <n v="5"/>
    <b v="0"/>
    <x v="12"/>
    <n v="2.1029999999999998E-3"/>
    <n v="105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d v="2015-01-20T19:16:00"/>
    <n v="1419213664"/>
    <x v="3432"/>
    <b v="0"/>
    <n v="3"/>
    <b v="0"/>
    <x v="4"/>
    <n v="2.0999999999999999E-3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d v="2014-09-01T20:10:17"/>
    <n v="1405714217"/>
    <x v="3433"/>
    <b v="0"/>
    <n v="3"/>
    <b v="0"/>
    <x v="3"/>
    <n v="2.0500000000000002E-3"/>
    <n v="104"/>
  </r>
  <r>
    <n v="2130"/>
    <s v="Wondrous Adventures: A Kid's Game"/>
    <s v="You are the hero tasked to save your home from the villainous Sanword."/>
    <n v="42000"/>
    <n v="85"/>
    <x v="3"/>
    <s v="US"/>
    <s v="USD"/>
    <n v="1408154663"/>
    <d v="2014-08-16T02:04:23"/>
    <n v="1405130663"/>
    <x v="3434"/>
    <b v="0"/>
    <n v="4"/>
    <b v="0"/>
    <x v="29"/>
    <n v="2.0238095238095236E-3"/>
    <n v="44.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3435"/>
    <b v="0"/>
    <n v="1"/>
    <b v="0"/>
    <x v="38"/>
    <n v="2E-3"/>
    <n v="5.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3436"/>
    <b v="0"/>
    <n v="1"/>
    <b v="0"/>
    <x v="38"/>
    <n v="2E-3"/>
    <n v="2.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3437"/>
    <b v="0"/>
    <n v="1"/>
    <b v="0"/>
    <x v="3"/>
    <n v="2E-3"/>
    <n v="50.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3438"/>
    <b v="0"/>
    <n v="1"/>
    <b v="0"/>
    <x v="38"/>
    <n v="2E-3"/>
    <n v="5.5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439"/>
    <b v="0"/>
    <n v="1"/>
    <b v="0"/>
    <x v="20"/>
    <n v="2E-3"/>
    <n v="5.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d v="2015-06-28T15:09:30"/>
    <n v="1432912170"/>
    <x v="3440"/>
    <b v="0"/>
    <n v="1"/>
    <b v="0"/>
    <x v="28"/>
    <n v="2E-3"/>
    <n v="5.5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d v="2016-05-20T14:08:22"/>
    <n v="1458569302"/>
    <x v="3441"/>
    <b v="0"/>
    <n v="1"/>
    <b v="0"/>
    <x v="38"/>
    <n v="2E-3"/>
    <n v="5.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d v="2017-01-03T06:04:27"/>
    <n v="1480831467"/>
    <x v="3442"/>
    <b v="0"/>
    <n v="1"/>
    <b v="0"/>
    <x v="39"/>
    <n v="2E-3"/>
    <n v="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d v="2016-02-25T10:57:14"/>
    <n v="1453805834"/>
    <x v="3443"/>
    <b v="0"/>
    <n v="1"/>
    <b v="0"/>
    <x v="39"/>
    <n v="2E-3"/>
    <n v="3.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d v="2014-11-06T04:22:37"/>
    <n v="1412652157"/>
    <x v="3444"/>
    <b v="0"/>
    <n v="2"/>
    <b v="0"/>
    <x v="37"/>
    <n v="2E-3"/>
    <n v="16"/>
  </r>
  <r>
    <n v="2422"/>
    <s v="Help starting a family owned food truck"/>
    <s v="Family owned business serving BBQ and seafood to the public"/>
    <n v="500"/>
    <n v="1"/>
    <x v="3"/>
    <s v="US"/>
    <s v="USD"/>
    <n v="1426091036"/>
    <d v="2015-03-11T16:23:56"/>
    <n v="1423502636"/>
    <x v="3445"/>
    <b v="0"/>
    <n v="1"/>
    <b v="0"/>
    <x v="37"/>
    <n v="2E-3"/>
    <n v="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d v="2016-02-13T21:35:13"/>
    <n v="1452807313"/>
    <x v="3446"/>
    <b v="0"/>
    <n v="2"/>
    <b v="0"/>
    <x v="37"/>
    <n v="2E-3"/>
    <n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d v="2015-05-29T15:34:19"/>
    <n v="1430321659"/>
    <x v="3447"/>
    <b v="0"/>
    <n v="3"/>
    <b v="0"/>
    <x v="4"/>
    <n v="2E-3"/>
    <n v="36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d v="2015-03-27T03:34:36"/>
    <n v="1425270876"/>
    <x v="3448"/>
    <b v="0"/>
    <n v="2"/>
    <b v="0"/>
    <x v="4"/>
    <n v="2E-3"/>
    <n v="1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d v="2014-08-04T16:00:00"/>
    <n v="1406131023"/>
    <x v="3449"/>
    <b v="0"/>
    <n v="3"/>
    <b v="0"/>
    <x v="4"/>
    <n v="2E-3"/>
    <n v="61.5"/>
  </r>
  <r>
    <n v="4004"/>
    <s v="South Florida Tours"/>
    <s v="Help Launch The Queen Into South Florida!"/>
    <n v="500"/>
    <n v="1"/>
    <x v="3"/>
    <s v="US"/>
    <s v="USD"/>
    <n v="1412740457"/>
    <d v="2014-10-08T03:54:17"/>
    <n v="1410148457"/>
    <x v="3450"/>
    <b v="0"/>
    <n v="1"/>
    <b v="0"/>
    <x v="4"/>
    <n v="2E-3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d v="2016-01-08T06:34:00"/>
    <n v="1450619123"/>
    <x v="3451"/>
    <b v="0"/>
    <n v="3"/>
    <b v="0"/>
    <x v="4"/>
    <n v="2E-3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d v="2015-01-15T15:56:45"/>
    <n v="1418745405"/>
    <x v="3452"/>
    <b v="0"/>
    <n v="2"/>
    <b v="0"/>
    <x v="21"/>
    <n v="1.9801980198019802E-3"/>
    <n v="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d v="2015-01-08T13:41:00"/>
    <n v="1418046247"/>
    <x v="3453"/>
    <b v="0"/>
    <n v="3"/>
    <b v="0"/>
    <x v="12"/>
    <n v="1.9384615384615384E-3"/>
    <n v="64.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3454"/>
    <b v="0"/>
    <n v="4"/>
    <b v="0"/>
    <x v="3"/>
    <n v="1.9088937093275488E-3"/>
    <n v="11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d v="2016-04-24T20:45:21"/>
    <n v="1460666721"/>
    <x v="3455"/>
    <b v="0"/>
    <n v="1"/>
    <b v="0"/>
    <x v="32"/>
    <n v="1.8867924528301887E-3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3456"/>
    <b v="0"/>
    <n v="1"/>
    <b v="0"/>
    <x v="38"/>
    <n v="1.8749999999999999E-3"/>
    <n v="15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d v="2015-11-05T23:32:52"/>
    <n v="1443220372"/>
    <x v="3457"/>
    <b v="0"/>
    <n v="11"/>
    <b v="0"/>
    <x v="28"/>
    <n v="1.8625E-3"/>
    <n v="8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3458"/>
    <b v="0"/>
    <n v="3"/>
    <b v="0"/>
    <x v="38"/>
    <n v="1.75E-3"/>
    <n v="176.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d v="2015-02-22T08:29:23"/>
    <n v="1422001763"/>
    <x v="3459"/>
    <b v="0"/>
    <n v="3"/>
    <b v="0"/>
    <x v="37"/>
    <n v="1.6999999999999999E-3"/>
    <n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d v="2014-09-07T22:13:14"/>
    <n v="1407535994"/>
    <x v="3460"/>
    <b v="0"/>
    <n v="4"/>
    <b v="0"/>
    <x v="31"/>
    <n v="1.6800000000000001E-3"/>
    <n v="23"/>
  </r>
  <r>
    <n v="570"/>
    <s v="Relaunching in May"/>
    <s v="Humans have AM/FM/Satellite radio, kids have radio Disney, pets have DogCatRadio."/>
    <n v="85000"/>
    <n v="142"/>
    <x v="3"/>
    <s v="US"/>
    <s v="USD"/>
    <n v="1455822569"/>
    <d v="2016-02-18T19:09:29"/>
    <n v="1453230569"/>
    <x v="3461"/>
    <b v="0"/>
    <n v="1"/>
    <b v="0"/>
    <x v="38"/>
    <n v="1.6705882352941177E-3"/>
    <n v="71.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d v="2013-10-09T08:18:07"/>
    <n v="1378714687"/>
    <x v="3462"/>
    <b v="0"/>
    <n v="3"/>
    <b v="0"/>
    <x v="29"/>
    <n v="1.6666666666666668E-3"/>
    <n v="6.5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d v="2014-09-21T18:32:49"/>
    <n v="1406140369"/>
    <x v="3463"/>
    <b v="0"/>
    <n v="1"/>
    <b v="0"/>
    <x v="29"/>
    <n v="1.6666666666666668E-3"/>
    <n v="1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d v="2014-03-15T18:58:29"/>
    <n v="1392321509"/>
    <x v="3464"/>
    <b v="0"/>
    <n v="4"/>
    <b v="0"/>
    <x v="29"/>
    <n v="1.6666666666666668E-3"/>
    <n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d v="2014-07-05T23:07:12"/>
    <n v="1402009632"/>
    <x v="3465"/>
    <b v="0"/>
    <n v="1"/>
    <b v="0"/>
    <x v="37"/>
    <n v="1.6666666666666668E-3"/>
    <n v="25.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d v="2015-12-25T07:55:36"/>
    <n v="1448438136"/>
    <x v="3466"/>
    <b v="0"/>
    <n v="1"/>
    <b v="0"/>
    <x v="37"/>
    <n v="1.6666666666666668E-3"/>
    <n v="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d v="2014-10-05T19:13:41"/>
    <n v="1409944421"/>
    <x v="3467"/>
    <b v="0"/>
    <n v="1"/>
    <b v="0"/>
    <x v="37"/>
    <n v="1.6666666666666668E-3"/>
    <n v="25.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d v="2015-01-11T10:15:24"/>
    <n v="1418379324"/>
    <x v="3468"/>
    <b v="0"/>
    <n v="1"/>
    <b v="0"/>
    <x v="4"/>
    <n v="1.6666666666666668E-3"/>
    <n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d v="2016-05-19T00:56:28"/>
    <n v="1461027388"/>
    <x v="3469"/>
    <b v="0"/>
    <n v="1"/>
    <b v="0"/>
    <x v="4"/>
    <n v="1.6666666666666668E-3"/>
    <n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d v="2016-06-19T22:32:01"/>
    <n v="1463783521"/>
    <x v="3470"/>
    <b v="0"/>
    <n v="1"/>
    <b v="0"/>
    <x v="4"/>
    <n v="1.6666666666666668E-3"/>
    <n v="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d v="2014-03-24T02:15:27"/>
    <n v="1393038927"/>
    <x v="3471"/>
    <b v="0"/>
    <n v="20"/>
    <b v="0"/>
    <x v="29"/>
    <n v="1.5900000000000001E-3"/>
    <n v="725.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d v="2014-07-03T03:00:00"/>
    <n v="1402343765"/>
    <x v="3472"/>
    <b v="0"/>
    <n v="3"/>
    <b v="0"/>
    <x v="28"/>
    <n v="1.5499999999999999E-3"/>
    <n v="1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d v="2015-09-28T06:35:34"/>
    <n v="1440830134"/>
    <x v="3473"/>
    <b v="0"/>
    <n v="6"/>
    <b v="0"/>
    <x v="12"/>
    <n v="1.5227272727272728E-3"/>
    <n v="170.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3474"/>
    <b v="0"/>
    <n v="3"/>
    <b v="0"/>
    <x v="12"/>
    <n v="1.5125E-3"/>
    <n v="30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d v="2016-04-10T07:54:24"/>
    <n v="1457686464"/>
    <x v="3475"/>
    <b v="0"/>
    <n v="4"/>
    <b v="0"/>
    <x v="29"/>
    <n v="1.5E-3"/>
    <n v="24.5"/>
  </r>
  <r>
    <n v="1149"/>
    <s v="The Floridian Food Truck"/>
    <s v="Bringing culturally diverse Floridian cuisine to the people!"/>
    <n v="50000"/>
    <n v="75"/>
    <x v="3"/>
    <s v="US"/>
    <s v="USD"/>
    <n v="1466096566"/>
    <d v="2016-06-16T17:02:46"/>
    <n v="1463504566"/>
    <x v="3476"/>
    <b v="0"/>
    <n v="2"/>
    <b v="0"/>
    <x v="37"/>
    <n v="1.5E-3"/>
    <n v="38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d v="2015-05-14T23:56:12"/>
    <n v="1426463772"/>
    <x v="3477"/>
    <b v="0"/>
    <n v="2"/>
    <b v="0"/>
    <x v="40"/>
    <n v="1.5E-3"/>
    <n v="38.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d v="2015-05-28T15:59:00"/>
    <n v="1430237094"/>
    <x v="3478"/>
    <b v="0"/>
    <n v="2"/>
    <b v="0"/>
    <x v="12"/>
    <n v="1.5E-3"/>
    <n v="38.5"/>
  </r>
  <r>
    <n v="2688"/>
    <s v="Mac N Cheez Food Truck"/>
    <s v="The amazing gourmet Mac N Cheez Food Truck Campaigne!"/>
    <n v="50000"/>
    <n v="74"/>
    <x v="3"/>
    <s v="US"/>
    <s v="USD"/>
    <n v="1424746800"/>
    <d v="2015-02-24T03:00:00"/>
    <n v="1422067870"/>
    <x v="3479"/>
    <b v="0"/>
    <n v="14"/>
    <b v="0"/>
    <x v="37"/>
    <n v="1.48E-3"/>
    <n v="4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3480"/>
    <b v="0"/>
    <n v="12"/>
    <b v="0"/>
    <x v="37"/>
    <n v="1.3849999999999999E-3"/>
    <n v="144.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d v="2016-11-20T18:48:47"/>
    <n v="1475776127"/>
    <x v="3481"/>
    <b v="0"/>
    <n v="2"/>
    <b v="0"/>
    <x v="28"/>
    <n v="1.3749999999999999E-3"/>
    <n v="6.5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d v="2015-02-18T03:26:31"/>
    <n v="1421637991"/>
    <x v="3482"/>
    <b v="0"/>
    <n v="2"/>
    <b v="0"/>
    <x v="35"/>
    <n v="1.3333333333333333E-3"/>
    <n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d v="2016-03-30T15:41:35"/>
    <n v="1456764095"/>
    <x v="3483"/>
    <b v="0"/>
    <n v="4"/>
    <b v="0"/>
    <x v="29"/>
    <n v="1.325E-3"/>
    <n v="28.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d v="2015-08-04T04:27:54"/>
    <n v="1435206474"/>
    <x v="3484"/>
    <b v="0"/>
    <n v="2"/>
    <b v="0"/>
    <x v="37"/>
    <n v="1.2999999999999999E-3"/>
    <n v="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3485"/>
    <b v="0"/>
    <n v="1"/>
    <b v="0"/>
    <x v="38"/>
    <n v="1.25E-3"/>
    <n v="1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d v="2013-08-10T13:15:20"/>
    <n v="1373548520"/>
    <x v="3486"/>
    <b v="0"/>
    <n v="1"/>
    <b v="0"/>
    <x v="28"/>
    <n v="1.25E-3"/>
    <n v="125.5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d v="2014-10-02T17:56:32"/>
    <n v="1407088592"/>
    <x v="3487"/>
    <b v="0"/>
    <n v="1"/>
    <b v="0"/>
    <x v="37"/>
    <n v="1.25E-3"/>
    <n v="50.5"/>
  </r>
  <r>
    <n v="1406"/>
    <s v="Man Down! Translation project"/>
    <s v="The White coat and the battle dress uniform"/>
    <n v="12000"/>
    <n v="15"/>
    <x v="3"/>
    <s v="IT"/>
    <s v="EUR"/>
    <n v="1449914400"/>
    <d v="2015-12-12T10:00:00"/>
    <n v="1445336607"/>
    <x v="3488"/>
    <b v="0"/>
    <n v="3"/>
    <b v="0"/>
    <x v="39"/>
    <n v="1.25E-3"/>
    <n v="9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d v="2015-07-26T16:00:58"/>
    <n v="1432742458"/>
    <x v="3489"/>
    <b v="0"/>
    <n v="1"/>
    <b v="0"/>
    <x v="24"/>
    <n v="1.25E-3"/>
    <n v="1"/>
  </r>
  <r>
    <n v="4000"/>
    <s v="The Escorts"/>
    <s v="An Enticing Trip into the World of Assisted Dying"/>
    <n v="8000"/>
    <n v="10"/>
    <x v="3"/>
    <s v="US"/>
    <s v="USD"/>
    <n v="1462631358"/>
    <d v="2016-05-07T14:29:18"/>
    <n v="1457450958"/>
    <x v="3490"/>
    <b v="0"/>
    <n v="1"/>
    <b v="0"/>
    <x v="4"/>
    <n v="1.25E-3"/>
    <n v="5.5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d v="2016-03-06T23:55:31"/>
    <n v="1452124531"/>
    <x v="3491"/>
    <b v="0"/>
    <n v="3"/>
    <b v="0"/>
    <x v="30"/>
    <n v="1.1999999999999999E-3"/>
    <n v="3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d v="2016-03-14T14:35:29"/>
    <n v="1455377729"/>
    <x v="3492"/>
    <b v="0"/>
    <n v="2"/>
    <b v="0"/>
    <x v="25"/>
    <n v="1.1999999999999999E-3"/>
    <n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d v="2015-02-26T03:19:55"/>
    <n v="1422328795"/>
    <x v="3493"/>
    <b v="0"/>
    <n v="3"/>
    <b v="0"/>
    <x v="12"/>
    <n v="1.1833333333333333E-3"/>
    <n v="3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d v="2013-08-15T10:43:28"/>
    <n v="1373971408"/>
    <x v="3494"/>
    <b v="0"/>
    <n v="1"/>
    <b v="0"/>
    <x v="26"/>
    <n v="1.1655011655011655E-3"/>
    <n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d v="2013-01-11T20:00:24"/>
    <n v="1355342424"/>
    <x v="3495"/>
    <b v="0"/>
    <n v="11"/>
    <b v="0"/>
    <x v="29"/>
    <n v="1.1199999999999999E-3"/>
    <n v="285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d v="2014-01-07T00:39:58"/>
    <n v="1386463198"/>
    <x v="3496"/>
    <b v="0"/>
    <n v="1"/>
    <b v="0"/>
    <x v="27"/>
    <n v="1.1111111111111111E-3"/>
    <n v="25.5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d v="2017-03-14T17:22:02"/>
    <n v="1486923722"/>
    <x v="3497"/>
    <b v="0"/>
    <n v="4"/>
    <b v="0"/>
    <x v="3"/>
    <n v="1.06E-3"/>
    <n v="28.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d v="2016-06-05T06:21:33"/>
    <n v="1462515693"/>
    <x v="3498"/>
    <b v="0"/>
    <n v="2"/>
    <b v="0"/>
    <x v="25"/>
    <n v="1.0499999999999999E-3"/>
    <n v="11.5"/>
  </r>
  <r>
    <n v="594"/>
    <s v="Unleashed Fitness"/>
    <s v="Creating a fitness site that will change the fitness game forever!"/>
    <n v="25000"/>
    <n v="26"/>
    <x v="3"/>
    <s v="US"/>
    <s v="USD"/>
    <n v="1460832206"/>
    <d v="2016-04-16T18:43:26"/>
    <n v="1458240206"/>
    <x v="3499"/>
    <b v="0"/>
    <n v="2"/>
    <b v="0"/>
    <x v="38"/>
    <n v="1.0399999999999999E-3"/>
    <n v="1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d v="2014-09-03T18:49:24"/>
    <n v="1407178164"/>
    <x v="3500"/>
    <b v="0"/>
    <n v="2"/>
    <b v="0"/>
    <x v="3"/>
    <n v="1.0399999999999999E-3"/>
    <n v="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d v="2016-09-21T05:45:04"/>
    <n v="1471844704"/>
    <x v="3501"/>
    <b v="0"/>
    <n v="2"/>
    <b v="0"/>
    <x v="39"/>
    <n v="1.0399999999999999E-3"/>
    <n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3502"/>
    <b v="0"/>
    <n v="1"/>
    <b v="0"/>
    <x v="36"/>
    <n v="1E-3"/>
    <n v="5.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3503"/>
    <b v="0"/>
    <n v="1"/>
    <b v="0"/>
    <x v="38"/>
    <n v="1E-3"/>
    <n v="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d v="2016-03-24T22:39:13"/>
    <n v="1456270753"/>
    <x v="3504"/>
    <b v="0"/>
    <n v="1"/>
    <b v="0"/>
    <x v="28"/>
    <n v="1E-3"/>
    <n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d v="2014-02-10T00:21:41"/>
    <n v="1389399701"/>
    <x v="3505"/>
    <b v="0"/>
    <n v="2"/>
    <b v="0"/>
    <x v="28"/>
    <n v="1E-3"/>
    <n v="6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d v="2016-04-14T14:34:00"/>
    <n v="1458336690"/>
    <x v="3506"/>
    <b v="0"/>
    <n v="1"/>
    <b v="0"/>
    <x v="28"/>
    <n v="1E-3"/>
    <n v="5.5"/>
  </r>
  <r>
    <n v="1128"/>
    <s v="Flying Turds"/>
    <s v="#havingfunFTW"/>
    <n v="1000"/>
    <n v="1"/>
    <x v="3"/>
    <s v="GB"/>
    <s v="GBP"/>
    <n v="1407425717"/>
    <d v="2014-08-07T15:35:17"/>
    <n v="1404833717"/>
    <x v="3507"/>
    <b v="0"/>
    <n v="1"/>
    <b v="0"/>
    <x v="25"/>
    <n v="1E-3"/>
    <n v="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d v="2014-11-13T20:18:47"/>
    <n v="1414351127"/>
    <x v="3508"/>
    <b v="0"/>
    <n v="1"/>
    <b v="0"/>
    <x v="37"/>
    <n v="1E-3"/>
    <n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d v="2015-02-08T21:58:29"/>
    <n v="1420840709"/>
    <x v="3509"/>
    <b v="0"/>
    <n v="2"/>
    <b v="0"/>
    <x v="39"/>
    <n v="1E-3"/>
    <n v="10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d v="2015-10-11T18:43:40"/>
    <n v="1441997020"/>
    <x v="3510"/>
    <b v="0"/>
    <n v="2"/>
    <b v="0"/>
    <x v="39"/>
    <n v="1E-3"/>
    <n v="8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d v="2012-09-07T07:51:00"/>
    <n v="1345062936"/>
    <x v="3511"/>
    <b v="0"/>
    <n v="1"/>
    <b v="0"/>
    <x v="26"/>
    <n v="1E-3"/>
    <n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d v="2016-05-04T19:58:52"/>
    <n v="1457297932"/>
    <x v="3512"/>
    <b v="0"/>
    <n v="1"/>
    <b v="0"/>
    <x v="21"/>
    <n v="1E-3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d v="2016-01-02T16:27:01"/>
    <n v="1447864021"/>
    <x v="3513"/>
    <b v="0"/>
    <n v="2"/>
    <b v="0"/>
    <x v="31"/>
    <n v="1E-3"/>
    <n v="2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d v="2016-08-15T12:44:52"/>
    <n v="1468673092"/>
    <x v="3514"/>
    <b v="0"/>
    <n v="2"/>
    <b v="0"/>
    <x v="12"/>
    <n v="1E-3"/>
    <n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d v="2016-05-27T13:12:00"/>
    <n v="1463648360"/>
    <x v="3515"/>
    <b v="0"/>
    <n v="1"/>
    <b v="0"/>
    <x v="12"/>
    <n v="1E-3"/>
    <n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d v="2016-11-22T00:17:18"/>
    <n v="1477178238"/>
    <x v="3516"/>
    <b v="0"/>
    <n v="1"/>
    <b v="0"/>
    <x v="20"/>
    <n v="1E-3"/>
    <n v="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d v="2014-10-07T04:30:00"/>
    <n v="1412328979"/>
    <x v="3517"/>
    <b v="0"/>
    <n v="1"/>
    <b v="0"/>
    <x v="4"/>
    <n v="1E-3"/>
    <n v="3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3518"/>
    <b v="0"/>
    <n v="3"/>
    <b v="0"/>
    <x v="5"/>
    <n v="9.9200000000000004E-4"/>
    <n v="63.5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d v="2016-05-18T20:22:15"/>
    <n v="1461874935"/>
    <x v="3519"/>
    <b v="0"/>
    <n v="1"/>
    <b v="0"/>
    <x v="28"/>
    <n v="9.900990099009901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d v="2015-10-26T18:58:10"/>
    <n v="1440701890"/>
    <x v="3520"/>
    <b v="0"/>
    <n v="1"/>
    <b v="0"/>
    <x v="4"/>
    <n v="9.6153846153846159E-4"/>
    <n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3521"/>
    <b v="0"/>
    <n v="5"/>
    <b v="0"/>
    <x v="5"/>
    <n v="9.5E-4"/>
    <n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3522"/>
    <b v="0"/>
    <n v="4"/>
    <b v="0"/>
    <x v="5"/>
    <n v="9.2857142857142856E-4"/>
    <n v="47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d v="2015-02-17T01:40:47"/>
    <n v="1421545247"/>
    <x v="3523"/>
    <b v="0"/>
    <n v="2"/>
    <b v="0"/>
    <x v="38"/>
    <n v="9.0666666666666662E-4"/>
    <n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d v="2015-10-29T21:40:48"/>
    <n v="1443562848"/>
    <x v="3524"/>
    <b v="0"/>
    <n v="1"/>
    <b v="0"/>
    <x v="38"/>
    <n v="8.9999999999999998E-4"/>
    <n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d v="2016-03-10T13:42:39"/>
    <n v="1455025359"/>
    <x v="3525"/>
    <b v="0"/>
    <n v="3"/>
    <b v="0"/>
    <x v="12"/>
    <n v="8.8000000000000003E-4"/>
    <n v="12.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d v="2015-10-17T16:01:55"/>
    <n v="1441209715"/>
    <x v="3526"/>
    <b v="0"/>
    <n v="2"/>
    <b v="0"/>
    <x v="38"/>
    <n v="8.6666666666666663E-4"/>
    <n v="2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3527"/>
    <b v="0"/>
    <n v="2"/>
    <b v="0"/>
    <x v="23"/>
    <n v="8.571428571428571E-4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3528"/>
    <b v="0"/>
    <n v="1"/>
    <b v="0"/>
    <x v="38"/>
    <n v="8.3340278356529708E-4"/>
    <n v="5.5"/>
  </r>
  <r>
    <n v="1086"/>
    <s v="Cyber Universe Online"/>
    <s v="Humanity's future in the Galaxy"/>
    <n v="18000"/>
    <n v="15"/>
    <x v="3"/>
    <s v="US"/>
    <s v="USD"/>
    <n v="1408913291"/>
    <d v="2014-08-24T20:48:11"/>
    <n v="1406321291"/>
    <x v="3529"/>
    <b v="0"/>
    <n v="2"/>
    <b v="0"/>
    <x v="29"/>
    <n v="8.3333333333333339E-4"/>
    <n v="8.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3530"/>
    <b v="0"/>
    <n v="2"/>
    <b v="0"/>
    <x v="22"/>
    <n v="8.0000000000000004E-4"/>
    <n v="2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d v="2016-05-14T21:03:57"/>
    <n v="1458075837"/>
    <x v="3531"/>
    <b v="0"/>
    <n v="2"/>
    <b v="0"/>
    <x v="4"/>
    <n v="8.0000000000000004E-4"/>
    <n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d v="2015-07-14T23:00:15"/>
    <n v="1434322815"/>
    <x v="3532"/>
    <b v="0"/>
    <n v="1"/>
    <b v="0"/>
    <x v="4"/>
    <n v="8.0000000000000004E-4"/>
    <n v="8.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d v="2014-09-21T19:48:38"/>
    <n v="1407440918"/>
    <x v="3533"/>
    <b v="0"/>
    <n v="5"/>
    <b v="0"/>
    <x v="40"/>
    <n v="7.8181818181818181E-4"/>
    <n v="45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d v="2014-09-25T21:43:11"/>
    <n v="1409089391"/>
    <x v="3534"/>
    <b v="0"/>
    <n v="1"/>
    <b v="0"/>
    <x v="24"/>
    <n v="7.5000000000000002E-4"/>
    <n v="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d v="2014-10-24T04:00:00"/>
    <n v="1408962270"/>
    <x v="3535"/>
    <b v="0"/>
    <n v="26"/>
    <b v="0"/>
    <x v="9"/>
    <n v="7.407407407407407E-4"/>
    <n v="3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d v="2016-04-17T20:43:31"/>
    <n v="1458333811"/>
    <x v="3536"/>
    <b v="0"/>
    <n v="2"/>
    <b v="0"/>
    <x v="4"/>
    <n v="7.3333333333333334E-4"/>
    <n v="6.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3537"/>
    <b v="0"/>
    <n v="1"/>
    <b v="0"/>
    <x v="38"/>
    <n v="7.1428571428571429E-4"/>
    <n v="1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d v="2015-10-16T16:35:52"/>
    <n v="1442421352"/>
    <x v="3538"/>
    <b v="0"/>
    <n v="2"/>
    <b v="0"/>
    <x v="12"/>
    <n v="6.9999999999999999E-4"/>
    <n v="88.5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d v="2012-04-17T00:31:00"/>
    <n v="1330733022"/>
    <x v="3539"/>
    <b v="0"/>
    <n v="2"/>
    <b v="0"/>
    <x v="28"/>
    <n v="6.9230769230769226E-4"/>
    <n v="23.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d v="2016-09-03T16:34:37"/>
    <n v="1467736477"/>
    <x v="3540"/>
    <b v="0"/>
    <n v="5"/>
    <b v="0"/>
    <x v="30"/>
    <n v="6.8999999999999997E-4"/>
    <n v="17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d v="2014-02-05T19:58:17"/>
    <n v="1389038297"/>
    <x v="3541"/>
    <b v="0"/>
    <n v="4"/>
    <b v="0"/>
    <x v="29"/>
    <n v="6.8000000000000005E-4"/>
    <n v="27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d v="2014-06-29T06:13:01"/>
    <n v="1402294381"/>
    <x v="3542"/>
    <b v="0"/>
    <n v="1"/>
    <b v="0"/>
    <x v="20"/>
    <n v="6.6666666666666664E-4"/>
    <n v="3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d v="2014-10-23T15:16:31"/>
    <n v="1411485391"/>
    <x v="3543"/>
    <b v="0"/>
    <n v="1"/>
    <b v="0"/>
    <x v="4"/>
    <n v="6.6666666666666664E-4"/>
    <n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3544"/>
    <b v="0"/>
    <n v="3"/>
    <b v="0"/>
    <x v="38"/>
    <n v="6.4999999999999997E-4"/>
    <n v="2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d v="2011-11-13T16:22:07"/>
    <n v="1316013727"/>
    <x v="3545"/>
    <b v="0"/>
    <n v="1"/>
    <b v="0"/>
    <x v="28"/>
    <n v="6.4102564102564103E-4"/>
    <n v="1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d v="2015-01-01T08:20:26"/>
    <n v="1417508426"/>
    <x v="3546"/>
    <b v="0"/>
    <n v="1"/>
    <b v="0"/>
    <x v="25"/>
    <n v="6.2500000000000001E-4"/>
    <n v="3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d v="2015-03-08T15:16:00"/>
    <n v="1423769402"/>
    <x v="3547"/>
    <b v="0"/>
    <n v="2"/>
    <b v="0"/>
    <x v="38"/>
    <n v="6.2E-4"/>
    <n v="16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d v="2015-07-22T13:02:10"/>
    <n v="1434978130"/>
    <x v="3548"/>
    <b v="0"/>
    <n v="2"/>
    <b v="0"/>
    <x v="38"/>
    <n v="6.0999999999999997E-4"/>
    <n v="3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3549"/>
    <b v="0"/>
    <n v="2"/>
    <b v="0"/>
    <x v="38"/>
    <n v="5.9999999999999995E-4"/>
    <n v="2.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d v="2015-08-01T14:00:00"/>
    <n v="1433254875"/>
    <x v="3550"/>
    <b v="0"/>
    <n v="6"/>
    <b v="0"/>
    <x v="20"/>
    <n v="5.9999999999999995E-4"/>
    <n v="90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d v="2013-10-19T12:13:06"/>
    <n v="1379592786"/>
    <x v="3551"/>
    <b v="0"/>
    <n v="4"/>
    <b v="0"/>
    <x v="29"/>
    <n v="5.9612499999999998E-4"/>
    <n v="25.84499999999999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d v="2014-09-25T16:24:24"/>
    <n v="1408983864"/>
    <x v="3552"/>
    <b v="0"/>
    <n v="2"/>
    <b v="0"/>
    <x v="37"/>
    <n v="5.8333333333333338E-4"/>
    <n v="18.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3553"/>
    <b v="0"/>
    <n v="5"/>
    <b v="0"/>
    <x v="22"/>
    <n v="5.5999999999999995E-4"/>
    <n v="72.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554"/>
    <b v="0"/>
    <n v="1"/>
    <b v="0"/>
    <x v="20"/>
    <n v="5.5555555555555556E-4"/>
    <n v="5.5"/>
  </r>
  <r>
    <n v="2691"/>
    <s v="Cook"/>
    <s v="A Great New local Food Truck serving up ethnic fusion inspired eats in Ottawa."/>
    <n v="65000"/>
    <n v="35"/>
    <x v="3"/>
    <s v="CA"/>
    <s v="CAD"/>
    <n v="1431278557"/>
    <d v="2015-05-10T17:22:37"/>
    <n v="1427390557"/>
    <x v="3555"/>
    <b v="0"/>
    <n v="2"/>
    <b v="0"/>
    <x v="37"/>
    <n v="5.3846153846153844E-4"/>
    <n v="18.5"/>
  </r>
  <r>
    <n v="3108"/>
    <s v="Funding a home for our Children's Theater"/>
    <s v="We need a permanent home for the theater!"/>
    <n v="50000"/>
    <n v="26"/>
    <x v="3"/>
    <s v="US"/>
    <s v="USD"/>
    <n v="1430234394"/>
    <d v="2015-04-28T15:19:54"/>
    <n v="1425053994"/>
    <x v="3556"/>
    <b v="0"/>
    <n v="2"/>
    <b v="0"/>
    <x v="12"/>
    <n v="5.1999999999999995E-4"/>
    <n v="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3557"/>
    <b v="0"/>
    <n v="6"/>
    <b v="0"/>
    <x v="5"/>
    <n v="5.1000000000000004E-4"/>
    <n v="28.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3558"/>
    <b v="0"/>
    <n v="1"/>
    <b v="0"/>
    <x v="23"/>
    <n v="5.0000000000000001E-4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3559"/>
    <b v="0"/>
    <n v="1"/>
    <b v="0"/>
    <x v="38"/>
    <n v="5.0000000000000001E-4"/>
    <n v="25.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d v="2016-11-05T22:11:52"/>
    <n v="1475791912"/>
    <x v="3560"/>
    <b v="0"/>
    <n v="1"/>
    <b v="0"/>
    <x v="25"/>
    <n v="5.0000000000000001E-4"/>
    <n v="5.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d v="2016-03-14T09:24:43"/>
    <n v="1455359083"/>
    <x v="3561"/>
    <b v="0"/>
    <n v="1"/>
    <b v="0"/>
    <x v="35"/>
    <n v="5.0000000000000001E-4"/>
    <n v="1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d v="2014-12-08T23:21:27"/>
    <n v="1415488887"/>
    <x v="3562"/>
    <b v="0"/>
    <n v="2"/>
    <b v="0"/>
    <x v="29"/>
    <n v="5.0000000000000001E-4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d v="2015-03-27T00:05:32"/>
    <n v="1424826332"/>
    <x v="3563"/>
    <b v="0"/>
    <n v="1"/>
    <b v="0"/>
    <x v="12"/>
    <n v="5.0000000000000001E-4"/>
    <n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d v="2017-03-27T04:36:00"/>
    <n v="1488038674"/>
    <x v="3564"/>
    <b v="0"/>
    <n v="1"/>
    <b v="0"/>
    <x v="21"/>
    <n v="5.0000000000000001E-4"/>
    <n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d v="2014-03-02T19:01:17"/>
    <n v="1390330877"/>
    <x v="3565"/>
    <b v="0"/>
    <n v="7"/>
    <b v="0"/>
    <x v="29"/>
    <n v="4.6999999999999999E-4"/>
    <n v="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3566"/>
    <b v="0"/>
    <n v="1"/>
    <b v="0"/>
    <x v="38"/>
    <n v="4.5454545454545455E-4"/>
    <n v="5.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d v="2014-07-19T03:43:24"/>
    <n v="1403149404"/>
    <x v="3567"/>
    <b v="0"/>
    <n v="4"/>
    <b v="0"/>
    <x v="40"/>
    <n v="4.3333333333333331E-4"/>
    <n v="34.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d v="2016-07-14T18:12:00"/>
    <n v="1466188338"/>
    <x v="3568"/>
    <b v="0"/>
    <n v="6"/>
    <b v="0"/>
    <x v="29"/>
    <n v="4.0999999999999999E-4"/>
    <n v="23.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3569"/>
    <b v="0"/>
    <n v="1"/>
    <b v="0"/>
    <x v="38"/>
    <n v="4.0000000000000002E-4"/>
    <n v="1.5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d v="2015-08-16T14:06:41"/>
    <n v="1437142547"/>
    <x v="3570"/>
    <b v="0"/>
    <n v="1"/>
    <b v="0"/>
    <x v="30"/>
    <n v="4.0000000000000002E-4"/>
    <n v="10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d v="2016-10-26T19:20:04"/>
    <n v="1474917604"/>
    <x v="3571"/>
    <b v="0"/>
    <n v="1"/>
    <b v="0"/>
    <x v="3"/>
    <n v="4.0000000000000002E-4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d v="2016-01-08T04:53:10"/>
    <n v="1449636790"/>
    <x v="3572"/>
    <b v="0"/>
    <n v="1"/>
    <b v="0"/>
    <x v="29"/>
    <n v="4.0000000000000002E-4"/>
    <n v="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d v="2014-09-09T16:12:03"/>
    <n v="1405095123"/>
    <x v="3573"/>
    <b v="0"/>
    <n v="1"/>
    <b v="0"/>
    <x v="4"/>
    <n v="4.0000000000000002E-4"/>
    <n v="10.5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d v="2014-07-30T01:19:32"/>
    <n v="1404523172"/>
    <x v="3574"/>
    <b v="0"/>
    <n v="2"/>
    <b v="0"/>
    <x v="12"/>
    <n v="4.0000000000000002E-4"/>
    <n v="6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d v="2017-02-19T00:45:19"/>
    <n v="1484009119"/>
    <x v="3575"/>
    <b v="0"/>
    <n v="1"/>
    <b v="0"/>
    <x v="12"/>
    <n v="4.0000000000000002E-4"/>
    <n v="5.5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d v="2014-06-25T21:00:00"/>
    <n v="1401485207"/>
    <x v="3576"/>
    <b v="0"/>
    <n v="1"/>
    <b v="0"/>
    <x v="4"/>
    <n v="4.0000000000000002E-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d v="2016-02-28T00:00:00"/>
    <n v="1454280186"/>
    <x v="3577"/>
    <b v="0"/>
    <n v="1"/>
    <b v="0"/>
    <x v="4"/>
    <n v="4.0000000000000002E-4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d v="2015-05-29T04:27:33"/>
    <n v="1430281653"/>
    <x v="3578"/>
    <b v="0"/>
    <n v="1"/>
    <b v="0"/>
    <x v="29"/>
    <n v="3.8464497269020693E-4"/>
    <n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d v="2016-01-29T14:46:10"/>
    <n v="1448894770"/>
    <x v="3579"/>
    <b v="0"/>
    <n v="2"/>
    <b v="0"/>
    <x v="37"/>
    <n v="3.8461538461538462E-4"/>
    <n v="23.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d v="2012-06-09T20:20:08"/>
    <n v="1334089208"/>
    <x v="3580"/>
    <b v="0"/>
    <n v="10"/>
    <b v="0"/>
    <x v="29"/>
    <n v="3.5704000000000004E-4"/>
    <n v="94.26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d v="2016-05-05T03:04:53"/>
    <n v="1459825493"/>
    <x v="3581"/>
    <b v="0"/>
    <n v="3"/>
    <b v="0"/>
    <x v="4"/>
    <n v="3.5E-4"/>
    <n v="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d v="2016-04-03T00:10:00"/>
    <n v="1456441429"/>
    <x v="3582"/>
    <b v="0"/>
    <n v="1"/>
    <b v="0"/>
    <x v="21"/>
    <n v="3.4722222222222224E-4"/>
    <n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3583"/>
    <b v="0"/>
    <n v="1"/>
    <b v="0"/>
    <x v="22"/>
    <n v="3.3333333333333332E-4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d v="2016-09-22T21:47:47"/>
    <n v="1471988867"/>
    <x v="3584"/>
    <b v="0"/>
    <n v="1"/>
    <b v="0"/>
    <x v="38"/>
    <n v="3.3333333333333332E-4"/>
    <n v="1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d v="2014-12-31T17:05:38"/>
    <n v="1417453538"/>
    <x v="3585"/>
    <b v="0"/>
    <n v="2"/>
    <b v="0"/>
    <x v="34"/>
    <n v="3.3333333333333332E-4"/>
    <n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d v="2015-03-02T21:16:00"/>
    <n v="1422393234"/>
    <x v="3586"/>
    <b v="0"/>
    <n v="1"/>
    <b v="0"/>
    <x v="34"/>
    <n v="3.3333333333333332E-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d v="2015-04-05T11:00:00"/>
    <n v="1423520177"/>
    <x v="3587"/>
    <b v="0"/>
    <n v="1"/>
    <b v="0"/>
    <x v="21"/>
    <n v="3.3333333333333332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d v="2014-11-29T21:19:50"/>
    <n v="1414700390"/>
    <x v="3588"/>
    <b v="0"/>
    <n v="1"/>
    <b v="0"/>
    <x v="20"/>
    <n v="3.3333333333333332E-4"/>
    <n v="1"/>
  </r>
  <r>
    <n v="3132"/>
    <s v="A Bite of a Snake Play"/>
    <s v="Smells Like Money, Drips Like Honey, Taste Like Mocha, Better Run AWAY"/>
    <n v="30000"/>
    <n v="10"/>
    <x v="2"/>
    <s v="US"/>
    <s v="USD"/>
    <n v="1492759460"/>
    <d v="2017-04-21T07:24:20"/>
    <n v="1487579060"/>
    <x v="3589"/>
    <b v="0"/>
    <n v="1"/>
    <b v="0"/>
    <x v="4"/>
    <n v="3.3333333333333332E-4"/>
    <n v="5.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d v="2017-02-17T07:53:49"/>
    <n v="1484726029"/>
    <x v="3590"/>
    <b v="0"/>
    <n v="1"/>
    <b v="0"/>
    <x v="28"/>
    <n v="3.0303030303030303E-4"/>
    <n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d v="2016-11-02T21:31:32"/>
    <n v="1475530292"/>
    <x v="3591"/>
    <b v="0"/>
    <n v="2"/>
    <b v="0"/>
    <x v="38"/>
    <n v="2.9999999999999997E-4"/>
    <n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d v="2014-08-12T02:47:07"/>
    <n v="1402627627"/>
    <x v="3592"/>
    <b v="0"/>
    <n v="2"/>
    <b v="0"/>
    <x v="3"/>
    <n v="2.9999999999999997E-4"/>
    <n v="8.5"/>
  </r>
  <r>
    <n v="3904"/>
    <s v="Black America from Prophets to Pimps"/>
    <s v="A play that will cover 4000 years of black history."/>
    <n v="10000"/>
    <n v="3"/>
    <x v="3"/>
    <s v="US"/>
    <s v="USD"/>
    <n v="1429074240"/>
    <d v="2015-04-15T05:04:00"/>
    <n v="1427866200"/>
    <x v="3593"/>
    <b v="0"/>
    <n v="2"/>
    <b v="0"/>
    <x v="4"/>
    <n v="2.9999999999999997E-4"/>
    <n v="2.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d v="2016-05-27T22:04:00"/>
    <n v="1463090149"/>
    <x v="3594"/>
    <b v="0"/>
    <n v="1"/>
    <b v="0"/>
    <x v="37"/>
    <n v="2.8571428571428574E-4"/>
    <n v="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d v="2015-02-19T19:47:59"/>
    <n v="1422992879"/>
    <x v="3595"/>
    <b v="0"/>
    <n v="2"/>
    <b v="0"/>
    <x v="28"/>
    <n v="2.740447957839262E-4"/>
    <n v="1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d v="2016-01-30T19:46:42"/>
    <n v="1449863202"/>
    <x v="3596"/>
    <b v="0"/>
    <n v="1"/>
    <b v="0"/>
    <x v="26"/>
    <n v="2.631578947368421E-4"/>
    <n v="5.5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d v="2014-09-01T20:09:38"/>
    <n v="1406578178"/>
    <x v="3597"/>
    <b v="0"/>
    <n v="2"/>
    <b v="0"/>
    <x v="4"/>
    <n v="2.5999999999999998E-4"/>
    <n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d v="2015-03-14T15:00:00"/>
    <n v="1421343743"/>
    <x v="3598"/>
    <b v="0"/>
    <n v="1"/>
    <b v="0"/>
    <x v="37"/>
    <n v="2.5000000000000001E-4"/>
    <n v="3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d v="2015-09-20T19:05:56"/>
    <n v="1437591956"/>
    <x v="3599"/>
    <b v="0"/>
    <n v="1"/>
    <b v="0"/>
    <x v="12"/>
    <n v="2.5000000000000001E-4"/>
    <n v="1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d v="2016-07-08T23:25:54"/>
    <n v="1464045954"/>
    <x v="3600"/>
    <b v="0"/>
    <n v="1"/>
    <b v="0"/>
    <x v="4"/>
    <n v="2.5000000000000001E-4"/>
    <n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d v="2015-08-03T04:27:37"/>
    <n v="1435552057"/>
    <x v="3601"/>
    <b v="0"/>
    <n v="1"/>
    <b v="0"/>
    <x v="37"/>
    <n v="2.4000000000000001E-4"/>
    <n v="15.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d v="2014-08-09T00:48:54"/>
    <n v="1404953334"/>
    <x v="3602"/>
    <b v="0"/>
    <n v="1"/>
    <b v="0"/>
    <x v="31"/>
    <n v="2.3529411764705883E-4"/>
    <n v="5.5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d v="2015-06-14T19:19:00"/>
    <n v="1429287900"/>
    <x v="3603"/>
    <b v="0"/>
    <n v="7"/>
    <b v="0"/>
    <x v="12"/>
    <n v="2.3035714285714285E-4"/>
    <n v="326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d v="2015-05-08T00:52:36"/>
    <n v="1428454356"/>
    <x v="3604"/>
    <b v="0"/>
    <n v="1"/>
    <b v="0"/>
    <x v="21"/>
    <n v="2.2222222222222223E-4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d v="2015-12-13T06:47:40"/>
    <n v="1447397260"/>
    <x v="3605"/>
    <b v="0"/>
    <n v="1"/>
    <b v="0"/>
    <x v="38"/>
    <n v="2.0833333333333335E-4"/>
    <n v="25.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3606"/>
    <b v="0"/>
    <n v="1"/>
    <b v="0"/>
    <x v="38"/>
    <n v="2.0000000000000001E-4"/>
    <n v="45.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3607"/>
    <b v="0"/>
    <n v="1"/>
    <b v="0"/>
    <x v="38"/>
    <n v="2.0000000000000001E-4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d v="2016-07-14T16:25:33"/>
    <n v="1465921533"/>
    <x v="3608"/>
    <b v="0"/>
    <n v="1"/>
    <b v="0"/>
    <x v="38"/>
    <n v="2.0000000000000001E-4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d v="2016-02-11T16:18:30"/>
    <n v="1453997910"/>
    <x v="3609"/>
    <b v="0"/>
    <n v="1"/>
    <b v="0"/>
    <x v="29"/>
    <n v="2.0000000000000001E-4"/>
    <n v="1"/>
  </r>
  <r>
    <n v="2418"/>
    <s v="Mexican food truck"/>
    <s v="I want to start my food truck business."/>
    <n v="25000"/>
    <n v="5"/>
    <x v="3"/>
    <s v="US"/>
    <s v="USD"/>
    <n v="1427225644"/>
    <d v="2015-03-24T19:34:04"/>
    <n v="1422045244"/>
    <x v="3610"/>
    <b v="0"/>
    <n v="5"/>
    <b v="0"/>
    <x v="37"/>
    <n v="2.0000000000000001E-4"/>
    <n v="5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d v="2015-04-27T15:42:10"/>
    <n v="1424968930"/>
    <x v="3611"/>
    <b v="0"/>
    <n v="1"/>
    <b v="0"/>
    <x v="37"/>
    <n v="2.0000000000000001E-4"/>
    <n v="5.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d v="2014-09-06T22:08:59"/>
    <n v="1404857339"/>
    <x v="3612"/>
    <b v="0"/>
    <n v="2"/>
    <b v="0"/>
    <x v="4"/>
    <n v="2.0000000000000001E-4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d v="2015-03-08T16:50:03"/>
    <n v="1423245003"/>
    <x v="3613"/>
    <b v="0"/>
    <n v="1"/>
    <b v="0"/>
    <x v="4"/>
    <n v="2.0000000000000001E-4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d v="2014-08-21T04:49:49"/>
    <n v="1406004589"/>
    <x v="3614"/>
    <b v="0"/>
    <n v="1"/>
    <b v="0"/>
    <x v="4"/>
    <n v="2.0000000000000001E-4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d v="2014-12-27T01:40:44"/>
    <n v="1414456844"/>
    <x v="3615"/>
    <b v="0"/>
    <n v="7"/>
    <b v="0"/>
    <x v="12"/>
    <n v="1.8799999999999999E-4"/>
    <n v="191.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d v="2015-04-05T03:40:47"/>
    <n v="1423024847"/>
    <x v="3616"/>
    <b v="0"/>
    <n v="1"/>
    <b v="0"/>
    <x v="4"/>
    <n v="1.8181818181818181E-4"/>
    <n v="10.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d v="2015-01-28T22:14:52"/>
    <n v="1419891292"/>
    <x v="3617"/>
    <b v="0"/>
    <n v="4"/>
    <b v="0"/>
    <x v="29"/>
    <n v="1.7647058823529413E-4"/>
    <n v="8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d v="2016-10-02T18:04:46"/>
    <n v="1472839486"/>
    <x v="3618"/>
    <b v="0"/>
    <n v="3"/>
    <b v="0"/>
    <x v="3"/>
    <n v="1.7142857142857143E-4"/>
    <n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d v="2013-03-23T12:19:23"/>
    <n v="1361884763"/>
    <x v="3619"/>
    <b v="0"/>
    <n v="1"/>
    <b v="0"/>
    <x v="28"/>
    <n v="1.6666666666666666E-4"/>
    <n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d v="2016-06-03T07:38:40"/>
    <n v="1461051520"/>
    <x v="3620"/>
    <b v="0"/>
    <n v="1"/>
    <b v="0"/>
    <x v="39"/>
    <n v="1.6666666666666666E-4"/>
    <n v="1"/>
  </r>
  <r>
    <n v="2421"/>
    <s v="hot dog cart"/>
    <s v="help me start Merrill's first hot dog cart in this empty lot"/>
    <n v="6000"/>
    <n v="1"/>
    <x v="3"/>
    <s v="US"/>
    <s v="USD"/>
    <n v="1424536196"/>
    <d v="2015-02-21T16:29:56"/>
    <n v="1421944196"/>
    <x v="3621"/>
    <b v="0"/>
    <n v="1"/>
    <b v="0"/>
    <x v="37"/>
    <n v="1.6666666666666666E-4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d v="2015-08-24T10:33:16"/>
    <n v="1437820396"/>
    <x v="3622"/>
    <b v="0"/>
    <n v="1"/>
    <b v="0"/>
    <x v="4"/>
    <n v="1.6666666666666666E-4"/>
    <n v="1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d v="2016-05-20T08:59:00"/>
    <n v="1459414740"/>
    <x v="3623"/>
    <b v="0"/>
    <n v="3"/>
    <b v="0"/>
    <x v="12"/>
    <n v="1.6666666666666666E-4"/>
    <n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d v="2016-10-30T01:46:00"/>
    <n v="1476549262"/>
    <x v="3624"/>
    <b v="0"/>
    <n v="2"/>
    <b v="0"/>
    <x v="12"/>
    <n v="1.6666666666666666E-4"/>
    <n v="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d v="2016-06-28T23:15:33"/>
    <n v="1465427733"/>
    <x v="3625"/>
    <b v="0"/>
    <n v="2"/>
    <b v="0"/>
    <x v="25"/>
    <n v="1.6249999999999999E-4"/>
    <n v="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d v="2016-04-16T20:08:40"/>
    <n v="1455656920"/>
    <x v="3626"/>
    <b v="0"/>
    <n v="1"/>
    <b v="0"/>
    <x v="30"/>
    <n v="1.5873015873015873E-4"/>
    <n v="1"/>
  </r>
  <r>
    <n v="1447"/>
    <s v="Indian Language Dictionary"/>
    <s v="I'm creating a dictionary of multiple Indian languages."/>
    <n v="500000"/>
    <n v="75"/>
    <x v="3"/>
    <s v="US"/>
    <s v="USD"/>
    <n v="1467999134"/>
    <d v="2016-07-08T17:32:14"/>
    <n v="1465407134"/>
    <x v="3627"/>
    <b v="0"/>
    <n v="3"/>
    <b v="0"/>
    <x v="39"/>
    <n v="1.4999999999999999E-4"/>
    <n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3628"/>
    <b v="0"/>
    <n v="1"/>
    <b v="0"/>
    <x v="22"/>
    <n v="1.4285714285714287E-4"/>
    <n v="5.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d v="2015-03-08T05:14:57"/>
    <n v="1423199697"/>
    <x v="3629"/>
    <b v="0"/>
    <n v="2"/>
    <b v="0"/>
    <x v="37"/>
    <n v="1.4285714285714287E-4"/>
    <n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d v="2015-07-19T18:44:23"/>
    <n v="1434739463"/>
    <x v="3630"/>
    <b v="0"/>
    <n v="1"/>
    <b v="0"/>
    <x v="4"/>
    <n v="1.4285714285714287E-4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d v="2015-09-24T19:09:25"/>
    <n v="1440529765"/>
    <x v="3631"/>
    <b v="0"/>
    <n v="2"/>
    <b v="0"/>
    <x v="19"/>
    <n v="1.3750000000000001E-4"/>
    <n v="55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d v="2015-02-28T20:17:35"/>
    <n v="1422562655"/>
    <x v="3632"/>
    <b v="0"/>
    <n v="3"/>
    <b v="0"/>
    <x v="24"/>
    <n v="1.3636363636363637E-4"/>
    <n v="3"/>
  </r>
  <r>
    <n v="589"/>
    <s v="Get Neighborly"/>
    <s v="Services closer than you think..."/>
    <n v="7500"/>
    <n v="1"/>
    <x v="3"/>
    <s v="US"/>
    <s v="USD"/>
    <n v="1436366699"/>
    <d v="2015-07-08T14:44:59"/>
    <n v="1435070699"/>
    <x v="3633"/>
    <b v="0"/>
    <n v="1"/>
    <b v="0"/>
    <x v="38"/>
    <n v="1.3333333333333334E-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d v="2014-12-13T22:49:25"/>
    <n v="1415918965"/>
    <x v="3634"/>
    <b v="0"/>
    <n v="1"/>
    <b v="0"/>
    <x v="24"/>
    <n v="1.3333333333333334E-4"/>
    <n v="1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d v="2014-12-31T16:54:50"/>
    <n v="1417452890"/>
    <x v="3635"/>
    <b v="0"/>
    <n v="1"/>
    <b v="0"/>
    <x v="37"/>
    <n v="1.3333333333333334E-4"/>
    <n v="4.5"/>
  </r>
  <r>
    <n v="3862"/>
    <s v="The Container Play"/>
    <s v="The hit immersive theatre experience of England comes to Corpus Christi!"/>
    <n v="7500"/>
    <n v="1"/>
    <x v="3"/>
    <s v="US"/>
    <s v="USD"/>
    <n v="1473699540"/>
    <d v="2016-09-12T16:59:00"/>
    <n v="1472451356"/>
    <x v="3636"/>
    <b v="0"/>
    <n v="1"/>
    <b v="0"/>
    <x v="4"/>
    <n v="1.3333333333333334E-4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d v="2014-08-09T22:43:42"/>
    <n v="1405032222"/>
    <x v="3637"/>
    <b v="0"/>
    <n v="4"/>
    <b v="0"/>
    <x v="3"/>
    <n v="1.2375123751237513E-4"/>
    <n v="7.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d v="2015-11-27T21:40:04"/>
    <n v="1443472804"/>
    <x v="3638"/>
    <b v="0"/>
    <n v="2"/>
    <b v="0"/>
    <x v="28"/>
    <n v="1.2E-4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d v="2014-12-17T18:30:45"/>
    <n v="1416249045"/>
    <x v="3639"/>
    <b v="0"/>
    <n v="3"/>
    <b v="0"/>
    <x v="38"/>
    <n v="1.2E-4"/>
    <n v="7.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d v="2016-03-13T21:25:16"/>
    <n v="1455315916"/>
    <x v="3640"/>
    <b v="0"/>
    <n v="5"/>
    <b v="0"/>
    <x v="29"/>
    <n v="1.16E-4"/>
    <n v="17"/>
  </r>
  <r>
    <n v="578"/>
    <s v="weBuy Crowdsourced Shopping"/>
    <s v="weBuy trade built on technology and Crowd Sourced Power"/>
    <n v="125000"/>
    <n v="14"/>
    <x v="3"/>
    <s v="GB"/>
    <s v="GBP"/>
    <n v="1441633993"/>
    <d v="2015-09-07T13:53:13"/>
    <n v="1439560393"/>
    <x v="3641"/>
    <b v="0"/>
    <n v="7"/>
    <b v="0"/>
    <x v="38"/>
    <n v="1.12E-4"/>
    <n v="10.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d v="2015-03-19T21:31:27"/>
    <n v="1424212287"/>
    <x v="3642"/>
    <b v="0"/>
    <n v="1"/>
    <b v="0"/>
    <x v="38"/>
    <n v="1.1111111111111112E-4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d v="2014-11-25T19:46:00"/>
    <n v="1413527001"/>
    <x v="3643"/>
    <b v="0"/>
    <n v="1"/>
    <b v="0"/>
    <x v="4"/>
    <n v="1.1111111111111112E-4"/>
    <n v="10.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3644"/>
    <b v="0"/>
    <n v="2"/>
    <b v="0"/>
    <x v="39"/>
    <n v="1.0554089709762533E-4"/>
    <n v="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d v="2014-07-02T16:29:55"/>
    <n v="1401726595"/>
    <x v="3645"/>
    <b v="0"/>
    <n v="1"/>
    <b v="0"/>
    <x v="30"/>
    <n v="1E-4"/>
    <n v="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d v="2015-08-04T22:15:35"/>
    <n v="1433542535"/>
    <x v="3646"/>
    <b v="0"/>
    <n v="2"/>
    <b v="0"/>
    <x v="30"/>
    <n v="1E-4"/>
    <n v="6.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d v="2016-03-23T11:52:07"/>
    <n v="1456145527"/>
    <x v="3647"/>
    <b v="0"/>
    <n v="1"/>
    <b v="0"/>
    <x v="37"/>
    <n v="1E-4"/>
    <n v="3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d v="2016-05-05T21:36:36"/>
    <n v="1457303796"/>
    <x v="3648"/>
    <b v="0"/>
    <n v="10"/>
    <b v="0"/>
    <x v="12"/>
    <n v="9.8461538461538464E-5"/>
    <n v="6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d v="2015-01-10T07:59:00"/>
    <n v="1417470718"/>
    <x v="3649"/>
    <b v="0"/>
    <n v="4"/>
    <b v="0"/>
    <x v="29"/>
    <n v="9.1244548809124457E-5"/>
    <n v="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d v="2014-06-01T22:37:19"/>
    <n v="1399070239"/>
    <x v="3650"/>
    <b v="0"/>
    <n v="1"/>
    <b v="0"/>
    <x v="28"/>
    <n v="9.0909090909090904E-5"/>
    <n v="25.5"/>
  </r>
  <r>
    <n v="638"/>
    <s v="W (Canceled)"/>
    <s v="O0"/>
    <n v="200000"/>
    <n v="18"/>
    <x v="1"/>
    <s v="DE"/>
    <s v="EUR"/>
    <n v="1490447662"/>
    <d v="2017-03-25T13:14:22"/>
    <n v="1485267262"/>
    <x v="3651"/>
    <b v="0"/>
    <n v="6"/>
    <b v="0"/>
    <x v="38"/>
    <n v="9.0000000000000006E-5"/>
    <n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d v="2016-03-16T03:02:44"/>
    <n v="1455508964"/>
    <x v="3652"/>
    <b v="0"/>
    <n v="1"/>
    <b v="0"/>
    <x v="4"/>
    <n v="8.3333333333333331E-5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3653"/>
    <b v="0"/>
    <n v="1"/>
    <b v="0"/>
    <x v="38"/>
    <n v="8.0000000000000007E-5"/>
    <n v="1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d v="2015-03-06T15:22:29"/>
    <n v="1420471349"/>
    <x v="3654"/>
    <b v="0"/>
    <n v="1"/>
    <b v="0"/>
    <x v="30"/>
    <n v="8.0000000000000007E-5"/>
    <n v="1"/>
  </r>
  <r>
    <n v="1181"/>
    <s v="Gringo Loco Tacos Food Truck"/>
    <s v="Bringing the best tacos to the streets of Chicago!"/>
    <n v="50000"/>
    <n v="4"/>
    <x v="3"/>
    <s v="US"/>
    <s v="USD"/>
    <n v="1425197321"/>
    <d v="2015-03-01T08:08:41"/>
    <n v="1422605321"/>
    <x v="3655"/>
    <b v="0"/>
    <n v="3"/>
    <b v="0"/>
    <x v="37"/>
    <n v="8.0000000000000007E-5"/>
    <n v="3.5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3656"/>
    <b v="0"/>
    <n v="2"/>
    <b v="0"/>
    <x v="22"/>
    <n v="7.8947368421052633E-5"/>
    <n v="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d v="2016-05-26T17:57:43"/>
    <n v="1461693463"/>
    <x v="3657"/>
    <b v="0"/>
    <n v="1"/>
    <b v="0"/>
    <x v="39"/>
    <n v="7.6923076923076926E-5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d v="2015-02-04T19:36:46"/>
    <n v="1420486606"/>
    <x v="3658"/>
    <b v="0"/>
    <n v="1"/>
    <b v="0"/>
    <x v="38"/>
    <n v="6.666666666666667E-5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d v="2014-08-16T21:44:12"/>
    <n v="1405633452"/>
    <x v="3659"/>
    <b v="0"/>
    <n v="1"/>
    <b v="0"/>
    <x v="37"/>
    <n v="6.666666666666667E-5"/>
    <n v="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d v="2013-07-31T19:43:00"/>
    <n v="1371655522"/>
    <x v="3660"/>
    <b v="0"/>
    <n v="1"/>
    <b v="0"/>
    <x v="26"/>
    <n v="6.666666666666667E-5"/>
    <n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d v="2015-04-25T04:35:00"/>
    <n v="1424759330"/>
    <x v="3661"/>
    <b v="0"/>
    <n v="1"/>
    <b v="0"/>
    <x v="4"/>
    <n v="6.666666666666667E-5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d v="2016-02-16T18:33:07"/>
    <n v="1453487587"/>
    <x v="3662"/>
    <b v="0"/>
    <n v="1"/>
    <b v="0"/>
    <x v="4"/>
    <n v="6.666666666666667E-5"/>
    <n v="1.5"/>
  </r>
  <r>
    <n v="1702"/>
    <s v="lyndale lewis and new vision prosper cd release"/>
    <s v="I can do all things through christ jesus"/>
    <n v="16500"/>
    <n v="1"/>
    <x v="3"/>
    <s v="US"/>
    <s v="USD"/>
    <n v="1427745150"/>
    <d v="2015-03-30T19:52:30"/>
    <n v="1425156750"/>
    <x v="3663"/>
    <b v="0"/>
    <n v="1"/>
    <b v="0"/>
    <x v="21"/>
    <n v="6.0606060606060605E-5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3664"/>
    <b v="0"/>
    <n v="4"/>
    <b v="0"/>
    <x v="22"/>
    <n v="6.0000000000000002E-5"/>
    <n v="42.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d v="2015-05-13T20:45:12"/>
    <n v="1428957912"/>
    <x v="3665"/>
    <b v="0"/>
    <n v="1"/>
    <b v="0"/>
    <x v="4"/>
    <n v="6.0000000000000002E-5"/>
    <n v="2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3666"/>
    <b v="0"/>
    <n v="1"/>
    <b v="0"/>
    <x v="38"/>
    <n v="5.8823529411764708E-5"/>
    <n v="25.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d v="2017-03-06T13:00:00"/>
    <n v="1484094498"/>
    <x v="3667"/>
    <b v="0"/>
    <n v="1"/>
    <b v="0"/>
    <x v="37"/>
    <n v="5.7142857142857142E-5"/>
    <n v="5.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d v="2016-03-12T22:37:55"/>
    <n v="1455230275"/>
    <x v="3668"/>
    <b v="0"/>
    <n v="1"/>
    <b v="0"/>
    <x v="38"/>
    <n v="5.5555555555555558E-5"/>
    <n v="1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d v="2015-01-09T22:59:50"/>
    <n v="1415660390"/>
    <x v="3669"/>
    <b v="0"/>
    <n v="1"/>
    <b v="0"/>
    <x v="12"/>
    <n v="5.0000000000000002E-5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d v="2015-06-02T15:34:53"/>
    <n v="1428075293"/>
    <x v="3670"/>
    <b v="0"/>
    <n v="9"/>
    <b v="0"/>
    <x v="12"/>
    <n v="4.8000000000000001E-5"/>
    <n v="16.5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d v="2017-01-14T00:42:36"/>
    <n v="1479170556"/>
    <x v="3671"/>
    <b v="0"/>
    <n v="1"/>
    <b v="0"/>
    <x v="20"/>
    <n v="4.4444444444444447E-5"/>
    <n v="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d v="2014-08-17T19:58:18"/>
    <n v="1405713498"/>
    <x v="3672"/>
    <b v="0"/>
    <n v="4"/>
    <b v="0"/>
    <x v="3"/>
    <n v="4.0000000000000003E-5"/>
    <n v="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d v="2014-11-29T04:33:00"/>
    <n v="1416034228"/>
    <x v="3673"/>
    <b v="0"/>
    <n v="1"/>
    <b v="0"/>
    <x v="25"/>
    <n v="4.0000000000000003E-5"/>
    <n v="1"/>
  </r>
  <r>
    <n v="2914"/>
    <s v="Hercules the Panto"/>
    <s v="Hercules must complete four challenges in order to meet the father he never knew"/>
    <n v="25000"/>
    <n v="1"/>
    <x v="3"/>
    <s v="GB"/>
    <s v="GBP"/>
    <n v="1426365994"/>
    <d v="2015-03-14T20:46:34"/>
    <n v="1421185594"/>
    <x v="3674"/>
    <b v="0"/>
    <n v="1"/>
    <b v="0"/>
    <x v="4"/>
    <n v="4.0000000000000003E-5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d v="2015-03-01T23:02:35"/>
    <n v="1422658955"/>
    <x v="3675"/>
    <b v="0"/>
    <n v="1"/>
    <b v="0"/>
    <x v="12"/>
    <n v="4.0000000000000003E-5"/>
    <n v="1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d v="2016-10-07T15:11:00"/>
    <n v="1470672906"/>
    <x v="3676"/>
    <b v="0"/>
    <n v="1"/>
    <b v="0"/>
    <x v="20"/>
    <n v="4.0000000000000003E-5"/>
    <n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d v="2016-11-06T09:49:07"/>
    <n v="1475398147"/>
    <x v="3677"/>
    <b v="0"/>
    <n v="2"/>
    <b v="0"/>
    <x v="25"/>
    <n v="3.6363636363636364E-5"/>
    <n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d v="2015-05-21T08:02:55"/>
    <n v="1430899375"/>
    <x v="3678"/>
    <b v="0"/>
    <n v="2"/>
    <b v="0"/>
    <x v="28"/>
    <n v="3.3333333333333335E-5"/>
    <n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d v="2014-09-26T03:22:19"/>
    <n v="1409109739"/>
    <x v="3679"/>
    <b v="0"/>
    <n v="1"/>
    <b v="0"/>
    <x v="37"/>
    <n v="3.3333333333333335E-5"/>
    <n v="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d v="2015-06-12T20:11:27"/>
    <n v="1428955887"/>
    <x v="3680"/>
    <b v="0"/>
    <n v="1"/>
    <b v="0"/>
    <x v="4"/>
    <n v="3.3333333333333335E-5"/>
    <n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681"/>
    <b v="0"/>
    <n v="4"/>
    <b v="0"/>
    <x v="12"/>
    <n v="3.2499999999999997E-5"/>
    <n v="15"/>
  </r>
  <r>
    <n v="2428"/>
    <s v="Premium Burgers"/>
    <s v="From Moo 2 You! We want to offer premium burgers to a taco flooded environment."/>
    <n v="35000"/>
    <n v="1"/>
    <x v="3"/>
    <s v="US"/>
    <s v="USD"/>
    <n v="1426182551"/>
    <d v="2015-03-12T17:49:11"/>
    <n v="1423594151"/>
    <x v="3682"/>
    <b v="0"/>
    <n v="1"/>
    <b v="0"/>
    <x v="37"/>
    <n v="2.8571428571428571E-5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d v="2016-07-30T23:04:50"/>
    <n v="1467327890"/>
    <x v="3683"/>
    <b v="0"/>
    <n v="1"/>
    <b v="0"/>
    <x v="37"/>
    <n v="2.8571428571428571E-5"/>
    <n v="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d v="2013-09-13T17:56:20"/>
    <n v="1376502980"/>
    <x v="3684"/>
    <b v="0"/>
    <n v="3"/>
    <b v="0"/>
    <x v="28"/>
    <n v="2.7272727272727273E-5"/>
    <n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3685"/>
    <b v="0"/>
    <n v="1"/>
    <b v="0"/>
    <x v="22"/>
    <n v="2.0000000000000002E-5"/>
    <n v="5.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d v="2016-08-12T04:20:14"/>
    <n v="1465791614"/>
    <x v="3686"/>
    <b v="0"/>
    <n v="1"/>
    <b v="0"/>
    <x v="30"/>
    <n v="2.0000000000000002E-5"/>
    <n v="1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d v="2016-03-23T06:38:53"/>
    <n v="1455262733"/>
    <x v="3687"/>
    <b v="0"/>
    <n v="1"/>
    <b v="0"/>
    <x v="37"/>
    <n v="2.0000000000000002E-5"/>
    <n v="1"/>
  </r>
  <r>
    <n v="2431"/>
    <s v="Murphy's good eatin'"/>
    <s v="Go to Colorado and run a food truck with homemade food of all kinds."/>
    <n v="100000"/>
    <n v="2"/>
    <x v="3"/>
    <s v="US"/>
    <s v="USD"/>
    <n v="1467080613"/>
    <d v="2016-06-28T02:23:33"/>
    <n v="1461896613"/>
    <x v="3688"/>
    <b v="0"/>
    <n v="2"/>
    <b v="0"/>
    <x v="37"/>
    <n v="2.0000000000000002E-5"/>
    <n v="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d v="2016-04-30T05:34:00"/>
    <n v="1459410101"/>
    <x v="3689"/>
    <b v="0"/>
    <n v="1"/>
    <b v="0"/>
    <x v="20"/>
    <n v="2.0000000000000002E-5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d v="2014-09-27T21:17:20"/>
    <n v="1406668640"/>
    <x v="3690"/>
    <b v="0"/>
    <n v="2"/>
    <b v="0"/>
    <x v="20"/>
    <n v="2.0000000000000002E-5"/>
    <n v="2.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d v="2014-10-17T19:00:32"/>
    <n v="1410980432"/>
    <x v="3691"/>
    <b v="0"/>
    <n v="3"/>
    <b v="0"/>
    <x v="30"/>
    <n v="1.7E-5"/>
    <n v="1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d v="2014-02-10T22:21:14"/>
    <n v="1386886874"/>
    <x v="3692"/>
    <b v="0"/>
    <n v="1"/>
    <b v="0"/>
    <x v="28"/>
    <n v="1.6666666666666667E-5"/>
    <n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3693"/>
    <b v="0"/>
    <n v="1"/>
    <b v="0"/>
    <x v="3"/>
    <n v="1.3333333333333333E-5"/>
    <n v="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d v="2015-03-28T10:19:12"/>
    <n v="1422357552"/>
    <x v="3694"/>
    <b v="0"/>
    <n v="1"/>
    <b v="0"/>
    <x v="38"/>
    <n v="1.2500000000000001E-5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d v="2014-08-07T23:13:48"/>
    <n v="1404861228"/>
    <x v="3695"/>
    <b v="0"/>
    <n v="1"/>
    <b v="0"/>
    <x v="37"/>
    <n v="1.2500000000000001E-5"/>
    <n v="1"/>
  </r>
  <r>
    <n v="2582"/>
    <s v="Drunken Wings"/>
    <s v="The place where chicken meets liquor for the first time!"/>
    <n v="90000"/>
    <n v="1"/>
    <x v="3"/>
    <s v="US"/>
    <s v="USD"/>
    <n v="1477784634"/>
    <d v="2016-10-29T23:43:54"/>
    <n v="1475192634"/>
    <x v="3696"/>
    <b v="0"/>
    <n v="1"/>
    <b v="0"/>
    <x v="37"/>
    <n v="1.1111111111111112E-5"/>
    <n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d v="2016-02-20T04:06:37"/>
    <n v="1453349197"/>
    <x v="3697"/>
    <b v="0"/>
    <n v="1"/>
    <b v="0"/>
    <x v="39"/>
    <n v="1.0000000000000001E-5"/>
    <n v="1"/>
  </r>
  <r>
    <n v="696"/>
    <s v="trustee"/>
    <s v="Show your fidelity by wearing the Trustee rings! Show where you are (at)!"/>
    <n v="175000"/>
    <n v="1"/>
    <x v="3"/>
    <s v="NL"/>
    <s v="EUR"/>
    <n v="1406326502"/>
    <d v="2014-07-25T22:15:02"/>
    <n v="1403734502"/>
    <x v="3698"/>
    <b v="0"/>
    <n v="1"/>
    <b v="0"/>
    <x v="3"/>
    <n v="5.7142857142857145E-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d v="2016-05-03T18:49:02"/>
    <n v="1457120942"/>
    <x v="3699"/>
    <b v="0"/>
    <n v="1"/>
    <b v="0"/>
    <x v="4"/>
    <n v="5.0000000000000004E-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d v="2016-05-03T16:41:56"/>
    <n v="1457113316"/>
    <x v="3700"/>
    <b v="0"/>
    <n v="1"/>
    <b v="0"/>
    <x v="38"/>
    <n v="3.9999999999999998E-6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d v="2016-05-05T17:00:00"/>
    <n v="1457403364"/>
    <x v="3701"/>
    <b v="0"/>
    <n v="2"/>
    <b v="0"/>
    <x v="20"/>
    <n v="1.9999999999999999E-6"/>
    <n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3702"/>
    <b v="0"/>
    <n v="1"/>
    <b v="0"/>
    <x v="38"/>
    <n v="9.9999999999999995E-7"/>
    <n v="1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3703"/>
    <b v="0"/>
    <n v="1"/>
    <b v="0"/>
    <x v="38"/>
    <n v="3.9999999999999998E-7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3704"/>
    <b v="0"/>
    <n v="0"/>
    <b v="0"/>
    <x v="22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3705"/>
    <b v="0"/>
    <n v="0"/>
    <b v="0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3706"/>
    <b v="0"/>
    <n v="0"/>
    <b v="0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3707"/>
    <b v="0"/>
    <n v="0"/>
    <b v="0"/>
    <x v="22"/>
    <n v="0"/>
    <n v="0"/>
  </r>
  <r>
    <n v="131"/>
    <s v="I (Canceled)"/>
    <s v="I"/>
    <n v="1200"/>
    <n v="0"/>
    <x v="1"/>
    <s v="US"/>
    <s v="USD"/>
    <n v="1467763200"/>
    <d v="2016-07-06T00:00:00"/>
    <n v="1466453161"/>
    <x v="3708"/>
    <b v="0"/>
    <n v="0"/>
    <b v="0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3709"/>
    <b v="0"/>
    <n v="0"/>
    <b v="0"/>
    <x v="22"/>
    <n v="0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3710"/>
    <b v="0"/>
    <n v="0"/>
    <b v="0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3711"/>
    <b v="0"/>
    <n v="0"/>
    <b v="0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3712"/>
    <b v="0"/>
    <n v="0"/>
    <b v="0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3713"/>
    <b v="0"/>
    <n v="0"/>
    <b v="0"/>
    <x v="22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3714"/>
    <b v="0"/>
    <n v="0"/>
    <b v="0"/>
    <x v="22"/>
    <n v="0"/>
    <n v="0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3715"/>
    <b v="0"/>
    <n v="0"/>
    <b v="0"/>
    <x v="22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3716"/>
    <b v="0"/>
    <n v="0"/>
    <b v="0"/>
    <x v="22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3717"/>
    <b v="0"/>
    <n v="0"/>
    <b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3718"/>
    <b v="0"/>
    <n v="0"/>
    <b v="0"/>
    <x v="38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3719"/>
    <b v="0"/>
    <n v="0"/>
    <b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3720"/>
    <b v="0"/>
    <n v="0"/>
    <b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3721"/>
    <b v="0"/>
    <n v="0"/>
    <b v="0"/>
    <x v="38"/>
    <n v="0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3722"/>
    <b v="0"/>
    <n v="0"/>
    <b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3723"/>
    <b v="0"/>
    <n v="0"/>
    <b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3724"/>
    <b v="0"/>
    <n v="0"/>
    <b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3725"/>
    <b v="0"/>
    <n v="0"/>
    <b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3726"/>
    <b v="0"/>
    <n v="0"/>
    <b v="0"/>
    <x v="38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3727"/>
    <b v="0"/>
    <n v="0"/>
    <b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3728"/>
    <b v="0"/>
    <n v="0"/>
    <b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3729"/>
    <b v="0"/>
    <n v="0"/>
    <b v="0"/>
    <x v="38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3730"/>
    <b v="0"/>
    <n v="0"/>
    <b v="0"/>
    <x v="38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3731"/>
    <b v="0"/>
    <n v="0"/>
    <b v="0"/>
    <x v="38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3732"/>
    <b v="0"/>
    <n v="0"/>
    <b v="0"/>
    <x v="38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3733"/>
    <b v="0"/>
    <n v="0"/>
    <b v="0"/>
    <x v="23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3734"/>
    <b v="0"/>
    <n v="0"/>
    <b v="0"/>
    <x v="23"/>
    <n v="0"/>
    <n v="0"/>
  </r>
  <r>
    <n v="1049"/>
    <s v="J1 (Canceled)"/>
    <s v="------"/>
    <n v="12000"/>
    <n v="0"/>
    <x v="1"/>
    <s v="US"/>
    <s v="USD"/>
    <n v="1455272445"/>
    <d v="2016-02-12T10:20:45"/>
    <n v="1452680445"/>
    <x v="3735"/>
    <b v="0"/>
    <n v="0"/>
    <b v="0"/>
    <x v="23"/>
    <n v="0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3736"/>
    <b v="0"/>
    <n v="0"/>
    <b v="0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3737"/>
    <b v="0"/>
    <n v="0"/>
    <b v="0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3738"/>
    <b v="0"/>
    <n v="0"/>
    <b v="0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3739"/>
    <b v="0"/>
    <n v="0"/>
    <b v="0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3740"/>
    <b v="0"/>
    <n v="0"/>
    <b v="0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3741"/>
    <b v="0"/>
    <n v="0"/>
    <b v="0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3742"/>
    <b v="0"/>
    <n v="0"/>
    <b v="0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3743"/>
    <b v="0"/>
    <n v="0"/>
    <b v="0"/>
    <x v="23"/>
    <n v="0"/>
    <n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3744"/>
    <b v="0"/>
    <n v="0"/>
    <b v="0"/>
    <x v="23"/>
    <n v="0"/>
    <n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3745"/>
    <b v="0"/>
    <n v="0"/>
    <b v="0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3746"/>
    <b v="0"/>
    <n v="0"/>
    <b v="0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3747"/>
    <b v="0"/>
    <n v="0"/>
    <b v="0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3748"/>
    <b v="0"/>
    <n v="0"/>
    <b v="0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3749"/>
    <b v="0"/>
    <n v="0"/>
    <b v="0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3750"/>
    <b v="0"/>
    <n v="0"/>
    <b v="0"/>
    <x v="33"/>
    <n v="0"/>
    <n v="0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3751"/>
    <b v="0"/>
    <n v="0"/>
    <b v="0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3752"/>
    <b v="0"/>
    <n v="0"/>
    <b v="0"/>
    <x v="33"/>
    <n v="0"/>
    <n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3753"/>
    <b v="0"/>
    <n v="0"/>
    <b v="0"/>
    <x v="33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3754"/>
    <b v="0"/>
    <n v="0"/>
    <b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3755"/>
    <b v="0"/>
    <n v="0"/>
    <b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3756"/>
    <b v="0"/>
    <n v="0"/>
    <b v="0"/>
    <x v="3"/>
    <n v="0"/>
    <n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3757"/>
    <b v="0"/>
    <n v="0"/>
    <b v="0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3758"/>
    <b v="0"/>
    <n v="0"/>
    <b v="0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3759"/>
    <b v="0"/>
    <n v="0"/>
    <b v="0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3760"/>
    <b v="0"/>
    <n v="0"/>
    <b v="0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3761"/>
    <b v="0"/>
    <n v="0"/>
    <b v="0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3762"/>
    <b v="0"/>
    <n v="0"/>
    <b v="0"/>
    <x v="39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3763"/>
    <b v="0"/>
    <n v="0"/>
    <b v="0"/>
    <x v="36"/>
    <n v="0"/>
    <n v="0"/>
  </r>
  <r>
    <n v="1569"/>
    <s v="to be removed (Canceled)"/>
    <s v="to be removed"/>
    <n v="30000"/>
    <n v="0"/>
    <x v="1"/>
    <s v="US"/>
    <s v="USD"/>
    <n v="1369498714"/>
    <d v="2013-05-25T16:18:34"/>
    <n v="1366906714"/>
    <x v="3764"/>
    <b v="0"/>
    <n v="0"/>
    <b v="0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3765"/>
    <b v="0"/>
    <n v="0"/>
    <b v="0"/>
    <x v="36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3766"/>
    <b v="0"/>
    <n v="0"/>
    <b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3767"/>
    <b v="0"/>
    <n v="0"/>
    <b v="0"/>
    <x v="38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3768"/>
    <b v="0"/>
    <n v="0"/>
    <b v="0"/>
    <x v="38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3769"/>
    <b v="0"/>
    <n v="0"/>
    <b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3770"/>
    <b v="0"/>
    <n v="0"/>
    <b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3771"/>
    <b v="0"/>
    <n v="0"/>
    <b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3772"/>
    <b v="0"/>
    <n v="0"/>
    <b v="0"/>
    <x v="38"/>
    <n v="0"/>
    <n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3773"/>
    <b v="0"/>
    <n v="0"/>
    <b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3774"/>
    <b v="0"/>
    <n v="0"/>
    <b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3775"/>
    <b v="0"/>
    <n v="0"/>
    <b v="0"/>
    <x v="38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3776"/>
    <b v="0"/>
    <n v="0"/>
    <b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3777"/>
    <b v="0"/>
    <n v="0"/>
    <b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3778"/>
    <b v="0"/>
    <n v="0"/>
    <b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3779"/>
    <b v="0"/>
    <n v="0"/>
    <b v="0"/>
    <x v="38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3780"/>
    <b v="0"/>
    <n v="0"/>
    <b v="0"/>
    <x v="38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3781"/>
    <b v="0"/>
    <n v="0"/>
    <b v="0"/>
    <x v="38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3782"/>
    <b v="0"/>
    <n v="0"/>
    <b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3783"/>
    <b v="0"/>
    <n v="0"/>
    <b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3784"/>
    <b v="0"/>
    <n v="0"/>
    <b v="0"/>
    <x v="38"/>
    <n v="0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3785"/>
    <b v="0"/>
    <n v="0"/>
    <b v="0"/>
    <x v="38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3786"/>
    <b v="0"/>
    <n v="0"/>
    <b v="0"/>
    <x v="38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3787"/>
    <b v="0"/>
    <n v="0"/>
    <b v="0"/>
    <x v="38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3788"/>
    <b v="0"/>
    <n v="0"/>
    <b v="0"/>
    <x v="38"/>
    <n v="0"/>
    <n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3789"/>
    <b v="0"/>
    <n v="0"/>
    <b v="0"/>
    <x v="38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3790"/>
    <b v="0"/>
    <n v="0"/>
    <b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3791"/>
    <b v="0"/>
    <n v="0"/>
    <b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3792"/>
    <b v="0"/>
    <n v="0"/>
    <b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3793"/>
    <b v="0"/>
    <n v="0"/>
    <b v="0"/>
    <x v="38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3794"/>
    <b v="0"/>
    <n v="0"/>
    <b v="0"/>
    <x v="37"/>
    <n v="0"/>
    <n v="0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3795"/>
    <b v="0"/>
    <n v="0"/>
    <b v="0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3796"/>
    <b v="0"/>
    <n v="0"/>
    <b v="0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3797"/>
    <b v="0"/>
    <n v="0"/>
    <b v="0"/>
    <x v="37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3798"/>
    <b v="0"/>
    <n v="0"/>
    <b v="0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3799"/>
    <b v="0"/>
    <n v="0"/>
    <b v="0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3800"/>
    <b v="0"/>
    <n v="0"/>
    <b v="0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3801"/>
    <b v="0"/>
    <n v="0"/>
    <b v="0"/>
    <x v="37"/>
    <n v="0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3802"/>
    <b v="0"/>
    <n v="0"/>
    <b v="0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3803"/>
    <b v="0"/>
    <n v="0"/>
    <b v="0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3804"/>
    <b v="0"/>
    <n v="0"/>
    <b v="0"/>
    <x v="37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3805"/>
    <b v="0"/>
    <n v="0"/>
    <b v="0"/>
    <x v="12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3806"/>
    <b v="0"/>
    <n v="0"/>
    <b v="0"/>
    <x v="12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3807"/>
    <b v="0"/>
    <n v="0"/>
    <b v="0"/>
    <x v="1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3808"/>
    <b v="0"/>
    <n v="0"/>
    <b v="0"/>
    <x v="12"/>
    <n v="0"/>
    <n v="0"/>
  </r>
  <r>
    <n v="3125"/>
    <s v="N/A (Canceled)"/>
    <s v="N/A"/>
    <n v="1500000"/>
    <n v="0"/>
    <x v="1"/>
    <s v="US"/>
    <s v="USD"/>
    <n v="1452142672"/>
    <d v="2016-01-07T04:57:52"/>
    <n v="1449550672"/>
    <x v="3809"/>
    <b v="0"/>
    <n v="0"/>
    <b v="0"/>
    <x v="1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810"/>
    <b v="0"/>
    <n v="0"/>
    <b v="0"/>
    <x v="12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11"/>
    <b v="0"/>
    <n v="0"/>
    <b v="0"/>
    <x v="2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12"/>
    <b v="0"/>
    <n v="0"/>
    <b v="0"/>
    <x v="2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13"/>
    <b v="0"/>
    <n v="0"/>
    <b v="0"/>
    <x v="2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14"/>
    <b v="0"/>
    <n v="0"/>
    <b v="0"/>
    <x v="20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15"/>
    <b v="0"/>
    <n v="0"/>
    <b v="0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16"/>
    <b v="0"/>
    <n v="0"/>
    <b v="0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17"/>
    <b v="0"/>
    <n v="0"/>
    <b v="0"/>
    <x v="2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18"/>
    <b v="0"/>
    <n v="0"/>
    <b v="0"/>
    <x v="2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19"/>
    <b v="0"/>
    <n v="0"/>
    <b v="0"/>
    <x v="20"/>
    <n v="0"/>
    <n v="0"/>
  </r>
  <r>
    <n v="3886"/>
    <s v="a (Canceled)"/>
    <n v="1"/>
    <n v="10000"/>
    <n v="0"/>
    <x v="1"/>
    <s v="AU"/>
    <s v="AUD"/>
    <n v="1418275702"/>
    <d v="2014-12-11T05:28:22"/>
    <n v="1415683702"/>
    <x v="3820"/>
    <b v="0"/>
    <n v="0"/>
    <b v="0"/>
    <x v="20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d v="2015-08-15T21:54:51"/>
    <n v="1434491691"/>
    <x v="3821"/>
    <b v="0"/>
    <n v="0"/>
    <b v="0"/>
    <x v="3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d v="2015-10-01T00:00:00"/>
    <n v="1440716654"/>
    <x v="3822"/>
    <b v="0"/>
    <n v="0"/>
    <b v="0"/>
    <x v="30"/>
    <n v="0"/>
    <n v="0"/>
  </r>
  <r>
    <n v="165"/>
    <s v="NET"/>
    <s v="A teacher. A boy. The beach and a heatwave that drove them all insane."/>
    <n v="17000"/>
    <n v="0"/>
    <x v="3"/>
    <s v="GB"/>
    <s v="GBP"/>
    <n v="1452613724"/>
    <d v="2016-01-12T15:48:44"/>
    <n v="1450021724"/>
    <x v="3823"/>
    <b v="0"/>
    <n v="0"/>
    <b v="0"/>
    <x v="30"/>
    <n v="0"/>
    <n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d v="2015-03-19T08:28:43"/>
    <n v="1423733323"/>
    <x v="3824"/>
    <b v="0"/>
    <n v="0"/>
    <b v="0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d v="2015-02-28T13:45:08"/>
    <n v="1422539108"/>
    <x v="3825"/>
    <b v="0"/>
    <n v="0"/>
    <b v="0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d v="2015-05-08T18:12:56"/>
    <n v="1425924776"/>
    <x v="3826"/>
    <b v="0"/>
    <n v="0"/>
    <b v="0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d v="2015-08-05T19:46:39"/>
    <n v="1436211999"/>
    <x v="3827"/>
    <b v="0"/>
    <n v="0"/>
    <b v="0"/>
    <x v="30"/>
    <n v="0"/>
    <n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d v="2015-11-26T23:55:45"/>
    <n v="1445986545"/>
    <x v="3828"/>
    <b v="0"/>
    <n v="0"/>
    <b v="0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d v="2017-01-07T00:17:12"/>
    <n v="1481156232"/>
    <x v="3829"/>
    <b v="0"/>
    <n v="0"/>
    <b v="0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d v="2017-03-03T20:00:00"/>
    <n v="1485977434"/>
    <x v="3830"/>
    <b v="0"/>
    <n v="0"/>
    <b v="0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d v="2014-09-05T04:23:35"/>
    <n v="1407299015"/>
    <x v="3831"/>
    <b v="0"/>
    <n v="0"/>
    <b v="0"/>
    <x v="3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d v="2014-11-28T23:26:06"/>
    <n v="1412029566"/>
    <x v="3832"/>
    <b v="0"/>
    <n v="0"/>
    <b v="0"/>
    <x v="3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d v="2015-07-10T16:05:32"/>
    <n v="1431360332"/>
    <x v="3833"/>
    <b v="0"/>
    <n v="0"/>
    <b v="0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d v="2016-09-01T02:58:22"/>
    <n v="1470106702"/>
    <x v="3834"/>
    <b v="0"/>
    <n v="0"/>
    <b v="0"/>
    <x v="30"/>
    <n v="0"/>
    <n v="0"/>
  </r>
  <r>
    <n v="202"/>
    <s v="Modern Gangsters"/>
    <s v="new web series created by jonney terry"/>
    <n v="6000"/>
    <n v="0"/>
    <x v="3"/>
    <s v="US"/>
    <s v="USD"/>
    <n v="1444337940"/>
    <d v="2015-10-08T20:59:00"/>
    <n v="1441750564"/>
    <x v="3835"/>
    <b v="0"/>
    <n v="0"/>
    <b v="0"/>
    <x v="30"/>
    <n v="0"/>
    <n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d v="2016-08-06T00:06:23"/>
    <n v="1468627583"/>
    <x v="3836"/>
    <b v="0"/>
    <n v="0"/>
    <b v="0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d v="2014-12-16T08:52:47"/>
    <n v="1416127967"/>
    <x v="3837"/>
    <b v="0"/>
    <n v="0"/>
    <b v="0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d v="2015-07-10T22:08:55"/>
    <n v="1433974135"/>
    <x v="3838"/>
    <b v="0"/>
    <n v="0"/>
    <b v="0"/>
    <x v="30"/>
    <n v="0"/>
    <n v="0"/>
  </r>
  <r>
    <n v="221"/>
    <s v="Archetypes"/>
    <s v="Film about Schizophrenia with Surreal Twists!"/>
    <n v="50000"/>
    <n v="0"/>
    <x v="3"/>
    <s v="US"/>
    <s v="USD"/>
    <n v="1427569564"/>
    <d v="2015-03-28T19:06:04"/>
    <n v="1422389164"/>
    <x v="3839"/>
    <b v="0"/>
    <n v="0"/>
    <b v="0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d v="2016-05-22T01:05:00"/>
    <n v="1461287350"/>
    <x v="3840"/>
    <b v="0"/>
    <n v="0"/>
    <b v="0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d v="2015-07-10T05:38:46"/>
    <n v="1431322726"/>
    <x v="3841"/>
    <b v="0"/>
    <n v="0"/>
    <b v="0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d v="2016-04-08T22:04:14"/>
    <n v="1457564654"/>
    <x v="3842"/>
    <b v="0"/>
    <n v="0"/>
    <b v="0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d v="2015-07-09T21:27:21"/>
    <n v="1433885241"/>
    <x v="3843"/>
    <b v="0"/>
    <n v="0"/>
    <b v="0"/>
    <x v="30"/>
    <n v="0"/>
    <n v="0"/>
  </r>
  <r>
    <n v="228"/>
    <s v="Facets of a Geek life"/>
    <s v="I am making a film from one one of my books called facets of a Geek life."/>
    <n v="8000"/>
    <n v="0"/>
    <x v="3"/>
    <s v="GB"/>
    <s v="GBP"/>
    <n v="1433176105"/>
    <d v="2015-06-01T16:28:25"/>
    <n v="1427992105"/>
    <x v="3844"/>
    <b v="0"/>
    <n v="0"/>
    <b v="0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d v="2016-02-13T22:24:57"/>
    <n v="1452810297"/>
    <x v="3845"/>
    <b v="0"/>
    <n v="0"/>
    <b v="0"/>
    <x v="3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d v="2016-01-02T23:00:51"/>
    <n v="1449183651"/>
    <x v="3846"/>
    <b v="0"/>
    <n v="0"/>
    <b v="0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d v="2016-09-29T21:52:52"/>
    <n v="1472593972"/>
    <x v="3847"/>
    <b v="0"/>
    <n v="0"/>
    <b v="0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d v="2015-07-09T21:48:17"/>
    <n v="1433886497"/>
    <x v="3848"/>
    <b v="0"/>
    <n v="0"/>
    <b v="0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d v="2016-01-05T00:00:00"/>
    <n v="1447380099"/>
    <x v="3849"/>
    <b v="0"/>
    <n v="0"/>
    <b v="0"/>
    <x v="3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d v="2016-12-30T09:00:00"/>
    <n v="1481324760"/>
    <x v="3850"/>
    <b v="0"/>
    <n v="0"/>
    <b v="0"/>
    <x v="3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d v="2015-10-22T18:59:00"/>
    <n v="1444340940"/>
    <x v="3851"/>
    <b v="0"/>
    <n v="0"/>
    <b v="0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d v="2009-11-27T04:59:00"/>
    <n v="1252964282"/>
    <x v="3852"/>
    <b v="0"/>
    <n v="0"/>
    <b v="0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d v="2015-10-11T15:07:02"/>
    <n v="1439392022"/>
    <x v="3853"/>
    <b v="0"/>
    <n v="0"/>
    <b v="0"/>
    <x v="28"/>
    <n v="0"/>
    <n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d v="2013-07-31T08:41:53"/>
    <n v="1372668113"/>
    <x v="3854"/>
    <b v="0"/>
    <n v="0"/>
    <b v="0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d v="2016-10-08T07:38:46"/>
    <n v="1470728326"/>
    <x v="3855"/>
    <b v="0"/>
    <n v="0"/>
    <b v="0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d v="2014-10-17T18:16:58"/>
    <n v="1412705818"/>
    <x v="3856"/>
    <b v="0"/>
    <n v="0"/>
    <b v="0"/>
    <x v="28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d v="2013-11-02T19:03:16"/>
    <n v="1380826996"/>
    <x v="3857"/>
    <b v="0"/>
    <n v="0"/>
    <b v="0"/>
    <x v="28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d v="2014-01-25T17:09:51"/>
    <n v="1388077791"/>
    <x v="3858"/>
    <b v="0"/>
    <n v="0"/>
    <b v="0"/>
    <x v="28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d v="2014-08-16T18:25:12"/>
    <n v="1405621512"/>
    <x v="3859"/>
    <b v="0"/>
    <n v="0"/>
    <b v="0"/>
    <x v="28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d v="2013-06-02T20:19:27"/>
    <n v="1368476367"/>
    <x v="3860"/>
    <b v="0"/>
    <n v="0"/>
    <b v="0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d v="2011-08-10T03:02:21"/>
    <n v="1307761341"/>
    <x v="3861"/>
    <b v="0"/>
    <n v="0"/>
    <b v="0"/>
    <x v="28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d v="2012-07-11T03:51:05"/>
    <n v="1336795283"/>
    <x v="3862"/>
    <b v="0"/>
    <n v="0"/>
    <b v="0"/>
    <x v="28"/>
    <n v="0"/>
    <n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d v="2014-09-05T23:45:24"/>
    <n v="1404776724"/>
    <x v="3863"/>
    <b v="0"/>
    <n v="0"/>
    <b v="0"/>
    <x v="28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d v="2015-05-06T02:04:03"/>
    <n v="1428285843"/>
    <x v="3864"/>
    <b v="0"/>
    <n v="0"/>
    <b v="0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d v="2012-05-18T20:02:14"/>
    <n v="1332187334"/>
    <x v="3865"/>
    <b v="0"/>
    <n v="0"/>
    <b v="0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d v="2015-04-01T20:51:49"/>
    <n v="1425333109"/>
    <x v="3866"/>
    <b v="0"/>
    <n v="0"/>
    <b v="0"/>
    <x v="28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d v="2016-12-25T15:16:34"/>
    <n v="1477491394"/>
    <x v="3867"/>
    <b v="0"/>
    <n v="0"/>
    <b v="0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d v="2017-01-09T01:18:20"/>
    <n v="1481332700"/>
    <x v="3868"/>
    <b v="0"/>
    <n v="0"/>
    <b v="0"/>
    <x v="28"/>
    <n v="0"/>
    <n v="0"/>
  </r>
  <r>
    <n v="490"/>
    <s v="PROJECT IS CANCELLED"/>
    <s v="Cancelled"/>
    <n v="1000"/>
    <n v="0"/>
    <x v="3"/>
    <s v="US"/>
    <s v="USD"/>
    <n v="1345677285"/>
    <d v="2012-08-22T23:14:45"/>
    <n v="1343085285"/>
    <x v="3869"/>
    <b v="0"/>
    <n v="0"/>
    <b v="0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d v="2016-01-27T23:34:59"/>
    <n v="1451345699"/>
    <x v="3870"/>
    <b v="0"/>
    <n v="0"/>
    <b v="0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d v="2016-10-13T00:50:30"/>
    <n v="1471135830"/>
    <x v="3871"/>
    <b v="0"/>
    <n v="0"/>
    <b v="0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d v="2015-05-20T17:25:38"/>
    <n v="1429550738"/>
    <x v="3872"/>
    <b v="0"/>
    <n v="0"/>
    <b v="0"/>
    <x v="28"/>
    <n v="0"/>
    <n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d v="2015-07-16T19:51:45"/>
    <n v="1434484305"/>
    <x v="3873"/>
    <b v="0"/>
    <n v="0"/>
    <b v="0"/>
    <x v="28"/>
    <n v="0"/>
    <n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d v="2011-07-09T05:37:31"/>
    <n v="1307597851"/>
    <x v="3874"/>
    <b v="0"/>
    <n v="0"/>
    <b v="0"/>
    <x v="28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d v="2016-03-01T04:13:59"/>
    <n v="1454213639"/>
    <x v="3875"/>
    <b v="0"/>
    <n v="0"/>
    <b v="0"/>
    <x v="28"/>
    <n v="0"/>
    <n v="0"/>
  </r>
  <r>
    <n v="516"/>
    <s v="Shipmates"/>
    <s v="A big brother style comedy animation series starring famous seafarers"/>
    <n v="5000"/>
    <n v="0"/>
    <x v="3"/>
    <s v="GB"/>
    <s v="GBP"/>
    <n v="1432752080"/>
    <d v="2015-05-27T18:41:20"/>
    <n v="1427568080"/>
    <x v="3876"/>
    <b v="0"/>
    <n v="0"/>
    <b v="0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d v="2015-09-06T14:46:00"/>
    <n v="1438958824"/>
    <x v="3877"/>
    <b v="0"/>
    <n v="0"/>
    <b v="0"/>
    <x v="28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d v="2016-02-10T16:42:44"/>
    <n v="1452530564"/>
    <x v="3878"/>
    <b v="0"/>
    <n v="0"/>
    <b v="0"/>
    <x v="38"/>
    <n v="0"/>
    <n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d v="2016-01-09T14:48:16"/>
    <n v="1447166896"/>
    <x v="3879"/>
    <b v="0"/>
    <n v="0"/>
    <b v="0"/>
    <x v="38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d v="2016-06-12T08:29:03"/>
    <n v="1463128143"/>
    <x v="3880"/>
    <b v="0"/>
    <n v="0"/>
    <b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d v="2015-03-24T20:11:45"/>
    <n v="1424639505"/>
    <x v="3881"/>
    <b v="0"/>
    <n v="0"/>
    <b v="0"/>
    <x v="38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d v="2016-12-18T09:20:15"/>
    <n v="1479460815"/>
    <x v="3882"/>
    <b v="0"/>
    <n v="0"/>
    <b v="0"/>
    <x v="38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d v="2015-07-10T18:50:49"/>
    <n v="1433962249"/>
    <x v="3883"/>
    <b v="0"/>
    <n v="0"/>
    <b v="0"/>
    <x v="38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d v="2015-01-01T20:13:14"/>
    <n v="1417551194"/>
    <x v="3884"/>
    <b v="0"/>
    <n v="0"/>
    <b v="0"/>
    <x v="38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d v="2015-11-04T18:11:28"/>
    <n v="1444065088"/>
    <x v="3885"/>
    <b v="0"/>
    <n v="0"/>
    <b v="0"/>
    <x v="38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d v="2015-08-02T00:18:24"/>
    <n v="1435882704"/>
    <x v="3886"/>
    <b v="0"/>
    <n v="0"/>
    <b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d v="2015-03-15T18:00:00"/>
    <n v="1424454319"/>
    <x v="3887"/>
    <b v="0"/>
    <n v="0"/>
    <b v="0"/>
    <x v="38"/>
    <n v="0"/>
    <n v="0"/>
  </r>
  <r>
    <n v="585"/>
    <s v="Link Card"/>
    <s v="SAVE UP TO 40% WHEN YOU SPEND!_x000a__x000a_PRE-ORDER YOUR LINK CARD TODAY"/>
    <n v="9000"/>
    <n v="0"/>
    <x v="3"/>
    <s v="GB"/>
    <s v="GBP"/>
    <n v="1448928000"/>
    <d v="2015-12-01T00:00:00"/>
    <n v="1444123377"/>
    <x v="3888"/>
    <b v="0"/>
    <n v="0"/>
    <b v="0"/>
    <x v="38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d v="2015-08-03T16:09:30"/>
    <n v="1436026170"/>
    <x v="3889"/>
    <b v="0"/>
    <n v="0"/>
    <b v="0"/>
    <x v="3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d v="2016-12-14T18:39:00"/>
    <n v="1478130783"/>
    <x v="3890"/>
    <b v="0"/>
    <n v="0"/>
    <b v="0"/>
    <x v="3"/>
    <n v="0"/>
    <n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d v="2014-08-20T00:44:00"/>
    <n v="1405640302"/>
    <x v="3891"/>
    <b v="0"/>
    <n v="0"/>
    <b v="0"/>
    <x v="3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d v="2016-11-26T19:20:13"/>
    <n v="1477592413"/>
    <x v="3892"/>
    <b v="0"/>
    <n v="0"/>
    <b v="0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d v="2016-12-04T06:00:00"/>
    <n v="1479328570"/>
    <x v="3893"/>
    <b v="0"/>
    <n v="0"/>
    <b v="0"/>
    <x v="26"/>
    <n v="0"/>
    <n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d v="2015-09-10T04:09:21"/>
    <n v="1439266161"/>
    <x v="3894"/>
    <b v="0"/>
    <n v="0"/>
    <b v="0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d v="2015-02-16T18:48:03"/>
    <n v="1421520483"/>
    <x v="3895"/>
    <b v="0"/>
    <n v="0"/>
    <b v="0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d v="2013-12-16T04:58:10"/>
    <n v="1384577890"/>
    <x v="3896"/>
    <b v="0"/>
    <n v="0"/>
    <b v="0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d v="2013-02-24T23:59:29"/>
    <n v="1358294369"/>
    <x v="3897"/>
    <b v="0"/>
    <n v="0"/>
    <b v="0"/>
    <x v="26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d v="2015-09-21T17:22:11"/>
    <n v="1441128131"/>
    <x v="3898"/>
    <b v="0"/>
    <n v="0"/>
    <b v="0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d v="2012-05-27T23:00:55"/>
    <n v="1335567655"/>
    <x v="3899"/>
    <b v="0"/>
    <n v="0"/>
    <b v="0"/>
    <x v="1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d v="2012-11-28T17:31:48"/>
    <n v="1351528308"/>
    <x v="3900"/>
    <b v="0"/>
    <n v="0"/>
    <b v="0"/>
    <x v="1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d v="2010-06-08T19:11:00"/>
    <n v="1272050914"/>
    <x v="3901"/>
    <b v="0"/>
    <n v="0"/>
    <b v="0"/>
    <x v="27"/>
    <n v="0"/>
    <n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d v="2014-03-13T03:33:10"/>
    <n v="1392093190"/>
    <x v="3902"/>
    <b v="0"/>
    <n v="0"/>
    <b v="0"/>
    <x v="27"/>
    <n v="0"/>
    <n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d v="2011-09-11T04:37:03"/>
    <n v="1313123823"/>
    <x v="3903"/>
    <b v="0"/>
    <n v="0"/>
    <b v="0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d v="2010-07-27T04:59:00"/>
    <n v="1276283655"/>
    <x v="3904"/>
    <b v="0"/>
    <n v="0"/>
    <b v="0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d v="2014-01-24T00:07:25"/>
    <n v="1388707645"/>
    <x v="3905"/>
    <b v="0"/>
    <n v="0"/>
    <b v="0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d v="2012-08-25T18:19:07"/>
    <n v="1343326747"/>
    <x v="3906"/>
    <b v="0"/>
    <n v="0"/>
    <b v="0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d v="2010-10-22T05:00:00"/>
    <n v="1284409734"/>
    <x v="3907"/>
    <b v="0"/>
    <n v="0"/>
    <b v="0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d v="2013-11-14T17:07:02"/>
    <n v="1381853222"/>
    <x v="3908"/>
    <b v="0"/>
    <n v="0"/>
    <b v="0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d v="2010-07-08T22:40:00"/>
    <n v="1276043330"/>
    <x v="3909"/>
    <b v="0"/>
    <n v="0"/>
    <b v="0"/>
    <x v="27"/>
    <n v="0"/>
    <n v="0"/>
  </r>
  <r>
    <n v="927"/>
    <s v="JETRO DA SILVA FUNK PROJECT"/>
    <s v="Studio CD/DVD Solo project of Pianist &amp; Keyboardist Jetro da Silva"/>
    <n v="20000"/>
    <n v="0"/>
    <x v="3"/>
    <s v="US"/>
    <s v="USD"/>
    <n v="1337024695"/>
    <d v="2012-05-14T19:44:55"/>
    <n v="1334432695"/>
    <x v="3910"/>
    <b v="0"/>
    <n v="0"/>
    <b v="0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d v="2012-04-09T04:42:49"/>
    <n v="1331358169"/>
    <x v="3911"/>
    <b v="0"/>
    <n v="0"/>
    <b v="0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d v="2012-01-18T20:00:00"/>
    <n v="1323131689"/>
    <x v="3912"/>
    <b v="0"/>
    <n v="0"/>
    <b v="0"/>
    <x v="27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d v="2016-06-30T18:45:06"/>
    <n v="1462128306"/>
    <x v="3913"/>
    <b v="0"/>
    <n v="0"/>
    <b v="0"/>
    <x v="3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d v="2016-10-01T08:33:45"/>
    <n v="1472718825"/>
    <x v="3914"/>
    <b v="0"/>
    <n v="0"/>
    <b v="0"/>
    <x v="3"/>
    <n v="0"/>
    <n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d v="2015-11-17T19:04:53"/>
    <n v="1445191493"/>
    <x v="3915"/>
    <b v="0"/>
    <n v="0"/>
    <b v="0"/>
    <x v="29"/>
    <n v="0"/>
    <n v="0"/>
  </r>
  <r>
    <n v="1084"/>
    <s v="My own channel"/>
    <s v="I want to start my own channel for gaming"/>
    <n v="550"/>
    <n v="0"/>
    <x v="3"/>
    <s v="US"/>
    <s v="USD"/>
    <n v="1407534804"/>
    <d v="2014-08-08T21:53:24"/>
    <n v="1404942804"/>
    <x v="3916"/>
    <b v="0"/>
    <n v="0"/>
    <b v="0"/>
    <x v="29"/>
    <n v="0"/>
    <n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d v="2014-06-15T17:08:07"/>
    <n v="1400260087"/>
    <x v="3917"/>
    <b v="0"/>
    <n v="0"/>
    <b v="0"/>
    <x v="29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d v="2014-07-23T20:40:24"/>
    <n v="1403556024"/>
    <x v="3918"/>
    <b v="0"/>
    <n v="0"/>
    <b v="0"/>
    <x v="29"/>
    <n v="0"/>
    <n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d v="2011-10-28T20:56:40"/>
    <n v="1315947400"/>
    <x v="3919"/>
    <b v="0"/>
    <n v="0"/>
    <b v="0"/>
    <x v="2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d v="2013-05-30T16:53:45"/>
    <n v="1368723225"/>
    <x v="3920"/>
    <b v="0"/>
    <n v="0"/>
    <b v="0"/>
    <x v="29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d v="2015-09-25T14:58:50"/>
    <n v="1438009130"/>
    <x v="3921"/>
    <b v="0"/>
    <n v="0"/>
    <b v="0"/>
    <x v="25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d v="2015-12-24T21:47:48"/>
    <n v="1448401668"/>
    <x v="3922"/>
    <b v="0"/>
    <n v="0"/>
    <b v="0"/>
    <x v="25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d v="2015-08-06T11:05:21"/>
    <n v="1436267121"/>
    <x v="3923"/>
    <b v="0"/>
    <n v="0"/>
    <b v="0"/>
    <x v="25"/>
    <n v="0"/>
    <n v="0"/>
  </r>
  <r>
    <n v="1141"/>
    <s v="Arena Z - Zombie Survival"/>
    <s v="I think this will be a great game!"/>
    <n v="500"/>
    <n v="0"/>
    <x v="3"/>
    <s v="DE"/>
    <s v="EUR"/>
    <n v="1436460450"/>
    <d v="2015-07-09T16:47:30"/>
    <n v="1433868450"/>
    <x v="3924"/>
    <b v="0"/>
    <n v="0"/>
    <b v="0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d v="2015-02-17T00:08:47"/>
    <n v="1421539727"/>
    <x v="3925"/>
    <b v="0"/>
    <n v="0"/>
    <b v="0"/>
    <x v="25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d v="2015-04-29T04:22:00"/>
    <n v="1427689320"/>
    <x v="3926"/>
    <b v="0"/>
    <n v="0"/>
    <b v="0"/>
    <x v="37"/>
    <n v="0"/>
    <n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d v="2014-10-19T23:19:43"/>
    <n v="1408576783"/>
    <x v="3927"/>
    <b v="0"/>
    <n v="0"/>
    <b v="0"/>
    <x v="37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d v="2015-09-07T02:27:43"/>
    <n v="1439000863"/>
    <x v="3928"/>
    <b v="0"/>
    <n v="0"/>
    <b v="0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d v="2015-02-24T01:42:42"/>
    <n v="1422150162"/>
    <x v="3929"/>
    <b v="0"/>
    <n v="0"/>
    <b v="0"/>
    <x v="37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d v="2015-06-30T15:45:00"/>
    <n v="1433006765"/>
    <x v="3930"/>
    <b v="0"/>
    <n v="0"/>
    <b v="0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d v="2015-05-19T15:06:29"/>
    <n v="1430233589"/>
    <x v="3931"/>
    <b v="0"/>
    <n v="0"/>
    <b v="0"/>
    <x v="37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d v="2014-08-09T17:22:00"/>
    <n v="1405012920"/>
    <x v="3932"/>
    <b v="0"/>
    <n v="0"/>
    <b v="0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d v="2016-06-18T17:23:02"/>
    <n v="1463678582"/>
    <x v="3933"/>
    <b v="0"/>
    <n v="0"/>
    <b v="0"/>
    <x v="37"/>
    <n v="0"/>
    <n v="0"/>
  </r>
  <r>
    <n v="1172"/>
    <s v="let your dayz take you to the dogs."/>
    <s v="Bringing YOUR favorite dog recipes to the streets."/>
    <n v="9000"/>
    <n v="0"/>
    <x v="3"/>
    <s v="US"/>
    <s v="USD"/>
    <n v="1408551752"/>
    <d v="2014-08-20T16:22:32"/>
    <n v="1405959752"/>
    <x v="3934"/>
    <b v="0"/>
    <n v="0"/>
    <b v="0"/>
    <x v="37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d v="2014-10-15T15:51:36"/>
    <n v="1410796296"/>
    <x v="3935"/>
    <b v="0"/>
    <n v="0"/>
    <b v="0"/>
    <x v="37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d v="2015-01-01T04:12:15"/>
    <n v="1414897935"/>
    <x v="3936"/>
    <b v="0"/>
    <n v="0"/>
    <b v="0"/>
    <x v="39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d v="2015-11-21T23:13:39"/>
    <n v="1445552019"/>
    <x v="3937"/>
    <b v="0"/>
    <n v="0"/>
    <b v="0"/>
    <x v="39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d v="2015-04-29T03:09:19"/>
    <n v="1427684959"/>
    <x v="3938"/>
    <b v="0"/>
    <n v="0"/>
    <b v="0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d v="2015-08-24T09:22:00"/>
    <n v="1435224120"/>
    <x v="3939"/>
    <b v="0"/>
    <n v="0"/>
    <b v="0"/>
    <x v="39"/>
    <n v="0"/>
    <n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d v="2015-04-10T01:27:22"/>
    <n v="1426037242"/>
    <x v="3940"/>
    <b v="0"/>
    <n v="0"/>
    <b v="0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d v="2015-07-20T18:43:48"/>
    <n v="1434825828"/>
    <x v="3941"/>
    <b v="0"/>
    <n v="0"/>
    <b v="0"/>
    <x v="39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d v="2016-05-25T15:29:18"/>
    <n v="1461598158"/>
    <x v="3942"/>
    <b v="0"/>
    <n v="0"/>
    <b v="0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d v="2017-01-02T22:13:29"/>
    <n v="1480803209"/>
    <x v="3943"/>
    <b v="0"/>
    <n v="0"/>
    <b v="0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d v="2015-09-12T20:57:42"/>
    <n v="1436907462"/>
    <x v="3944"/>
    <b v="0"/>
    <n v="0"/>
    <b v="0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d v="2015-06-14T13:00:55"/>
    <n v="1431694855"/>
    <x v="3945"/>
    <b v="0"/>
    <n v="0"/>
    <b v="0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d v="2016-04-21T10:44:38"/>
    <n v="1459507478"/>
    <x v="3946"/>
    <b v="0"/>
    <n v="0"/>
    <b v="0"/>
    <x v="39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d v="2015-05-22T05:25:00"/>
    <n v="1429655318"/>
    <x v="3947"/>
    <b v="0"/>
    <n v="0"/>
    <b v="0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d v="2015-05-10T19:28:25"/>
    <n v="1427138905"/>
    <x v="3948"/>
    <b v="0"/>
    <n v="0"/>
    <b v="0"/>
    <x v="39"/>
    <n v="0"/>
    <n v="0"/>
  </r>
  <r>
    <n v="1484"/>
    <s v="a book called filtered down thru the stars"/>
    <s v="The mussings of an old wizard"/>
    <n v="2000"/>
    <n v="0"/>
    <x v="3"/>
    <s v="US"/>
    <s v="USD"/>
    <n v="1342882260"/>
    <d v="2012-07-21T14:51:00"/>
    <n v="1337834963"/>
    <x v="3949"/>
    <b v="0"/>
    <n v="0"/>
    <b v="0"/>
    <x v="26"/>
    <n v="0"/>
    <n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d v="2016-08-02T22:01:11"/>
    <n v="1467583271"/>
    <x v="3950"/>
    <b v="0"/>
    <n v="0"/>
    <b v="0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d v="2012-11-15T15:40:52"/>
    <n v="1350398452"/>
    <x v="3951"/>
    <b v="0"/>
    <n v="0"/>
    <b v="0"/>
    <x v="26"/>
    <n v="0"/>
    <n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d v="2013-06-16T20:47:55"/>
    <n v="1368823675"/>
    <x v="3952"/>
    <b v="0"/>
    <n v="0"/>
    <b v="0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d v="2011-08-27T18:57:11"/>
    <n v="1311879431"/>
    <x v="3953"/>
    <b v="0"/>
    <n v="0"/>
    <b v="0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d v="2014-09-16T11:24:19"/>
    <n v="1405682659"/>
    <x v="3954"/>
    <b v="0"/>
    <n v="0"/>
    <b v="0"/>
    <x v="26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d v="2015-04-01T00:18:00"/>
    <n v="1424222024"/>
    <x v="3955"/>
    <b v="0"/>
    <n v="0"/>
    <b v="0"/>
    <x v="34"/>
    <n v="0"/>
    <n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d v="2017-02-23T10:14:42"/>
    <n v="1487240082"/>
    <x v="3956"/>
    <b v="0"/>
    <n v="0"/>
    <b v="0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d v="2015-05-27T19:47:19"/>
    <n v="1430164039"/>
    <x v="3957"/>
    <b v="0"/>
    <n v="0"/>
    <b v="0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d v="2015-09-02T06:47:27"/>
    <n v="1438584447"/>
    <x v="3958"/>
    <b v="0"/>
    <n v="0"/>
    <b v="0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d v="2015-08-02T06:03:10"/>
    <n v="1435903390"/>
    <x v="3959"/>
    <b v="0"/>
    <n v="0"/>
    <b v="0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d v="2015-09-17T17:00:00"/>
    <n v="1440513832"/>
    <x v="3960"/>
    <b v="0"/>
    <n v="0"/>
    <b v="0"/>
    <x v="34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d v="2014-05-30T15:35:01"/>
    <n v="1400600101"/>
    <x v="3961"/>
    <b v="0"/>
    <n v="0"/>
    <b v="0"/>
    <x v="24"/>
    <n v="0"/>
    <n v="0"/>
  </r>
  <r>
    <n v="1586"/>
    <s v="Missouri In Pictures"/>
    <s v="Show the world the beauty that is in all of our back yards!"/>
    <n v="1500"/>
    <n v="0"/>
    <x v="3"/>
    <s v="US"/>
    <s v="USD"/>
    <n v="1428197422"/>
    <d v="2015-04-05T01:30:22"/>
    <n v="1425609022"/>
    <x v="3962"/>
    <b v="0"/>
    <n v="0"/>
    <b v="0"/>
    <x v="24"/>
    <n v="0"/>
    <n v="0"/>
  </r>
  <r>
    <n v="1588"/>
    <s v="The Right Side of Texas"/>
    <s v="Southeast Texas as seen through the lens of a cell phone camera"/>
    <n v="516"/>
    <n v="0"/>
    <x v="3"/>
    <s v="US"/>
    <s v="USD"/>
    <n v="1422735120"/>
    <d v="2015-01-31T20:12:00"/>
    <n v="1420091999"/>
    <x v="3963"/>
    <b v="0"/>
    <n v="0"/>
    <b v="0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d v="2015-10-09T23:38:06"/>
    <n v="1441841886"/>
    <x v="3964"/>
    <b v="0"/>
    <n v="0"/>
    <b v="0"/>
    <x v="24"/>
    <n v="0"/>
    <n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d v="2015-03-28T00:44:45"/>
    <n v="1423619085"/>
    <x v="3965"/>
    <b v="0"/>
    <n v="0"/>
    <b v="0"/>
    <x v="24"/>
    <n v="0"/>
    <n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d v="2016-09-20T08:29:57"/>
    <n v="1471768197"/>
    <x v="3966"/>
    <b v="0"/>
    <n v="0"/>
    <b v="0"/>
    <x v="24"/>
    <n v="0"/>
    <n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d v="2016-04-08T11:56:16"/>
    <n v="1457528176"/>
    <x v="3967"/>
    <b v="0"/>
    <n v="0"/>
    <b v="0"/>
    <x v="24"/>
    <n v="0"/>
    <n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d v="2015-09-09T16:00:00"/>
    <n v="1440807846"/>
    <x v="3968"/>
    <b v="0"/>
    <n v="0"/>
    <b v="0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d v="2015-08-23T07:21:12"/>
    <n v="1435130472"/>
    <x v="3969"/>
    <b v="0"/>
    <n v="0"/>
    <b v="0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d v="2016-05-01T20:48:26"/>
    <n v="1458679706"/>
    <x v="3970"/>
    <b v="0"/>
    <n v="0"/>
    <b v="0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d v="2015-06-30T21:55:53"/>
    <n v="1430517353"/>
    <x v="3971"/>
    <b v="0"/>
    <n v="0"/>
    <b v="0"/>
    <x v="21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d v="2015-12-11T11:04:23"/>
    <n v="1447239863"/>
    <x v="3972"/>
    <b v="0"/>
    <n v="0"/>
    <b v="0"/>
    <x v="21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d v="2016-06-10T01:15:06"/>
    <n v="1460337306"/>
    <x v="3973"/>
    <b v="0"/>
    <n v="0"/>
    <b v="0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d v="2015-10-25T02:06:23"/>
    <n v="1443146783"/>
    <x v="3974"/>
    <b v="0"/>
    <n v="0"/>
    <b v="0"/>
    <x v="21"/>
    <n v="0"/>
    <n v="0"/>
  </r>
  <r>
    <n v="1731"/>
    <s v="Sam Cox Band First Christian Tour"/>
    <s v="We are a Christin Worship band looking to midwest tour. God Bless!"/>
    <n v="1000"/>
    <n v="0"/>
    <x v="3"/>
    <s v="US"/>
    <s v="USD"/>
    <n v="1434034800"/>
    <d v="2015-06-11T15:00:00"/>
    <n v="1432849552"/>
    <x v="3975"/>
    <b v="0"/>
    <n v="0"/>
    <b v="0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d v="2016-01-16T05:00:00"/>
    <n v="1447777481"/>
    <x v="3976"/>
    <b v="0"/>
    <n v="0"/>
    <b v="0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d v="2016-09-13T21:30:00"/>
    <n v="1472746374"/>
    <x v="3977"/>
    <b v="0"/>
    <n v="0"/>
    <b v="0"/>
    <x v="21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d v="2015-07-16T19:37:02"/>
    <n v="1434483422"/>
    <x v="3978"/>
    <b v="0"/>
    <n v="0"/>
    <b v="0"/>
    <x v="21"/>
    <n v="0"/>
    <n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d v="2014-08-25T20:38:08"/>
    <n v="1407184688"/>
    <x v="3979"/>
    <b v="1"/>
    <n v="0"/>
    <b v="0"/>
    <x v="9"/>
    <n v="0"/>
    <n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d v="2014-08-08T21:20:12"/>
    <n v="1404940812"/>
    <x v="3980"/>
    <b v="0"/>
    <n v="0"/>
    <b v="0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d v="2015-07-01T21:45:37"/>
    <n v="1434577537"/>
    <x v="3981"/>
    <b v="0"/>
    <n v="0"/>
    <b v="0"/>
    <x v="9"/>
    <n v="0"/>
    <n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d v="2015-04-03T04:37:30"/>
    <n v="1425447450"/>
    <x v="3982"/>
    <b v="0"/>
    <n v="0"/>
    <b v="0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d v="2015-01-26T07:12:21"/>
    <n v="1419664341"/>
    <x v="3983"/>
    <b v="0"/>
    <n v="0"/>
    <b v="0"/>
    <x v="25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d v="2017-01-04T00:04:09"/>
    <n v="1480896249"/>
    <x v="3984"/>
    <b v="0"/>
    <n v="0"/>
    <b v="0"/>
    <x v="25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d v="2014-06-16T06:50:05"/>
    <n v="1400309405"/>
    <x v="3985"/>
    <b v="0"/>
    <n v="0"/>
    <b v="0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d v="2015-03-01T00:42:05"/>
    <n v="1422664925"/>
    <x v="3986"/>
    <b v="0"/>
    <n v="0"/>
    <b v="0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d v="2014-06-13T00:12:35"/>
    <n v="1400026355"/>
    <x v="3987"/>
    <b v="0"/>
    <n v="0"/>
    <b v="0"/>
    <x v="25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d v="2016-12-04T15:04:47"/>
    <n v="1478268287"/>
    <x v="3988"/>
    <b v="0"/>
    <n v="0"/>
    <b v="0"/>
    <x v="35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d v="2015-12-21T14:07:17"/>
    <n v="1448114837"/>
    <x v="3989"/>
    <b v="0"/>
    <n v="0"/>
    <b v="0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d v="2016-12-07T01:09:02"/>
    <n v="1475885342"/>
    <x v="3990"/>
    <b v="0"/>
    <n v="0"/>
    <b v="0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d v="2014-07-10T19:40:11"/>
    <n v="1402429211"/>
    <x v="3991"/>
    <b v="0"/>
    <n v="0"/>
    <b v="0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d v="2014-08-26T22:20:12"/>
    <n v="1406499612"/>
    <x v="3992"/>
    <b v="0"/>
    <n v="0"/>
    <b v="0"/>
    <x v="35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d v="2014-11-14T06:39:19"/>
    <n v="1413351559"/>
    <x v="3993"/>
    <b v="0"/>
    <n v="0"/>
    <b v="0"/>
    <x v="29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d v="2010-07-31T00:00:00"/>
    <n v="1277512556"/>
    <x v="3994"/>
    <b v="0"/>
    <n v="0"/>
    <b v="0"/>
    <x v="29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d v="2016-01-03T00:56:47"/>
    <n v="1449190607"/>
    <x v="3995"/>
    <b v="0"/>
    <n v="0"/>
    <b v="0"/>
    <x v="37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d v="2015-09-07T09:47:55"/>
    <n v="1439027275"/>
    <x v="3996"/>
    <b v="0"/>
    <n v="0"/>
    <b v="0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d v="2016-11-26T18:41:13"/>
    <n v="1476294073"/>
    <x v="3997"/>
    <b v="0"/>
    <n v="0"/>
    <b v="0"/>
    <x v="37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d v="2014-08-10T21:13:07"/>
    <n v="1405113187"/>
    <x v="3998"/>
    <b v="0"/>
    <n v="0"/>
    <b v="0"/>
    <x v="37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d v="2015-02-18T17:43:09"/>
    <n v="1419097389"/>
    <x v="3999"/>
    <b v="0"/>
    <n v="0"/>
    <b v="0"/>
    <x v="37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d v="2015-08-08T04:04:52"/>
    <n v="1433822692"/>
    <x v="4000"/>
    <b v="0"/>
    <n v="0"/>
    <b v="0"/>
    <x v="37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d v="2016-02-27T21:35:43"/>
    <n v="1454016943"/>
    <x v="4001"/>
    <b v="0"/>
    <n v="0"/>
    <b v="0"/>
    <x v="37"/>
    <n v="0"/>
    <n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d v="2015-03-17T18:00:00"/>
    <n v="1422400188"/>
    <x v="4002"/>
    <b v="0"/>
    <n v="0"/>
    <b v="0"/>
    <x v="37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d v="2015-10-18T19:38:49"/>
    <n v="1442605129"/>
    <x v="4003"/>
    <b v="0"/>
    <n v="0"/>
    <b v="0"/>
    <x v="37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d v="2016-06-07T21:06:00"/>
    <n v="1462743308"/>
    <x v="4004"/>
    <b v="0"/>
    <n v="0"/>
    <b v="0"/>
    <x v="40"/>
    <n v="0"/>
    <n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d v="2014-11-15T01:22:14"/>
    <n v="1413418934"/>
    <x v="4005"/>
    <b v="0"/>
    <n v="0"/>
    <b v="0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d v="2015-03-14T00:20:16"/>
    <n v="1423704016"/>
    <x v="4006"/>
    <b v="0"/>
    <n v="0"/>
    <b v="0"/>
    <x v="40"/>
    <n v="0"/>
    <n v="0"/>
  </r>
  <r>
    <n v="2507"/>
    <s v="Help Cafe Talavera get a New Kitchen!"/>
    <s v="Unique dishes for a unique city!."/>
    <n v="42850"/>
    <n v="0"/>
    <x v="3"/>
    <s v="US"/>
    <s v="USD"/>
    <n v="1431308704"/>
    <d v="2015-05-11T01:45:04"/>
    <n v="1428716704"/>
    <x v="4007"/>
    <b v="0"/>
    <n v="0"/>
    <b v="0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d v="2014-08-14T22:50:34"/>
    <n v="1405464634"/>
    <x v="4008"/>
    <b v="0"/>
    <n v="0"/>
    <b v="0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d v="2016-02-01T10:43:33"/>
    <n v="1451731413"/>
    <x v="4009"/>
    <b v="0"/>
    <n v="0"/>
    <b v="0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d v="2014-12-13T21:02:41"/>
    <n v="1417208561"/>
    <x v="4010"/>
    <b v="0"/>
    <n v="0"/>
    <b v="0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d v="2017-02-26T00:09:49"/>
    <n v="1482883789"/>
    <x v="4011"/>
    <b v="0"/>
    <n v="0"/>
    <b v="0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d v="2014-11-29T16:40:52"/>
    <n v="1414683652"/>
    <x v="4012"/>
    <b v="0"/>
    <n v="0"/>
    <b v="0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d v="2014-11-13T17:20:28"/>
    <n v="1413303628"/>
    <x v="4013"/>
    <b v="0"/>
    <n v="0"/>
    <b v="0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d v="2016-10-15T19:21:00"/>
    <n v="1472567085"/>
    <x v="4014"/>
    <b v="0"/>
    <n v="0"/>
    <b v="0"/>
    <x v="40"/>
    <n v="0"/>
    <n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d v="2015-06-15T04:09:29"/>
    <n v="1431749369"/>
    <x v="4015"/>
    <b v="0"/>
    <n v="0"/>
    <b v="0"/>
    <x v="37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d v="2016-01-26T14:08:17"/>
    <n v="1453212497"/>
    <x v="4016"/>
    <b v="0"/>
    <n v="0"/>
    <b v="0"/>
    <x v="37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d v="2015-04-25T20:17:06"/>
    <n v="1427401026"/>
    <x v="4017"/>
    <b v="0"/>
    <n v="0"/>
    <b v="0"/>
    <x v="3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d v="2016-07-15T06:57:00"/>
    <n v="1465970108"/>
    <x v="4018"/>
    <b v="0"/>
    <n v="0"/>
    <b v="0"/>
    <x v="5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d v="2014-09-30T23:23:43"/>
    <n v="1410391423"/>
    <x v="4019"/>
    <b v="0"/>
    <n v="0"/>
    <b v="0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d v="2015-06-29T15:21:58"/>
    <n v="1432999318"/>
    <x v="4020"/>
    <b v="0"/>
    <n v="0"/>
    <b v="0"/>
    <x v="37"/>
    <n v="0"/>
    <n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d v="2014-08-08T21:31:03"/>
    <n v="1404941463"/>
    <x v="4021"/>
    <b v="0"/>
    <n v="0"/>
    <b v="0"/>
    <x v="37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d v="2016-10-19T07:53:27"/>
    <n v="1474271607"/>
    <x v="4022"/>
    <b v="0"/>
    <n v="0"/>
    <b v="0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d v="2012-06-30T20:00:00"/>
    <n v="1340055345"/>
    <x v="4023"/>
    <b v="0"/>
    <n v="0"/>
    <b v="0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d v="2014-06-17T21:17:22"/>
    <n v="1397855842"/>
    <x v="4024"/>
    <b v="0"/>
    <n v="0"/>
    <b v="0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d v="2014-09-11T15:15:51"/>
    <n v="1407856551"/>
    <x v="4025"/>
    <b v="0"/>
    <n v="0"/>
    <b v="0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d v="2013-06-20T11:04:18"/>
    <n v="1369134258"/>
    <x v="4026"/>
    <b v="0"/>
    <n v="0"/>
    <b v="0"/>
    <x v="32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d v="2012-10-28T13:53:48"/>
    <n v="1350050028"/>
    <x v="4027"/>
    <b v="0"/>
    <n v="0"/>
    <b v="0"/>
    <x v="32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d v="2013-02-01T17:00:00"/>
    <n v="1355489140"/>
    <x v="4028"/>
    <b v="0"/>
    <n v="0"/>
    <b v="0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d v="2013-10-05T20:51:34"/>
    <n v="1379710294"/>
    <x v="4029"/>
    <b v="0"/>
    <n v="0"/>
    <b v="0"/>
    <x v="32"/>
    <n v="0"/>
    <n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d v="2017-03-10T10:44:48"/>
    <n v="1486550688"/>
    <x v="4030"/>
    <b v="0"/>
    <n v="0"/>
    <b v="0"/>
    <x v="3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d v="2014-06-21T11:00:00"/>
    <n v="1401058295"/>
    <x v="4031"/>
    <b v="0"/>
    <n v="0"/>
    <b v="0"/>
    <x v="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d v="2016-06-13T04:00:00"/>
    <n v="1462210950"/>
    <x v="4032"/>
    <b v="0"/>
    <n v="0"/>
    <b v="0"/>
    <x v="4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d v="2015-05-29T16:36:34"/>
    <n v="1429029394"/>
    <x v="4033"/>
    <b v="0"/>
    <n v="0"/>
    <b v="0"/>
    <x v="4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d v="2016-05-23T19:21:05"/>
    <n v="1458847265"/>
    <x v="4034"/>
    <b v="0"/>
    <n v="0"/>
    <b v="0"/>
    <x v="4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d v="2016-01-29T23:17:00"/>
    <n v="1453334629"/>
    <x v="4035"/>
    <b v="0"/>
    <n v="0"/>
    <b v="0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d v="2014-09-14T04:34:57"/>
    <n v="1405485297"/>
    <x v="4036"/>
    <b v="0"/>
    <n v="0"/>
    <b v="0"/>
    <x v="4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d v="2014-12-05T11:28:00"/>
    <n v="1415711095"/>
    <x v="4037"/>
    <b v="0"/>
    <n v="0"/>
    <b v="0"/>
    <x v="4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d v="2015-01-06T02:44:19"/>
    <n v="1415328259"/>
    <x v="4038"/>
    <b v="0"/>
    <n v="0"/>
    <b v="0"/>
    <x v="4"/>
    <n v="0"/>
    <n v="0"/>
  </r>
  <r>
    <n v="2872"/>
    <s v="Loud Arts"/>
    <s v="Local Theatre group in Loudoun County, Virginia. Looking for funds to start producing shows!"/>
    <n v="3000"/>
    <n v="0"/>
    <x v="3"/>
    <s v="US"/>
    <s v="USD"/>
    <n v="1434768438"/>
    <d v="2015-06-20T02:47:18"/>
    <n v="1429584438"/>
    <x v="4039"/>
    <b v="0"/>
    <n v="0"/>
    <b v="0"/>
    <x v="4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d v="2015-07-16T17:51:19"/>
    <n v="1434477079"/>
    <x v="4040"/>
    <b v="0"/>
    <n v="0"/>
    <b v="0"/>
    <x v="4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d v="2014-12-03T15:20:36"/>
    <n v="1412432436"/>
    <x v="4041"/>
    <b v="0"/>
    <n v="0"/>
    <b v="0"/>
    <x v="4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d v="2014-10-18T04:59:00"/>
    <n v="1412945440"/>
    <x v="4042"/>
    <b v="0"/>
    <n v="0"/>
    <b v="0"/>
    <x v="4"/>
    <n v="0"/>
    <n v="0"/>
  </r>
  <r>
    <n v="2894"/>
    <s v="How Could You Do This To Me (The Stage Play)"/>
    <s v="This Is A Story About A Woman A Man And A Woman"/>
    <n v="50000"/>
    <n v="0"/>
    <x v="3"/>
    <s v="US"/>
    <s v="USD"/>
    <n v="1428100815"/>
    <d v="2015-04-03T22:40:15"/>
    <n v="1422920415"/>
    <x v="4043"/>
    <b v="0"/>
    <n v="0"/>
    <b v="0"/>
    <x v="4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d v="2016-07-24T01:52:38"/>
    <n v="1464141158"/>
    <x v="4044"/>
    <b v="0"/>
    <n v="0"/>
    <b v="0"/>
    <x v="4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d v="2015-04-13T03:06:20"/>
    <n v="1426302380"/>
    <x v="4045"/>
    <b v="0"/>
    <n v="0"/>
    <b v="0"/>
    <x v="12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d v="2015-05-24T03:21:00"/>
    <n v="1429845660"/>
    <x v="4046"/>
    <b v="0"/>
    <n v="0"/>
    <b v="0"/>
    <x v="12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d v="2016-01-23T08:45:52"/>
    <n v="1450946752"/>
    <x v="4047"/>
    <b v="0"/>
    <n v="0"/>
    <b v="0"/>
    <x v="12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d v="2015-03-02T01:04:00"/>
    <n v="1422043154"/>
    <x v="4048"/>
    <b v="0"/>
    <n v="0"/>
    <b v="0"/>
    <x v="12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d v="2014-09-29T15:16:24"/>
    <n v="1406819784"/>
    <x v="4049"/>
    <b v="0"/>
    <n v="0"/>
    <b v="0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d v="2016-04-03T14:36:51"/>
    <n v="1457105811"/>
    <x v="4050"/>
    <b v="0"/>
    <n v="0"/>
    <b v="0"/>
    <x v="12"/>
    <n v="0"/>
    <n v="0"/>
  </r>
  <r>
    <n v="3061"/>
    <s v="Help Save Parkway Cinemas!"/>
    <s v="Save a historic Local theater."/>
    <n v="1000000"/>
    <n v="0"/>
    <x v="3"/>
    <s v="US"/>
    <s v="USD"/>
    <n v="1407955748"/>
    <d v="2014-08-13T18:49:08"/>
    <n v="1405363748"/>
    <x v="4051"/>
    <b v="0"/>
    <n v="0"/>
    <b v="0"/>
    <x v="12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d v="2015-11-15T23:09:06"/>
    <n v="1445033346"/>
    <x v="4052"/>
    <b v="0"/>
    <n v="0"/>
    <b v="0"/>
    <x v="12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d v="2014-09-21T15:10:50"/>
    <n v="1406128250"/>
    <x v="4053"/>
    <b v="0"/>
    <n v="0"/>
    <b v="0"/>
    <x v="12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d v="2016-12-09T04:37:55"/>
    <n v="1478662675"/>
    <x v="4054"/>
    <b v="0"/>
    <n v="0"/>
    <b v="0"/>
    <x v="2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d v="2015-07-27T01:29:58"/>
    <n v="1435368598"/>
    <x v="4055"/>
    <b v="0"/>
    <n v="0"/>
    <b v="0"/>
    <x v="20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d v="2015-07-17T16:14:00"/>
    <n v="1434558479"/>
    <x v="4056"/>
    <b v="0"/>
    <n v="0"/>
    <b v="0"/>
    <x v="20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d v="2015-09-19T06:37:31"/>
    <n v="1440052651"/>
    <x v="4057"/>
    <b v="0"/>
    <n v="0"/>
    <b v="0"/>
    <x v="20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d v="2015-12-13T20:59:56"/>
    <n v="1444852796"/>
    <x v="4058"/>
    <b v="0"/>
    <n v="0"/>
    <b v="0"/>
    <x v="20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d v="2015-09-14T16:40:29"/>
    <n v="1439224829"/>
    <x v="4059"/>
    <b v="0"/>
    <n v="0"/>
    <b v="0"/>
    <x v="20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d v="2014-10-05T05:00:00"/>
    <n v="1410966179"/>
    <x v="4060"/>
    <b v="0"/>
    <n v="0"/>
    <b v="0"/>
    <x v="20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d v="2015-11-17T04:27:19"/>
    <n v="1444274839"/>
    <x v="4061"/>
    <b v="0"/>
    <n v="0"/>
    <b v="0"/>
    <x v="20"/>
    <n v="0"/>
    <n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d v="2015-04-18T22:30:00"/>
    <n v="1428539708"/>
    <x v="4062"/>
    <b v="0"/>
    <n v="0"/>
    <b v="0"/>
    <x v="4"/>
    <n v="0"/>
    <n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d v="2015-12-17T22:05:50"/>
    <n v="1447797950"/>
    <x v="4063"/>
    <b v="0"/>
    <n v="0"/>
    <b v="0"/>
    <x v="4"/>
    <n v="0"/>
    <n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d v="2014-07-03T17:02:44"/>
    <n v="1401814964"/>
    <x v="4064"/>
    <b v="0"/>
    <n v="0"/>
    <b v="0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d v="2014-07-05T03:59:00"/>
    <n v="1401823952"/>
    <x v="4065"/>
    <b v="0"/>
    <n v="0"/>
    <b v="0"/>
    <x v="4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d v="2016-11-22T17:00:23"/>
    <n v="1477238423"/>
    <x v="4066"/>
    <b v="0"/>
    <n v="0"/>
    <b v="0"/>
    <x v="20"/>
    <n v="0"/>
    <n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d v="2014-07-06T16:36:32"/>
    <n v="1399480592"/>
    <x v="4067"/>
    <b v="0"/>
    <n v="0"/>
    <b v="0"/>
    <x v="20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d v="2015-10-22T03:01:46"/>
    <n v="1442890906"/>
    <x v="4068"/>
    <b v="0"/>
    <n v="0"/>
    <b v="0"/>
    <x v="2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d v="2016-07-31T07:00:00"/>
    <n v="1465172024"/>
    <x v="4069"/>
    <b v="0"/>
    <n v="0"/>
    <b v="0"/>
    <x v="20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d v="2015-11-05T16:11:45"/>
    <n v="1441552305"/>
    <x v="4070"/>
    <b v="0"/>
    <n v="0"/>
    <b v="0"/>
    <x v="4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d v="2014-08-24T07:00:00"/>
    <n v="1408203557"/>
    <x v="4071"/>
    <b v="0"/>
    <n v="0"/>
    <b v="0"/>
    <x v="4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d v="2015-08-14T19:38:00"/>
    <n v="1435709765"/>
    <x v="4072"/>
    <b v="0"/>
    <n v="0"/>
    <b v="0"/>
    <x v="4"/>
    <n v="0"/>
    <n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d v="2016-06-03T11:19:12"/>
    <n v="1462360752"/>
    <x v="4073"/>
    <b v="0"/>
    <n v="0"/>
    <b v="0"/>
    <x v="4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d v="2014-10-26T18:00:00"/>
    <n v="1413291655"/>
    <x v="4074"/>
    <b v="0"/>
    <n v="0"/>
    <b v="0"/>
    <x v="4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d v="2016-04-01T06:00:00"/>
    <n v="1457078868"/>
    <x v="4075"/>
    <b v="0"/>
    <n v="0"/>
    <b v="0"/>
    <x v="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d v="2015-09-06T03:38:27"/>
    <n v="1439350707"/>
    <x v="4076"/>
    <b v="0"/>
    <n v="0"/>
    <b v="0"/>
    <x v="4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d v="2016-12-01T07:18:40"/>
    <n v="1477981120"/>
    <x v="4077"/>
    <b v="0"/>
    <n v="0"/>
    <b v="0"/>
    <x v="4"/>
    <n v="0"/>
    <n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d v="2015-06-16T21:41:54"/>
    <n v="1429306914"/>
    <x v="4078"/>
    <b v="0"/>
    <n v="0"/>
    <b v="0"/>
    <x v="4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d v="2015-08-27T15:54:35"/>
    <n v="1438098875"/>
    <x v="4079"/>
    <b v="0"/>
    <n v="0"/>
    <b v="0"/>
    <x v="4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d v="2014-09-07T07:48:43"/>
    <n v="1404892123"/>
    <x v="4080"/>
    <b v="0"/>
    <n v="0"/>
    <b v="0"/>
    <x v="4"/>
    <n v="0"/>
    <n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d v="2016-07-29T23:29:00"/>
    <n v="1467162586"/>
    <x v="4081"/>
    <b v="0"/>
    <n v="0"/>
    <b v="0"/>
    <x v="4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d v="2014-07-14T15:37:44"/>
    <n v="1400168264"/>
    <x v="4082"/>
    <b v="0"/>
    <n v="0"/>
    <b v="0"/>
    <x v="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d v="2016-04-25T00:20:00"/>
    <n v="1459203727"/>
    <x v="4083"/>
    <b v="0"/>
    <n v="0"/>
    <b v="0"/>
    <x v="4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d v="2015-11-18T04:41:57"/>
    <n v="1445226117"/>
    <x v="4084"/>
    <b v="0"/>
    <n v="0"/>
    <b v="0"/>
    <x v="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d v="2016-07-13T20:48:18"/>
    <n v="1465850898"/>
    <x v="4085"/>
    <b v="0"/>
    <n v="0"/>
    <b v="0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d v="2015-11-08T18:59:41"/>
    <n v="1444413581"/>
    <x v="4086"/>
    <b v="0"/>
    <n v="0"/>
    <b v="0"/>
    <x v="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d v="2015-04-05T08:23:41"/>
    <n v="1425633821"/>
    <x v="4087"/>
    <b v="0"/>
    <n v="0"/>
    <b v="0"/>
    <x v="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d v="2015-05-02T13:04:09"/>
    <n v="1427979849"/>
    <x v="4088"/>
    <b v="0"/>
    <n v="0"/>
    <b v="0"/>
    <x v="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d v="2016-03-05T05:54:29"/>
    <n v="1455861269"/>
    <x v="4089"/>
    <b v="0"/>
    <n v="0"/>
    <b v="0"/>
    <x v="4"/>
    <n v="0"/>
    <n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d v="2016-03-24T22:59:23"/>
    <n v="1454975963"/>
    <x v="4090"/>
    <b v="0"/>
    <n v="0"/>
    <b v="0"/>
    <x v="4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d v="2015-12-04T16:43:59"/>
    <n v="1444059839"/>
    <x v="4091"/>
    <b v="0"/>
    <n v="0"/>
    <b v="0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d v="2015-12-14T00:36:10"/>
    <n v="1447461370"/>
    <x v="4092"/>
    <b v="0"/>
    <n v="0"/>
    <b v="0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d v="2014-12-18T15:02:44"/>
    <n v="1414591364"/>
    <x v="4093"/>
    <b v="0"/>
    <n v="0"/>
    <b v="0"/>
    <x v="4"/>
    <n v="0"/>
    <n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d v="2014-11-20T22:58:45"/>
    <n v="1415228325"/>
    <x v="4094"/>
    <b v="0"/>
    <n v="0"/>
    <b v="0"/>
    <x v="4"/>
    <n v="0"/>
    <n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d v="2014-05-09T06:53:00"/>
    <n v="1399058797"/>
    <x v="4095"/>
    <b v="0"/>
    <n v="0"/>
    <b v="0"/>
    <x v="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d v="2016-10-01T04:00:00"/>
    <n v="1472674285"/>
    <x v="4096"/>
    <b v="0"/>
    <n v="0"/>
    <b v="0"/>
    <x v="4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d v="2016-04-21T02:23:43"/>
    <n v="1456025023"/>
    <x v="4097"/>
    <b v="0"/>
    <n v="0"/>
    <b v="0"/>
    <x v="4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d v="2016-12-26T19:18:51"/>
    <n v="1480187931"/>
    <x v="4098"/>
    <b v="0"/>
    <n v="0"/>
    <b v="0"/>
    <x v="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d v="2014-10-21T19:51:00"/>
    <n v="1411499149"/>
    <x v="4099"/>
    <b v="0"/>
    <n v="0"/>
    <b v="0"/>
    <x v="4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d v="2017-01-27T18:54:02"/>
    <n v="1482951242"/>
    <x v="4100"/>
    <b v="0"/>
    <n v="0"/>
    <b v="0"/>
    <x v="4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d v="2016-06-14T18:54:00"/>
    <n v="1463849116"/>
    <x v="4101"/>
    <b v="0"/>
    <n v="0"/>
    <b v="0"/>
    <x v="4"/>
    <n v="0"/>
    <n v="0"/>
  </r>
  <r>
    <n v="4087"/>
    <s v="Stage Production &quot;The Nail Shop&quot;"/>
    <s v="Comedy Stage Play"/>
    <n v="9600"/>
    <n v="0"/>
    <x v="3"/>
    <s v="US"/>
    <s v="USD"/>
    <n v="1468777786"/>
    <d v="2016-07-17T17:49:46"/>
    <n v="1466185786"/>
    <x v="4102"/>
    <b v="0"/>
    <n v="0"/>
    <b v="0"/>
    <x v="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d v="2016-01-31T23:55:00"/>
    <n v="1449431237"/>
    <x v="4103"/>
    <b v="0"/>
    <n v="0"/>
    <b v="0"/>
    <x v="4"/>
    <n v="0"/>
    <n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d v="2016-06-04T17:19:57"/>
    <n v="1462468797"/>
    <x v="4104"/>
    <b v="0"/>
    <n v="0"/>
    <b v="0"/>
    <x v="4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d v="2014-10-25T02:59:50"/>
    <n v="1413341990"/>
    <x v="4105"/>
    <b v="0"/>
    <n v="0"/>
    <b v="0"/>
    <x v="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d v="2017-01-25T21:41:22"/>
    <n v="1482788482"/>
    <x v="4106"/>
    <b v="0"/>
    <n v="0"/>
    <b v="0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d v="2015-11-29T13:56:44"/>
    <n v="1446209804"/>
    <x v="4107"/>
    <b v="0"/>
    <n v="0"/>
    <b v="0"/>
    <x v="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d v="2017-04-14T04:07:40"/>
    <n v="1486962460"/>
    <x v="4108"/>
    <b v="0"/>
    <n v="0"/>
    <b v="0"/>
    <x v="21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d v="2017-04-01T00:40:11"/>
    <n v="1488418811"/>
    <x v="4109"/>
    <b v="0"/>
    <n v="0"/>
    <b v="0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d v="2017-03-26T03:33:00"/>
    <n v="1488430760"/>
    <x v="4110"/>
    <b v="0"/>
    <n v="0"/>
    <b v="0"/>
    <x v="21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d v="2017-04-03T15:30:07"/>
    <n v="1489591807"/>
    <x v="4111"/>
    <b v="0"/>
    <n v="0"/>
    <b v="0"/>
    <x v="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d v="2017-04-09T08:35:56"/>
    <n v="1489480556"/>
    <x v="4112"/>
    <b v="0"/>
    <n v="0"/>
    <b v="0"/>
    <x v="4"/>
    <n v="0"/>
    <n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d v="2017-03-27T23:58:54"/>
    <n v="1485478734"/>
    <x v="4113"/>
    <b v="0"/>
    <n v="0"/>
    <b v="0"/>
    <x v="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Col" showAll="0">
      <items count="2">
        <item x="0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6"/>
  </colFields>
  <colItems count="2">
    <i>
      <x/>
    </i>
    <i t="grand">
      <x/>
    </i>
  </colItems>
  <pageFields count="1">
    <pageField fld="6" hier="-1"/>
  </pageFields>
  <dataFields count="1">
    <dataField name="Campaign Status" fld="5" subtotal="count" baseField="5" baseItem="0"/>
  </dataFields>
  <formats count="28">
    <format dxfId="132">
      <pivotArea type="all" dataOnly="0" outline="0" fieldPosition="0"/>
    </format>
    <format dxfId="131">
      <pivotArea outline="0" collapsedLevelsAreSubtotals="1" fieldPosition="0"/>
    </format>
    <format dxfId="130">
      <pivotArea field="5" type="button" dataOnly="0" labelOnly="1" outline="0" axis="axisRow" fieldPosition="0"/>
    </format>
    <format dxfId="129">
      <pivotArea dataOnly="0" labelOnly="1" outline="0" axis="axisValues" fieldPosition="0"/>
    </format>
    <format dxfId="128">
      <pivotArea dataOnly="0" labelOnly="1" fieldPosition="0">
        <references count="1">
          <reference field="5" count="0"/>
        </references>
      </pivotArea>
    </format>
    <format dxfId="127">
      <pivotArea dataOnly="0" labelOnly="1" grandRow="1" outline="0" fieldPosition="0"/>
    </format>
    <format dxfId="126">
      <pivotArea dataOnly="0" labelOnly="1" outline="0" axis="axisValues" fieldPosition="0"/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5" type="button" dataOnly="0" labelOnly="1" outline="0" axis="axisRow" fieldPosition="0"/>
    </format>
    <format dxfId="122">
      <pivotArea dataOnly="0" labelOnly="1" outline="0" axis="axisValues" fieldPosition="0"/>
    </format>
    <format dxfId="121">
      <pivotArea dataOnly="0" labelOnly="1" fieldPosition="0">
        <references count="1">
          <reference field="5" count="0"/>
        </references>
      </pivotArea>
    </format>
    <format dxfId="120">
      <pivotArea dataOnly="0" labelOnly="1" grandRow="1" outline="0" fieldPosition="0"/>
    </format>
    <format dxfId="119">
      <pivotArea dataOnly="0" labelOnly="1" outline="0" axis="axisValues" fieldPosition="0"/>
    </format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5" type="button" dataOnly="0" labelOnly="1" outline="0" axis="axisRow" fieldPosition="0"/>
    </format>
    <format dxfId="115">
      <pivotArea dataOnly="0" labelOnly="1" outline="0" axis="axisValues" fieldPosition="0"/>
    </format>
    <format dxfId="114">
      <pivotArea dataOnly="0" labelOnly="1" fieldPosition="0">
        <references count="1">
          <reference field="5" count="0"/>
        </references>
      </pivotArea>
    </format>
    <format dxfId="113">
      <pivotArea dataOnly="0" labelOnly="1" grandRow="1" outline="0" fieldPosition="0"/>
    </format>
    <format dxfId="112">
      <pivotArea dataOnly="0" labelOnly="1" outline="0" axis="axisValues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5" type="button" dataOnly="0" labelOnly="1" outline="0" axis="axisRow" fieldPosition="0"/>
    </format>
    <format dxfId="108">
      <pivotArea dataOnly="0" labelOnly="1" outline="0" axis="axisValues" fieldPosition="0"/>
    </format>
    <format dxfId="107">
      <pivotArea dataOnly="0" labelOnly="1" fieldPosition="0">
        <references count="1">
          <reference field="5" count="0"/>
        </references>
      </pivotArea>
    </format>
    <format dxfId="106">
      <pivotArea dataOnly="0" labelOnly="1" grandRow="1" outline="0" fieldPosition="0"/>
    </format>
    <format dxfId="105">
      <pivotArea dataOnly="0" labelOnly="1" outline="0" axis="axisValues" fieldPosition="0"/>
    </format>
  </formats>
  <chartFormats count="1"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AR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Page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 sortType="ascending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13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pageFields count="2">
    <pageField fld="6" hier="-1"/>
    <pageField fld="5" hier="-1"/>
  </pageFields>
  <dataFields count="1">
    <dataField name="Count of Category and Sub-Category" fld="13" subtotal="count" baseField="0" baseItem="0"/>
  </dataFields>
  <formats count="40">
    <format dxfId="104">
      <pivotArea type="all" dataOnly="0" outline="0" fieldPosition="0"/>
    </format>
    <format dxfId="103">
      <pivotArea outline="0" collapsedLevelsAreSubtotals="1" fieldPosition="0"/>
    </format>
    <format dxfId="102">
      <pivotArea type="origin" dataOnly="0" labelOnly="1" outline="0" fieldPosition="0"/>
    </format>
    <format dxfId="101">
      <pivotArea field="13" type="button" dataOnly="0" labelOnly="1" outline="0" axis="axisCol" fieldPosition="0"/>
    </format>
    <format dxfId="100">
      <pivotArea type="topRight" dataOnly="0" labelOnly="1" outline="0" fieldPosition="0"/>
    </format>
    <format dxfId="99">
      <pivotArea field="5" type="button" dataOnly="0" labelOnly="1" outline="0" axis="axisPage" fieldPosition="1"/>
    </format>
    <format dxfId="98">
      <pivotArea dataOnly="0" labelOnly="1" fieldPosition="0">
        <references count="1">
          <reference field="5" count="0"/>
        </references>
      </pivotArea>
    </format>
    <format dxfId="97">
      <pivotArea dataOnly="0" labelOnly="1" grandRow="1" outline="0" fieldPosition="0"/>
    </format>
    <format dxfId="96">
      <pivotArea dataOnly="0" labelOnly="1" fieldPosition="0">
        <references count="1">
          <reference field="13" count="0"/>
        </references>
      </pivotArea>
    </format>
    <format dxfId="95">
      <pivotArea dataOnly="0" labelOnly="1" grandCol="1" outline="0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13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5" type="button" dataOnly="0" labelOnly="1" outline="0" axis="axisPage" fieldPosition="1"/>
    </format>
    <format dxfId="88">
      <pivotArea dataOnly="0" labelOnly="1" fieldPosition="0">
        <references count="1">
          <reference field="5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13" count="0"/>
        </references>
      </pivotArea>
    </format>
    <format dxfId="85">
      <pivotArea dataOnly="0" labelOnly="1" grandCol="1" outline="0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13" type="button" dataOnly="0" labelOnly="1" outline="0" axis="axisCol" fieldPosition="0"/>
    </format>
    <format dxfId="80">
      <pivotArea type="topRight" dataOnly="0" labelOnly="1" outline="0" fieldPosition="0"/>
    </format>
    <format dxfId="79">
      <pivotArea field="5" type="button" dataOnly="0" labelOnly="1" outline="0" axis="axisPage" fieldPosition="1"/>
    </format>
    <format dxfId="78">
      <pivotArea dataOnly="0" labelOnly="1" fieldPosition="0">
        <references count="1">
          <reference field="5" count="0"/>
        </references>
      </pivotArea>
    </format>
    <format dxfId="77">
      <pivotArea dataOnly="0" labelOnly="1" grandRow="1" outline="0" fieldPosition="0"/>
    </format>
    <format dxfId="76">
      <pivotArea dataOnly="0" labelOnly="1" fieldPosition="0">
        <references count="1">
          <reference field="13" count="0"/>
        </references>
      </pivotArea>
    </format>
    <format dxfId="75">
      <pivotArea dataOnly="0" labelOnly="1" grandCol="1" outline="0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13" type="button" dataOnly="0" labelOnly="1" outline="0" axis="axisCol" fieldPosition="0"/>
    </format>
    <format dxfId="70">
      <pivotArea type="topRight" dataOnly="0" labelOnly="1" outline="0" fieldPosition="0"/>
    </format>
    <format dxfId="69">
      <pivotArea field="5" type="button" dataOnly="0" labelOnly="1" outline="0" axis="axisPage" fieldPosition="1"/>
    </format>
    <format dxfId="68">
      <pivotArea dataOnly="0" labelOnly="1" fieldPosition="0">
        <references count="1">
          <reference field="5" count="0"/>
        </references>
      </pivotArea>
    </format>
    <format dxfId="67">
      <pivotArea dataOnly="0" labelOnly="1" grandRow="1" outline="0" fieldPosition="0"/>
    </format>
    <format dxfId="66">
      <pivotArea dataOnly="0" labelOnly="1" fieldPosition="0">
        <references count="1">
          <reference field="13" count="0"/>
        </references>
      </pivotArea>
    </format>
    <format dxfId="65">
      <pivotArea dataOnly="0" labelOnly="1" grandCol="1" outline="0" fieldPosition="0"/>
    </format>
  </format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" firstHeaderRow="1" firstDataRow="2" firstDataCol="0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" firstHeaderRow="1" firstDataRow="2" firstDataCol="0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>
      <items count="4094">
        <item x="824"/>
        <item x="1538"/>
        <item x="820"/>
        <item x="2702"/>
        <item x="2918"/>
        <item x="1971"/>
        <item x="3830"/>
        <item x="2442"/>
        <item x="1561"/>
        <item x="3741"/>
        <item x="1563"/>
        <item x="1591"/>
        <item x="1488"/>
        <item x="1075"/>
        <item x="1572"/>
        <item x="1884"/>
        <item x="2688"/>
        <item x="713"/>
        <item x="1030"/>
        <item x="579"/>
        <item x="480"/>
        <item x="309"/>
        <item x="1857"/>
        <item x="2921"/>
        <item x="1126"/>
        <item x="221"/>
        <item x="288"/>
        <item x="363"/>
        <item x="1521"/>
        <item x="3879"/>
        <item x="1990"/>
        <item x="1418"/>
        <item x="2318"/>
        <item x="124"/>
        <item x="1702"/>
        <item x="3887"/>
        <item x="1510"/>
        <item x="1393"/>
        <item x="2093"/>
        <item x="2651"/>
        <item x="1449"/>
        <item x="3882"/>
        <item x="3972"/>
        <item x="998"/>
        <item x="2296"/>
        <item x="347"/>
        <item x="1507"/>
        <item x="1065"/>
        <item x="967"/>
        <item x="1584"/>
        <item x="2661"/>
        <item x="568"/>
        <item x="971"/>
        <item x="225"/>
        <item x="1773"/>
        <item x="2080"/>
        <item x="2975"/>
        <item x="580"/>
        <item x="3885"/>
        <item x="2996"/>
        <item x="266"/>
        <item x="307"/>
        <item x="2679"/>
        <item x="878"/>
        <item x="1511"/>
        <item x="127"/>
        <item x="680"/>
        <item x="3113"/>
        <item x="261"/>
        <item x="400"/>
        <item x="1642"/>
        <item x="357"/>
        <item x="2942"/>
        <item x="1910"/>
        <item x="1371"/>
        <item x="107"/>
        <item x="1033"/>
        <item x="1204"/>
        <item x="208"/>
        <item x="764"/>
        <item x="870"/>
        <item x="3726"/>
        <item x="215"/>
        <item x="195"/>
        <item x="1135"/>
        <item x="831"/>
        <item x="1966"/>
        <item x="504"/>
        <item x="1446"/>
        <item x="3207"/>
        <item x="1406"/>
        <item x="1366"/>
        <item x="739"/>
        <item x="1906"/>
        <item x="848"/>
        <item x="138"/>
        <item x="1034"/>
        <item x="1571"/>
        <item x="918"/>
        <item x="255"/>
        <item x="3078"/>
        <item x="320"/>
        <item x="1805"/>
        <item x="1720"/>
        <item x="1947"/>
        <item x="112"/>
        <item x="369"/>
        <item x="1567"/>
        <item x="1271"/>
        <item x="564"/>
        <item x="1308"/>
        <item x="2090"/>
        <item x="847"/>
        <item x="437"/>
        <item x="2325"/>
        <item x="782"/>
        <item x="690"/>
        <item x="1013"/>
        <item x="1985"/>
        <item x="558"/>
        <item x="2984"/>
        <item x="1845"/>
        <item x="1731"/>
        <item x="1612"/>
        <item x="2109"/>
        <item x="338"/>
        <item x="273"/>
        <item x="3230"/>
        <item x="1109"/>
        <item x="1456"/>
        <item x="1113"/>
        <item x="1302"/>
        <item x="539"/>
        <item x="2023"/>
        <item x="965"/>
        <item x="2590"/>
        <item x="3852"/>
        <item x="1402"/>
        <item x="2004"/>
        <item x="3232"/>
        <item x="1485"/>
        <item x="315"/>
        <item x="2749"/>
        <item x="2098"/>
        <item x="577"/>
        <item x="286"/>
        <item x="1053"/>
        <item x="1333"/>
        <item x="1959"/>
        <item x="1185"/>
        <item x="2056"/>
        <item x="895"/>
        <item x="1071"/>
        <item x="2525"/>
        <item x="520"/>
        <item x="1589"/>
        <item x="3839"/>
        <item x="1468"/>
        <item x="3038"/>
        <item x="1525"/>
        <item x="1388"/>
        <item x="1447"/>
        <item x="3931"/>
        <item x="2758"/>
        <item x="692"/>
        <item x="1465"/>
        <item x="2495"/>
        <item x="1535"/>
        <item x="1924"/>
        <item x="1613"/>
        <item x="1056"/>
        <item x="49"/>
        <item x="3881"/>
        <item x="3283"/>
        <item x="873"/>
        <item x="629"/>
        <item x="926"/>
        <item x="613"/>
        <item x="734"/>
        <item x="1813"/>
        <item x="3010"/>
        <item x="1796"/>
        <item x="194"/>
        <item x="2385"/>
        <item x="1592"/>
        <item x="1134"/>
        <item x="2113"/>
        <item x="1866"/>
        <item x="2516"/>
        <item x="2076"/>
        <item x="1639"/>
        <item x="2045"/>
        <item x="548"/>
        <item x="3106"/>
        <item x="1556"/>
        <item x="3897"/>
        <item x="1828"/>
        <item x="1625"/>
        <item x="902"/>
        <item x="1117"/>
        <item x="3523"/>
        <item x="1121"/>
        <item x="1369"/>
        <item x="1821"/>
        <item x="1142"/>
        <item x="1697"/>
        <item x="2114"/>
        <item x="928"/>
        <item x="944"/>
        <item x="608"/>
        <item x="2370"/>
        <item x="1019"/>
        <item x="1216"/>
        <item x="1958"/>
        <item x="2949"/>
        <item x="3067"/>
        <item x="1242"/>
        <item x="1972"/>
        <item x="2641"/>
        <item x="1042"/>
        <item x="1120"/>
        <item x="2859"/>
        <item x="773"/>
        <item x="430"/>
        <item x="1696"/>
        <item x="1560"/>
        <item x="3372"/>
        <item x="3731"/>
        <item x="1859"/>
        <item x="171"/>
        <item x="1632"/>
        <item x="3213"/>
        <item x="1174"/>
        <item x="2959"/>
        <item x="2107"/>
        <item x="481"/>
        <item x="3890"/>
        <item x="587"/>
        <item x="1973"/>
        <item x="1520"/>
        <item x="719"/>
        <item x="1355"/>
        <item x="670"/>
        <item x="2073"/>
        <item x="370"/>
        <item x="497"/>
        <item x="1927"/>
        <item x="521"/>
        <item x="2863"/>
        <item x="1003"/>
        <item x="913"/>
        <item x="1051"/>
        <item x="987"/>
        <item x="1633"/>
        <item x="1953"/>
        <item x="2836"/>
        <item x="2636"/>
        <item x="451"/>
        <item x="1994"/>
        <item x="618"/>
        <item x="519"/>
        <item x="2822"/>
        <item x="2797"/>
        <item x="826"/>
        <item x="207"/>
        <item x="167"/>
        <item x="573"/>
        <item x="2108"/>
        <item x="825"/>
        <item x="2019"/>
        <item x="1634"/>
        <item x="1363"/>
        <item x="636"/>
        <item x="551"/>
        <item x="401"/>
        <item x="1975"/>
        <item x="792"/>
        <item x="798"/>
        <item x="126"/>
        <item x="3130"/>
        <item x="3223"/>
        <item x="1686"/>
        <item x="76"/>
        <item x="748"/>
        <item x="1548"/>
        <item x="982"/>
        <item x="995"/>
        <item x="1835"/>
        <item x="2768"/>
        <item x="2584"/>
        <item x="1064"/>
        <item x="1984"/>
        <item x="2293"/>
        <item x="861"/>
        <item x="404"/>
        <item x="503"/>
        <item x="1816"/>
        <item x="1102"/>
        <item x="609"/>
        <item x="1502"/>
        <item x="3889"/>
        <item x="3101"/>
        <item x="768"/>
        <item x="2953"/>
        <item x="1115"/>
        <item x="1687"/>
        <item x="3180"/>
        <item x="459"/>
        <item x="3517"/>
        <item x="1338"/>
        <item x="859"/>
        <item x="977"/>
        <item x="166"/>
        <item x="325"/>
        <item x="201"/>
        <item x="2074"/>
        <item x="1280"/>
        <item x="456"/>
        <item x="463"/>
        <item x="1550"/>
        <item x="1319"/>
        <item x="1066"/>
        <item x="1031"/>
        <item x="956"/>
        <item x="313"/>
        <item x="2773"/>
        <item x="1704"/>
        <item x="1377"/>
        <item x="2864"/>
        <item x="1933"/>
        <item x="896"/>
        <item x="908"/>
        <item x="505"/>
        <item x="3162"/>
        <item x="1656"/>
        <item x="3888"/>
        <item x="2387"/>
        <item x="1001"/>
        <item x="732"/>
        <item x="3843"/>
        <item x="923"/>
        <item x="3194"/>
        <item x="1863"/>
        <item x="3743"/>
        <item x="89"/>
        <item x="822"/>
        <item x="1905"/>
        <item x="88"/>
        <item x="1646"/>
        <item x="1496"/>
        <item x="3211"/>
        <item x="2066"/>
        <item x="3877"/>
        <item x="815"/>
        <item x="769"/>
        <item x="1334"/>
        <item x="2375"/>
        <item x="3135"/>
        <item x="728"/>
        <item x="440"/>
        <item x="1795"/>
        <item x="547"/>
        <item x="1061"/>
        <item x="1047"/>
        <item x="684"/>
        <item x="396"/>
        <item x="1327"/>
        <item x="1509"/>
        <item x="3558"/>
        <item x="28"/>
        <item x="486"/>
        <item x="281"/>
        <item x="2401"/>
        <item x="752"/>
        <item x="811"/>
        <item x="1048"/>
        <item x="1354"/>
        <item x="1640"/>
        <item x="2055"/>
        <item x="1872"/>
        <item x="2021"/>
        <item x="812"/>
        <item x="556"/>
        <item x="4001"/>
        <item x="1155"/>
        <item x="243"/>
        <item x="1375"/>
        <item x="1533"/>
        <item x="1939"/>
        <item x="39"/>
        <item x="1925"/>
        <item x="3840"/>
        <item x="766"/>
        <item x="263"/>
        <item x="555"/>
        <item x="2464"/>
        <item x="130"/>
        <item x="950"/>
        <item x="776"/>
        <item x="1374"/>
        <item x="1147"/>
        <item x="1477"/>
        <item x="383"/>
        <item x="3927"/>
        <item x="1829"/>
        <item x="2928"/>
        <item x="3281"/>
        <item x="704"/>
        <item x="590"/>
        <item x="3729"/>
        <item x="1508"/>
        <item x="324"/>
        <item x="407"/>
        <item x="3278"/>
        <item x="946"/>
        <item x="335"/>
        <item x="53"/>
        <item x="1602"/>
        <item x="1948"/>
        <item x="716"/>
        <item x="1876"/>
        <item x="3847"/>
        <item x="3730"/>
        <item x="2097"/>
        <item x="3884"/>
        <item x="2512"/>
        <item x="789"/>
        <item x="417"/>
        <item x="1486"/>
        <item x="203"/>
        <item x="3346"/>
        <item x="883"/>
        <item x="1409"/>
        <item x="176"/>
        <item x="3489"/>
        <item x="889"/>
        <item x="3226"/>
        <item x="1335"/>
        <item x="410"/>
        <item x="50"/>
        <item x="17"/>
        <item x="851"/>
        <item x="1858"/>
        <item x="630"/>
        <item x="408"/>
        <item x="1904"/>
        <item x="942"/>
        <item x="2932"/>
        <item x="1128"/>
        <item x="300"/>
        <item x="758"/>
        <item x="1272"/>
        <item x="910"/>
        <item x="2469"/>
        <item x="3244"/>
        <item x="1923"/>
        <item x="2701"/>
        <item x="875"/>
        <item x="26"/>
        <item x="1215"/>
        <item x="189"/>
        <item x="2790"/>
        <item x="446"/>
        <item x="405"/>
        <item x="2018"/>
        <item x="2931"/>
        <item x="964"/>
        <item x="1808"/>
        <item x="354"/>
        <item x="1343"/>
        <item x="4005"/>
        <item x="2001"/>
        <item x="2951"/>
        <item x="46"/>
        <item x="311"/>
        <item x="2091"/>
        <item x="473"/>
        <item x="1266"/>
        <item x="2120"/>
        <item x="3117"/>
        <item x="1786"/>
        <item x="1264"/>
        <item x="3929"/>
        <item x="2658"/>
        <item x="48"/>
        <item x="1209"/>
        <item x="1551"/>
        <item x="929"/>
        <item x="569"/>
        <item x="3878"/>
        <item x="206"/>
        <item x="791"/>
        <item x="2451"/>
        <item x="197"/>
        <item x="1574"/>
        <item x="3286"/>
        <item x="1403"/>
        <item x="3191"/>
        <item x="2017"/>
        <item x="1738"/>
        <item x="544"/>
        <item x="487"/>
        <item x="160"/>
        <item x="606"/>
        <item x="3291"/>
        <item x="278"/>
        <item x="1721"/>
        <item x="1451"/>
        <item x="1257"/>
        <item x="745"/>
        <item x="245"/>
        <item x="1184"/>
        <item x="3234"/>
        <item x="1599"/>
        <item x="3148"/>
        <item x="1081"/>
        <item x="912"/>
        <item x="3473"/>
        <item x="685"/>
        <item x="409"/>
        <item x="3032"/>
        <item x="93"/>
        <item x="474"/>
        <item x="1212"/>
        <item x="2092"/>
        <item x="1351"/>
        <item x="741"/>
        <item x="2249"/>
        <item x="491"/>
        <item x="4006"/>
        <item x="1016"/>
        <item x="2295"/>
        <item x="2775"/>
        <item x="1119"/>
        <item x="2656"/>
        <item x="1263"/>
        <item x="368"/>
        <item x="256"/>
        <item x="1057"/>
        <item x="1054"/>
        <item x="984"/>
        <item x="1708"/>
        <item x="3875"/>
        <item x="298"/>
        <item x="1487"/>
        <item x="737"/>
        <item x="442"/>
        <item x="1150"/>
        <item x="91"/>
        <item x="170"/>
        <item x="419"/>
        <item x="2585"/>
        <item x="1479"/>
        <item x="601"/>
        <item x="35"/>
        <item x="1373"/>
        <item x="235"/>
        <item x="1149"/>
        <item x="584"/>
        <item x="230"/>
        <item x="1382"/>
        <item x="30"/>
        <item x="530"/>
        <item x="888"/>
        <item x="141"/>
        <item x="78"/>
        <item x="1297"/>
        <item x="2582"/>
        <item x="3597"/>
        <item x="16"/>
        <item x="4"/>
        <item x="1223"/>
        <item x="10"/>
        <item x="151"/>
        <item x="378"/>
        <item x="2122"/>
        <item x="350"/>
        <item x="2947"/>
        <item x="462"/>
        <item x="2036"/>
        <item x="2630"/>
        <item x="981"/>
        <item x="1255"/>
        <item x="1843"/>
        <item x="1100"/>
        <item x="2115"/>
        <item x="951"/>
        <item x="428"/>
        <item x="25"/>
        <item x="344"/>
        <item x="1590"/>
        <item x="976"/>
        <item x="3062"/>
        <item x="659"/>
        <item x="845"/>
        <item x="1630"/>
        <item x="2433"/>
        <item x="306"/>
        <item x="1239"/>
        <item x="2437"/>
        <item x="1314"/>
        <item x="795"/>
        <item x="1018"/>
        <item x="1541"/>
        <item x="1233"/>
        <item x="1648"/>
        <item x="2119"/>
        <item x="582"/>
        <item x="1180"/>
        <item x="2733"/>
        <item x="22"/>
        <item x="1792"/>
        <item x="2463"/>
        <item x="1783"/>
        <item x="819"/>
        <item x="454"/>
        <item x="1756"/>
        <item x="3399"/>
        <item x="3742"/>
        <item x="66"/>
        <item x="106"/>
        <item x="906"/>
        <item x="3898"/>
        <item x="650"/>
        <item x="272"/>
        <item x="188"/>
        <item x="1679"/>
        <item x="983"/>
        <item x="3838"/>
        <item x="746"/>
        <item x="3224"/>
        <item x="1445"/>
        <item x="455"/>
        <item x="596"/>
        <item x="1742"/>
        <item x="3930"/>
        <item x="4004"/>
        <item x="583"/>
        <item x="21"/>
        <item x="464"/>
        <item x="2000"/>
        <item x="3089"/>
        <item x="625"/>
        <item x="81"/>
        <item x="962"/>
        <item x="1681"/>
        <item x="292"/>
        <item x="2714"/>
        <item x="698"/>
        <item x="323"/>
        <item x="1568"/>
        <item x="1480"/>
        <item x="2943"/>
        <item x="619"/>
        <item x="109"/>
        <item x="1023"/>
        <item x="1797"/>
        <item x="13"/>
        <item x="1709"/>
        <item x="927"/>
        <item x="1893"/>
        <item x="1146"/>
        <item x="961"/>
        <item x="3832"/>
        <item x="3638"/>
        <item x="3243"/>
        <item x="833"/>
        <item x="2912"/>
        <item x="373"/>
        <item x="2508"/>
        <item x="3464"/>
        <item x="3472"/>
        <item x="706"/>
        <item x="993"/>
        <item x="98"/>
        <item x="1231"/>
        <item x="1898"/>
        <item x="3198"/>
        <item x="2830"/>
        <item x="226"/>
        <item x="3363"/>
        <item x="337"/>
        <item x="2064"/>
        <item x="14"/>
        <item x="1227"/>
        <item x="700"/>
        <item x="3000"/>
        <item x="1085"/>
        <item x="3662"/>
        <item x="3066"/>
        <item x="1855"/>
        <item x="2978"/>
        <item x="1138"/>
        <item x="204"/>
        <item x="939"/>
        <item x="1352"/>
        <item x="381"/>
        <item x="1610"/>
        <item x="2372"/>
        <item x="1106"/>
        <item x="4007"/>
        <item x="3209"/>
        <item x="1920"/>
        <item x="3440"/>
        <item x="513"/>
        <item x="1160"/>
        <item x="1166"/>
        <item x="1676"/>
        <item x="1544"/>
        <item x="1603"/>
        <item x="770"/>
        <item x="2287"/>
        <item x="534"/>
        <item x="262"/>
        <item x="3012"/>
        <item x="1755"/>
        <item x="3529"/>
        <item x="3249"/>
        <item x="2867"/>
        <item x="545"/>
        <item x="1670"/>
        <item x="359"/>
        <item x="597"/>
        <item x="1017"/>
        <item x="477"/>
        <item x="1501"/>
        <item x="3835"/>
        <item x="1427"/>
        <item x="3026"/>
        <item x="3131"/>
        <item x="1010"/>
        <item x="1838"/>
        <item x="3253"/>
        <item x="1999"/>
        <item x="2612"/>
        <item x="3349"/>
        <item x="1587"/>
        <item x="1798"/>
        <item x="393"/>
        <item x="628"/>
        <item x="3886"/>
        <item x="169"/>
        <item x="186"/>
        <item x="2118"/>
        <item x="122"/>
        <item x="2878"/>
        <item x="2519"/>
        <item x="2188"/>
        <item x="1963"/>
        <item x="2316"/>
        <item x="18"/>
        <item x="2377"/>
        <item x="2976"/>
        <item x="2815"/>
        <item x="667"/>
        <item x="2835"/>
        <item x="247"/>
        <item x="1885"/>
        <item x="843"/>
        <item x="1330"/>
        <item x="774"/>
        <item x="2821"/>
        <item x="1339"/>
        <item x="1940"/>
        <item x="969"/>
        <item x="1654"/>
        <item x="1309"/>
        <item x="2960"/>
        <item x="3874"/>
        <item x="1070"/>
        <item x="2204"/>
        <item x="830"/>
        <item x="1240"/>
        <item x="2421"/>
        <item x="1899"/>
        <item x="1834"/>
        <item x="260"/>
        <item x="635"/>
        <item x="2291"/>
        <item x="1041"/>
        <item x="1243"/>
        <item x="133"/>
        <item x="341"/>
        <item x="1870"/>
        <item x="1928"/>
        <item x="1512"/>
        <item x="2786"/>
        <item x="3001"/>
        <item x="1435"/>
        <item x="424"/>
        <item x="3474"/>
        <item x="2063"/>
        <item x="1992"/>
        <item x="2678"/>
        <item x="190"/>
        <item x="1009"/>
        <item x="3153"/>
        <item x="1594"/>
        <item x="1415"/>
        <item x="3883"/>
        <item x="3836"/>
        <item x="3214"/>
        <item x="1869"/>
        <item x="2110"/>
        <item x="2854"/>
        <item x="3024"/>
        <item x="3519"/>
        <item x="1650"/>
        <item x="588"/>
        <item x="142"/>
        <item x="900"/>
        <item x="842"/>
        <item x="3483"/>
        <item x="3670"/>
        <item x="793"/>
        <item x="3220"/>
        <item x="735"/>
        <item x="2880"/>
        <item x="1909"/>
        <item x="2968"/>
        <item x="1604"/>
        <item x="8"/>
        <item x="1707"/>
        <item x="868"/>
        <item x="694"/>
        <item x="2200"/>
        <item x="1823"/>
        <item x="1032"/>
        <item x="102"/>
        <item x="1581"/>
        <item x="849"/>
        <item x="3543"/>
        <item x="1722"/>
        <item x="1310"/>
        <item x="1474"/>
        <item x="295"/>
        <item x="62"/>
        <item x="801"/>
        <item x="703"/>
        <item x="3880"/>
        <item x="3312"/>
        <item x="3096"/>
        <item x="3442"/>
        <item x="2777"/>
        <item x="1715"/>
        <item x="2680"/>
        <item x="1145"/>
        <item x="1637"/>
        <item x="1139"/>
        <item x="3449"/>
        <item x="1478"/>
        <item x="115"/>
        <item x="880"/>
        <item x="1246"/>
        <item x="1202"/>
        <item x="2999"/>
        <item x="3397"/>
        <item x="1565"/>
        <item x="265"/>
        <item x="1463"/>
        <item x="1566"/>
        <item x="2757"/>
        <item x="444"/>
        <item x="1295"/>
        <item x="3403"/>
        <item x="2629"/>
        <item x="1807"/>
        <item x="450"/>
        <item x="1849"/>
        <item x="2895"/>
        <item x="586"/>
        <item x="788"/>
        <item x="2587"/>
        <item x="697"/>
        <item x="724"/>
        <item x="308"/>
        <item x="1178"/>
        <item x="1774"/>
        <item x="3331"/>
        <item x="42"/>
        <item x="99"/>
        <item x="804"/>
        <item x="1039"/>
        <item x="2719"/>
        <item x="2378"/>
        <item x="1268"/>
        <item x="2278"/>
        <item x="2072"/>
        <item x="1903"/>
        <item x="92"/>
        <item x="1559"/>
        <item x="3322"/>
        <item x="4073"/>
        <item x="615"/>
        <item x="1232"/>
        <item x="2046"/>
        <item x="550"/>
        <item x="2710"/>
        <item x="2462"/>
        <item x="2128"/>
        <item x="2792"/>
        <item x="1597"/>
        <item x="269"/>
        <item x="2923"/>
        <item x="270"/>
        <item x="717"/>
        <item x="899"/>
        <item x="2321"/>
        <item x="1083"/>
        <item x="2575"/>
        <item x="2142"/>
        <item x="238"/>
        <item x="1736"/>
        <item x="2741"/>
        <item x="1441"/>
        <item x="1800"/>
        <item x="2341"/>
        <item x="1791"/>
        <item x="3375"/>
        <item x="1977"/>
        <item x="1930"/>
        <item x="1073"/>
        <item x="1765"/>
        <item x="626"/>
        <item x="814"/>
        <item x="2016"/>
        <item x="229"/>
        <item x="403"/>
        <item x="3939"/>
        <item x="132"/>
        <item x="43"/>
        <item x="240"/>
        <item x="3200"/>
        <item x="2476"/>
        <item x="1274"/>
        <item x="3371"/>
        <item x="3628"/>
        <item x="3016"/>
        <item x="2288"/>
        <item x="901"/>
        <item x="3390"/>
        <item x="2399"/>
        <item x="2761"/>
        <item x="1547"/>
        <item x="1549"/>
        <item x="581"/>
        <item x="490"/>
        <item x="1362"/>
        <item x="158"/>
        <item x="1644"/>
        <item x="2847"/>
        <item x="1741"/>
        <item x="1895"/>
        <item x="1311"/>
        <item x="3334"/>
        <item x="3965"/>
        <item x="2639"/>
        <item x="443"/>
        <item x="761"/>
        <item x="1390"/>
        <item x="838"/>
        <item x="1285"/>
        <item x="1025"/>
        <item x="3895"/>
        <item x="1125"/>
        <item x="1653"/>
        <item x="2040"/>
        <item x="3963"/>
        <item x="529"/>
        <item x="1577"/>
        <item x="3685"/>
        <item x="2806"/>
        <item x="2031"/>
        <item x="2667"/>
        <item x="1921"/>
        <item x="4002"/>
        <item x="3376"/>
        <item x="1854"/>
        <item x="2531"/>
        <item x="863"/>
        <item x="1629"/>
        <item x="1954"/>
        <item x="872"/>
        <item x="3048"/>
        <item x="1173"/>
        <item x="1265"/>
        <item x="4009"/>
        <item x="921"/>
        <item x="723"/>
        <item x="677"/>
        <item x="1675"/>
        <item x="2858"/>
        <item x="2607"/>
        <item x="2957"/>
        <item x="858"/>
        <item x="1621"/>
        <item x="3316"/>
        <item x="1983"/>
        <item x="418"/>
        <item x="616"/>
        <item x="1270"/>
        <item x="3554"/>
        <item x="1153"/>
        <item x="2569"/>
        <item x="2409"/>
        <item x="2038"/>
        <item x="1140"/>
        <item x="3094"/>
        <item x="3361"/>
        <item x="2350"/>
        <item x="2162"/>
        <item x="2169"/>
        <item x="2632"/>
        <item x="3520"/>
        <item x="1892"/>
        <item x="2391"/>
        <item x="1177"/>
        <item x="2470"/>
        <item x="2603"/>
        <item x="2261"/>
        <item x="1345"/>
        <item x="1965"/>
        <item x="1087"/>
        <item x="1981"/>
        <item x="2148"/>
        <item x="3623"/>
        <item x="2533"/>
        <item x="3450"/>
        <item x="1668"/>
        <item x="1693"/>
        <item x="2574"/>
        <item x="385"/>
        <item x="4042"/>
        <item x="135"/>
        <item x="2158"/>
        <item x="472"/>
        <item x="4043"/>
        <item x="973"/>
        <item x="2521"/>
        <item x="3443"/>
        <item x="2487"/>
        <item x="1348"/>
        <item x="4045"/>
        <item x="2559"/>
        <item x="540"/>
        <item x="695"/>
        <item x="1695"/>
        <item x="1781"/>
        <item x="2450"/>
        <item x="916"/>
        <item x="2826"/>
        <item x="1450"/>
        <item x="1416"/>
        <item x="200"/>
        <item x="1729"/>
        <item x="3969"/>
        <item x="3248"/>
        <item x="1826"/>
        <item x="2572"/>
        <item x="1470"/>
        <item x="920"/>
        <item x="125"/>
        <item x="2411"/>
        <item x="594"/>
        <item x="1919"/>
        <item x="3708"/>
        <item x="3268"/>
        <item x="4060"/>
        <item x="751"/>
        <item x="627"/>
        <item x="2753"/>
        <item x="2520"/>
        <item x="3733"/>
        <item x="365"/>
        <item x="2024"/>
        <item x="332"/>
        <item x="447"/>
        <item x="2137"/>
        <item x="1429"/>
        <item x="874"/>
        <item x="952"/>
        <item x="866"/>
        <item x="1700"/>
        <item x="1421"/>
        <item x="1871"/>
        <item x="232"/>
        <item x="67"/>
        <item x="3545"/>
        <item x="1911"/>
        <item x="1901"/>
        <item x="3393"/>
        <item x="2139"/>
        <item x="2720"/>
        <item x="1932"/>
        <item x="3175"/>
        <item x="780"/>
        <item x="434"/>
        <item x="1897"/>
        <item x="264"/>
        <item x="2416"/>
        <item x="3896"/>
        <item x="56"/>
        <item x="3270"/>
        <item x="2173"/>
        <item x="1086"/>
        <item x="1118"/>
        <item x="2751"/>
        <item x="3676"/>
        <item x="855"/>
        <item x="853"/>
        <item x="508"/>
        <item x="3075"/>
        <item x="937"/>
        <item x="2060"/>
        <item x="1616"/>
        <item x="3735"/>
        <item x="2784"/>
        <item x="2721"/>
        <item x="3552"/>
        <item x="2167"/>
        <item x="3028"/>
        <item x="1044"/>
        <item x="2692"/>
        <item x="1254"/>
        <item x="1874"/>
        <item x="3711"/>
        <item x="3256"/>
        <item x="1956"/>
        <item x="3774"/>
        <item x="1368"/>
        <item x="2418"/>
        <item x="271"/>
        <item x="2257"/>
        <item x="1913"/>
        <item x="797"/>
        <item x="2823"/>
        <item x="954"/>
        <item x="2360"/>
        <item x="3205"/>
        <item x="2824"/>
        <item x="2506"/>
        <item x="2270"/>
        <item x="1688"/>
        <item x="3172"/>
        <item x="2022"/>
        <item x="947"/>
        <item x="3427"/>
        <item x="3781"/>
        <item x="632"/>
        <item x="2727"/>
        <item x="1957"/>
        <item x="3725"/>
        <item x="1585"/>
        <item x="3485"/>
        <item x="2445"/>
        <item x="3673"/>
        <item x="762"/>
        <item x="2059"/>
        <item x="1879"/>
        <item x="1220"/>
        <item x="710"/>
        <item x="3958"/>
        <item x="3999"/>
        <item x="3894"/>
        <item x="2944"/>
        <item x="211"/>
        <item x="3580"/>
        <item x="425"/>
        <item x="3149"/>
        <item x="2215"/>
        <item x="3170"/>
        <item x="2916"/>
        <item x="3910"/>
        <item x="3132"/>
        <item x="3615"/>
        <item x="1578"/>
        <item x="2690"/>
        <item x="3087"/>
        <item x="2032"/>
        <item x="3976"/>
        <item x="3717"/>
        <item x="3738"/>
        <item x="1320"/>
        <item x="389"/>
        <item x="612"/>
        <item x="2523"/>
        <item x="3570"/>
        <item x="3295"/>
        <item x="2527"/>
        <item x="3120"/>
        <item x="3152"/>
        <item x="3252"/>
        <item x="3215"/>
        <item x="1824"/>
        <item x="4029"/>
        <item x="840"/>
        <item x="2224"/>
        <item x="237"/>
        <item x="2891"/>
        <item x="1169"/>
        <item x="3227"/>
        <item x="3986"/>
        <item x="3293"/>
        <item x="864"/>
        <item x="275"/>
        <item x="3734"/>
        <item x="246"/>
        <item x="3111"/>
        <item x="3412"/>
        <item x="578"/>
        <item x="1794"/>
        <item x="3837"/>
        <item x="3637"/>
        <item x="2560"/>
        <item x="2153"/>
        <item x="412"/>
        <item x="1996"/>
        <item x="3650"/>
        <item x="492"/>
        <item x="2149"/>
        <item x="1842"/>
        <item x="3869"/>
        <item x="3059"/>
        <item x="3912"/>
        <item x="1433"/>
        <item x="2927"/>
        <item x="3592"/>
        <item x="1865"/>
        <item x="1431"/>
        <item x="3336"/>
        <item x="2919"/>
        <item x="3775"/>
        <item x="602"/>
        <item x="3777"/>
        <item x="1832"/>
        <item x="217"/>
        <item x="2979"/>
        <item x="2530"/>
        <item x="4049"/>
        <item x="3507"/>
        <item x="2683"/>
        <item x="1114"/>
        <item x="3156"/>
        <item x="3957"/>
        <item x="1894"/>
        <item x="2711"/>
        <item x="2427"/>
        <item x="3394"/>
        <item x="1307"/>
        <item x="60"/>
        <item x="3970"/>
        <item x="3715"/>
        <item x="100"/>
        <item x="3696"/>
        <item x="1671"/>
        <item x="2434"/>
        <item x="2003"/>
        <item x="1864"/>
        <item x="2782"/>
        <item x="2414"/>
        <item x="2320"/>
        <item x="1837"/>
        <item x="2410"/>
        <item x="3368"/>
        <item x="1313"/>
        <item x="2047"/>
        <item x="570"/>
        <item x="1615"/>
        <item x="3119"/>
        <item x="2850"/>
        <item x="2544"/>
        <item x="222"/>
        <item x="2911"/>
        <item x="3377"/>
        <item x="2674"/>
        <item x="1043"/>
        <item x="3575"/>
        <item x="3411"/>
        <item x="3077"/>
        <item x="3795"/>
        <item x="1176"/>
        <item x="2"/>
        <item x="3478"/>
        <item x="3047"/>
        <item x="2342"/>
        <item x="3150"/>
        <item x="3809"/>
        <item x="2672"/>
        <item x="3365"/>
        <item x="3841"/>
        <item x="2892"/>
        <item x="3039"/>
        <item x="257"/>
        <item x="2241"/>
        <item x="3590"/>
        <item x="4058"/>
        <item x="1747"/>
        <item x="3438"/>
        <item x="2157"/>
        <item x="3417"/>
        <item x="1200"/>
        <item x="284"/>
        <item x="3551"/>
        <item x="2893"/>
        <item x="274"/>
        <item x="2006"/>
        <item x="3141"/>
        <item x="3402"/>
        <item x="2214"/>
        <item x="439"/>
        <item x="3373"/>
        <item x="1724"/>
        <item x="4003"/>
        <item x="3786"/>
        <item x="3080"/>
        <item x="3074"/>
        <item x="2112"/>
        <item x="658"/>
        <item x="813"/>
        <item x="1819"/>
        <item x="2095"/>
        <item x="2459"/>
        <item x="4014"/>
        <item x="2419"/>
        <item x="592"/>
        <item x="1419"/>
        <item x="3458"/>
        <item x="3164"/>
        <item x="2991"/>
        <item x="701"/>
        <item x="3932"/>
        <item x="1751"/>
        <item x="527"/>
        <item x="2389"/>
        <item x="2423"/>
        <item x="3186"/>
        <item x="1396"/>
        <item x="2956"/>
        <item x="1131"/>
        <item x="2594"/>
        <item x="2565"/>
        <item x="882"/>
        <item x="3241"/>
        <item x="721"/>
        <item x="689"/>
        <item x="3284"/>
        <item x="2889"/>
        <item x="1277"/>
        <item x="4031"/>
        <item x="3441"/>
        <item x="34"/>
        <item x="3511"/>
        <item x="3634"/>
        <item x="2245"/>
        <item x="1499"/>
        <item x="2126"/>
        <item x="154"/>
        <item x="3031"/>
        <item x="3530"/>
        <item x="654"/>
        <item x="3512"/>
        <item x="1775"/>
        <item x="3657"/>
        <item x="1224"/>
        <item x="3255"/>
        <item x="1658"/>
        <item x="1825"/>
        <item x="3053"/>
        <item x="328"/>
        <item x="502"/>
        <item x="2901"/>
        <item x="3668"/>
        <item x="2146"/>
        <item x="2653"/>
        <item x="2058"/>
        <item x="2438"/>
        <item x="349"/>
        <item x="986"/>
        <item x="4027"/>
        <item x="992"/>
        <item x="2952"/>
        <item x="818"/>
        <item x="3997"/>
        <item x="398"/>
        <item x="1191"/>
        <item x="624"/>
        <item x="2482"/>
        <item x="3335"/>
        <item x="1179"/>
        <item x="3465"/>
        <item x="3333"/>
        <item x="61"/>
        <item x="75"/>
        <item x="2522"/>
        <item x="2969"/>
        <item x="2415"/>
        <item x="1664"/>
        <item x="4038"/>
        <item x="2009"/>
        <item x="3137"/>
        <item x="2086"/>
        <item x="2704"/>
        <item x="3070"/>
        <item x="3445"/>
        <item x="3020"/>
        <item x="3745"/>
        <item x="829"/>
        <item x="715"/>
        <item x="2087"/>
        <item x="3495"/>
        <item x="316"/>
        <item x="3428"/>
        <item x="943"/>
        <item x="3110"/>
        <item x="595"/>
        <item x="1170"/>
        <item x="671"/>
        <item x="3680"/>
        <item x="2322"/>
        <item x="979"/>
        <item x="705"/>
        <item x="2233"/>
        <item x="1475"/>
        <item x="1942"/>
        <item x="3913"/>
        <item x="2492"/>
        <item x="1332"/>
        <item x="1084"/>
        <item x="1753"/>
        <item x="3834"/>
        <item x="3669"/>
        <item x="2623"/>
        <item x="533"/>
        <item x="1546"/>
        <item x="4020"/>
        <item x="2456"/>
        <item x="2282"/>
        <item x="2333"/>
        <item x="2327"/>
        <item x="3905"/>
        <item x="3313"/>
        <item x="651"/>
        <item x="2065"/>
        <item x="2570"/>
        <item x="3108"/>
        <item x="37"/>
        <item x="1877"/>
        <item x="4077"/>
        <item x="2326"/>
        <item x="3694"/>
        <item x="2329"/>
        <item x="2732"/>
        <item x="1649"/>
        <item x="2588"/>
        <item x="3521"/>
        <item x="2475"/>
        <item x="3513"/>
        <item x="2209"/>
        <item x="4083"/>
        <item x="2082"/>
        <item x="4052"/>
        <item x="2440"/>
        <item x="2568"/>
        <item x="3202"/>
        <item x="1576"/>
        <item x="3122"/>
        <item x="1822"/>
        <item x="3379"/>
        <item x="134"/>
        <item x="881"/>
        <item x="2404"/>
        <item x="2770"/>
        <item x="799"/>
        <item x="3272"/>
        <item x="3684"/>
        <item x="3142"/>
        <item x="3099"/>
        <item x="3362"/>
        <item x="2713"/>
        <item x="268"/>
        <item x="1356"/>
        <item x="1353"/>
        <item x="642"/>
        <item x="1049"/>
        <item x="2246"/>
        <item x="1482"/>
        <item x="1962"/>
        <item x="1052"/>
        <item x="1038"/>
        <item x="1779"/>
        <item x="1820"/>
        <item x="3536"/>
        <item x="1413"/>
        <item x="1943"/>
        <item x="1438"/>
        <item x="3422"/>
        <item x="1767"/>
        <item x="919"/>
        <item x="1881"/>
        <item x="2700"/>
        <item x="2785"/>
        <item x="1680"/>
        <item x="2673"/>
        <item x="2841"/>
        <item x="2941"/>
        <item x="2807"/>
        <item x="2579"/>
        <item x="1861"/>
        <item x="2746"/>
        <item x="469"/>
        <item x="3061"/>
        <item x="104"/>
        <item x="1306"/>
        <item x="116"/>
        <item x="2842"/>
        <item x="1764"/>
        <item x="2899"/>
        <item x="2744"/>
        <item x="3225"/>
        <item x="3991"/>
        <item x="3486"/>
        <item x="1410"/>
        <item x="3210"/>
        <item x="1771"/>
        <item x="1500"/>
        <item x="3971"/>
        <item x="3301"/>
        <item x="3069"/>
        <item x="3983"/>
        <item x="2461"/>
        <item x="1069"/>
        <item x="1105"/>
        <item x="3246"/>
        <item x="3351"/>
        <item x="299"/>
        <item x="423"/>
        <item x="399"/>
        <item x="1198"/>
        <item x="1252"/>
        <item x="3622"/>
        <item x="1662"/>
        <item x="1667"/>
        <item x="1296"/>
        <item x="2543"/>
        <item x="2197"/>
        <item x="4072"/>
        <item x="179"/>
        <item x="1395"/>
        <item x="2356"/>
        <item x="1425"/>
        <item x="1130"/>
        <item x="3018"/>
        <item x="2397"/>
        <item x="3311"/>
        <item x="1129"/>
        <item x="996"/>
        <item x="2499"/>
        <item x="3181"/>
        <item x="3681"/>
        <item x="3621"/>
        <item x="3404"/>
        <item x="915"/>
        <item x="380"/>
        <item x="3204"/>
        <item x="862"/>
        <item x="2334"/>
        <item x="2324"/>
        <item x="708"/>
        <item x="2049"/>
        <item x="854"/>
        <item x="3107"/>
        <item x="3114"/>
        <item x="3321"/>
        <item x="3810"/>
        <item x="3651"/>
        <item x="2269"/>
        <item x="2755"/>
        <item x="3990"/>
        <item x="3566"/>
        <item x="1536"/>
        <item x="1284"/>
        <item x="1768"/>
        <item x="2479"/>
        <item x="2577"/>
        <item x="3005"/>
        <item x="1165"/>
        <item x="3740"/>
        <item x="2682"/>
        <item x="312"/>
        <item x="1364"/>
        <item x="949"/>
        <item x="940"/>
        <item x="1595"/>
        <item x="1256"/>
        <item x="2831"/>
        <item x="3206"/>
        <item x="3236"/>
        <item x="356"/>
        <item x="2917"/>
        <item x="187"/>
        <item x="4019"/>
        <item x="1489"/>
        <item x="1007"/>
        <item x="2861"/>
        <item x="2208"/>
        <item x="2347"/>
        <item x="3328"/>
        <item x="4015"/>
        <item x="3081"/>
        <item x="3327"/>
        <item x="2396"/>
        <item x="468"/>
        <item x="374"/>
        <item x="844"/>
        <item x="1060"/>
        <item x="2772"/>
        <item x="3540"/>
        <item x="3308"/>
        <item x="3183"/>
        <item x="2143"/>
        <item x="1029"/>
        <item x="3798"/>
        <item x="2393"/>
        <item x="2796"/>
        <item x="1982"/>
        <item x="3008"/>
        <item x="3988"/>
        <item x="3612"/>
        <item x="1304"/>
        <item x="934"/>
        <item x="2589"/>
        <item x="2258"/>
        <item x="3815"/>
        <item x="2222"/>
        <item x="1195"/>
        <item x="1804"/>
        <item x="3617"/>
        <item x="2186"/>
        <item x="3360"/>
        <item x="1787"/>
        <item x="4071"/>
        <item x="3770"/>
        <item x="3341"/>
        <item x="1080"/>
        <item x="1620"/>
        <item x="1844"/>
        <item x="2736"/>
        <item x="2647"/>
        <item x="1315"/>
        <item x="277"/>
        <item x="95"/>
        <item x="1817"/>
        <item x="914"/>
        <item x="1076"/>
        <item x="879"/>
        <item x="2856"/>
        <item x="1652"/>
        <item x="2099"/>
        <item x="84"/>
        <item x="755"/>
        <item x="2172"/>
        <item x="2599"/>
        <item x="3254"/>
        <item x="3178"/>
        <item x="2805"/>
        <item x="3088"/>
        <item x="3098"/>
        <item x="3593"/>
        <item x="3369"/>
        <item x="510"/>
        <item x="2628"/>
        <item x="1759"/>
        <item x="1011"/>
        <item x="2182"/>
        <item x="3613"/>
        <item x="3563"/>
        <item x="631"/>
        <item x="524"/>
        <item x="360"/>
        <item x="2376"/>
        <item x="2898"/>
        <item x="3914"/>
        <item x="2468"/>
        <item x="1522"/>
        <item x="2578"/>
        <item x="924"/>
        <item x="3524"/>
        <item x="2371"/>
        <item x="3862"/>
        <item x="887"/>
        <item x="3406"/>
        <item x="2726"/>
        <item x="3768"/>
        <item x="2571"/>
        <item x="3765"/>
        <item x="599"/>
        <item x="3085"/>
        <item x="1154"/>
        <item x="4016"/>
        <item x="1847"/>
        <item x="1090"/>
        <item x="891"/>
        <item x="3431"/>
        <item x="1991"/>
        <item x="3693"/>
        <item x="2532"/>
        <item x="1471"/>
        <item x="835"/>
        <item x="3300"/>
        <item x="331"/>
        <item x="3647"/>
        <item x="2650"/>
        <item x="3627"/>
        <item x="3515"/>
        <item x="3764"/>
        <item x="3019"/>
        <item x="2567"/>
        <item x="2886"/>
        <item x="3446"/>
        <item x="2050"/>
        <item x="3779"/>
        <item x="3297"/>
        <item x="2402"/>
        <item x="2967"/>
        <item x="2307"/>
        <item x="2070"/>
        <item x="3430"/>
        <item x="3133"/>
        <item x="3118"/>
        <item x="1803"/>
        <item x="2662"/>
        <item x="3330"/>
        <item x="2614"/>
        <item x="1543"/>
        <item x="3057"/>
        <item x="3338"/>
        <item x="1342"/>
        <item x="2292"/>
        <item x="2314"/>
        <item x="2336"/>
        <item x="2789"/>
        <item x="3410"/>
        <item x="1699"/>
        <item x="1506"/>
        <item x="3791"/>
        <item x="2131"/>
        <item x="317"/>
        <item x="2564"/>
        <item x="911"/>
        <item x="3199"/>
        <item x="3793"/>
        <item x="3961"/>
        <item x="1444"/>
        <item x="2745"/>
        <item x="2319"/>
        <item x="1659"/>
        <item x="3595"/>
        <item x="2903"/>
        <item x="2380"/>
        <item x="1852"/>
        <item x="2089"/>
        <item x="346"/>
        <item x="3753"/>
        <item x="2303"/>
        <item x="1286"/>
        <item x="2666"/>
        <item x="970"/>
        <item x="3941"/>
        <item x="1282"/>
        <item x="2201"/>
        <item x="1189"/>
        <item x="3659"/>
        <item x="3728"/>
        <item x="2033"/>
        <item x="2381"/>
        <item x="760"/>
        <item x="426"/>
        <item x="2642"/>
        <item x="3636"/>
        <item x="2260"/>
        <item x="1608"/>
        <item x="1275"/>
        <item x="2846"/>
        <item x="199"/>
        <item x="3398"/>
        <item x="2480"/>
        <item x="1397"/>
        <item x="3086"/>
        <item x="3216"/>
        <item x="2228"/>
        <item x="3487"/>
        <item x="2027"/>
        <item x="1998"/>
        <item x="925"/>
        <item x="2555"/>
        <item x="691"/>
        <item x="2652"/>
        <item x="1312"/>
        <item x="1045"/>
        <item x="1464"/>
        <item x="522"/>
        <item x="1466"/>
        <item x="2226"/>
        <item x="3544"/>
        <item x="416"/>
        <item x="1336"/>
        <item x="2374"/>
        <item x="2340"/>
        <item x="669"/>
        <item x="1481"/>
        <item x="2685"/>
        <item x="2730"/>
        <item x="3276"/>
        <item x="2210"/>
        <item x="3115"/>
        <item x="3344"/>
        <item x="3873"/>
        <item x="2103"/>
        <item x="3903"/>
        <item x="3501"/>
        <item x="852"/>
        <item x="1267"/>
        <item x="2827"/>
        <item x="3460"/>
        <item x="3977"/>
        <item x="3573"/>
        <item x="366"/>
        <item x="2309"/>
        <item x="2601"/>
        <item x="2633"/>
        <item x="1476"/>
        <item x="3599"/>
        <item x="391"/>
        <item x="1600"/>
        <item x="2868"/>
        <item x="3437"/>
        <item x="1713"/>
        <item x="3072"/>
        <item x="2515"/>
        <item x="2028"/>
        <item x="753"/>
        <item x="3907"/>
        <item x="3457"/>
        <item x="2937"/>
        <item x="1188"/>
        <item x="3471"/>
        <item x="3527"/>
        <item x="3585"/>
        <item x="267"/>
        <item x="3395"/>
        <item x="291"/>
        <item x="196"/>
        <item x="2961"/>
        <item x="3359"/>
        <item x="644"/>
        <item x="2843"/>
        <item x="2252"/>
        <item x="2929"/>
        <item x="2345"/>
        <item x="3803"/>
        <item x="33"/>
        <item x="2517"/>
        <item x="641"/>
        <item x="1685"/>
        <item x="3610"/>
        <item x="3155"/>
        <item x="3964"/>
        <item x="2545"/>
        <item x="938"/>
        <item x="805"/>
        <item x="3633"/>
        <item x="1289"/>
        <item x="2281"/>
        <item x="3396"/>
        <item x="3788"/>
        <item x="2659"/>
        <item x="3653"/>
        <item x="4026"/>
        <item x="675"/>
        <item x="740"/>
        <item x="351"/>
        <item x="3564"/>
        <item x="2734"/>
        <item x="2754"/>
        <item x="1856"/>
        <item x="3126"/>
        <item x="1891"/>
        <item x="1473"/>
        <item x="3505"/>
        <item x="3632"/>
        <item x="665"/>
        <item x="2057"/>
        <item x="219"/>
        <item x="1750"/>
        <item x="2774"/>
        <item x="2161"/>
        <item x="3607"/>
        <item x="2557"/>
        <item x="898"/>
        <item x="3525"/>
        <item x="1853"/>
        <item x="3591"/>
        <item x="1026"/>
        <item x="2125"/>
        <item x="327"/>
        <item x="1744"/>
        <item x="3423"/>
        <item x="1635"/>
        <item x="1887"/>
        <item x="2390"/>
        <item x="3660"/>
        <item x="205"/>
        <item x="467"/>
        <item x="897"/>
        <item x="3722"/>
        <item x="3984"/>
        <item x="2358"/>
        <item x="1886"/>
        <item x="2908"/>
        <item x="3576"/>
        <item x="3652"/>
        <item x="1558"/>
        <item x="3865"/>
        <item x="860"/>
        <item x="3161"/>
        <item x="2029"/>
        <item x="3299"/>
        <item x="1190"/>
        <item x="1067"/>
        <item x="3980"/>
        <item x="1573"/>
        <item x="3802"/>
        <item x="1960"/>
        <item x="1770"/>
        <item x="725"/>
        <item x="1669"/>
        <item x="2696"/>
        <item x="2883"/>
        <item x="3620"/>
        <item x="757"/>
        <item x="3691"/>
        <item x="1915"/>
        <item x="617"/>
        <item x="1900"/>
        <item x="2152"/>
        <item x="807"/>
        <item x="559"/>
        <item x="3197"/>
        <item x="305"/>
        <item x="2054"/>
        <item x="1040"/>
        <item x="2756"/>
        <item x="2359"/>
        <item x="3258"/>
        <item x="2300"/>
        <item x="2542"/>
        <item x="3374"/>
        <item x="3588"/>
        <item x="3859"/>
        <item x="3240"/>
        <item x="2412"/>
        <item x="1381"/>
        <item x="593"/>
        <item x="3721"/>
        <item x="1868"/>
        <item x="1203"/>
        <item x="2990"/>
        <item x="436"/>
        <item x="3541"/>
        <item x="2611"/>
        <item x="3426"/>
        <item x="2127"/>
        <item x="3796"/>
        <item x="3042"/>
        <item x="3051"/>
        <item x="3943"/>
        <item x="3143"/>
        <item x="2896"/>
        <item x="3672"/>
        <item x="963"/>
        <item x="3817"/>
        <item x="2232"/>
        <item x="433"/>
        <item x="3054"/>
        <item x="841"/>
        <item x="3641"/>
        <item x="3405"/>
        <item x="1840"/>
        <item x="1710"/>
        <item x="2894"/>
        <item x="3463"/>
        <item x="767"/>
        <item x="3746"/>
        <item x="3933"/>
        <item x="2776"/>
        <item x="523"/>
        <item x="1811"/>
        <item x="2231"/>
        <item x="2176"/>
        <item x="1401"/>
        <item x="2687"/>
        <item x="3844"/>
        <item x="2198"/>
        <item x="441"/>
        <item x="3037"/>
        <item x="29"/>
        <item x="3960"/>
        <item x="518"/>
        <item x="3004"/>
        <item x="2716"/>
        <item x="1157"/>
        <item x="3084"/>
        <item x="2379"/>
        <item x="4021"/>
        <item x="509"/>
        <item x="2566"/>
        <item x="3139"/>
        <item x="1944"/>
        <item x="1104"/>
        <item x="3940"/>
        <item x="3594"/>
        <item x="4065"/>
        <item x="3565"/>
        <item x="1078"/>
        <item x="1050"/>
        <item x="2449"/>
        <item x="479"/>
        <item x="566"/>
        <item x="117"/>
        <item x="611"/>
        <item x="2242"/>
        <item x="2035"/>
        <item x="2180"/>
        <item x="1588"/>
        <item x="2624"/>
        <item x="3918"/>
        <item x="2648"/>
        <item x="2323"/>
        <item x="1318"/>
        <item x="3055"/>
        <item x="3780"/>
        <item x="376"/>
        <item x="2430"/>
        <item x="2007"/>
        <item x="3631"/>
        <item x="3776"/>
        <item x="4023"/>
        <item x="2747"/>
        <item x="2403"/>
        <item x="2354"/>
        <item x="3305"/>
        <item x="3387"/>
        <item x="2102"/>
        <item x="3571"/>
        <item x="3158"/>
        <item x="495"/>
        <item x="1182"/>
        <item x="730"/>
        <item x="2712"/>
        <item x="1661"/>
        <item x="817"/>
        <item x="2872"/>
        <item x="643"/>
        <item x="2965"/>
        <item x="3561"/>
        <item x="2117"/>
        <item x="3265"/>
        <item x="140"/>
        <item x="4040"/>
        <item x="2778"/>
        <item x="2787"/>
        <item x="2124"/>
        <item x="3147"/>
        <item x="2184"/>
        <item x="821"/>
        <item x="2221"/>
        <item x="3535"/>
        <item x="3750"/>
        <item x="1878"/>
        <item x="3698"/>
        <item x="2235"/>
        <item x="2265"/>
        <item x="1253"/>
        <item x="2156"/>
        <item x="1004"/>
        <item x="869"/>
        <item x="3383"/>
        <item x="2924"/>
        <item x="322"/>
        <item x="3719"/>
        <item x="525"/>
        <item x="930"/>
        <item x="3639"/>
        <item x="302"/>
        <item x="2181"/>
        <item x="2077"/>
        <item x="1785"/>
        <item x="3995"/>
        <item x="646"/>
        <item x="3065"/>
        <item x="3589"/>
        <item x="1226"/>
        <item x="358"/>
        <item x="3534"/>
        <item x="3354"/>
        <item x="3916"/>
        <item x="3904"/>
        <item x="2509"/>
        <item x="562"/>
        <item x="1279"/>
        <item x="743"/>
        <item x="1988"/>
        <item x="3274"/>
        <item x="894"/>
        <item x="3306"/>
        <item x="2337"/>
        <item x="1222"/>
        <item x="1969"/>
        <item x="1534"/>
        <item x="2910"/>
        <item x="1234"/>
        <item x="2825"/>
        <item x="3058"/>
        <item x="2740"/>
        <item x="4066"/>
        <item x="718"/>
        <item x="1552"/>
        <item x="3247"/>
        <item x="371"/>
        <item x="3318"/>
        <item x="2100"/>
        <item x="784"/>
        <item x="2637"/>
        <item x="3842"/>
        <item x="90"/>
        <item x="876"/>
        <item x="1922"/>
        <item x="2286"/>
        <item x="1349"/>
        <item x="3582"/>
        <item x="2094"/>
        <item x="2945"/>
        <item x="438"/>
        <item x="3804"/>
        <item x="233"/>
        <item x="1682"/>
        <item x="1643"/>
        <item x="3146"/>
        <item x="733"/>
        <item x="1305"/>
        <item x="3035"/>
        <item x="1950"/>
        <item x="2548"/>
        <item x="3533"/>
        <item x="2811"/>
        <item x="3926"/>
        <item x="2331"/>
        <item x="3193"/>
        <item x="3985"/>
        <item x="2502"/>
        <item x="2862"/>
        <item x="213"/>
        <item x="3315"/>
        <item x="2212"/>
        <item x="3292"/>
        <item x="3643"/>
        <item x="682"/>
        <item x="3706"/>
        <item x="3455"/>
        <item x="3036"/>
        <item x="2800"/>
        <item x="1883"/>
        <item x="3392"/>
        <item x="258"/>
        <item x="3683"/>
        <item x="3267"/>
        <item x="3689"/>
        <item x="978"/>
        <item x="991"/>
        <item x="1557"/>
        <item x="1758"/>
        <item x="390"/>
        <item x="2130"/>
        <item x="3909"/>
        <item x="2259"/>
        <item x="2725"/>
        <item x="3850"/>
        <item x="2890"/>
        <item x="781"/>
        <item x="2906"/>
        <item x="3656"/>
        <item x="3366"/>
        <item x="476"/>
        <item x="2443"/>
        <item x="3925"/>
        <item x="2970"/>
        <item x="1938"/>
        <item x="3040"/>
        <item x="1164"/>
        <item x="4024"/>
        <item x="2620"/>
        <item x="3413"/>
        <item x="702"/>
        <item x="2395"/>
        <item x="2448"/>
        <item x="1734"/>
        <item x="687"/>
        <item x="330"/>
        <item x="1262"/>
        <item x="3854"/>
        <item x="3935"/>
        <item x="3705"/>
        <item x="3456"/>
        <item x="2604"/>
        <item x="3480"/>
        <item x="3556"/>
        <item x="3425"/>
        <item x="2904"/>
        <item x="4011"/>
        <item x="289"/>
        <item x="2150"/>
        <item x="1626"/>
        <item x="3332"/>
        <item x="73"/>
        <item x="2663"/>
        <item x="427"/>
        <item x="421"/>
        <item x="3189"/>
        <item x="1719"/>
        <item x="1723"/>
        <item x="1436"/>
        <item x="2501"/>
        <item x="2852"/>
        <item x="1690"/>
        <item x="178"/>
        <item x="1206"/>
        <item x="1763"/>
        <item x="790"/>
        <item x="1660"/>
        <item x="3822"/>
        <item x="3401"/>
        <item x="1365"/>
        <item x="239"/>
        <item x="3648"/>
        <item x="1631"/>
        <item x="2665"/>
        <item x="557"/>
        <item x="413"/>
        <item x="2972"/>
        <item x="1917"/>
        <item x="1093"/>
        <item x="1514"/>
        <item x="2225"/>
        <item x="2020"/>
        <item x="3329"/>
        <item x="1111"/>
        <item x="3751"/>
        <item x="972"/>
        <item x="3414"/>
        <item x="3749"/>
        <item x="3169"/>
        <item x="3167"/>
        <item x="2366"/>
        <item x="607"/>
        <item x="1443"/>
        <item x="1458"/>
        <item x="2694"/>
        <item x="1337"/>
        <item x="80"/>
        <item x="614"/>
        <item x="2211"/>
        <item x="1137"/>
        <item x="1238"/>
        <item x="2809"/>
        <item x="2817"/>
        <item x="666"/>
        <item x="254"/>
        <item x="375"/>
        <item x="3953"/>
        <item x="541"/>
        <item x="1657"/>
        <item x="471"/>
        <item x="2763"/>
        <item x="2638"/>
        <item x="1545"/>
        <item x="3380"/>
        <item x="2739"/>
        <item x="192"/>
        <item x="94"/>
        <item x="3658"/>
        <item x="620"/>
        <item x="932"/>
        <item x="1931"/>
        <item x="1273"/>
        <item x="3317"/>
        <item x="2179"/>
        <item x="1376"/>
        <item x="1503"/>
        <item x="3923"/>
        <item x="177"/>
        <item x="3581"/>
        <item x="3993"/>
        <item x="1148"/>
        <item x="1524"/>
        <item x="2925"/>
        <item x="3174"/>
        <item x="1831"/>
        <item x="903"/>
        <item x="2223"/>
        <item x="4056"/>
        <item x="2851"/>
        <item x="1459"/>
        <item x="803"/>
        <item x="1229"/>
        <item x="1593"/>
        <item x="3531"/>
        <item x="3262"/>
        <item x="3695"/>
        <item x="663"/>
        <item x="1941"/>
        <item x="3260"/>
        <item x="4017"/>
        <item x="1812"/>
        <item x="1498"/>
        <item x="3014"/>
        <item x="198"/>
        <item x="2298"/>
        <item x="1328"/>
        <item x="2164"/>
        <item x="1143"/>
        <item x="397"/>
        <item x="968"/>
        <item x="904"/>
        <item x="1411"/>
        <item x="234"/>
        <item x="2481"/>
        <item x="1299"/>
        <item x="681"/>
        <item x="2145"/>
        <item x="1516"/>
        <item x="3759"/>
        <item x="145"/>
        <item x="2510"/>
        <item x="2742"/>
        <item x="2206"/>
        <item x="496"/>
        <item x="1323"/>
        <item x="259"/>
        <item x="1437"/>
        <item x="2328"/>
        <item x="2621"/>
        <item x="2254"/>
        <item x="3418"/>
        <item x="3998"/>
        <item x="720"/>
        <item x="3144"/>
        <item x="3532"/>
        <item x="3908"/>
        <item x="2610"/>
        <item x="3949"/>
        <item x="2888"/>
        <item x="3285"/>
        <item x="2781"/>
        <item x="1454"/>
        <item x="1082"/>
        <item x="3959"/>
        <item x="605"/>
        <item x="1357"/>
        <item x="1691"/>
        <item x="3769"/>
        <item x="1529"/>
        <item x="3027"/>
        <item x="1761"/>
        <item x="2764"/>
        <item x="501"/>
        <item x="1624"/>
        <item x="1386"/>
        <item x="763"/>
        <item x="3168"/>
        <item x="57"/>
        <item x="1230"/>
        <item x="2500"/>
        <item x="361"/>
        <item x="3611"/>
        <item x="2966"/>
        <item x="3310"/>
        <item x="1862"/>
        <item x="164"/>
        <item x="3902"/>
        <item x="3821"/>
        <item x="3826"/>
        <item x="3819"/>
        <item x="1303"/>
        <item x="3811"/>
        <item x="249"/>
        <item x="3861"/>
        <item x="2101"/>
        <item x="506"/>
        <item x="3816"/>
        <item x="933"/>
        <item x="2067"/>
        <item x="2839"/>
        <item x="108"/>
        <item x="1432"/>
        <item x="1809"/>
        <item x="3744"/>
        <item x="2083"/>
        <item x="610"/>
        <item x="974"/>
        <item x="856"/>
        <item x="765"/>
        <item x="3510"/>
        <item x="3378"/>
        <item x="2954"/>
        <item x="676"/>
        <item x="2626"/>
        <item x="1995"/>
        <item x="4018"/>
        <item x="3956"/>
        <item x="1152"/>
        <item x="3851"/>
        <item x="2743"/>
        <item x="2346"/>
        <item x="3079"/>
        <item x="3356"/>
        <item x="4034"/>
        <item x="1760"/>
        <item x="3415"/>
        <item x="1394"/>
        <item x="2367"/>
        <item x="948"/>
        <item x="2034"/>
        <item x="3348"/>
        <item x="1645"/>
        <item x="2550"/>
        <item x="3608"/>
        <item x="1424"/>
        <item x="3919"/>
        <item x="484"/>
        <item x="1955"/>
        <item x="2478"/>
        <item x="1684"/>
        <item x="2552"/>
        <item x="1156"/>
        <item x="3526"/>
        <item x="2794"/>
        <item x="553"/>
        <item x="1851"/>
        <item x="1293"/>
        <item x="1970"/>
        <item x="3642"/>
        <item x="1442"/>
        <item x="1619"/>
        <item x="3434"/>
        <item x="2844"/>
        <item x="3467"/>
        <item x="1531"/>
        <item x="2053"/>
        <item x="4033"/>
        <item x="3319"/>
        <item x="2062"/>
        <item x="216"/>
        <item x="1532"/>
        <item x="1778"/>
        <item x="3773"/>
        <item x="1875"/>
        <item x="1213"/>
        <item x="537"/>
        <item x="1618"/>
        <item x="1846"/>
        <item x="1772"/>
        <item x="2705"/>
        <item x="2936"/>
        <item x="3528"/>
        <item x="1815"/>
        <item x="2829"/>
        <item x="890"/>
        <item x="3864"/>
        <item x="3937"/>
        <item x="512"/>
        <item x="2922"/>
        <item x="1405"/>
        <item x="2417"/>
        <item x="3579"/>
        <item x="2581"/>
        <item x="3867"/>
        <item x="905"/>
        <item x="3462"/>
        <item x="2985"/>
        <item x="3624"/>
        <item x="3095"/>
        <item x="1989"/>
        <item x="1092"/>
        <item x="3124"/>
        <item x="1730"/>
        <item x="3805"/>
        <item x="3901"/>
        <item x="1790"/>
        <item x="2933"/>
        <item x="69"/>
        <item x="1021"/>
        <item x="1788"/>
        <item x="3978"/>
        <item x="3537"/>
        <item x="2849"/>
        <item x="1423"/>
        <item x="2216"/>
        <item x="668"/>
        <item x="2044"/>
        <item x="2175"/>
        <item x="2535"/>
        <item x="2748"/>
        <item x="837"/>
        <item x="3747"/>
        <item x="1400"/>
        <item x="85"/>
        <item x="1316"/>
        <item x="1745"/>
        <item x="877"/>
        <item x="3045"/>
        <item x="3789"/>
        <item x="3091"/>
        <item x="4050"/>
        <item x="1978"/>
        <item x="2005"/>
        <item x="223"/>
        <item x="137"/>
        <item x="2534"/>
        <item x="2539"/>
        <item x="3799"/>
        <item x="23"/>
        <item x="3548"/>
        <item x="2518"/>
        <item x="3195"/>
        <item x="372"/>
        <item x="2357"/>
        <item x="3391"/>
        <item x="2689"/>
        <item x="3052"/>
        <item x="2708"/>
        <item x="15"/>
        <item x="1914"/>
        <item x="1830"/>
        <item x="1341"/>
        <item x="515"/>
        <item x="2447"/>
        <item x="3325"/>
        <item x="2276"/>
        <item x="1208"/>
        <item x="3233"/>
        <item x="2081"/>
        <item x="3034"/>
        <item x="1655"/>
        <item x="1360"/>
        <item x="2940"/>
        <item x="1168"/>
        <item x="1186"/>
        <item x="297"/>
        <item x="3002"/>
        <item x="2039"/>
        <item x="3947"/>
        <item x="2980"/>
        <item x="1979"/>
        <item x="1219"/>
        <item x="3917"/>
        <item x="3600"/>
        <item x="1596"/>
        <item x="3266"/>
        <item x="1002"/>
        <item x="3762"/>
        <item x="1167"/>
        <item x="2693"/>
        <item x="1605"/>
        <item x="4057"/>
        <item x="184"/>
        <item x="3727"/>
        <item x="2301"/>
        <item x="2857"/>
        <item x="3071"/>
        <item x="3022"/>
        <item x="1839"/>
        <item x="3644"/>
        <item x="250"/>
        <item x="1000"/>
        <item x="2926"/>
        <item x="3154"/>
        <item x="3121"/>
        <item x="1490"/>
        <item x="3218"/>
        <item x="809"/>
        <item x="531"/>
        <item x="3936"/>
        <item x="648"/>
        <item x="1777"/>
        <item x="1523"/>
        <item x="82"/>
        <item x="3688"/>
        <item x="2052"/>
        <item x="563"/>
        <item x="2780"/>
        <item x="4054"/>
        <item x="3506"/>
        <item x="1949"/>
        <item x="3855"/>
        <item x="3906"/>
        <item x="3974"/>
        <item x="3619"/>
        <item x="2939"/>
        <item x="3221"/>
        <item x="2728"/>
        <item x="3946"/>
        <item x="2989"/>
        <item x="2013"/>
        <item x="3872"/>
        <item x="693"/>
        <item x="1964"/>
        <item x="3136"/>
        <item x="1122"/>
        <item x="415"/>
        <item x="3922"/>
        <item x="1802"/>
        <item x="2041"/>
        <item x="4037"/>
        <item x="3714"/>
        <item x="2048"/>
        <item x="2159"/>
        <item x="3123"/>
        <item x="1237"/>
        <item x="2465"/>
        <item x="1037"/>
        <item x="1370"/>
        <item x="2881"/>
        <item x="3015"/>
        <item x="1024"/>
        <item x="86"/>
        <item x="3938"/>
        <item x="2272"/>
        <item x="2840"/>
        <item x="4035"/>
        <item x="3409"/>
        <item x="3577"/>
        <item x="823"/>
        <item x="3876"/>
        <item x="656"/>
        <item x="1412"/>
        <item x="2313"/>
        <item x="966"/>
        <item x="3068"/>
        <item x="2363"/>
        <item x="3609"/>
        <item x="1205"/>
        <item x="3702"/>
        <item x="3899"/>
        <item x="387"/>
        <item x="2436"/>
        <item x="326"/>
        <item x="1391"/>
        <item x="2983"/>
        <item x="1380"/>
        <item x="2218"/>
        <item x="3451"/>
        <item x="1946"/>
        <item x="2995"/>
        <item x="2207"/>
        <item x="1127"/>
        <item x="3800"/>
        <item x="2474"/>
        <item x="2431"/>
        <item x="2655"/>
        <item x="402"/>
        <item x="3025"/>
        <item x="3342"/>
        <item x="2834"/>
        <item x="1647"/>
        <item x="2010"/>
        <item x="478"/>
        <item x="3269"/>
        <item x="2275"/>
        <item x="3763"/>
        <item x="3302"/>
        <item x="1987"/>
        <item x="850"/>
        <item x="2549"/>
        <item x="672"/>
        <item x="1527"/>
        <item x="2061"/>
        <item x="1183"/>
        <item x="1611"/>
        <item x="1935"/>
        <item x="857"/>
        <item x="3790"/>
        <item x="3452"/>
        <item x="3813"/>
        <item x="1677"/>
        <item x="2573"/>
        <item x="3782"/>
        <item x="3942"/>
        <item x="2285"/>
        <item x="2121"/>
        <item x="498"/>
        <item x="1269"/>
        <item x="2244"/>
        <item x="3831"/>
        <item x="2860"/>
        <item x="3488"/>
        <item x="3690"/>
        <item x="3772"/>
        <item x="1210"/>
        <item x="345"/>
        <item x="953"/>
        <item x="2196"/>
        <item x="466"/>
        <item x="3416"/>
        <item x="1096"/>
        <item x="3129"/>
        <item x="2609"/>
        <item x="3060"/>
        <item x="3516"/>
        <item x="931"/>
        <item x="105"/>
        <item x="1192"/>
        <item x="3752"/>
        <item x="3504"/>
        <item x="2547"/>
        <item x="3981"/>
        <item x="802"/>
        <item x="1806"/>
        <item x="2671"/>
        <item x="2202"/>
        <item x="2703"/>
        <item x="2277"/>
        <item x="4046"/>
        <item x="3829"/>
        <item x="279"/>
        <item x="2151"/>
        <item x="574"/>
        <item x="1340"/>
        <item x="2088"/>
        <item x="756"/>
        <item x="3952"/>
        <item x="1430"/>
        <item x="1467"/>
        <item x="3343"/>
        <item x="3498"/>
        <item x="2709"/>
        <item x="3756"/>
        <item x="461"/>
        <item x="1055"/>
        <item x="2820"/>
        <item x="1384"/>
        <item x="980"/>
        <item x="3280"/>
        <item x="3766"/>
        <item x="1780"/>
        <item x="2407"/>
        <item x="3502"/>
        <item x="1555"/>
        <item x="2194"/>
        <item x="1088"/>
        <item x="2875"/>
        <item x="2308"/>
        <item x="329"/>
        <item x="1606"/>
        <item x="1515"/>
        <item x="1882"/>
        <item x="2335"/>
        <item x="2348"/>
        <item x="3863"/>
        <item x="828"/>
        <item x="2828"/>
        <item x="511"/>
        <item x="2413"/>
        <item x="4048"/>
        <item x="340"/>
        <item x="3435"/>
        <item x="2297"/>
        <item x="422"/>
        <item x="1452"/>
        <item x="2435"/>
        <item x="1762"/>
        <item x="4064"/>
        <item x="3231"/>
        <item x="2724"/>
        <item x="3029"/>
        <item x="339"/>
        <item x="712"/>
        <item x="3737"/>
        <item x="63"/>
        <item x="1194"/>
        <item x="2472"/>
        <item x="1494"/>
        <item x="936"/>
        <item x="1346"/>
        <item x="1705"/>
        <item x="2759"/>
        <item x="1014"/>
        <item x="1008"/>
        <item x="1112"/>
        <item x="600"/>
        <item x="2339"/>
        <item x="1748"/>
        <item x="3041"/>
        <item x="2406"/>
        <item x="4030"/>
        <item x="2668"/>
        <item x="4039"/>
        <item x="3893"/>
        <item x="3127"/>
        <item x="4062"/>
        <item x="2706"/>
        <item x="1101"/>
        <item x="1074"/>
        <item x="990"/>
        <item x="2227"/>
        <item x="2155"/>
        <item x="1249"/>
        <item x="2988"/>
        <item x="2078"/>
        <item x="2855"/>
        <item x="2452"/>
        <item x="3915"/>
        <item x="2649"/>
        <item x="3023"/>
        <item x="3697"/>
        <item x="494"/>
        <item x="3499"/>
        <item x="2104"/>
        <item x="1902"/>
        <item x="3709"/>
        <item x="2973"/>
        <item x="2458"/>
        <item x="2365"/>
        <item x="51"/>
        <item x="3806"/>
        <item x="653"/>
        <item x="3616"/>
        <item x="2930"/>
        <item x="2138"/>
        <item x="2439"/>
        <item x="3261"/>
        <item x="4085"/>
        <item x="1537"/>
        <item x="2691"/>
        <item x="3021"/>
        <item x="1218"/>
        <item x="652"/>
        <item x="3866"/>
        <item x="2220"/>
        <item x="1461"/>
        <item x="3739"/>
        <item x="538"/>
        <item x="367"/>
        <item x="1124"/>
        <item x="1665"/>
        <item x="4069"/>
        <item x="1636"/>
        <item x="148"/>
        <item x="282"/>
        <item x="2503"/>
        <item x="19"/>
        <item x="3355"/>
        <item x="1623"/>
        <item x="3704"/>
        <item x="2129"/>
        <item x="1361"/>
        <item x="1757"/>
        <item x="2657"/>
        <item x="3950"/>
        <item x="2816"/>
        <item x="3466"/>
        <item x="1575"/>
        <item x="3583"/>
        <item x="2015"/>
        <item x="3165"/>
        <item x="4036"/>
        <item x="113"/>
        <item x="4070"/>
        <item x="2236"/>
        <item x="1457"/>
        <item x="2848"/>
        <item x="2597"/>
        <item x="2767"/>
        <item x="1554"/>
        <item x="242"/>
        <item x="1329"/>
        <item x="2490"/>
        <item x="2014"/>
        <item x="3326"/>
        <item x="1735"/>
        <item x="2382"/>
        <item x="3049"/>
        <item x="4041"/>
        <item x="163"/>
        <item x="231"/>
        <item x="87"/>
        <item x="3296"/>
        <item x="2783"/>
        <item x="3201"/>
        <item x="787"/>
        <item x="571"/>
        <item x="431"/>
        <item x="310"/>
        <item x="3967"/>
        <item x="1383"/>
        <item x="3259"/>
        <item x="729"/>
        <item x="771"/>
        <item x="1746"/>
        <item x="3900"/>
        <item x="1727"/>
        <item x="3314"/>
        <item x="3444"/>
        <item x="2731"/>
        <item x="1907"/>
        <item x="1562"/>
        <item x="3712"/>
        <item x="1392"/>
        <item x="2355"/>
        <item x="3755"/>
        <item x="2428"/>
        <item x="2343"/>
        <item x="585"/>
        <item x="251"/>
        <item x="2997"/>
        <item x="2799"/>
        <item x="172"/>
        <item x="2788"/>
        <item x="318"/>
        <item x="3353"/>
        <item x="3212"/>
        <item x="3491"/>
        <item x="3824"/>
        <item x="661"/>
        <item x="3973"/>
        <item x="3367"/>
        <item x="3083"/>
        <item x="161"/>
        <item x="1526"/>
        <item x="3827"/>
        <item x="1754"/>
        <item x="2986"/>
        <item x="2617"/>
        <item x="3787"/>
        <item x="2134"/>
        <item x="3550"/>
        <item x="3429"/>
        <item x="2946"/>
        <item x="2684"/>
        <item x="591"/>
        <item x="3857"/>
        <item x="2613"/>
        <item x="747"/>
        <item x="38"/>
        <item x="1294"/>
        <item x="3801"/>
        <item x="2384"/>
        <item x="285"/>
        <item x="2467"/>
        <item x="2592"/>
        <item x="1097"/>
        <item x="3954"/>
        <item x="3160"/>
        <item x="2400"/>
        <item x="1712"/>
        <item x="3757"/>
        <item x="3056"/>
        <item x="3251"/>
        <item x="576"/>
        <item x="836"/>
        <item x="3699"/>
        <item x="1181"/>
        <item x="3386"/>
        <item x="1159"/>
        <item x="1889"/>
        <item x="1062"/>
        <item x="406"/>
        <item x="777"/>
        <item x="4025"/>
        <item x="514"/>
        <item x="150"/>
        <item x="2085"/>
        <item x="1103"/>
        <item x="3994"/>
        <item x="957"/>
        <item x="3848"/>
        <item x="1818"/>
        <item x="3093"/>
        <item x="3557"/>
        <item x="4013"/>
        <item x="2250"/>
        <item x="3574"/>
        <item x="2681"/>
        <item x="892"/>
        <item x="499"/>
        <item x="3794"/>
        <item x="4081"/>
        <item x="3987"/>
        <item x="59"/>
        <item x="489"/>
        <item x="3496"/>
        <item x="2171"/>
        <item x="2238"/>
        <item x="1974"/>
        <item x="1217"/>
        <item x="2264"/>
        <item x="2553"/>
        <item x="2600"/>
        <item x="1201"/>
        <item x="2511"/>
        <item x="3547"/>
        <item x="2902"/>
        <item x="2866"/>
        <item x="2483"/>
        <item x="3856"/>
        <item x="3758"/>
        <item x="1505"/>
        <item x="1151"/>
        <item x="3587"/>
        <item x="1766"/>
        <item x="2394"/>
        <item x="1123"/>
        <item x="2591"/>
        <item x="3245"/>
        <item x="2596"/>
        <item x="1261"/>
        <item x="3713"/>
        <item x="1867"/>
        <item x="2537"/>
        <item x="290"/>
        <item x="3424"/>
        <item x="3823"/>
        <item x="543"/>
        <item x="2987"/>
        <item x="3407"/>
        <item x="2106"/>
        <item x="72"/>
        <item x="1484"/>
        <item x="1614"/>
        <item x="3640"/>
        <item x="2640"/>
        <item x="3400"/>
        <item x="2189"/>
        <item x="3439"/>
        <item x="2715"/>
        <item x="699"/>
        <item x="1094"/>
        <item x="103"/>
        <item x="1517"/>
        <item x="3675"/>
        <item x="2838"/>
        <item x="2025"/>
        <item x="2361"/>
        <item x="3340"/>
        <item x="3104"/>
        <item x="3222"/>
        <item x="168"/>
        <item x="2562"/>
        <item x="2351"/>
        <item x="3116"/>
        <item x="2234"/>
        <item x="3421"/>
        <item x="364"/>
        <item x="565"/>
        <item x="248"/>
        <item x="3382"/>
        <item x="3508"/>
        <item x="3979"/>
        <item x="3555"/>
        <item x="3671"/>
        <item x="2832"/>
        <item x="3853"/>
        <item x="1888"/>
        <item x="3109"/>
        <item x="546"/>
        <item x="2877"/>
        <item x="1158"/>
        <item x="2299"/>
        <item x="1036"/>
        <item x="1706"/>
        <item x="2369"/>
        <item x="448"/>
        <item x="2498"/>
        <item x="1986"/>
        <item x="2505"/>
        <item x="2132"/>
        <item x="1784"/>
        <item x="4067"/>
        <item x="3237"/>
        <item x="3469"/>
        <item x="1398"/>
        <item x="3718"/>
        <item x="2546"/>
        <item x="3352"/>
        <item x="3185"/>
        <item x="2631"/>
        <item x="3503"/>
        <item x="2664"/>
        <item x="2885"/>
        <item x="36"/>
        <item x="47"/>
        <item x="2625"/>
        <item x="3646"/>
        <item x="333"/>
        <item x="3063"/>
        <item x="3618"/>
        <item x="453"/>
        <item x="517"/>
        <item x="3539"/>
        <item x="3470"/>
        <item x="2909"/>
        <item x="3584"/>
        <item x="657"/>
        <item x="1428"/>
        <item x="3630"/>
        <item x="1460"/>
        <item x="395"/>
        <item x="2217"/>
        <item x="1689"/>
        <item x="1350"/>
        <item x="1298"/>
        <item x="483"/>
        <item x="1228"/>
        <item x="999"/>
        <item x="1283"/>
        <item x="1609"/>
        <item x="3282"/>
        <item x="3665"/>
        <item x="287"/>
        <item x="3625"/>
        <item x="1743"/>
        <item x="989"/>
        <item x="1739"/>
        <item x="411"/>
        <item x="3482"/>
        <item x="4068"/>
        <item x="276"/>
        <item x="3277"/>
        <item x="2766"/>
        <item x="1836"/>
        <item x="1580"/>
        <item x="58"/>
        <item x="2879"/>
        <item x="5"/>
        <item x="2698"/>
        <item x="2497"/>
        <item x="1728"/>
        <item x="3461"/>
        <item x="3320"/>
        <item x="2538"/>
        <item x="432"/>
        <item x="2079"/>
        <item x="1553"/>
        <item x="1570"/>
        <item x="3009"/>
        <item x="2166"/>
        <item x="1012"/>
        <item x="935"/>
        <item x="156"/>
        <item x="4053"/>
        <item x="2529"/>
        <item x="2865"/>
        <item x="603"/>
        <item x="3560"/>
        <item x="101"/>
        <item x="4028"/>
        <item x="2388"/>
        <item x="319"/>
        <item x="146"/>
        <item x="2140"/>
        <item x="736"/>
        <item x="3188"/>
        <item x="1385"/>
        <item x="2958"/>
        <item x="742"/>
        <item x="688"/>
        <item x="3945"/>
        <item x="535"/>
        <item x="2290"/>
        <item x="3264"/>
        <item x="1583"/>
        <item x="3820"/>
        <item x="1582"/>
        <item x="1132"/>
        <item x="3453"/>
        <item x="2616"/>
        <item x="2160"/>
        <item x="731"/>
        <item x="2528"/>
        <item x="334"/>
        <item x="686"/>
        <item x="794"/>
        <item x="2586"/>
        <item x="3771"/>
        <item x="3484"/>
        <item x="2178"/>
        <item x="3203"/>
        <item x="2963"/>
        <item x="649"/>
        <item x="2069"/>
        <item x="1248"/>
        <item x="1110"/>
        <item x="3477"/>
        <item x="3604"/>
        <item x="377"/>
        <item x="722"/>
        <item x="224"/>
        <item x="1098"/>
        <item x="3514"/>
        <item x="2147"/>
        <item x="1235"/>
        <item x="1259"/>
        <item x="2605"/>
        <item x="253"/>
        <item x="696"/>
        <item x="293"/>
        <item x="2330"/>
        <item x="4075"/>
        <item x="2280"/>
        <item x="3924"/>
        <item x="65"/>
        <item x="382"/>
        <item x="2524"/>
        <item x="174"/>
        <item x="1440"/>
        <item x="2123"/>
        <item x="162"/>
        <item x="1278"/>
        <item x="3166"/>
        <item x="2306"/>
        <item x="3433"/>
        <item x="3190"/>
        <item x="4061"/>
        <item x="414"/>
        <item x="3105"/>
        <item x="2718"/>
        <item x="118"/>
        <item x="452"/>
        <item x="2948"/>
        <item x="846"/>
        <item x="1776"/>
        <item x="1046"/>
        <item x="1518"/>
        <item x="1491"/>
        <item x="1694"/>
        <item x="1068"/>
        <item x="1162"/>
        <item x="2011"/>
        <item x="111"/>
        <item x="2026"/>
        <item x="3667"/>
        <item x="348"/>
        <item x="2075"/>
        <item x="20"/>
        <item x="3754"/>
        <item x="1453"/>
        <item x="2352"/>
        <item x="1207"/>
        <item x="3948"/>
        <item x="3723"/>
        <item x="485"/>
        <item x="1504"/>
        <item x="123"/>
        <item x="3678"/>
        <item x="3677"/>
        <item x="1607"/>
        <item x="622"/>
        <item x="3490"/>
        <item x="1711"/>
        <item x="2541"/>
        <item x="3559"/>
        <item x="1422"/>
        <item x="1663"/>
        <item x="3679"/>
        <item x="3626"/>
        <item x="1187"/>
        <item x="2697"/>
        <item x="1236"/>
        <item x="1716"/>
        <item x="2144"/>
        <item x="1144"/>
        <item x="3468"/>
        <item x="3307"/>
        <item x="147"/>
        <item x="1873"/>
        <item x="3784"/>
        <item x="2795"/>
        <item x="871"/>
        <item x="2192"/>
        <item x="3159"/>
        <item x="3797"/>
        <item x="1287"/>
        <item x="709"/>
        <item x="303"/>
        <item x="2602"/>
        <item x="783"/>
        <item x="2037"/>
        <item x="1291"/>
        <item x="131"/>
        <item x="1326"/>
        <item x="1006"/>
        <item x="3408"/>
        <item x="2981"/>
        <item x="3436"/>
        <item x="3509"/>
        <item x="1372"/>
        <item x="2488"/>
        <item x="458"/>
        <item x="2405"/>
        <item x="526"/>
        <item x="2042"/>
        <item x="2068"/>
        <item x="475"/>
        <item x="3778"/>
        <item x="3497"/>
        <item x="3447"/>
        <item x="3388"/>
        <item x="1367"/>
        <item x="3601"/>
        <item x="711"/>
        <item x="3419"/>
        <item x="2170"/>
        <item x="2897"/>
        <item x="3818"/>
        <item x="2248"/>
        <item x="2669"/>
        <item x="301"/>
        <item x="4012"/>
        <item x="604"/>
        <item x="2644"/>
        <item x="3920"/>
        <item x="1251"/>
        <item x="3635"/>
        <item x="1133"/>
        <item x="3493"/>
        <item x="209"/>
        <item x="3572"/>
        <item x="655"/>
        <item x="3100"/>
        <item x="1726"/>
        <item x="2177"/>
        <item x="552"/>
        <item x="114"/>
        <item x="560"/>
        <item x="3687"/>
        <item x="528"/>
        <item x="1539"/>
        <item x="1245"/>
        <item x="572"/>
        <item x="1141"/>
        <item x="3357"/>
        <item x="1387"/>
        <item x="2364"/>
        <item x="1244"/>
        <item x="3598"/>
        <item x="4051"/>
        <item x="1005"/>
        <item x="839"/>
        <item x="1733"/>
        <item x="2317"/>
        <item x="4082"/>
        <item x="1833"/>
        <item x="1683"/>
        <item x="3476"/>
        <item x="2950"/>
        <item x="3219"/>
        <item x="1810"/>
        <item x="2310"/>
        <item x="1324"/>
        <item x="2051"/>
        <item x="1258"/>
        <item x="41"/>
        <item x="3716"/>
        <item x="3785"/>
        <item x="1358"/>
        <item x="3982"/>
        <item x="1407"/>
        <item x="144"/>
        <item x="2962"/>
        <item x="1172"/>
        <item x="1896"/>
        <item x="3951"/>
        <item x="314"/>
        <item x="744"/>
        <item x="639"/>
        <item x="355"/>
        <item x="3858"/>
        <item x="2141"/>
        <item x="4010"/>
        <item x="180"/>
        <item x="429"/>
        <item x="4079"/>
        <item x="1918"/>
        <item x="1651"/>
        <item x="1015"/>
        <item x="1214"/>
        <item x="3324"/>
        <item x="3454"/>
        <item x="2111"/>
        <item x="1325"/>
        <item x="1379"/>
        <item x="2168"/>
        <item x="941"/>
        <item x="2618"/>
        <item x="3076"/>
        <item x="3911"/>
        <item x="2615"/>
        <item x="2386"/>
        <item x="2803"/>
        <item x="2608"/>
        <item x="2771"/>
        <item x="3448"/>
        <item x="52"/>
        <item x="2133"/>
        <item x="2187"/>
        <item x="2030"/>
        <item x="1912"/>
        <item x="1827"/>
        <item x="1260"/>
        <item x="2279"/>
        <item x="1107"/>
        <item x="384"/>
        <item x="3701"/>
        <item x="3481"/>
        <item x="1698"/>
        <item x="786"/>
        <item x="707"/>
        <item x="3666"/>
        <item x="2426"/>
        <item x="121"/>
        <item x="2964"/>
        <item x="2982"/>
        <item x="3603"/>
        <item x="3385"/>
        <item x="1300"/>
        <item x="392"/>
        <item x="674"/>
        <item x="3891"/>
        <item x="96"/>
        <item x="1641"/>
        <item x="2801"/>
        <item x="1321"/>
        <item x="2455"/>
        <item x="2304"/>
        <item x="3364"/>
        <item x="2994"/>
        <item x="2606"/>
        <item x="3663"/>
        <item x="2237"/>
        <item x="2271"/>
        <item x="2494"/>
        <item x="3125"/>
        <item x="1880"/>
        <item x="1968"/>
        <item x="2213"/>
        <item x="2598"/>
        <item x="1197"/>
        <item x="3686"/>
        <item x="2471"/>
        <item x="3151"/>
        <item x="3605"/>
        <item x="68"/>
        <item x="3578"/>
        <item x="2446"/>
        <item x="342"/>
        <item x="2203"/>
        <item x="2627"/>
        <item x="1221"/>
        <item x="988"/>
        <item x="2185"/>
        <item x="738"/>
        <item x="2873"/>
        <item x="2183"/>
        <item x="3208"/>
        <item x="1569"/>
        <item x="4063"/>
        <item x="120"/>
        <item x="3294"/>
        <item x="2938"/>
        <item x="3586"/>
        <item x="3546"/>
        <item x="1701"/>
        <item x="997"/>
        <item x="3996"/>
        <item x="1725"/>
        <item x="1848"/>
        <item x="3279"/>
        <item x="449"/>
        <item x="2675"/>
        <item x="2556"/>
        <item x="2882"/>
        <item x="2496"/>
        <item x="4080"/>
        <item x="893"/>
        <item x="3184"/>
        <item x="1916"/>
        <item x="185"/>
        <item x="2798"/>
        <item x="2392"/>
        <item x="202"/>
        <item x="2422"/>
        <item x="3239"/>
        <item x="283"/>
        <item x="3250"/>
        <item x="3090"/>
        <item x="554"/>
        <item x="4022"/>
        <item x="1622"/>
        <item x="2460"/>
        <item x="1317"/>
        <item x="1801"/>
        <item x="3033"/>
        <item x="2477"/>
        <item x="714"/>
        <item x="1542"/>
        <item x="1193"/>
        <item x="1717"/>
        <item x="4059"/>
        <item x="3500"/>
        <item x="3661"/>
        <item x="4047"/>
        <item x="638"/>
        <item x="3384"/>
        <item x="633"/>
        <item x="775"/>
        <item x="3350"/>
        <item x="589"/>
        <item x="1961"/>
        <item x="1288"/>
        <item x="1732"/>
        <item x="244"/>
        <item x="1455"/>
        <item x="1952"/>
        <item x="445"/>
        <item x="3928"/>
        <item x="2934"/>
        <item x="2513"/>
        <item x="1079"/>
        <item x="2247"/>
        <item x="3389"/>
        <item x="640"/>
        <item x="54"/>
        <item x="1513"/>
        <item x="3814"/>
        <item x="175"/>
        <item x="159"/>
        <item x="3257"/>
        <item x="304"/>
        <item x="3287"/>
        <item x="2837"/>
        <item x="1095"/>
        <item x="193"/>
        <item x="2654"/>
        <item x="1997"/>
        <item x="1860"/>
        <item x="12"/>
        <item x="157"/>
        <item x="3664"/>
        <item x="779"/>
        <item x="482"/>
        <item x="662"/>
        <item x="637"/>
        <item x="2554"/>
        <item x="352"/>
        <item x="2595"/>
        <item x="3492"/>
        <item x="1799"/>
        <item x="2884"/>
        <item x="1420"/>
        <item x="660"/>
        <item x="3102"/>
        <item x="470"/>
        <item x="252"/>
        <item x="321"/>
        <item x="2810"/>
        <item x="119"/>
        <item x="2723"/>
        <item x="1740"/>
        <item x="2561"/>
        <item x="827"/>
        <item x="516"/>
        <item x="1737"/>
        <item x="2312"/>
        <item x="1497"/>
        <item x="2383"/>
        <item x="2012"/>
        <item x="673"/>
        <item x="183"/>
        <item x="1426"/>
        <item x="3082"/>
        <item x="2002"/>
        <item x="3370"/>
        <item x="1929"/>
        <item x="2752"/>
        <item x="1678"/>
        <item x="1926"/>
        <item x="3724"/>
        <item x="1322"/>
        <item x="2043"/>
        <item x="3812"/>
        <item x="3290"/>
        <item x="7"/>
        <item x="3700"/>
        <item x="2869"/>
        <item x="2332"/>
        <item x="3145"/>
        <item x="3138"/>
        <item x="1175"/>
        <item x="3692"/>
        <item x="3792"/>
        <item x="2453"/>
        <item x="3518"/>
        <item x="2563"/>
        <item x="2174"/>
        <item x="726"/>
        <item x="3432"/>
        <item x="834"/>
        <item x="3323"/>
        <item x="2526"/>
        <item x="1199"/>
        <item x="678"/>
        <item x="1793"/>
        <item x="867"/>
        <item x="1718"/>
        <item x="2619"/>
        <item x="3046"/>
        <item x="3760"/>
        <item x="994"/>
        <item x="759"/>
        <item x="110"/>
        <item x="3614"/>
        <item x="2804"/>
        <item x="3955"/>
        <item x="1331"/>
        <item x="2424"/>
        <item x="2294"/>
        <item x="3013"/>
        <item x="3011"/>
        <item x="2729"/>
        <item x="3944"/>
        <item x="806"/>
        <item x="3479"/>
        <item x="2802"/>
        <item x="71"/>
        <item x="3562"/>
        <item x="1211"/>
        <item x="832"/>
        <item x="3097"/>
        <item x="727"/>
        <item x="1035"/>
        <item x="1673"/>
        <item x="2540"/>
        <item x="1414"/>
        <item x="3825"/>
        <item x="1789"/>
        <item x="2793"/>
        <item x="1196"/>
        <item x="1408"/>
        <item x="4074"/>
        <item x="3892"/>
        <item x="2199"/>
        <item x="241"/>
        <item x="2913"/>
        <item x="155"/>
        <item x="2425"/>
        <item x="3596"/>
        <item x="3606"/>
        <item x="1814"/>
        <item x="1072"/>
        <item x="2284"/>
        <item x="1247"/>
        <item x="2580"/>
        <item x="2536"/>
        <item x="3654"/>
        <item x="2722"/>
        <item x="3833"/>
        <item x="3003"/>
        <item x="2646"/>
        <item x="3358"/>
        <item x="2762"/>
        <item x="1530"/>
        <item x="3682"/>
        <item x="2635"/>
        <item x="2489"/>
        <item x="1628"/>
        <item x="3228"/>
        <item x="362"/>
        <item x="1163"/>
        <item x="3849"/>
        <item x="2695"/>
        <item x="1967"/>
        <item x="647"/>
        <item x="0"/>
        <item x="173"/>
        <item x="3006"/>
        <item x="2315"/>
        <item x="2136"/>
        <item x="3182"/>
        <item x="945"/>
        <item x="3992"/>
        <item x="280"/>
        <item x="1108"/>
        <item x="386"/>
        <item x="97"/>
        <item x="1059"/>
        <item x="2737"/>
        <item x="3140"/>
        <item x="575"/>
        <item x="3522"/>
        <item x="4000"/>
        <item x="3238"/>
        <item x="1136"/>
        <item x="1951"/>
        <item x="3050"/>
        <item x="388"/>
        <item x="1469"/>
        <item x="3134"/>
        <item x="2507"/>
        <item x="1292"/>
        <item x="3177"/>
        <item x="1782"/>
        <item x="1492"/>
        <item x="83"/>
        <item x="218"/>
        <item x="3128"/>
        <item x="3549"/>
        <item x="2473"/>
        <item x="1027"/>
        <item x="532"/>
        <item x="2686"/>
        <item x="191"/>
        <item x="3674"/>
        <item x="3602"/>
        <item x="1439"/>
        <item x="808"/>
        <item x="3192"/>
        <item x="2853"/>
        <item x="1077"/>
        <item x="1519"/>
        <item x="645"/>
        <item x="2887"/>
        <item x="3569"/>
        <item x="2813"/>
        <item x="959"/>
        <item x="3538"/>
        <item x="460"/>
        <item x="3655"/>
        <item x="227"/>
        <item x="3288"/>
        <item x="1692"/>
        <item x="32"/>
        <item x="2229"/>
        <item x="1089"/>
        <item x="294"/>
        <item x="909"/>
        <item x="2071"/>
        <item x="79"/>
        <item x="2432"/>
        <item x="2818"/>
        <item x="2253"/>
        <item x="1276"/>
        <item x="2491"/>
        <item x="2163"/>
        <item x="3044"/>
        <item x="2914"/>
        <item x="2302"/>
        <item x="3309"/>
        <item x="2338"/>
        <item x="1058"/>
        <item x="3459"/>
        <item x="77"/>
        <item x="3494"/>
        <item x="958"/>
        <item x="212"/>
        <item x="4044"/>
        <item x="136"/>
        <item x="128"/>
        <item x="457"/>
        <item x="2870"/>
        <item x="2373"/>
        <item x="493"/>
        <item x="3761"/>
        <item x="2154"/>
        <item x="353"/>
        <item x="3975"/>
        <item x="3870"/>
        <item x="1171"/>
        <item x="2699"/>
        <item x="2660"/>
        <item x="2362"/>
        <item x="2105"/>
        <item x="561"/>
        <item x="3303"/>
        <item x="4055"/>
        <item x="1617"/>
        <item x="1993"/>
        <item x="1666"/>
        <item x="1022"/>
        <item x="1028"/>
        <item x="3179"/>
        <item x="31"/>
        <item x="149"/>
        <item x="182"/>
        <item x="1116"/>
        <item x="3871"/>
        <item x="3966"/>
        <item x="3720"/>
        <item x="1462"/>
        <item x="2165"/>
        <item x="2907"/>
        <item x="542"/>
        <item x="3968"/>
        <item x="1627"/>
        <item x="2915"/>
        <item x="2230"/>
        <item x="165"/>
        <item x="2845"/>
        <item x="9"/>
        <item x="4032"/>
        <item x="2750"/>
        <item x="152"/>
        <item x="2769"/>
        <item x="64"/>
        <item x="3163"/>
        <item x="2485"/>
        <item x="1672"/>
        <item x="664"/>
        <item x="1359"/>
        <item x="2349"/>
        <item x="2273"/>
        <item x="1850"/>
        <item x="683"/>
        <item x="3868"/>
        <item x="1344"/>
        <item x="129"/>
        <item x="2205"/>
        <item x="27"/>
        <item x="2096"/>
        <item x="917"/>
        <item x="3860"/>
        <item x="621"/>
        <item x="2977"/>
        <item x="139"/>
        <item x="1540"/>
        <item x="3263"/>
        <item x="785"/>
        <item x="1579"/>
        <item x="3271"/>
        <item x="2717"/>
        <item x="1020"/>
        <item x="2779"/>
        <item x="1528"/>
        <item x="228"/>
        <item x="2398"/>
        <item x="3112"/>
        <item x="2190"/>
        <item x="3845"/>
        <item x="2765"/>
        <item x="4076"/>
        <item x="907"/>
        <item x="379"/>
        <item x="3381"/>
        <item x="1976"/>
        <item x="1347"/>
        <item x="3064"/>
        <item x="2998"/>
        <item x="3828"/>
        <item x="623"/>
        <item x="2195"/>
        <item x="1483"/>
        <item x="3289"/>
        <item x="1908"/>
        <item x="1290"/>
        <item x="2583"/>
        <item x="2191"/>
        <item x="3921"/>
        <item x="6"/>
        <item x="1945"/>
        <item x="3420"/>
        <item x="2955"/>
        <item x="3748"/>
        <item x="567"/>
        <item x="3962"/>
        <item x="749"/>
        <item x="2812"/>
        <item x="24"/>
        <item x="1714"/>
        <item x="800"/>
        <item x="3807"/>
        <item x="3339"/>
        <item x="1241"/>
        <item x="3846"/>
        <item x="1769"/>
        <item x="3767"/>
        <item x="2971"/>
        <item x="45"/>
        <item x="634"/>
        <item x="3275"/>
        <item x="2876"/>
        <item x="2514"/>
        <item x="3171"/>
        <item x="3649"/>
        <item x="2871"/>
        <item x="1099"/>
        <item x="1586"/>
        <item x="336"/>
        <item x="2219"/>
        <item x="2814"/>
        <item x="754"/>
        <item x="3273"/>
        <item x="1890"/>
        <item x="536"/>
        <item x="1493"/>
        <item x="3173"/>
        <item x="3347"/>
        <item x="2268"/>
        <item x="220"/>
        <item x="3"/>
        <item x="74"/>
        <item x="4084"/>
        <item x="3732"/>
        <item x="2263"/>
        <item x="4078"/>
        <item x="1638"/>
        <item x="960"/>
        <item x="1448"/>
        <item x="181"/>
        <item x="2240"/>
        <item x="1564"/>
        <item x="3242"/>
        <item x="2135"/>
        <item x="1749"/>
        <item x="2808"/>
        <item x="153"/>
        <item x="1472"/>
        <item x="3337"/>
        <item x="1434"/>
        <item x="2008"/>
        <item x="3103"/>
        <item x="420"/>
        <item x="955"/>
        <item x="2593"/>
        <item x="55"/>
        <item x="3092"/>
        <item x="2905"/>
        <item x="1495"/>
        <item x="2444"/>
        <item x="3196"/>
        <item x="70"/>
        <item x="2262"/>
        <item x="3007"/>
        <item x="810"/>
        <item x="2239"/>
        <item x="143"/>
        <item x="2289"/>
        <item x="44"/>
        <item x="865"/>
        <item x="772"/>
        <item x="1980"/>
        <item x="3568"/>
        <item x="1934"/>
        <item x="2677"/>
        <item x="1301"/>
        <item x="3229"/>
        <item x="2992"/>
        <item x="3553"/>
        <item x="2833"/>
        <item x="3187"/>
        <item x="598"/>
        <item x="236"/>
        <item x="2504"/>
        <item x="2283"/>
        <item x="435"/>
        <item x="465"/>
        <item x="1399"/>
        <item x="2760"/>
        <item x="3934"/>
        <item x="2622"/>
        <item x="1378"/>
        <item x="1752"/>
        <item x="1404"/>
        <item x="3703"/>
        <item x="1417"/>
        <item x="296"/>
        <item x="3710"/>
        <item x="3989"/>
        <item x="2408"/>
        <item x="394"/>
        <item x="1601"/>
        <item x="884"/>
        <item x="1091"/>
        <item x="2645"/>
        <item x="2576"/>
        <item x="885"/>
        <item x="796"/>
        <item x="3298"/>
        <item x="488"/>
        <item x="778"/>
        <item x="507"/>
        <item x="2116"/>
        <item x="886"/>
        <item x="40"/>
        <item x="3304"/>
        <item x="3043"/>
        <item x="500"/>
        <item x="2457"/>
        <item x="2251"/>
        <item x="3808"/>
        <item x="343"/>
        <item x="1389"/>
        <item x="975"/>
        <item x="3157"/>
        <item x="2441"/>
        <item x="3645"/>
        <item x="922"/>
        <item x="11"/>
        <item x="2735"/>
        <item x="750"/>
        <item x="4008"/>
        <item x="549"/>
        <item x="3030"/>
        <item x="1936"/>
        <item x="816"/>
        <item x="985"/>
        <item x="1703"/>
        <item x="214"/>
        <item x="2643"/>
        <item x="1937"/>
        <item x="1"/>
        <item x="2305"/>
        <item x="1161"/>
        <item x="2267"/>
        <item x="3475"/>
        <item x="1063"/>
        <item x="210"/>
        <item x="3017"/>
        <item x="3783"/>
        <item x="2551"/>
        <item x="1250"/>
        <item x="2084"/>
        <item x="1225"/>
        <item x="2193"/>
        <item x="3073"/>
        <item x="2255"/>
        <item x="1598"/>
        <item x="1674"/>
        <item x="1281"/>
        <item x="2670"/>
        <item x="2819"/>
        <item x="3629"/>
        <item x="4088"/>
        <item x="2486"/>
        <item x="3707"/>
        <item x="2256"/>
        <item x="3542"/>
        <item x="2454"/>
        <item x="4091"/>
        <item x="1841"/>
        <item x="2974"/>
        <item x="2738"/>
        <item x="679"/>
        <item x="4087"/>
        <item x="2993"/>
        <item x="2420"/>
        <item x="2353"/>
        <item x="4089"/>
        <item x="2484"/>
        <item x="2311"/>
        <item x="2344"/>
        <item x="2791"/>
        <item x="2429"/>
        <item x="3176"/>
        <item x="2266"/>
        <item x="2466"/>
        <item x="2558"/>
        <item x="4090"/>
        <item x="2274"/>
        <item x="2707"/>
        <item x="2935"/>
        <item x="2493"/>
        <item x="2634"/>
        <item x="2368"/>
        <item x="2874"/>
        <item x="4086"/>
        <item x="2900"/>
        <item x="3736"/>
        <item x="2676"/>
        <item x="2243"/>
        <item x="3217"/>
        <item x="3567"/>
        <item x="3345"/>
        <item x="3235"/>
        <item x="2920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10" showAll="0"/>
    <pivotField numFmtId="16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8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51" totalsRowShown="0">
  <autoFilter ref="A1:R51"/>
  <tableColumns count="18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/>
    <tableColumn id="16" name="Average Donation"/>
    <tableColumn id="17" name="Category"/>
    <tableColumn id="18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115"/>
  <sheetViews>
    <sheetView tabSelected="1" topLeftCell="E1" zoomScale="85" zoomScaleNormal="85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42578125" style="44" bestFit="1" customWidth="1"/>
    <col min="5" max="5" width="16.42578125" style="4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customWidth="1"/>
    <col min="11" max="11" width="17.85546875" customWidth="1"/>
    <col min="12" max="12" width="23.42578125" bestFit="1" customWidth="1"/>
    <col min="13" max="13" width="15.42578125" customWidth="1"/>
    <col min="14" max="14" width="13.85546875" bestFit="1" customWidth="1"/>
    <col min="15" max="15" width="22.140625" customWidth="1"/>
    <col min="16" max="16" width="36.42578125" customWidth="1"/>
    <col min="18" max="18" width="21.85546875" style="56" customWidth="1"/>
    <col min="19" max="19" width="41.140625" customWidth="1"/>
    <col min="20" max="20" width="22.28515625" style="6" customWidth="1"/>
    <col min="21" max="21" width="17.7109375" customWidth="1"/>
    <col min="22" max="22" width="3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43" t="s">
        <v>8216</v>
      </c>
      <c r="E1" s="4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8318</v>
      </c>
      <c r="K1" s="1" t="s">
        <v>8260</v>
      </c>
      <c r="L1" s="1" t="s">
        <v>8319</v>
      </c>
      <c r="M1" s="1" t="s">
        <v>8261</v>
      </c>
      <c r="N1" s="1" t="s">
        <v>8262</v>
      </c>
      <c r="O1" s="1" t="s">
        <v>8307</v>
      </c>
      <c r="P1" s="1" t="s">
        <v>8263</v>
      </c>
      <c r="R1" s="55" t="s">
        <v>8306</v>
      </c>
      <c r="S1" s="1" t="s">
        <v>8264</v>
      </c>
      <c r="T1" s="1" t="s">
        <v>8308</v>
      </c>
      <c r="U1" s="5" t="s">
        <v>8309</v>
      </c>
      <c r="V1" s="1"/>
    </row>
    <row r="2" spans="1:22" ht="60" x14ac:dyDescent="0.25">
      <c r="A2">
        <v>0</v>
      </c>
      <c r="B2" s="3" t="s">
        <v>2</v>
      </c>
      <c r="C2" s="3" t="s">
        <v>4111</v>
      </c>
      <c r="D2" s="44">
        <v>8500</v>
      </c>
      <c r="E2" s="44">
        <v>11633</v>
      </c>
      <c r="F2" t="s">
        <v>8219</v>
      </c>
      <c r="G2" t="s">
        <v>8224</v>
      </c>
      <c r="H2" t="s">
        <v>8246</v>
      </c>
      <c r="I2">
        <v>1437620400</v>
      </c>
      <c r="J2" s="42">
        <f>(((I2/60)/60)/24)+DATE(1970,1,1)</f>
        <v>42208.125</v>
      </c>
      <c r="K2">
        <v>1434931811</v>
      </c>
      <c r="L2" s="42">
        <f>(((K2/60)/60)/24)+DATE(1970,1,1)</f>
        <v>42177.007071759261</v>
      </c>
      <c r="M2" t="b">
        <v>0</v>
      </c>
      <c r="N2">
        <v>182</v>
      </c>
      <c r="O2" s="7">
        <f>AVERAGE(N2,E2)</f>
        <v>5907.5</v>
      </c>
      <c r="P2" t="b">
        <v>1</v>
      </c>
      <c r="R2" s="56">
        <f>E2/D2</f>
        <v>1.3685882352941177</v>
      </c>
      <c r="S2" t="s">
        <v>8295</v>
      </c>
      <c r="T2" s="6" t="str">
        <f>LEFT(S:S,FIND("/",S:S)-1)</f>
        <v>technology</v>
      </c>
      <c r="U2" s="6" t="str">
        <f>RIGHT(S:S,FIND("/",S:S) - 2)</f>
        <v>/hardware</v>
      </c>
    </row>
    <row r="3" spans="1:22" ht="30" x14ac:dyDescent="0.25">
      <c r="A3">
        <v>1</v>
      </c>
      <c r="B3" s="3" t="s">
        <v>3</v>
      </c>
      <c r="C3" s="3" t="s">
        <v>4112</v>
      </c>
      <c r="D3" s="44">
        <v>10275</v>
      </c>
      <c r="E3" s="44">
        <v>14653</v>
      </c>
      <c r="F3" t="s">
        <v>8219</v>
      </c>
      <c r="G3" t="s">
        <v>8224</v>
      </c>
      <c r="H3" t="s">
        <v>8246</v>
      </c>
      <c r="I3">
        <v>1488464683</v>
      </c>
      <c r="J3" s="42">
        <f>(((I3/60)/60)/24)+DATE(1970,1,1)</f>
        <v>42796.600497685184</v>
      </c>
      <c r="K3">
        <v>1485872683</v>
      </c>
      <c r="L3" s="42">
        <f>(((K3/60)/60)/24)+DATE(1970,1,1)</f>
        <v>42766.600497685184</v>
      </c>
      <c r="M3" t="b">
        <v>0</v>
      </c>
      <c r="N3">
        <v>79</v>
      </c>
      <c r="O3" s="7">
        <f>AVERAGE(N3,E3)</f>
        <v>7366</v>
      </c>
      <c r="P3" t="b">
        <v>1</v>
      </c>
      <c r="R3" s="56">
        <f>E3/D3</f>
        <v>1.4260827250608272</v>
      </c>
      <c r="S3" t="s">
        <v>8271</v>
      </c>
      <c r="T3" s="6" t="str">
        <f>LEFT(S:S,FIND("/",S:S)-1)</f>
        <v>theater</v>
      </c>
      <c r="U3" s="6" t="str">
        <f>RIGHT(S:S,FIND("/",S:S) - 2)</f>
        <v>/plays</v>
      </c>
    </row>
    <row r="4" spans="1:22" ht="45" x14ac:dyDescent="0.25">
      <c r="A4">
        <v>2</v>
      </c>
      <c r="B4" s="3" t="s">
        <v>4</v>
      </c>
      <c r="C4" s="3" t="s">
        <v>4113</v>
      </c>
      <c r="D4" s="44">
        <v>500</v>
      </c>
      <c r="E4" s="44">
        <v>525</v>
      </c>
      <c r="F4" t="s">
        <v>8219</v>
      </c>
      <c r="G4" t="s">
        <v>8225</v>
      </c>
      <c r="H4" t="s">
        <v>8247</v>
      </c>
      <c r="I4">
        <v>1455555083</v>
      </c>
      <c r="J4" s="42">
        <f>(((I4/60)/60)/24)+DATE(1970,1,1)</f>
        <v>42415.702349537038</v>
      </c>
      <c r="K4">
        <v>1454691083</v>
      </c>
      <c r="L4" s="42">
        <f>(((K4/60)/60)/24)+DATE(1970,1,1)</f>
        <v>42405.702349537038</v>
      </c>
      <c r="M4" t="b">
        <v>0</v>
      </c>
      <c r="N4">
        <v>35</v>
      </c>
      <c r="O4" s="7">
        <f>AVERAGE(N4,E4)</f>
        <v>280</v>
      </c>
      <c r="P4" t="b">
        <v>1</v>
      </c>
      <c r="R4" s="56">
        <f>E4/D4</f>
        <v>1.05</v>
      </c>
      <c r="S4" t="s">
        <v>8303</v>
      </c>
      <c r="T4" s="6" t="str">
        <f>LEFT(S:S,FIND("/",S:S)-1)</f>
        <v>theater</v>
      </c>
      <c r="U4" s="6" t="str">
        <f>RIGHT(S:S,FIND("/",S:S) - 2)</f>
        <v>spaces</v>
      </c>
    </row>
    <row r="5" spans="1:22" ht="30" x14ac:dyDescent="0.25">
      <c r="A5">
        <v>3</v>
      </c>
      <c r="B5" s="3" t="s">
        <v>5</v>
      </c>
      <c r="C5" s="3" t="s">
        <v>4114</v>
      </c>
      <c r="D5" s="44">
        <v>10000</v>
      </c>
      <c r="E5" s="44">
        <v>10390</v>
      </c>
      <c r="F5" t="s">
        <v>8219</v>
      </c>
      <c r="G5" t="s">
        <v>8224</v>
      </c>
      <c r="H5" t="s">
        <v>8246</v>
      </c>
      <c r="I5">
        <v>1407414107</v>
      </c>
      <c r="J5" s="42">
        <f>(((I5/60)/60)/24)+DATE(1970,1,1)</f>
        <v>41858.515127314815</v>
      </c>
      <c r="K5">
        <v>1404822107</v>
      </c>
      <c r="L5" s="42">
        <f>(((K5/60)/60)/24)+DATE(1970,1,1)</f>
        <v>41828.515127314815</v>
      </c>
      <c r="M5" t="b">
        <v>0</v>
      </c>
      <c r="N5">
        <v>150</v>
      </c>
      <c r="O5" s="7">
        <f>AVERAGE(N5,E5)</f>
        <v>5270</v>
      </c>
      <c r="P5" t="b">
        <v>1</v>
      </c>
      <c r="R5" s="56">
        <f>E5/D5</f>
        <v>1.0389999999999999</v>
      </c>
      <c r="S5" t="s">
        <v>8303</v>
      </c>
      <c r="T5" s="6" t="str">
        <f>LEFT(S:S,FIND("/",S:S)-1)</f>
        <v>theater</v>
      </c>
      <c r="U5" s="6" t="str">
        <f>RIGHT(S:S,FIND("/",S:S) - 2)</f>
        <v>spaces</v>
      </c>
    </row>
    <row r="6" spans="1:22" ht="60" x14ac:dyDescent="0.25">
      <c r="A6">
        <v>4</v>
      </c>
      <c r="B6" s="3" t="s">
        <v>6</v>
      </c>
      <c r="C6" s="3" t="s">
        <v>4115</v>
      </c>
      <c r="D6" s="44">
        <v>44000</v>
      </c>
      <c r="E6" s="44">
        <v>54116.28</v>
      </c>
      <c r="F6" t="s">
        <v>8219</v>
      </c>
      <c r="G6" t="s">
        <v>8224</v>
      </c>
      <c r="H6" t="s">
        <v>8246</v>
      </c>
      <c r="I6">
        <v>1450555279</v>
      </c>
      <c r="J6" s="42">
        <f>(((I6/60)/60)/24)+DATE(1970,1,1)</f>
        <v>42357.834247685183</v>
      </c>
      <c r="K6">
        <v>1447963279</v>
      </c>
      <c r="L6" s="42">
        <f>(((K6/60)/60)/24)+DATE(1970,1,1)</f>
        <v>42327.834247685183</v>
      </c>
      <c r="M6" t="b">
        <v>0</v>
      </c>
      <c r="N6">
        <v>284</v>
      </c>
      <c r="O6" s="7">
        <f>AVERAGE(N6,E6)</f>
        <v>27200.14</v>
      </c>
      <c r="P6" t="b">
        <v>1</v>
      </c>
      <c r="R6" s="56">
        <f>E6/D6</f>
        <v>1.2299154545454545</v>
      </c>
      <c r="S6" t="s">
        <v>8305</v>
      </c>
      <c r="T6" s="6" t="str">
        <f>LEFT(S:S,FIND("/",S:S)-1)</f>
        <v>theater</v>
      </c>
      <c r="U6" s="6" t="str">
        <f>RIGHT(S:S,FIND("/",S:S) - 2)</f>
        <v>usical</v>
      </c>
    </row>
    <row r="7" spans="1:22" ht="45" x14ac:dyDescent="0.25">
      <c r="A7">
        <v>5</v>
      </c>
      <c r="B7" s="3" t="s">
        <v>7</v>
      </c>
      <c r="C7" s="3" t="s">
        <v>4116</v>
      </c>
      <c r="D7" s="44">
        <v>3999</v>
      </c>
      <c r="E7" s="44">
        <v>4390</v>
      </c>
      <c r="F7" t="s">
        <v>8219</v>
      </c>
      <c r="G7" t="s">
        <v>8224</v>
      </c>
      <c r="H7" t="s">
        <v>8246</v>
      </c>
      <c r="I7">
        <v>1469770500</v>
      </c>
      <c r="J7" s="42">
        <f>(((I7/60)/60)/24)+DATE(1970,1,1)</f>
        <v>42580.232638888891</v>
      </c>
      <c r="K7">
        <v>1468362207</v>
      </c>
      <c r="L7" s="42">
        <f>(((K7/60)/60)/24)+DATE(1970,1,1)</f>
        <v>42563.932951388888</v>
      </c>
      <c r="M7" t="b">
        <v>0</v>
      </c>
      <c r="N7">
        <v>47</v>
      </c>
      <c r="O7" s="7">
        <f>AVERAGE(N7,E7)</f>
        <v>2218.5</v>
      </c>
      <c r="P7" t="b">
        <v>1</v>
      </c>
      <c r="R7" s="56">
        <f>E7/D7</f>
        <v>1.0977744436109027</v>
      </c>
      <c r="S7" t="s">
        <v>8278</v>
      </c>
      <c r="T7" s="6" t="str">
        <f>LEFT(S:S,FIND("/",S:S)-1)</f>
        <v>music</v>
      </c>
      <c r="U7" s="6" t="str">
        <f>RIGHT(S:S,FIND("/",S:S) - 2)</f>
        <v>jazz</v>
      </c>
    </row>
    <row r="8" spans="1:22" ht="60" x14ac:dyDescent="0.25">
      <c r="A8">
        <v>6</v>
      </c>
      <c r="B8" s="3" t="s">
        <v>8</v>
      </c>
      <c r="C8" s="3" t="s">
        <v>4117</v>
      </c>
      <c r="D8" s="44">
        <v>8000</v>
      </c>
      <c r="E8" s="44">
        <v>8519</v>
      </c>
      <c r="F8" t="s">
        <v>8219</v>
      </c>
      <c r="G8" t="s">
        <v>8224</v>
      </c>
      <c r="H8" t="s">
        <v>8246</v>
      </c>
      <c r="I8">
        <v>1402710250</v>
      </c>
      <c r="J8" s="42">
        <f>(((I8/60)/60)/24)+DATE(1970,1,1)</f>
        <v>41804.072337962964</v>
      </c>
      <c r="K8">
        <v>1401846250</v>
      </c>
      <c r="L8" s="42">
        <f>(((K8/60)/60)/24)+DATE(1970,1,1)</f>
        <v>41794.072337962964</v>
      </c>
      <c r="M8" t="b">
        <v>0</v>
      </c>
      <c r="N8">
        <v>58</v>
      </c>
      <c r="O8" s="7">
        <f>AVERAGE(N8,E8)</f>
        <v>4288.5</v>
      </c>
      <c r="P8" t="b">
        <v>1</v>
      </c>
      <c r="R8" s="56">
        <f>E8/D8</f>
        <v>1.064875</v>
      </c>
      <c r="S8" t="s">
        <v>8268</v>
      </c>
      <c r="T8" s="6" t="str">
        <f>LEFT(S:S,FIND("/",S:S)-1)</f>
        <v>film &amp; video</v>
      </c>
      <c r="U8" s="6" t="str">
        <f>RIGHT(S:S,FIND("/",S:S) - 2)</f>
        <v>video/drama</v>
      </c>
    </row>
    <row r="9" spans="1:22" ht="60" x14ac:dyDescent="0.25">
      <c r="A9">
        <v>7</v>
      </c>
      <c r="B9" s="3" t="s">
        <v>9</v>
      </c>
      <c r="C9" s="3" t="s">
        <v>4118</v>
      </c>
      <c r="D9" s="44">
        <v>9000</v>
      </c>
      <c r="E9" s="44">
        <v>9110</v>
      </c>
      <c r="F9" t="s">
        <v>8219</v>
      </c>
      <c r="G9" t="s">
        <v>8224</v>
      </c>
      <c r="H9" t="s">
        <v>8246</v>
      </c>
      <c r="I9">
        <v>1467680867</v>
      </c>
      <c r="J9" s="42">
        <f>(((I9/60)/60)/24)+DATE(1970,1,1)</f>
        <v>42556.047071759262</v>
      </c>
      <c r="K9">
        <v>1464224867</v>
      </c>
      <c r="L9" s="42">
        <f>(((K9/60)/60)/24)+DATE(1970,1,1)</f>
        <v>42516.047071759262</v>
      </c>
      <c r="M9" t="b">
        <v>0</v>
      </c>
      <c r="N9">
        <v>57</v>
      </c>
      <c r="O9" s="7">
        <f>AVERAGE(N9,E9)</f>
        <v>4583.5</v>
      </c>
      <c r="P9" t="b">
        <v>1</v>
      </c>
      <c r="R9" s="56">
        <f>E9/D9</f>
        <v>1.0122222222222221</v>
      </c>
      <c r="S9" t="s">
        <v>8270</v>
      </c>
      <c r="T9" s="6" t="str">
        <f>LEFT(S:S,FIND("/",S:S)-1)</f>
        <v>film &amp; video</v>
      </c>
      <c r="U9" s="6" t="str">
        <f>RIGHT(S:S,FIND("/",S:S) - 2)</f>
        <v>o/animation</v>
      </c>
    </row>
    <row r="10" spans="1:22" ht="30" x14ac:dyDescent="0.25">
      <c r="A10">
        <v>8</v>
      </c>
      <c r="B10" s="3" t="s">
        <v>10</v>
      </c>
      <c r="C10" s="3" t="s">
        <v>4119</v>
      </c>
      <c r="D10" s="44">
        <v>3500</v>
      </c>
      <c r="E10" s="44">
        <v>3501.52</v>
      </c>
      <c r="F10" t="s">
        <v>8219</v>
      </c>
      <c r="G10" t="s">
        <v>8224</v>
      </c>
      <c r="H10" t="s">
        <v>8246</v>
      </c>
      <c r="I10">
        <v>1460754000</v>
      </c>
      <c r="J10" s="42">
        <f>(((I10/60)/60)/24)+DATE(1970,1,1)</f>
        <v>42475.875</v>
      </c>
      <c r="K10">
        <v>1460155212</v>
      </c>
      <c r="L10" s="42">
        <f>(((K10/60)/60)/24)+DATE(1970,1,1)</f>
        <v>42468.94458333333</v>
      </c>
      <c r="M10" t="b">
        <v>0</v>
      </c>
      <c r="N10">
        <v>12</v>
      </c>
      <c r="O10" s="7">
        <f>AVERAGE(N10,E10)</f>
        <v>1756.76</v>
      </c>
      <c r="P10" t="b">
        <v>1</v>
      </c>
      <c r="R10" s="56">
        <f>E10/D10</f>
        <v>1.0004342857142856</v>
      </c>
      <c r="S10" t="s">
        <v>8272</v>
      </c>
      <c r="T10" s="6" t="str">
        <f>LEFT(S:S,FIND("/",S:S)-1)</f>
        <v>technology</v>
      </c>
      <c r="U10" s="6" t="str">
        <f>RIGHT(S:S,FIND("/",S:S) - 2)</f>
        <v>ology/web</v>
      </c>
    </row>
    <row r="11" spans="1:22" ht="45" x14ac:dyDescent="0.25">
      <c r="A11">
        <v>9</v>
      </c>
      <c r="B11" s="3" t="s">
        <v>11</v>
      </c>
      <c r="C11" s="3" t="s">
        <v>4120</v>
      </c>
      <c r="D11" s="44">
        <v>500</v>
      </c>
      <c r="E11" s="44">
        <v>629.99</v>
      </c>
      <c r="F11" t="s">
        <v>8219</v>
      </c>
      <c r="G11" t="s">
        <v>8224</v>
      </c>
      <c r="H11" t="s">
        <v>8246</v>
      </c>
      <c r="I11">
        <v>1460860144</v>
      </c>
      <c r="J11" s="42">
        <f>(((I11/60)/60)/24)+DATE(1970,1,1)</f>
        <v>42477.103518518517</v>
      </c>
      <c r="K11">
        <v>1458268144</v>
      </c>
      <c r="L11" s="42">
        <f>(((K11/60)/60)/24)+DATE(1970,1,1)</f>
        <v>42447.103518518517</v>
      </c>
      <c r="M11" t="b">
        <v>0</v>
      </c>
      <c r="N11">
        <v>20</v>
      </c>
      <c r="O11" s="7">
        <f>AVERAGE(N11,E11)</f>
        <v>324.995</v>
      </c>
      <c r="P11" t="b">
        <v>1</v>
      </c>
      <c r="R11" s="56">
        <f>E11/D11</f>
        <v>1.2599800000000001</v>
      </c>
      <c r="S11" t="s">
        <v>8275</v>
      </c>
      <c r="T11" s="6" t="str">
        <f>LEFT(S:S,FIND("/",S:S)-1)</f>
        <v>publishing</v>
      </c>
      <c r="U11" s="6" t="str">
        <f>RIGHT(S:S,FIND("/",S:S) - 2)</f>
        <v>g/fiction</v>
      </c>
    </row>
    <row r="12" spans="1:22" ht="60" x14ac:dyDescent="0.25">
      <c r="A12">
        <v>10</v>
      </c>
      <c r="B12" s="3" t="s">
        <v>12</v>
      </c>
      <c r="C12" s="3" t="s">
        <v>4121</v>
      </c>
      <c r="D12" s="44">
        <v>3000</v>
      </c>
      <c r="E12" s="44">
        <v>3015</v>
      </c>
      <c r="F12" t="s">
        <v>8219</v>
      </c>
      <c r="G12" t="s">
        <v>8224</v>
      </c>
      <c r="H12" t="s">
        <v>8246</v>
      </c>
      <c r="I12">
        <v>1403660279</v>
      </c>
      <c r="J12" s="42">
        <f>(((I12/60)/60)/24)+DATE(1970,1,1)</f>
        <v>41815.068043981482</v>
      </c>
      <c r="K12">
        <v>1400636279</v>
      </c>
      <c r="L12" s="42">
        <f>(((K12/60)/60)/24)+DATE(1970,1,1)</f>
        <v>41780.068043981482</v>
      </c>
      <c r="M12" t="b">
        <v>0</v>
      </c>
      <c r="N12">
        <v>19</v>
      </c>
      <c r="O12" s="7">
        <f>AVERAGE(N12,E12)</f>
        <v>1517</v>
      </c>
      <c r="P12" t="b">
        <v>1</v>
      </c>
      <c r="R12" s="56">
        <f>E12/D12</f>
        <v>1.0049999999999999</v>
      </c>
      <c r="S12" t="s">
        <v>8285</v>
      </c>
      <c r="T12" s="6" t="str">
        <f>LEFT(S:S,FIND("/",S:S)-1)</f>
        <v>photography</v>
      </c>
      <c r="U12" s="6" t="str">
        <f>RIGHT(S:S,FIND("/",S:S) - 2)</f>
        <v>photobooks</v>
      </c>
    </row>
    <row r="13" spans="1:22" ht="60" x14ac:dyDescent="0.25">
      <c r="A13">
        <v>11</v>
      </c>
      <c r="B13" s="3" t="s">
        <v>13</v>
      </c>
      <c r="C13" s="3" t="s">
        <v>4122</v>
      </c>
      <c r="D13" s="44">
        <v>5000</v>
      </c>
      <c r="E13" s="44">
        <v>6025</v>
      </c>
      <c r="F13" t="s">
        <v>8219</v>
      </c>
      <c r="G13" t="s">
        <v>8224</v>
      </c>
      <c r="H13" t="s">
        <v>8246</v>
      </c>
      <c r="I13">
        <v>1471834800</v>
      </c>
      <c r="J13" s="42">
        <f>(((I13/60)/60)/24)+DATE(1970,1,1)</f>
        <v>42604.125</v>
      </c>
      <c r="K13">
        <v>1469126462</v>
      </c>
      <c r="L13" s="42">
        <f>(((K13/60)/60)/24)+DATE(1970,1,1)</f>
        <v>42572.778495370367</v>
      </c>
      <c r="M13" t="b">
        <v>0</v>
      </c>
      <c r="N13">
        <v>75</v>
      </c>
      <c r="O13" s="7">
        <f>AVERAGE(N13,E13)</f>
        <v>3050</v>
      </c>
      <c r="P13" t="b">
        <v>1</v>
      </c>
      <c r="R13" s="56">
        <f>E13/D13</f>
        <v>1.2050000000000001</v>
      </c>
      <c r="S13" t="s">
        <v>8271</v>
      </c>
      <c r="T13" s="6" t="str">
        <f>LEFT(S:S,FIND("/",S:S)-1)</f>
        <v>theater</v>
      </c>
      <c r="U13" s="6" t="str">
        <f>RIGHT(S:S,FIND("/",S:S) - 2)</f>
        <v>/plays</v>
      </c>
    </row>
    <row r="14" spans="1:22" ht="60" x14ac:dyDescent="0.25">
      <c r="A14">
        <v>12</v>
      </c>
      <c r="B14" s="3" t="s">
        <v>14</v>
      </c>
      <c r="C14" s="3" t="s">
        <v>4123</v>
      </c>
      <c r="D14" s="44">
        <v>30000</v>
      </c>
      <c r="E14" s="44">
        <v>49588</v>
      </c>
      <c r="F14" t="s">
        <v>8219</v>
      </c>
      <c r="G14" t="s">
        <v>8224</v>
      </c>
      <c r="H14" t="s">
        <v>8246</v>
      </c>
      <c r="I14">
        <v>1405479600</v>
      </c>
      <c r="J14" s="42">
        <f>(((I14/60)/60)/24)+DATE(1970,1,1)</f>
        <v>41836.125</v>
      </c>
      <c r="K14">
        <v>1401642425</v>
      </c>
      <c r="L14" s="42">
        <f>(((K14/60)/60)/24)+DATE(1970,1,1)</f>
        <v>41791.713252314818</v>
      </c>
      <c r="M14" t="b">
        <v>0</v>
      </c>
      <c r="N14">
        <v>827</v>
      </c>
      <c r="O14" s="7">
        <f>AVERAGE(N14,E14)</f>
        <v>25207.5</v>
      </c>
      <c r="P14" t="b">
        <v>1</v>
      </c>
      <c r="R14" s="56">
        <f>E14/D14</f>
        <v>1.6529333333333334</v>
      </c>
      <c r="S14" t="s">
        <v>8286</v>
      </c>
      <c r="T14" s="6" t="str">
        <f>LEFT(S:S,FIND("/",S:S)-1)</f>
        <v>music</v>
      </c>
      <c r="U14" s="6" t="str">
        <f>RIGHT(S:S,FIND("/",S:S) - 2)</f>
        <v>usic</v>
      </c>
    </row>
    <row r="15" spans="1:22" ht="45" x14ac:dyDescent="0.25">
      <c r="A15">
        <v>13</v>
      </c>
      <c r="B15" s="3" t="s">
        <v>15</v>
      </c>
      <c r="C15" s="3" t="s">
        <v>4124</v>
      </c>
      <c r="D15" s="44">
        <v>3500</v>
      </c>
      <c r="E15" s="44">
        <v>5599</v>
      </c>
      <c r="F15" t="s">
        <v>8219</v>
      </c>
      <c r="G15" t="s">
        <v>8224</v>
      </c>
      <c r="H15" t="s">
        <v>8246</v>
      </c>
      <c r="I15">
        <v>1466713620</v>
      </c>
      <c r="J15" s="42">
        <f>(((I15/60)/60)/24)+DATE(1970,1,1)</f>
        <v>42544.852083333331</v>
      </c>
      <c r="K15">
        <v>1463588109</v>
      </c>
      <c r="L15" s="42">
        <f>(((K15/60)/60)/24)+DATE(1970,1,1)</f>
        <v>42508.677187499998</v>
      </c>
      <c r="M15" t="b">
        <v>0</v>
      </c>
      <c r="N15">
        <v>51</v>
      </c>
      <c r="O15" s="7">
        <f>AVERAGE(N15,E15)</f>
        <v>2825</v>
      </c>
      <c r="P15" t="b">
        <v>1</v>
      </c>
      <c r="R15" s="56">
        <f>E15/D15</f>
        <v>1.5997142857142856</v>
      </c>
      <c r="S15" t="s">
        <v>8285</v>
      </c>
      <c r="T15" s="6" t="str">
        <f>LEFT(S:S,FIND("/",S:S)-1)</f>
        <v>photography</v>
      </c>
      <c r="U15" s="6" t="str">
        <f>RIGHT(S:S,FIND("/",S:S) - 2)</f>
        <v>photobooks</v>
      </c>
    </row>
    <row r="16" spans="1:22" ht="30" x14ac:dyDescent="0.25">
      <c r="A16">
        <v>14</v>
      </c>
      <c r="B16" s="3" t="s">
        <v>16</v>
      </c>
      <c r="C16" s="3" t="s">
        <v>4125</v>
      </c>
      <c r="D16" s="44">
        <v>6000</v>
      </c>
      <c r="E16" s="44">
        <v>6056</v>
      </c>
      <c r="F16" t="s">
        <v>8219</v>
      </c>
      <c r="G16" t="s">
        <v>8226</v>
      </c>
      <c r="H16" t="s">
        <v>8248</v>
      </c>
      <c r="I16">
        <v>1405259940</v>
      </c>
      <c r="J16" s="42">
        <f>(((I16/60)/60)/24)+DATE(1970,1,1)</f>
        <v>41833.582638888889</v>
      </c>
      <c r="K16">
        <v>1403051888</v>
      </c>
      <c r="L16" s="42">
        <f>(((K16/60)/60)/24)+DATE(1970,1,1)</f>
        <v>41808.02648148148</v>
      </c>
      <c r="M16" t="b">
        <v>0</v>
      </c>
      <c r="N16">
        <v>41</v>
      </c>
      <c r="O16" s="7">
        <f>AVERAGE(N16,E16)</f>
        <v>3048.5</v>
      </c>
      <c r="P16" t="b">
        <v>1</v>
      </c>
      <c r="R16" s="56">
        <f>E16/D16</f>
        <v>1.0093333333333334</v>
      </c>
      <c r="S16" t="s">
        <v>8286</v>
      </c>
      <c r="T16" s="6" t="str">
        <f>LEFT(S:S,FIND("/",S:S)-1)</f>
        <v>music</v>
      </c>
      <c r="U16" s="6" t="str">
        <f>RIGHT(S:S,FIND("/",S:S) - 2)</f>
        <v>usic</v>
      </c>
    </row>
    <row r="17" spans="1:21" ht="45" x14ac:dyDescent="0.25">
      <c r="A17">
        <v>15</v>
      </c>
      <c r="B17" s="3" t="s">
        <v>17</v>
      </c>
      <c r="C17" s="3" t="s">
        <v>4126</v>
      </c>
      <c r="D17" s="44">
        <v>2000</v>
      </c>
      <c r="E17" s="44">
        <v>2132</v>
      </c>
      <c r="F17" t="s">
        <v>8219</v>
      </c>
      <c r="G17" t="s">
        <v>8227</v>
      </c>
      <c r="H17" t="s">
        <v>8249</v>
      </c>
      <c r="I17">
        <v>1443384840</v>
      </c>
      <c r="J17" s="42">
        <f>(((I17/60)/60)/24)+DATE(1970,1,1)</f>
        <v>42274.843055555553</v>
      </c>
      <c r="K17">
        <v>1441790658</v>
      </c>
      <c r="L17" s="42">
        <f>(((K17/60)/60)/24)+DATE(1970,1,1)</f>
        <v>42256.391875000001</v>
      </c>
      <c r="M17" t="b">
        <v>0</v>
      </c>
      <c r="N17">
        <v>98</v>
      </c>
      <c r="O17" s="7">
        <f>AVERAGE(N17,E17)</f>
        <v>1115</v>
      </c>
      <c r="P17" t="b">
        <v>1</v>
      </c>
      <c r="R17" s="56">
        <f>E17/D17</f>
        <v>1.0660000000000001</v>
      </c>
      <c r="S17" t="s">
        <v>8267</v>
      </c>
      <c r="T17" s="6" t="str">
        <f>LEFT(S:S,FIND("/",S:S)-1)</f>
        <v>film &amp; video</v>
      </c>
      <c r="U17" s="6" t="str">
        <f>RIGHT(S:S,FIND("/",S:S) - 2)</f>
        <v>nce fiction</v>
      </c>
    </row>
    <row r="18" spans="1:21" ht="60" x14ac:dyDescent="0.25">
      <c r="A18">
        <v>16</v>
      </c>
      <c r="B18" s="3" t="s">
        <v>18</v>
      </c>
      <c r="C18" s="3" t="s">
        <v>4127</v>
      </c>
      <c r="D18" s="44">
        <v>12000</v>
      </c>
      <c r="E18" s="44">
        <v>12029</v>
      </c>
      <c r="F18" t="s">
        <v>8219</v>
      </c>
      <c r="G18" t="s">
        <v>8224</v>
      </c>
      <c r="H18" t="s">
        <v>8246</v>
      </c>
      <c r="I18">
        <v>1402896600</v>
      </c>
      <c r="J18" s="42">
        <f>(((I18/60)/60)/24)+DATE(1970,1,1)</f>
        <v>41806.229166666664</v>
      </c>
      <c r="K18">
        <v>1398971211</v>
      </c>
      <c r="L18" s="42">
        <f>(((K18/60)/60)/24)+DATE(1970,1,1)</f>
        <v>41760.796423611115</v>
      </c>
      <c r="M18" t="b">
        <v>0</v>
      </c>
      <c r="N18">
        <v>70</v>
      </c>
      <c r="O18" s="7">
        <f>AVERAGE(N18,E18)</f>
        <v>6049.5</v>
      </c>
      <c r="P18" t="b">
        <v>1</v>
      </c>
      <c r="R18" s="56">
        <f>E18/D18</f>
        <v>1.0024166666666667</v>
      </c>
      <c r="S18" t="s">
        <v>8271</v>
      </c>
      <c r="T18" s="6" t="str">
        <f>LEFT(S:S,FIND("/",S:S)-1)</f>
        <v>theater</v>
      </c>
      <c r="U18" s="6" t="str">
        <f>RIGHT(S:S,FIND("/",S:S) - 2)</f>
        <v>/plays</v>
      </c>
    </row>
    <row r="19" spans="1:21" ht="60" x14ac:dyDescent="0.25">
      <c r="A19">
        <v>17</v>
      </c>
      <c r="B19" s="3" t="s">
        <v>19</v>
      </c>
      <c r="C19" s="3" t="s">
        <v>4128</v>
      </c>
      <c r="D19" s="44">
        <v>1500</v>
      </c>
      <c r="E19" s="44">
        <v>1510</v>
      </c>
      <c r="F19" t="s">
        <v>8219</v>
      </c>
      <c r="G19" t="s">
        <v>8225</v>
      </c>
      <c r="H19" t="s">
        <v>8247</v>
      </c>
      <c r="I19">
        <v>1415126022</v>
      </c>
      <c r="J19" s="42">
        <f>(((I19/60)/60)/24)+DATE(1970,1,1)</f>
        <v>41947.773402777777</v>
      </c>
      <c r="K19">
        <v>1412530422</v>
      </c>
      <c r="L19" s="42">
        <f>(((K19/60)/60)/24)+DATE(1970,1,1)</f>
        <v>41917.731736111113</v>
      </c>
      <c r="M19" t="b">
        <v>0</v>
      </c>
      <c r="N19">
        <v>36</v>
      </c>
      <c r="O19" s="7">
        <f>AVERAGE(N19,E19)</f>
        <v>773</v>
      </c>
      <c r="P19" t="b">
        <v>1</v>
      </c>
      <c r="R19" s="56">
        <f>E19/D19</f>
        <v>1.0066666666666666</v>
      </c>
      <c r="S19" t="s">
        <v>8295</v>
      </c>
      <c r="T19" s="6" t="str">
        <f>LEFT(S:S,FIND("/",S:S)-1)</f>
        <v>technology</v>
      </c>
      <c r="U19" s="6" t="str">
        <f>RIGHT(S:S,FIND("/",S:S) - 2)</f>
        <v>/hardware</v>
      </c>
    </row>
    <row r="20" spans="1:21" ht="45" x14ac:dyDescent="0.25">
      <c r="A20">
        <v>18</v>
      </c>
      <c r="B20" s="3" t="s">
        <v>20</v>
      </c>
      <c r="C20" s="3" t="s">
        <v>4129</v>
      </c>
      <c r="D20" s="44">
        <v>30000</v>
      </c>
      <c r="E20" s="44">
        <v>31896.33</v>
      </c>
      <c r="F20" t="s">
        <v>8219</v>
      </c>
      <c r="G20" t="s">
        <v>8224</v>
      </c>
      <c r="H20" t="s">
        <v>8246</v>
      </c>
      <c r="I20">
        <v>1410958856</v>
      </c>
      <c r="J20" s="42">
        <f>(((I20/60)/60)/24)+DATE(1970,1,1)</f>
        <v>41899.542314814818</v>
      </c>
      <c r="K20">
        <v>1408366856</v>
      </c>
      <c r="L20" s="42">
        <f>(((K20/60)/60)/24)+DATE(1970,1,1)</f>
        <v>41869.542314814818</v>
      </c>
      <c r="M20" t="b">
        <v>0</v>
      </c>
      <c r="N20">
        <v>342</v>
      </c>
      <c r="O20" s="7">
        <f>AVERAGE(N20,E20)</f>
        <v>16119.165000000001</v>
      </c>
      <c r="P20" t="b">
        <v>1</v>
      </c>
      <c r="R20" s="56">
        <f>E20/D20</f>
        <v>1.0632110000000001</v>
      </c>
      <c r="S20" t="s">
        <v>8302</v>
      </c>
      <c r="T20" s="6" t="str">
        <f>LEFT(S:S,FIND("/",S:S)-1)</f>
        <v>technology</v>
      </c>
      <c r="U20" s="6" t="str">
        <f>RIGHT(S:S,FIND("/",S:S) - 2)</f>
        <v>kerspaces</v>
      </c>
    </row>
    <row r="21" spans="1:21" ht="60" x14ac:dyDescent="0.25">
      <c r="A21">
        <v>19</v>
      </c>
      <c r="B21" s="3" t="s">
        <v>21</v>
      </c>
      <c r="C21" s="3" t="s">
        <v>4130</v>
      </c>
      <c r="D21" s="44">
        <v>850</v>
      </c>
      <c r="E21" s="44">
        <v>1235</v>
      </c>
      <c r="F21" t="s">
        <v>8219</v>
      </c>
      <c r="G21" t="s">
        <v>8224</v>
      </c>
      <c r="H21" t="s">
        <v>8246</v>
      </c>
      <c r="I21">
        <v>1437420934</v>
      </c>
      <c r="J21" s="42">
        <f>(((I21/60)/60)/24)+DATE(1970,1,1)</f>
        <v>42205.816365740742</v>
      </c>
      <c r="K21">
        <v>1434828934</v>
      </c>
      <c r="L21" s="42">
        <f>(((K21/60)/60)/24)+DATE(1970,1,1)</f>
        <v>42175.816365740742</v>
      </c>
      <c r="M21" t="b">
        <v>0</v>
      </c>
      <c r="N21">
        <v>22</v>
      </c>
      <c r="O21" s="7">
        <f>AVERAGE(N21,E21)</f>
        <v>628.5</v>
      </c>
      <c r="P21" t="b">
        <v>1</v>
      </c>
      <c r="R21" s="56">
        <f>E21/D21</f>
        <v>1.4529411764705882</v>
      </c>
      <c r="S21" t="s">
        <v>8295</v>
      </c>
      <c r="T21" s="6" t="str">
        <f>LEFT(S:S,FIND("/",S:S)-1)</f>
        <v>technology</v>
      </c>
      <c r="U21" s="6" t="str">
        <f>RIGHT(S:S,FIND("/",S:S) - 2)</f>
        <v>/hardware</v>
      </c>
    </row>
    <row r="22" spans="1:21" ht="45" x14ac:dyDescent="0.25">
      <c r="A22">
        <v>20</v>
      </c>
      <c r="B22" s="3" t="s">
        <v>22</v>
      </c>
      <c r="C22" s="3" t="s">
        <v>4131</v>
      </c>
      <c r="D22" s="44">
        <v>2000</v>
      </c>
      <c r="E22" s="44">
        <v>2004</v>
      </c>
      <c r="F22" t="s">
        <v>8219</v>
      </c>
      <c r="G22" t="s">
        <v>8224</v>
      </c>
      <c r="H22" t="s">
        <v>8246</v>
      </c>
      <c r="I22">
        <v>1442167912</v>
      </c>
      <c r="J22" s="42">
        <f>(((I22/60)/60)/24)+DATE(1970,1,1)</f>
        <v>42260.758240740746</v>
      </c>
      <c r="K22">
        <v>1436983912</v>
      </c>
      <c r="L22" s="42">
        <f>(((K22/60)/60)/24)+DATE(1970,1,1)</f>
        <v>42200.758240740746</v>
      </c>
      <c r="M22" t="b">
        <v>0</v>
      </c>
      <c r="N22">
        <v>25</v>
      </c>
      <c r="O22" s="7">
        <f>AVERAGE(N22,E22)</f>
        <v>1014.5</v>
      </c>
      <c r="P22" t="b">
        <v>1</v>
      </c>
      <c r="R22" s="56">
        <f>E22/D22</f>
        <v>1.002</v>
      </c>
      <c r="S22" t="s">
        <v>8283</v>
      </c>
      <c r="T22" s="6" t="str">
        <f>LEFT(S:S,FIND("/",S:S)-1)</f>
        <v>games</v>
      </c>
      <c r="U22" s="6" t="str">
        <f>RIGHT(S:S,FIND("/",S:S) - 2)</f>
        <v>ames</v>
      </c>
    </row>
    <row r="23" spans="1:21" ht="45" x14ac:dyDescent="0.25">
      <c r="A23">
        <v>21</v>
      </c>
      <c r="B23" s="3" t="s">
        <v>23</v>
      </c>
      <c r="C23" s="3" t="s">
        <v>4132</v>
      </c>
      <c r="D23" s="44">
        <v>18500</v>
      </c>
      <c r="E23" s="44">
        <v>20190</v>
      </c>
      <c r="F23" t="s">
        <v>8219</v>
      </c>
      <c r="G23" t="s">
        <v>8224</v>
      </c>
      <c r="H23" t="s">
        <v>8246</v>
      </c>
      <c r="I23">
        <v>1411743789</v>
      </c>
      <c r="J23" s="42">
        <f>(((I23/60)/60)/24)+DATE(1970,1,1)</f>
        <v>41908.627187500002</v>
      </c>
      <c r="K23">
        <v>1409151789</v>
      </c>
      <c r="L23" s="42">
        <f>(((K23/60)/60)/24)+DATE(1970,1,1)</f>
        <v>41878.627187500002</v>
      </c>
      <c r="M23" t="b">
        <v>0</v>
      </c>
      <c r="N23">
        <v>101</v>
      </c>
      <c r="O23" s="7">
        <f>AVERAGE(N23,E23)</f>
        <v>10145.5</v>
      </c>
      <c r="P23" t="b">
        <v>1</v>
      </c>
      <c r="R23" s="56">
        <f>E23/D23</f>
        <v>1.0913513513513513</v>
      </c>
      <c r="S23" t="s">
        <v>8303</v>
      </c>
      <c r="T23" s="6" t="str">
        <f>LEFT(S:S,FIND("/",S:S)-1)</f>
        <v>theater</v>
      </c>
      <c r="U23" s="6" t="str">
        <f>RIGHT(S:S,FIND("/",S:S) - 2)</f>
        <v>spaces</v>
      </c>
    </row>
    <row r="24" spans="1:21" ht="30" x14ac:dyDescent="0.25">
      <c r="A24">
        <v>22</v>
      </c>
      <c r="B24" s="3" t="s">
        <v>24</v>
      </c>
      <c r="C24" s="3" t="s">
        <v>4133</v>
      </c>
      <c r="D24" s="44">
        <v>350</v>
      </c>
      <c r="E24" s="44">
        <v>410</v>
      </c>
      <c r="F24" t="s">
        <v>8219</v>
      </c>
      <c r="G24" t="s">
        <v>8224</v>
      </c>
      <c r="H24" t="s">
        <v>8246</v>
      </c>
      <c r="I24">
        <v>1420099140</v>
      </c>
      <c r="J24" s="42">
        <f>(((I24/60)/60)/24)+DATE(1970,1,1)</f>
        <v>42005.332638888889</v>
      </c>
      <c r="K24">
        <v>1418766740</v>
      </c>
      <c r="L24" s="42">
        <f>(((K24/60)/60)/24)+DATE(1970,1,1)</f>
        <v>41989.91134259259</v>
      </c>
      <c r="M24" t="b">
        <v>0</v>
      </c>
      <c r="N24">
        <v>8</v>
      </c>
      <c r="O24" s="7">
        <f>AVERAGE(N24,E24)</f>
        <v>209</v>
      </c>
      <c r="P24" t="b">
        <v>1</v>
      </c>
      <c r="R24" s="56">
        <f>E24/D24</f>
        <v>1.1714285714285715</v>
      </c>
      <c r="S24" t="s">
        <v>8305</v>
      </c>
      <c r="T24" s="6" t="str">
        <f>LEFT(S:S,FIND("/",S:S)-1)</f>
        <v>theater</v>
      </c>
      <c r="U24" s="6" t="str">
        <f>RIGHT(S:S,FIND("/",S:S) - 2)</f>
        <v>usical</v>
      </c>
    </row>
    <row r="25" spans="1:21" ht="45" x14ac:dyDescent="0.25">
      <c r="A25">
        <v>23</v>
      </c>
      <c r="B25" s="3" t="s">
        <v>25</v>
      </c>
      <c r="C25" s="3" t="s">
        <v>4134</v>
      </c>
      <c r="D25" s="44">
        <v>2000</v>
      </c>
      <c r="E25" s="44">
        <v>2370</v>
      </c>
      <c r="F25" t="s">
        <v>8219</v>
      </c>
      <c r="G25" t="s">
        <v>8224</v>
      </c>
      <c r="H25" t="s">
        <v>8246</v>
      </c>
      <c r="I25">
        <v>1430407200</v>
      </c>
      <c r="J25" s="42">
        <f>(((I25/60)/60)/24)+DATE(1970,1,1)</f>
        <v>42124.638888888891</v>
      </c>
      <c r="K25">
        <v>1428086501</v>
      </c>
      <c r="L25" s="42">
        <f>(((K25/60)/60)/24)+DATE(1970,1,1)</f>
        <v>42097.778946759259</v>
      </c>
      <c r="M25" t="b">
        <v>0</v>
      </c>
      <c r="N25">
        <v>23</v>
      </c>
      <c r="O25" s="7">
        <f>AVERAGE(N25,E25)</f>
        <v>1196.5</v>
      </c>
      <c r="P25" t="b">
        <v>1</v>
      </c>
      <c r="R25" s="56">
        <f>E25/D25</f>
        <v>1.1850000000000001</v>
      </c>
      <c r="S25" t="s">
        <v>8279</v>
      </c>
      <c r="T25" s="6" t="str">
        <f>LEFT(S:S,FIND("/",S:S)-1)</f>
        <v>music</v>
      </c>
      <c r="U25" s="6" t="str">
        <f>RIGHT(S:S,FIND("/",S:S) - 2)</f>
        <v>rock</v>
      </c>
    </row>
    <row r="26" spans="1:21" ht="30" x14ac:dyDescent="0.25">
      <c r="A26">
        <v>24</v>
      </c>
      <c r="B26" s="3" t="s">
        <v>26</v>
      </c>
      <c r="C26" s="3" t="s">
        <v>4135</v>
      </c>
      <c r="D26" s="44">
        <v>35000</v>
      </c>
      <c r="E26" s="44">
        <v>38082.69</v>
      </c>
      <c r="F26" t="s">
        <v>8219</v>
      </c>
      <c r="G26" t="s">
        <v>8224</v>
      </c>
      <c r="H26" t="s">
        <v>8246</v>
      </c>
      <c r="I26">
        <v>1442345940</v>
      </c>
      <c r="J26" s="42">
        <f>(((I26/60)/60)/24)+DATE(1970,1,1)</f>
        <v>42262.818750000006</v>
      </c>
      <c r="K26">
        <v>1439494863</v>
      </c>
      <c r="L26" s="42">
        <f>(((K26/60)/60)/24)+DATE(1970,1,1)</f>
        <v>42229.820173611108</v>
      </c>
      <c r="M26" t="b">
        <v>0</v>
      </c>
      <c r="N26">
        <v>574</v>
      </c>
      <c r="O26" s="7">
        <f>AVERAGE(N26,E26)</f>
        <v>19328.345000000001</v>
      </c>
      <c r="P26" t="b">
        <v>1</v>
      </c>
      <c r="R26" s="56">
        <f>E26/D26</f>
        <v>1.0880768571428572</v>
      </c>
      <c r="S26" t="s">
        <v>8291</v>
      </c>
      <c r="T26" s="6" t="str">
        <f>LEFT(S:S,FIND("/",S:S)-1)</f>
        <v>photography</v>
      </c>
      <c r="U26" s="6" t="str">
        <f>RIGHT(S:S,FIND("/",S:S) - 2)</f>
        <v>phy/places</v>
      </c>
    </row>
    <row r="27" spans="1:21" ht="60" x14ac:dyDescent="0.25">
      <c r="A27">
        <v>25</v>
      </c>
      <c r="B27" s="3" t="s">
        <v>27</v>
      </c>
      <c r="C27" s="3" t="s">
        <v>4136</v>
      </c>
      <c r="D27" s="44">
        <v>600</v>
      </c>
      <c r="E27" s="44">
        <v>800</v>
      </c>
      <c r="F27" t="s">
        <v>8219</v>
      </c>
      <c r="G27" t="s">
        <v>8224</v>
      </c>
      <c r="H27" t="s">
        <v>8246</v>
      </c>
      <c r="I27">
        <v>1452299761</v>
      </c>
      <c r="J27" s="42">
        <f>(((I27/60)/60)/24)+DATE(1970,1,1)</f>
        <v>42378.025011574078</v>
      </c>
      <c r="K27">
        <v>1447115761</v>
      </c>
      <c r="L27" s="42">
        <f>(((K27/60)/60)/24)+DATE(1970,1,1)</f>
        <v>42318.025011574078</v>
      </c>
      <c r="M27" t="b">
        <v>0</v>
      </c>
      <c r="N27">
        <v>14</v>
      </c>
      <c r="O27" s="7">
        <f>AVERAGE(N27,E27)</f>
        <v>407</v>
      </c>
      <c r="P27" t="b">
        <v>1</v>
      </c>
      <c r="R27" s="56">
        <f>E27/D27</f>
        <v>1.3333333333333333</v>
      </c>
      <c r="S27" t="s">
        <v>8297</v>
      </c>
      <c r="T27" s="6" t="str">
        <f>LEFT(S:S,FIND("/",S:S)-1)</f>
        <v>games</v>
      </c>
      <c r="U27" s="6" t="str">
        <f>RIGHT(S:S,FIND("/",S:S) - 2)</f>
        <v>ames</v>
      </c>
    </row>
    <row r="28" spans="1:21" ht="45" x14ac:dyDescent="0.25">
      <c r="A28">
        <v>26</v>
      </c>
      <c r="B28" s="3" t="s">
        <v>28</v>
      </c>
      <c r="C28" s="3" t="s">
        <v>4137</v>
      </c>
      <c r="D28" s="44">
        <v>1250</v>
      </c>
      <c r="E28" s="44">
        <v>1940</v>
      </c>
      <c r="F28" t="s">
        <v>8219</v>
      </c>
      <c r="G28" t="s">
        <v>8224</v>
      </c>
      <c r="H28" t="s">
        <v>8246</v>
      </c>
      <c r="I28">
        <v>1408278144</v>
      </c>
      <c r="J28" s="42">
        <f>(((I28/60)/60)/24)+DATE(1970,1,1)</f>
        <v>41868.515555555554</v>
      </c>
      <c r="K28">
        <v>1404822144</v>
      </c>
      <c r="L28" s="42">
        <f>(((K28/60)/60)/24)+DATE(1970,1,1)</f>
        <v>41828.515555555554</v>
      </c>
      <c r="M28" t="b">
        <v>0</v>
      </c>
      <c r="N28">
        <v>19</v>
      </c>
      <c r="O28" s="7">
        <f>AVERAGE(N28,E28)</f>
        <v>979.5</v>
      </c>
      <c r="P28" t="b">
        <v>1</v>
      </c>
      <c r="R28" s="56">
        <f>E28/D28</f>
        <v>1.552</v>
      </c>
      <c r="S28" t="s">
        <v>8297</v>
      </c>
      <c r="T28" s="6" t="str">
        <f>LEFT(S:S,FIND("/",S:S)-1)</f>
        <v>games</v>
      </c>
      <c r="U28" s="6" t="str">
        <f>RIGHT(S:S,FIND("/",S:S) - 2)</f>
        <v>ames</v>
      </c>
    </row>
    <row r="29" spans="1:21" ht="45" x14ac:dyDescent="0.25">
      <c r="A29">
        <v>27</v>
      </c>
      <c r="B29" s="3" t="s">
        <v>29</v>
      </c>
      <c r="C29" s="3" t="s">
        <v>4138</v>
      </c>
      <c r="D29" s="44">
        <v>20000</v>
      </c>
      <c r="E29" s="44">
        <v>22345</v>
      </c>
      <c r="F29" t="s">
        <v>8219</v>
      </c>
      <c r="G29" t="s">
        <v>8228</v>
      </c>
      <c r="H29" t="s">
        <v>8250</v>
      </c>
      <c r="I29">
        <v>1416113833</v>
      </c>
      <c r="J29" s="42">
        <f>(((I29/60)/60)/24)+DATE(1970,1,1)</f>
        <v>41959.206400462965</v>
      </c>
      <c r="K29">
        <v>1413518233</v>
      </c>
      <c r="L29" s="42">
        <f>(((K29/60)/60)/24)+DATE(1970,1,1)</f>
        <v>41929.164733796293</v>
      </c>
      <c r="M29" t="b">
        <v>0</v>
      </c>
      <c r="N29">
        <v>150</v>
      </c>
      <c r="O29" s="7">
        <f>AVERAGE(N29,E29)</f>
        <v>11247.5</v>
      </c>
      <c r="P29" t="b">
        <v>1</v>
      </c>
      <c r="R29" s="56">
        <f>E29/D29</f>
        <v>1.1172500000000001</v>
      </c>
      <c r="S29" t="s">
        <v>8273</v>
      </c>
      <c r="T29" s="6" t="str">
        <f>LEFT(S:S,FIND("/",S:S)-1)</f>
        <v>technology</v>
      </c>
      <c r="U29" s="6" t="str">
        <f>RIGHT(S:S,FIND("/",S:S) - 2)</f>
        <v>wearables</v>
      </c>
    </row>
    <row r="30" spans="1:21" ht="30" x14ac:dyDescent="0.25">
      <c r="A30">
        <v>28</v>
      </c>
      <c r="B30" s="3" t="s">
        <v>30</v>
      </c>
      <c r="C30" s="3" t="s">
        <v>4139</v>
      </c>
      <c r="D30" s="44">
        <v>12000</v>
      </c>
      <c r="E30" s="44">
        <v>12042</v>
      </c>
      <c r="F30" t="s">
        <v>8219</v>
      </c>
      <c r="G30" t="s">
        <v>8224</v>
      </c>
      <c r="H30" t="s">
        <v>8246</v>
      </c>
      <c r="I30">
        <v>1450307284</v>
      </c>
      <c r="J30" s="42">
        <f>(((I30/60)/60)/24)+DATE(1970,1,1)</f>
        <v>42354.96393518518</v>
      </c>
      <c r="K30">
        <v>1447715284</v>
      </c>
      <c r="L30" s="42">
        <f>(((K30/60)/60)/24)+DATE(1970,1,1)</f>
        <v>42324.96393518518</v>
      </c>
      <c r="M30" t="b">
        <v>0</v>
      </c>
      <c r="N30">
        <v>71</v>
      </c>
      <c r="O30" s="7">
        <f>AVERAGE(N30,E30)</f>
        <v>6056.5</v>
      </c>
      <c r="P30" t="b">
        <v>1</v>
      </c>
      <c r="R30" s="56">
        <f>E30/D30</f>
        <v>1.0035000000000001</v>
      </c>
      <c r="S30" t="s">
        <v>8293</v>
      </c>
      <c r="T30" s="6" t="str">
        <f>LEFT(S:S,FIND("/",S:S)-1)</f>
        <v>music</v>
      </c>
      <c r="U30" s="6" t="str">
        <f>RIGHT(S:S,FIND("/",S:S) - 2)</f>
        <v>aith</v>
      </c>
    </row>
    <row r="31" spans="1:21" ht="60" x14ac:dyDescent="0.25">
      <c r="A31">
        <v>29</v>
      </c>
      <c r="B31" s="3" t="s">
        <v>31</v>
      </c>
      <c r="C31" s="3" t="s">
        <v>4140</v>
      </c>
      <c r="D31" s="44">
        <v>3000</v>
      </c>
      <c r="E31" s="44">
        <v>3700</v>
      </c>
      <c r="F31" t="s">
        <v>8219</v>
      </c>
      <c r="G31" t="s">
        <v>8225</v>
      </c>
      <c r="H31" t="s">
        <v>8247</v>
      </c>
      <c r="I31">
        <v>1406045368</v>
      </c>
      <c r="J31" s="42">
        <f>(((I31/60)/60)/24)+DATE(1970,1,1)</f>
        <v>41842.67324074074</v>
      </c>
      <c r="K31">
        <v>1403453368</v>
      </c>
      <c r="L31" s="42">
        <f>(((K31/60)/60)/24)+DATE(1970,1,1)</f>
        <v>41812.67324074074</v>
      </c>
      <c r="M31" t="b">
        <v>0</v>
      </c>
      <c r="N31">
        <v>117</v>
      </c>
      <c r="O31" s="7">
        <f>AVERAGE(N31,E31)</f>
        <v>1908.5</v>
      </c>
      <c r="P31" t="b">
        <v>1</v>
      </c>
      <c r="R31" s="56">
        <f>E31/D31</f>
        <v>1.2333333333333334</v>
      </c>
      <c r="S31" t="s">
        <v>8303</v>
      </c>
      <c r="T31" s="6" t="str">
        <f>LEFT(S:S,FIND("/",S:S)-1)</f>
        <v>theater</v>
      </c>
      <c r="U31" s="6" t="str">
        <f>RIGHT(S:S,FIND("/",S:S) - 2)</f>
        <v>spaces</v>
      </c>
    </row>
    <row r="32" spans="1:21" ht="45" x14ac:dyDescent="0.25">
      <c r="A32">
        <v>30</v>
      </c>
      <c r="B32" s="3" t="s">
        <v>32</v>
      </c>
      <c r="C32" s="3" t="s">
        <v>4141</v>
      </c>
      <c r="D32" s="44">
        <v>4000</v>
      </c>
      <c r="E32" s="44">
        <v>4051.99</v>
      </c>
      <c r="F32" t="s">
        <v>8219</v>
      </c>
      <c r="G32" t="s">
        <v>8224</v>
      </c>
      <c r="H32" t="s">
        <v>8246</v>
      </c>
      <c r="I32">
        <v>1408604515</v>
      </c>
      <c r="J32" s="42">
        <f>(((I32/60)/60)/24)+DATE(1970,1,1)</f>
        <v>41872.292997685188</v>
      </c>
      <c r="K32">
        <v>1406012515</v>
      </c>
      <c r="L32" s="42">
        <f>(((K32/60)/60)/24)+DATE(1970,1,1)</f>
        <v>41842.292997685188</v>
      </c>
      <c r="M32" t="b">
        <v>0</v>
      </c>
      <c r="N32">
        <v>53</v>
      </c>
      <c r="O32" s="7">
        <f>AVERAGE(N32,E32)</f>
        <v>2052.4949999999999</v>
      </c>
      <c r="P32" t="b">
        <v>1</v>
      </c>
      <c r="R32" s="56">
        <f>E32/D32</f>
        <v>1.0129975</v>
      </c>
      <c r="S32" t="s">
        <v>8303</v>
      </c>
      <c r="T32" s="6" t="str">
        <f>LEFT(S:S,FIND("/",S:S)-1)</f>
        <v>theater</v>
      </c>
      <c r="U32" s="6" t="str">
        <f>RIGHT(S:S,FIND("/",S:S) - 2)</f>
        <v>spaces</v>
      </c>
    </row>
    <row r="33" spans="1:21" ht="45" x14ac:dyDescent="0.25">
      <c r="A33">
        <v>31</v>
      </c>
      <c r="B33" s="3" t="s">
        <v>33</v>
      </c>
      <c r="C33" s="3" t="s">
        <v>4142</v>
      </c>
      <c r="D33" s="44">
        <v>13</v>
      </c>
      <c r="E33" s="44">
        <v>13</v>
      </c>
      <c r="F33" t="s">
        <v>8219</v>
      </c>
      <c r="G33" t="s">
        <v>8224</v>
      </c>
      <c r="H33" t="s">
        <v>8246</v>
      </c>
      <c r="I33">
        <v>1453748434</v>
      </c>
      <c r="J33" s="42">
        <f>(((I33/60)/60)/24)+DATE(1970,1,1)</f>
        <v>42394.79206018518</v>
      </c>
      <c r="K33">
        <v>1452193234</v>
      </c>
      <c r="L33" s="42">
        <f>(((K33/60)/60)/24)+DATE(1970,1,1)</f>
        <v>42376.79206018518</v>
      </c>
      <c r="M33" t="b">
        <v>0</v>
      </c>
      <c r="N33">
        <v>1</v>
      </c>
      <c r="O33" s="7">
        <f>AVERAGE(N33,E33)</f>
        <v>7</v>
      </c>
      <c r="P33" t="b">
        <v>1</v>
      </c>
      <c r="R33" s="56">
        <f>E33/D33</f>
        <v>1</v>
      </c>
      <c r="S33" t="s">
        <v>8284</v>
      </c>
      <c r="T33" s="6" t="str">
        <f>LEFT(S:S,FIND("/",S:S)-1)</f>
        <v>food</v>
      </c>
      <c r="U33" s="6" t="str">
        <f>RIGHT(S:S,FIND("/",S:S) - 2)</f>
        <v>cks</v>
      </c>
    </row>
    <row r="34" spans="1:21" ht="60" x14ac:dyDescent="0.25">
      <c r="A34">
        <v>32</v>
      </c>
      <c r="B34" s="3" t="s">
        <v>34</v>
      </c>
      <c r="C34" s="3" t="s">
        <v>4143</v>
      </c>
      <c r="D34" s="44">
        <v>28450</v>
      </c>
      <c r="E34" s="44">
        <v>28520</v>
      </c>
      <c r="F34" t="s">
        <v>8219</v>
      </c>
      <c r="G34" t="s">
        <v>8224</v>
      </c>
      <c r="H34" t="s">
        <v>8246</v>
      </c>
      <c r="I34">
        <v>1463111940</v>
      </c>
      <c r="J34" s="42">
        <f>(((I34/60)/60)/24)+DATE(1970,1,1)</f>
        <v>42503.165972222225</v>
      </c>
      <c r="K34">
        <v>1459523017</v>
      </c>
      <c r="L34" s="42">
        <f>(((K34/60)/60)/24)+DATE(1970,1,1)</f>
        <v>42461.627511574072</v>
      </c>
      <c r="M34" t="b">
        <v>0</v>
      </c>
      <c r="N34">
        <v>89</v>
      </c>
      <c r="O34" s="7">
        <f>AVERAGE(N34,E34)</f>
        <v>14304.5</v>
      </c>
      <c r="P34" t="b">
        <v>1</v>
      </c>
      <c r="R34" s="56">
        <f>E34/D34</f>
        <v>1.0024604569420035</v>
      </c>
      <c r="S34" t="s">
        <v>8268</v>
      </c>
      <c r="T34" s="6" t="str">
        <f>LEFT(S:S,FIND("/",S:S)-1)</f>
        <v>film &amp; video</v>
      </c>
      <c r="U34" s="6" t="str">
        <f>RIGHT(S:S,FIND("/",S:S) - 2)</f>
        <v>video/drama</v>
      </c>
    </row>
    <row r="35" spans="1:21" ht="60" x14ac:dyDescent="0.25">
      <c r="A35">
        <v>33</v>
      </c>
      <c r="B35" s="3" t="s">
        <v>35</v>
      </c>
      <c r="C35" s="3" t="s">
        <v>4144</v>
      </c>
      <c r="D35" s="44">
        <v>5250</v>
      </c>
      <c r="E35" s="44">
        <v>5360</v>
      </c>
      <c r="F35" t="s">
        <v>8219</v>
      </c>
      <c r="G35" t="s">
        <v>8224</v>
      </c>
      <c r="H35" t="s">
        <v>8246</v>
      </c>
      <c r="I35">
        <v>1447001501</v>
      </c>
      <c r="J35" s="42">
        <f>(((I35/60)/60)/24)+DATE(1970,1,1)</f>
        <v>42316.702557870376</v>
      </c>
      <c r="K35">
        <v>1444405901</v>
      </c>
      <c r="L35" s="42">
        <f>(((K35/60)/60)/24)+DATE(1970,1,1)</f>
        <v>42286.660891203705</v>
      </c>
      <c r="M35" t="b">
        <v>0</v>
      </c>
      <c r="N35">
        <v>64</v>
      </c>
      <c r="O35" s="7">
        <f>AVERAGE(N35,E35)</f>
        <v>2712</v>
      </c>
      <c r="P35" t="b">
        <v>1</v>
      </c>
      <c r="R35" s="56">
        <f>E35/D35</f>
        <v>1.0209523809523811</v>
      </c>
      <c r="S35" t="s">
        <v>8298</v>
      </c>
      <c r="T35" s="6" t="str">
        <f>LEFT(S:S,FIND("/",S:S)-1)</f>
        <v>food</v>
      </c>
      <c r="U35" s="6" t="str">
        <f>RIGHT(S:S,FIND("/",S:S) - 2)</f>
        <v>tch</v>
      </c>
    </row>
    <row r="36" spans="1:21" ht="60" x14ac:dyDescent="0.25">
      <c r="A36">
        <v>34</v>
      </c>
      <c r="B36" s="3" t="s">
        <v>36</v>
      </c>
      <c r="C36" s="3" t="s">
        <v>4145</v>
      </c>
      <c r="D36" s="44">
        <v>2600</v>
      </c>
      <c r="E36" s="44">
        <v>3392</v>
      </c>
      <c r="F36" t="s">
        <v>8219</v>
      </c>
      <c r="G36" t="s">
        <v>8224</v>
      </c>
      <c r="H36" t="s">
        <v>8246</v>
      </c>
      <c r="I36">
        <v>1407224601</v>
      </c>
      <c r="J36" s="42">
        <f>(((I36/60)/60)/24)+DATE(1970,1,1)</f>
        <v>41856.321770833332</v>
      </c>
      <c r="K36">
        <v>1405928601</v>
      </c>
      <c r="L36" s="42">
        <f>(((K36/60)/60)/24)+DATE(1970,1,1)</f>
        <v>41841.321770833332</v>
      </c>
      <c r="M36" t="b">
        <v>0</v>
      </c>
      <c r="N36">
        <v>68</v>
      </c>
      <c r="O36" s="7">
        <f>AVERAGE(N36,E36)</f>
        <v>1730</v>
      </c>
      <c r="P36" t="b">
        <v>1</v>
      </c>
      <c r="R36" s="56">
        <f>E36/D36</f>
        <v>1.3046153846153845</v>
      </c>
      <c r="S36" t="s">
        <v>8273</v>
      </c>
      <c r="T36" s="6" t="str">
        <f>LEFT(S:S,FIND("/",S:S)-1)</f>
        <v>technology</v>
      </c>
      <c r="U36" s="6" t="str">
        <f>RIGHT(S:S,FIND("/",S:S) - 2)</f>
        <v>wearables</v>
      </c>
    </row>
    <row r="37" spans="1:21" ht="45" x14ac:dyDescent="0.25">
      <c r="A37">
        <v>35</v>
      </c>
      <c r="B37" s="3" t="s">
        <v>37</v>
      </c>
      <c r="C37" s="3" t="s">
        <v>4146</v>
      </c>
      <c r="D37" s="44">
        <v>1000</v>
      </c>
      <c r="E37" s="44">
        <v>1665</v>
      </c>
      <c r="F37" t="s">
        <v>8219</v>
      </c>
      <c r="G37" t="s">
        <v>8224</v>
      </c>
      <c r="H37" t="s">
        <v>8246</v>
      </c>
      <c r="I37">
        <v>1430179200</v>
      </c>
      <c r="J37" s="42">
        <f>(((I37/60)/60)/24)+DATE(1970,1,1)</f>
        <v>42122</v>
      </c>
      <c r="K37">
        <v>1428130814</v>
      </c>
      <c r="L37" s="42">
        <f>(((K37/60)/60)/24)+DATE(1970,1,1)</f>
        <v>42098.291828703703</v>
      </c>
      <c r="M37" t="b">
        <v>0</v>
      </c>
      <c r="N37">
        <v>28</v>
      </c>
      <c r="O37" s="7">
        <f>AVERAGE(N37,E37)</f>
        <v>846.5</v>
      </c>
      <c r="P37" t="b">
        <v>1</v>
      </c>
      <c r="R37" s="56">
        <f>E37/D37</f>
        <v>1.665</v>
      </c>
      <c r="S37" t="s">
        <v>8269</v>
      </c>
      <c r="T37" s="6" t="str">
        <f>LEFT(S:S,FIND("/",S:S)-1)</f>
        <v>film &amp; video</v>
      </c>
      <c r="U37" s="6" t="str">
        <f>RIGHT(S:S,FIND("/",S:S) - 2)</f>
        <v>documentary</v>
      </c>
    </row>
    <row r="38" spans="1:21" ht="30" x14ac:dyDescent="0.25">
      <c r="A38">
        <v>36</v>
      </c>
      <c r="B38" s="3" t="s">
        <v>38</v>
      </c>
      <c r="C38" s="3" t="s">
        <v>4147</v>
      </c>
      <c r="D38" s="44">
        <v>6000</v>
      </c>
      <c r="E38" s="44">
        <v>8529</v>
      </c>
      <c r="F38" t="s">
        <v>8219</v>
      </c>
      <c r="G38" t="s">
        <v>8224</v>
      </c>
      <c r="H38" t="s">
        <v>8246</v>
      </c>
      <c r="I38">
        <v>1428128525</v>
      </c>
      <c r="J38" s="42">
        <f>(((I38/60)/60)/24)+DATE(1970,1,1)</f>
        <v>42098.265335648146</v>
      </c>
      <c r="K38">
        <v>1425540125</v>
      </c>
      <c r="L38" s="42">
        <f>(((K38/60)/60)/24)+DATE(1970,1,1)</f>
        <v>42068.307002314818</v>
      </c>
      <c r="M38" t="b">
        <v>0</v>
      </c>
      <c r="N38">
        <v>44</v>
      </c>
      <c r="O38" s="7">
        <f>AVERAGE(N38,E38)</f>
        <v>4286.5</v>
      </c>
      <c r="P38" t="b">
        <v>1</v>
      </c>
      <c r="R38" s="56">
        <f>E38/D38</f>
        <v>1.4215</v>
      </c>
      <c r="S38" t="s">
        <v>8269</v>
      </c>
      <c r="T38" s="6" t="str">
        <f>LEFT(S:S,FIND("/",S:S)-1)</f>
        <v>film &amp; video</v>
      </c>
      <c r="U38" s="6" t="str">
        <f>RIGHT(S:S,FIND("/",S:S) - 2)</f>
        <v>documentary</v>
      </c>
    </row>
    <row r="39" spans="1:21" ht="60" x14ac:dyDescent="0.25">
      <c r="A39">
        <v>37</v>
      </c>
      <c r="B39" s="3" t="s">
        <v>39</v>
      </c>
      <c r="C39" s="3" t="s">
        <v>4148</v>
      </c>
      <c r="D39" s="44">
        <v>22000</v>
      </c>
      <c r="E39" s="44">
        <v>40357</v>
      </c>
      <c r="F39" t="s">
        <v>8219</v>
      </c>
      <c r="G39" t="s">
        <v>8224</v>
      </c>
      <c r="H39" t="s">
        <v>8246</v>
      </c>
      <c r="I39">
        <v>1425055079</v>
      </c>
      <c r="J39" s="42">
        <f>(((I39/60)/60)/24)+DATE(1970,1,1)</f>
        <v>42062.693043981482</v>
      </c>
      <c r="K39">
        <v>1422463079</v>
      </c>
      <c r="L39" s="42">
        <f>(((K39/60)/60)/24)+DATE(1970,1,1)</f>
        <v>42032.693043981482</v>
      </c>
      <c r="M39" t="b">
        <v>0</v>
      </c>
      <c r="N39">
        <v>253</v>
      </c>
      <c r="O39" s="7">
        <f>AVERAGE(N39,E39)</f>
        <v>20305</v>
      </c>
      <c r="P39" t="b">
        <v>1</v>
      </c>
      <c r="R39" s="56">
        <f>E39/D39</f>
        <v>1.8344090909090909</v>
      </c>
      <c r="S39" t="s">
        <v>8271</v>
      </c>
      <c r="T39" s="6" t="str">
        <f>LEFT(S:S,FIND("/",S:S)-1)</f>
        <v>theater</v>
      </c>
      <c r="U39" s="6" t="str">
        <f>RIGHT(S:S,FIND("/",S:S) - 2)</f>
        <v>/plays</v>
      </c>
    </row>
    <row r="40" spans="1:21" ht="45" x14ac:dyDescent="0.25">
      <c r="A40">
        <v>38</v>
      </c>
      <c r="B40" s="3" t="s">
        <v>40</v>
      </c>
      <c r="C40" s="3" t="s">
        <v>4149</v>
      </c>
      <c r="D40" s="44">
        <v>2500</v>
      </c>
      <c r="E40" s="44">
        <v>2751</v>
      </c>
      <c r="F40" t="s">
        <v>8219</v>
      </c>
      <c r="G40" t="s">
        <v>8224</v>
      </c>
      <c r="H40" t="s">
        <v>8246</v>
      </c>
      <c r="I40">
        <v>1368235344</v>
      </c>
      <c r="J40" s="42">
        <f>(((I40/60)/60)/24)+DATE(1970,1,1)</f>
        <v>41405.057222222218</v>
      </c>
      <c r="K40">
        <v>1365643344</v>
      </c>
      <c r="L40" s="42">
        <f>(((K40/60)/60)/24)+DATE(1970,1,1)</f>
        <v>41375.057222222218</v>
      </c>
      <c r="M40" t="b">
        <v>0</v>
      </c>
      <c r="N40">
        <v>66</v>
      </c>
      <c r="O40" s="7">
        <f>AVERAGE(N40,E40)</f>
        <v>1408.5</v>
      </c>
      <c r="P40" t="b">
        <v>1</v>
      </c>
      <c r="R40" s="56">
        <f>E40/D40</f>
        <v>1.1004</v>
      </c>
      <c r="S40" t="s">
        <v>8271</v>
      </c>
      <c r="T40" s="6" t="str">
        <f>LEFT(S:S,FIND("/",S:S)-1)</f>
        <v>theater</v>
      </c>
      <c r="U40" s="6" t="str">
        <f>RIGHT(S:S,FIND("/",S:S) - 2)</f>
        <v>/plays</v>
      </c>
    </row>
    <row r="41" spans="1:21" ht="60" x14ac:dyDescent="0.25">
      <c r="A41">
        <v>39</v>
      </c>
      <c r="B41" s="3" t="s">
        <v>41</v>
      </c>
      <c r="C41" s="3" t="s">
        <v>4150</v>
      </c>
      <c r="D41" s="44">
        <v>25000</v>
      </c>
      <c r="E41" s="44">
        <v>32745</v>
      </c>
      <c r="F41" t="s">
        <v>8219</v>
      </c>
      <c r="G41" t="s">
        <v>8225</v>
      </c>
      <c r="H41" t="s">
        <v>8247</v>
      </c>
      <c r="I41">
        <v>1401058740</v>
      </c>
      <c r="J41" s="42">
        <f>(((I41/60)/60)/24)+DATE(1970,1,1)</f>
        <v>41784.957638888889</v>
      </c>
      <c r="K41">
        <v>1398388068</v>
      </c>
      <c r="L41" s="42">
        <f>(((K41/60)/60)/24)+DATE(1970,1,1)</f>
        <v>41754.047083333331</v>
      </c>
      <c r="M41" t="b">
        <v>0</v>
      </c>
      <c r="N41">
        <v>217</v>
      </c>
      <c r="O41" s="7">
        <f>AVERAGE(N41,E41)</f>
        <v>16481</v>
      </c>
      <c r="P41" t="b">
        <v>1</v>
      </c>
      <c r="R41" s="56">
        <f>E41/D41</f>
        <v>1.3098000000000001</v>
      </c>
      <c r="S41" t="s">
        <v>8271</v>
      </c>
      <c r="T41" s="6" t="str">
        <f>LEFT(S:S,FIND("/",S:S)-1)</f>
        <v>theater</v>
      </c>
      <c r="U41" s="6" t="str">
        <f>RIGHT(S:S,FIND("/",S:S) - 2)</f>
        <v>/plays</v>
      </c>
    </row>
    <row r="42" spans="1:21" ht="60" x14ac:dyDescent="0.25">
      <c r="A42">
        <v>40</v>
      </c>
      <c r="B42" s="3" t="s">
        <v>42</v>
      </c>
      <c r="C42" s="3" t="s">
        <v>4151</v>
      </c>
      <c r="D42" s="44">
        <v>2000</v>
      </c>
      <c r="E42" s="44">
        <v>2027</v>
      </c>
      <c r="F42" t="s">
        <v>8219</v>
      </c>
      <c r="G42" t="s">
        <v>8224</v>
      </c>
      <c r="H42" t="s">
        <v>8246</v>
      </c>
      <c r="I42">
        <v>1403150400</v>
      </c>
      <c r="J42" s="42">
        <f>(((I42/60)/60)/24)+DATE(1970,1,1)</f>
        <v>41809.166666666664</v>
      </c>
      <c r="K42">
        <v>1401426488</v>
      </c>
      <c r="L42" s="42">
        <f>(((K42/60)/60)/24)+DATE(1970,1,1)</f>
        <v>41789.21398148148</v>
      </c>
      <c r="M42" t="b">
        <v>0</v>
      </c>
      <c r="N42">
        <v>16</v>
      </c>
      <c r="O42" s="7">
        <f>AVERAGE(N42,E42)</f>
        <v>1021.5</v>
      </c>
      <c r="P42" t="b">
        <v>1</v>
      </c>
      <c r="R42" s="56">
        <f>E42/D42</f>
        <v>1.0135000000000001</v>
      </c>
      <c r="S42" t="s">
        <v>8272</v>
      </c>
      <c r="T42" s="6" t="str">
        <f>LEFT(S:S,FIND("/",S:S)-1)</f>
        <v>technology</v>
      </c>
      <c r="U42" s="6" t="str">
        <f>RIGHT(S:S,FIND("/",S:S) - 2)</f>
        <v>ology/web</v>
      </c>
    </row>
    <row r="43" spans="1:21" ht="60" x14ac:dyDescent="0.25">
      <c r="A43">
        <v>41</v>
      </c>
      <c r="B43" s="3" t="s">
        <v>43</v>
      </c>
      <c r="C43" s="3" t="s">
        <v>4152</v>
      </c>
      <c r="D43" s="44">
        <v>2000</v>
      </c>
      <c r="E43" s="44">
        <v>2000</v>
      </c>
      <c r="F43" t="s">
        <v>8219</v>
      </c>
      <c r="G43" t="s">
        <v>8224</v>
      </c>
      <c r="H43" t="s">
        <v>8246</v>
      </c>
      <c r="I43">
        <v>1412516354</v>
      </c>
      <c r="J43" s="42">
        <f>(((I43/60)/60)/24)+DATE(1970,1,1)</f>
        <v>41917.568912037037</v>
      </c>
      <c r="K43">
        <v>1409924354</v>
      </c>
      <c r="L43" s="42">
        <f>(((K43/60)/60)/24)+DATE(1970,1,1)</f>
        <v>41887.568912037037</v>
      </c>
      <c r="M43" t="b">
        <v>0</v>
      </c>
      <c r="N43">
        <v>19</v>
      </c>
      <c r="O43" s="7">
        <f>AVERAGE(N43,E43)</f>
        <v>1009.5</v>
      </c>
      <c r="P43" t="b">
        <v>1</v>
      </c>
      <c r="R43" s="56">
        <f>E43/D43</f>
        <v>1</v>
      </c>
      <c r="S43" t="s">
        <v>8284</v>
      </c>
      <c r="T43" s="6" t="str">
        <f>LEFT(S:S,FIND("/",S:S)-1)</f>
        <v>food</v>
      </c>
      <c r="U43" s="6" t="str">
        <f>RIGHT(S:S,FIND("/",S:S) - 2)</f>
        <v>cks</v>
      </c>
    </row>
    <row r="44" spans="1:21" ht="60" x14ac:dyDescent="0.25">
      <c r="A44">
        <v>42</v>
      </c>
      <c r="B44" s="3" t="s">
        <v>44</v>
      </c>
      <c r="C44" s="3" t="s">
        <v>4153</v>
      </c>
      <c r="D44" s="44">
        <v>14000</v>
      </c>
      <c r="E44" s="44">
        <v>19860</v>
      </c>
      <c r="F44" t="s">
        <v>8219</v>
      </c>
      <c r="G44" t="s">
        <v>8224</v>
      </c>
      <c r="H44" t="s">
        <v>8246</v>
      </c>
      <c r="I44">
        <v>1419780026</v>
      </c>
      <c r="J44" s="42">
        <f>(((I44/60)/60)/24)+DATE(1970,1,1)</f>
        <v>42001.639189814814</v>
      </c>
      <c r="K44">
        <v>1417188026</v>
      </c>
      <c r="L44" s="42">
        <f>(((K44/60)/60)/24)+DATE(1970,1,1)</f>
        <v>41971.639189814814</v>
      </c>
      <c r="M44" t="b">
        <v>0</v>
      </c>
      <c r="N44">
        <v>169</v>
      </c>
      <c r="O44" s="7">
        <f>AVERAGE(N44,E44)</f>
        <v>10014.5</v>
      </c>
      <c r="P44" t="b">
        <v>1</v>
      </c>
      <c r="R44" s="56">
        <f>E44/D44</f>
        <v>1.4185714285714286</v>
      </c>
      <c r="S44" t="s">
        <v>8285</v>
      </c>
      <c r="T44" s="6" t="str">
        <f>LEFT(S:S,FIND("/",S:S)-1)</f>
        <v>photography</v>
      </c>
      <c r="U44" s="6" t="str">
        <f>RIGHT(S:S,FIND("/",S:S) - 2)</f>
        <v>photobooks</v>
      </c>
    </row>
    <row r="45" spans="1:21" ht="60" x14ac:dyDescent="0.25">
      <c r="A45">
        <v>43</v>
      </c>
      <c r="B45" s="3" t="s">
        <v>45</v>
      </c>
      <c r="C45" s="3" t="s">
        <v>4154</v>
      </c>
      <c r="D45" s="44">
        <v>10000</v>
      </c>
      <c r="E45" s="44">
        <v>30866</v>
      </c>
      <c r="F45" t="s">
        <v>8219</v>
      </c>
      <c r="G45" t="s">
        <v>8224</v>
      </c>
      <c r="H45" t="s">
        <v>8246</v>
      </c>
      <c r="I45">
        <v>1405209600</v>
      </c>
      <c r="J45" s="42">
        <f>(((I45/60)/60)/24)+DATE(1970,1,1)</f>
        <v>41833</v>
      </c>
      <c r="K45">
        <v>1402599486</v>
      </c>
      <c r="L45" s="42">
        <f>(((K45/60)/60)/24)+DATE(1970,1,1)</f>
        <v>41802.790347222224</v>
      </c>
      <c r="M45" t="b">
        <v>0</v>
      </c>
      <c r="N45">
        <v>263</v>
      </c>
      <c r="O45" s="7">
        <f>AVERAGE(N45,E45)</f>
        <v>15564.5</v>
      </c>
      <c r="P45" t="b">
        <v>1</v>
      </c>
      <c r="R45" s="56">
        <f>E45/D45</f>
        <v>3.0865999999999998</v>
      </c>
      <c r="S45" t="s">
        <v>8271</v>
      </c>
      <c r="T45" s="6" t="str">
        <f>LEFT(S:S,FIND("/",S:S)-1)</f>
        <v>theater</v>
      </c>
      <c r="U45" s="6" t="str">
        <f>RIGHT(S:S,FIND("/",S:S) - 2)</f>
        <v>/plays</v>
      </c>
    </row>
    <row r="46" spans="1:21" ht="60" x14ac:dyDescent="0.25">
      <c r="A46">
        <v>44</v>
      </c>
      <c r="B46" s="3" t="s">
        <v>46</v>
      </c>
      <c r="C46" s="3" t="s">
        <v>4155</v>
      </c>
      <c r="D46" s="44">
        <v>2000</v>
      </c>
      <c r="E46" s="44">
        <v>2000</v>
      </c>
      <c r="F46" t="s">
        <v>8219</v>
      </c>
      <c r="G46" t="s">
        <v>8224</v>
      </c>
      <c r="H46" t="s">
        <v>8246</v>
      </c>
      <c r="I46">
        <v>1412648537</v>
      </c>
      <c r="J46" s="42">
        <f>(((I46/60)/60)/24)+DATE(1970,1,1)</f>
        <v>41919.098807870374</v>
      </c>
      <c r="K46">
        <v>1408760537</v>
      </c>
      <c r="L46" s="42">
        <f>(((K46/60)/60)/24)+DATE(1970,1,1)</f>
        <v>41874.098807870374</v>
      </c>
      <c r="M46" t="b">
        <v>0</v>
      </c>
      <c r="N46">
        <v>15</v>
      </c>
      <c r="O46" s="7">
        <f>AVERAGE(N46,E46)</f>
        <v>1007.5</v>
      </c>
      <c r="P46" t="b">
        <v>1</v>
      </c>
      <c r="R46" s="56">
        <f>E46/D46</f>
        <v>1</v>
      </c>
      <c r="S46" t="s">
        <v>8284</v>
      </c>
      <c r="T46" s="6" t="str">
        <f>LEFT(S:S,FIND("/",S:S)-1)</f>
        <v>food</v>
      </c>
      <c r="U46" s="6" t="str">
        <f>RIGHT(S:S,FIND("/",S:S) - 2)</f>
        <v>cks</v>
      </c>
    </row>
    <row r="47" spans="1:21" ht="45" x14ac:dyDescent="0.25">
      <c r="A47">
        <v>45</v>
      </c>
      <c r="B47" s="3" t="s">
        <v>47</v>
      </c>
      <c r="C47" s="3" t="s">
        <v>4156</v>
      </c>
      <c r="D47" s="44">
        <v>5000</v>
      </c>
      <c r="E47" s="44">
        <v>6000</v>
      </c>
      <c r="F47" t="s">
        <v>8219</v>
      </c>
      <c r="G47" t="s">
        <v>8224</v>
      </c>
      <c r="H47" t="s">
        <v>8246</v>
      </c>
      <c r="I47">
        <v>1461769107</v>
      </c>
      <c r="J47" s="42">
        <f>(((I47/60)/60)/24)+DATE(1970,1,1)</f>
        <v>42487.623923611114</v>
      </c>
      <c r="K47">
        <v>1459177107</v>
      </c>
      <c r="L47" s="42">
        <f>(((K47/60)/60)/24)+DATE(1970,1,1)</f>
        <v>42457.623923611114</v>
      </c>
      <c r="M47" t="b">
        <v>0</v>
      </c>
      <c r="N47">
        <v>61</v>
      </c>
      <c r="O47" s="7">
        <f>AVERAGE(N47,E47)</f>
        <v>3030.5</v>
      </c>
      <c r="P47" t="b">
        <v>1</v>
      </c>
      <c r="R47" s="56">
        <f>E47/D47</f>
        <v>1.2</v>
      </c>
      <c r="S47" t="s">
        <v>8271</v>
      </c>
      <c r="T47" s="6" t="str">
        <f>LEFT(S:S,FIND("/",S:S)-1)</f>
        <v>theater</v>
      </c>
      <c r="U47" s="6" t="str">
        <f>RIGHT(S:S,FIND("/",S:S) - 2)</f>
        <v>/plays</v>
      </c>
    </row>
    <row r="48" spans="1:21" ht="45" x14ac:dyDescent="0.25">
      <c r="A48">
        <v>46</v>
      </c>
      <c r="B48" s="3" t="s">
        <v>48</v>
      </c>
      <c r="C48" s="3" t="s">
        <v>4157</v>
      </c>
      <c r="D48" s="44">
        <v>8400</v>
      </c>
      <c r="E48" s="44">
        <v>8750</v>
      </c>
      <c r="F48" t="s">
        <v>8219</v>
      </c>
      <c r="G48" t="s">
        <v>8226</v>
      </c>
      <c r="H48" t="s">
        <v>8248</v>
      </c>
      <c r="I48">
        <v>1450220974</v>
      </c>
      <c r="J48" s="42">
        <f>(((I48/60)/60)/24)+DATE(1970,1,1)</f>
        <v>42353.964976851858</v>
      </c>
      <c r="K48">
        <v>1447628974</v>
      </c>
      <c r="L48" s="42">
        <f>(((K48/60)/60)/24)+DATE(1970,1,1)</f>
        <v>42323.964976851858</v>
      </c>
      <c r="M48" t="b">
        <v>0</v>
      </c>
      <c r="N48">
        <v>45</v>
      </c>
      <c r="O48" s="7">
        <f>AVERAGE(N48,E48)</f>
        <v>4397.5</v>
      </c>
      <c r="P48" t="b">
        <v>1</v>
      </c>
      <c r="R48" s="56">
        <f>E48/D48</f>
        <v>1.0416666666666667</v>
      </c>
      <c r="S48" t="s">
        <v>8303</v>
      </c>
      <c r="T48" s="6" t="str">
        <f>LEFT(S:S,FIND("/",S:S)-1)</f>
        <v>theater</v>
      </c>
      <c r="U48" s="6" t="str">
        <f>RIGHT(S:S,FIND("/",S:S) - 2)</f>
        <v>spaces</v>
      </c>
    </row>
    <row r="49" spans="1:21" ht="60" x14ac:dyDescent="0.25">
      <c r="A49">
        <v>47</v>
      </c>
      <c r="B49" s="3" t="s">
        <v>49</v>
      </c>
      <c r="C49" s="3" t="s">
        <v>4158</v>
      </c>
      <c r="D49" s="44">
        <v>5000</v>
      </c>
      <c r="E49" s="44">
        <v>5380.55</v>
      </c>
      <c r="F49" t="s">
        <v>8219</v>
      </c>
      <c r="G49" t="s">
        <v>8224</v>
      </c>
      <c r="H49" t="s">
        <v>8246</v>
      </c>
      <c r="I49">
        <v>1419021607</v>
      </c>
      <c r="J49" s="42">
        <f>(((I49/60)/60)/24)+DATE(1970,1,1)</f>
        <v>41992.861192129625</v>
      </c>
      <c r="K49">
        <v>1413834007</v>
      </c>
      <c r="L49" s="42">
        <f>(((K49/60)/60)/24)+DATE(1970,1,1)</f>
        <v>41932.819525462961</v>
      </c>
      <c r="M49" t="b">
        <v>0</v>
      </c>
      <c r="N49">
        <v>70</v>
      </c>
      <c r="O49" s="7">
        <f>AVERAGE(N49,E49)</f>
        <v>2725.2750000000001</v>
      </c>
      <c r="P49" t="b">
        <v>1</v>
      </c>
      <c r="R49" s="56">
        <f>E49/D49</f>
        <v>1.0761100000000001</v>
      </c>
      <c r="S49" t="s">
        <v>8265</v>
      </c>
      <c r="T49" s="6" t="str">
        <f>LEFT(S:S,FIND("/",S:S)-1)</f>
        <v>film &amp; video</v>
      </c>
      <c r="U49" s="6" t="str">
        <f>RIGHT(S:S,FIND("/",S:S) - 2)</f>
        <v>/television</v>
      </c>
    </row>
    <row r="50" spans="1:21" ht="60" x14ac:dyDescent="0.25">
      <c r="A50">
        <v>48</v>
      </c>
      <c r="B50" s="3" t="s">
        <v>50</v>
      </c>
      <c r="C50" s="3" t="s">
        <v>4159</v>
      </c>
      <c r="D50" s="44">
        <v>2000</v>
      </c>
      <c r="E50" s="44">
        <v>2159</v>
      </c>
      <c r="F50" t="s">
        <v>8219</v>
      </c>
      <c r="G50" t="s">
        <v>8225</v>
      </c>
      <c r="H50" t="s">
        <v>8247</v>
      </c>
      <c r="I50">
        <v>1425211200</v>
      </c>
      <c r="J50" s="42">
        <f>(((I50/60)/60)/24)+DATE(1970,1,1)</f>
        <v>42064.5</v>
      </c>
      <c r="K50">
        <v>1422534260</v>
      </c>
      <c r="L50" s="42">
        <f>(((K50/60)/60)/24)+DATE(1970,1,1)</f>
        <v>42033.516898148147</v>
      </c>
      <c r="M50" t="b">
        <v>0</v>
      </c>
      <c r="N50">
        <v>38</v>
      </c>
      <c r="O50" s="7">
        <f>AVERAGE(N50,E50)</f>
        <v>1098.5</v>
      </c>
      <c r="P50" t="b">
        <v>1</v>
      </c>
      <c r="R50" s="56">
        <f>E50/D50</f>
        <v>1.0794999999999999</v>
      </c>
      <c r="S50" t="s">
        <v>8303</v>
      </c>
      <c r="T50" s="6" t="str">
        <f>LEFT(S:S,FIND("/",S:S)-1)</f>
        <v>theater</v>
      </c>
      <c r="U50" s="6" t="str">
        <f>RIGHT(S:S,FIND("/",S:S) - 2)</f>
        <v>spaces</v>
      </c>
    </row>
    <row r="51" spans="1:21" ht="30" x14ac:dyDescent="0.25">
      <c r="A51">
        <v>49</v>
      </c>
      <c r="B51" s="3" t="s">
        <v>51</v>
      </c>
      <c r="C51" s="3" t="s">
        <v>4160</v>
      </c>
      <c r="D51" s="44">
        <v>12000</v>
      </c>
      <c r="E51" s="44">
        <v>12000</v>
      </c>
      <c r="F51" t="s">
        <v>8219</v>
      </c>
      <c r="G51" t="s">
        <v>8224</v>
      </c>
      <c r="H51" t="s">
        <v>8246</v>
      </c>
      <c r="I51">
        <v>1445660045</v>
      </c>
      <c r="J51" s="42">
        <f>(((I51/60)/60)/24)+DATE(1970,1,1)</f>
        <v>42301.176446759258</v>
      </c>
      <c r="K51">
        <v>1443068045</v>
      </c>
      <c r="L51" s="42">
        <f>(((K51/60)/60)/24)+DATE(1970,1,1)</f>
        <v>42271.176446759258</v>
      </c>
      <c r="M51" t="b">
        <v>0</v>
      </c>
      <c r="N51">
        <v>87</v>
      </c>
      <c r="O51" s="7">
        <f>AVERAGE(N51,E51)</f>
        <v>6043.5</v>
      </c>
      <c r="P51" t="b">
        <v>1</v>
      </c>
      <c r="R51" s="56">
        <f>E51/D51</f>
        <v>1</v>
      </c>
      <c r="S51" t="s">
        <v>8284</v>
      </c>
      <c r="T51" s="6" t="str">
        <f>LEFT(S:S,FIND("/",S:S)-1)</f>
        <v>food</v>
      </c>
      <c r="U51" s="6" t="str">
        <f>RIGHT(S:S,FIND("/",S:S) - 2)</f>
        <v>cks</v>
      </c>
    </row>
    <row r="52" spans="1:21" ht="45" x14ac:dyDescent="0.25">
      <c r="A52">
        <v>50</v>
      </c>
      <c r="B52" s="3" t="s">
        <v>52</v>
      </c>
      <c r="C52" s="3" t="s">
        <v>4161</v>
      </c>
      <c r="D52" s="44">
        <v>600</v>
      </c>
      <c r="E52" s="44">
        <v>600</v>
      </c>
      <c r="F52" t="s">
        <v>8219</v>
      </c>
      <c r="G52" t="s">
        <v>8225</v>
      </c>
      <c r="H52" t="s">
        <v>8247</v>
      </c>
      <c r="I52">
        <v>1422637200</v>
      </c>
      <c r="J52" s="42">
        <f>(((I52/60)/60)/24)+DATE(1970,1,1)</f>
        <v>42034.708333333328</v>
      </c>
      <c r="K52">
        <v>1419271458</v>
      </c>
      <c r="L52" s="42">
        <f>(((K52/60)/60)/24)+DATE(1970,1,1)</f>
        <v>41995.752986111111</v>
      </c>
      <c r="M52" t="b">
        <v>0</v>
      </c>
      <c r="N52">
        <v>22</v>
      </c>
      <c r="O52" s="7">
        <f>AVERAGE(N52,E52)</f>
        <v>311</v>
      </c>
      <c r="P52" t="b">
        <v>1</v>
      </c>
      <c r="R52" s="56">
        <f>E52/D52</f>
        <v>1</v>
      </c>
      <c r="S52" t="s">
        <v>8298</v>
      </c>
      <c r="T52" s="6" t="str">
        <f>LEFT(S:S,FIND("/",S:S)-1)</f>
        <v>food</v>
      </c>
      <c r="U52" s="6" t="str">
        <f>RIGHT(S:S,FIND("/",S:S) - 2)</f>
        <v>tch</v>
      </c>
    </row>
    <row r="53" spans="1:21" ht="60" x14ac:dyDescent="0.25">
      <c r="A53">
        <v>51</v>
      </c>
      <c r="B53" s="3" t="s">
        <v>53</v>
      </c>
      <c r="C53" s="3" t="s">
        <v>4162</v>
      </c>
      <c r="D53" s="44">
        <v>11000</v>
      </c>
      <c r="E53" s="44">
        <v>14082</v>
      </c>
      <c r="F53" t="s">
        <v>8219</v>
      </c>
      <c r="G53" t="s">
        <v>8224</v>
      </c>
      <c r="H53" t="s">
        <v>8246</v>
      </c>
      <c r="I53">
        <v>1439245037</v>
      </c>
      <c r="J53" s="42">
        <f>(((I53/60)/60)/24)+DATE(1970,1,1)</f>
        <v>42226.928668981483</v>
      </c>
      <c r="K53">
        <v>1436653037</v>
      </c>
      <c r="L53" s="42">
        <f>(((K53/60)/60)/24)+DATE(1970,1,1)</f>
        <v>42196.928668981483</v>
      </c>
      <c r="M53" t="b">
        <v>0</v>
      </c>
      <c r="N53">
        <v>119</v>
      </c>
      <c r="O53" s="7">
        <f>AVERAGE(N53,E53)</f>
        <v>7100.5</v>
      </c>
      <c r="P53" t="b">
        <v>1</v>
      </c>
      <c r="R53" s="56">
        <f>E53/D53</f>
        <v>1.2801818181818181</v>
      </c>
      <c r="S53" t="s">
        <v>8271</v>
      </c>
      <c r="T53" s="6" t="str">
        <f>LEFT(S:S,FIND("/",S:S)-1)</f>
        <v>theater</v>
      </c>
      <c r="U53" s="6" t="str">
        <f>RIGHT(S:S,FIND("/",S:S) - 2)</f>
        <v>/plays</v>
      </c>
    </row>
    <row r="54" spans="1:21" ht="45" x14ac:dyDescent="0.25">
      <c r="A54">
        <v>52</v>
      </c>
      <c r="B54" s="3" t="s">
        <v>54</v>
      </c>
      <c r="C54" s="3" t="s">
        <v>4163</v>
      </c>
      <c r="D54" s="44">
        <v>10000</v>
      </c>
      <c r="E54" s="44">
        <v>11621</v>
      </c>
      <c r="F54" t="s">
        <v>8219</v>
      </c>
      <c r="G54" t="s">
        <v>8224</v>
      </c>
      <c r="H54" t="s">
        <v>8246</v>
      </c>
      <c r="I54">
        <v>1405615846</v>
      </c>
      <c r="J54" s="42">
        <f>(((I54/60)/60)/24)+DATE(1970,1,1)</f>
        <v>41837.701921296299</v>
      </c>
      <c r="K54">
        <v>1403023846</v>
      </c>
      <c r="L54" s="42">
        <f>(((K54/60)/60)/24)+DATE(1970,1,1)</f>
        <v>41807.701921296299</v>
      </c>
      <c r="M54" t="b">
        <v>0</v>
      </c>
      <c r="N54">
        <v>52</v>
      </c>
      <c r="O54" s="7">
        <f>AVERAGE(N54,E54)</f>
        <v>5836.5</v>
      </c>
      <c r="P54" t="b">
        <v>1</v>
      </c>
      <c r="R54" s="56">
        <f>E54/D54</f>
        <v>1.1620999999999999</v>
      </c>
      <c r="S54" t="s">
        <v>8271</v>
      </c>
      <c r="T54" s="6" t="str">
        <f>LEFT(S:S,FIND("/",S:S)-1)</f>
        <v>theater</v>
      </c>
      <c r="U54" s="6" t="str">
        <f>RIGHT(S:S,FIND("/",S:S) - 2)</f>
        <v>/plays</v>
      </c>
    </row>
    <row r="55" spans="1:21" ht="30" x14ac:dyDescent="0.25">
      <c r="A55">
        <v>53</v>
      </c>
      <c r="B55" s="3" t="s">
        <v>55</v>
      </c>
      <c r="C55" s="3" t="s">
        <v>4164</v>
      </c>
      <c r="D55" s="44">
        <v>3000</v>
      </c>
      <c r="E55" s="44">
        <v>3289</v>
      </c>
      <c r="F55" t="s">
        <v>8219</v>
      </c>
      <c r="G55" t="s">
        <v>8224</v>
      </c>
      <c r="H55" t="s">
        <v>8246</v>
      </c>
      <c r="I55">
        <v>1396648800</v>
      </c>
      <c r="J55" s="42">
        <f>(((I55/60)/60)/24)+DATE(1970,1,1)</f>
        <v>41733.916666666664</v>
      </c>
      <c r="K55">
        <v>1395407445</v>
      </c>
      <c r="L55" s="42">
        <f>(((K55/60)/60)/24)+DATE(1970,1,1)</f>
        <v>41719.549131944441</v>
      </c>
      <c r="M55" t="b">
        <v>0</v>
      </c>
      <c r="N55">
        <v>117</v>
      </c>
      <c r="O55" s="7">
        <f>AVERAGE(N55,E55)</f>
        <v>1703</v>
      </c>
      <c r="P55" t="b">
        <v>1</v>
      </c>
      <c r="R55" s="56">
        <f>E55/D55</f>
        <v>1.0963333333333334</v>
      </c>
      <c r="S55" t="s">
        <v>8274</v>
      </c>
      <c r="T55" s="6" t="str">
        <f>LEFT(S:S,FIND("/",S:S)-1)</f>
        <v>publishing</v>
      </c>
      <c r="U55" s="6" t="str">
        <f>RIGHT(S:S,FIND("/",S:S) - 2)</f>
        <v>onfiction</v>
      </c>
    </row>
    <row r="56" spans="1:21" ht="60" x14ac:dyDescent="0.25">
      <c r="A56">
        <v>54</v>
      </c>
      <c r="B56" s="3" t="s">
        <v>56</v>
      </c>
      <c r="C56" s="3" t="s">
        <v>4165</v>
      </c>
      <c r="D56" s="44">
        <v>10000</v>
      </c>
      <c r="E56" s="44">
        <v>10100</v>
      </c>
      <c r="F56" t="s">
        <v>8219</v>
      </c>
      <c r="G56" t="s">
        <v>8224</v>
      </c>
      <c r="H56" t="s">
        <v>8246</v>
      </c>
      <c r="I56">
        <v>1451063221</v>
      </c>
      <c r="J56" s="42">
        <f>(((I56/60)/60)/24)+DATE(1970,1,1)</f>
        <v>42363.713206018518</v>
      </c>
      <c r="K56">
        <v>1448471221</v>
      </c>
      <c r="L56" s="42">
        <f>(((K56/60)/60)/24)+DATE(1970,1,1)</f>
        <v>42333.713206018518</v>
      </c>
      <c r="M56" t="b">
        <v>0</v>
      </c>
      <c r="N56">
        <v>52</v>
      </c>
      <c r="O56" s="7">
        <f>AVERAGE(N56,E56)</f>
        <v>5076</v>
      </c>
      <c r="P56" t="b">
        <v>1</v>
      </c>
      <c r="R56" s="56">
        <f>E56/D56</f>
        <v>1.01</v>
      </c>
      <c r="S56" t="s">
        <v>8268</v>
      </c>
      <c r="T56" s="6" t="str">
        <f>LEFT(S:S,FIND("/",S:S)-1)</f>
        <v>film &amp; video</v>
      </c>
      <c r="U56" s="6" t="str">
        <f>RIGHT(S:S,FIND("/",S:S) - 2)</f>
        <v>video/drama</v>
      </c>
    </row>
    <row r="57" spans="1:21" ht="45" x14ac:dyDescent="0.25">
      <c r="A57">
        <v>55</v>
      </c>
      <c r="B57" s="3" t="s">
        <v>57</v>
      </c>
      <c r="C57" s="3" t="s">
        <v>4166</v>
      </c>
      <c r="D57" s="44">
        <v>8600</v>
      </c>
      <c r="E57" s="44">
        <v>11090</v>
      </c>
      <c r="F57" t="s">
        <v>8219</v>
      </c>
      <c r="G57" t="s">
        <v>8224</v>
      </c>
      <c r="H57" t="s">
        <v>8246</v>
      </c>
      <c r="I57">
        <v>1464390916</v>
      </c>
      <c r="J57" s="42">
        <f>(((I57/60)/60)/24)+DATE(1970,1,1)</f>
        <v>42517.968935185185</v>
      </c>
      <c r="K57">
        <v>1462576516</v>
      </c>
      <c r="L57" s="42">
        <f>(((K57/60)/60)/24)+DATE(1970,1,1)</f>
        <v>42496.968935185185</v>
      </c>
      <c r="M57" t="b">
        <v>0</v>
      </c>
      <c r="N57">
        <v>86</v>
      </c>
      <c r="O57" s="7">
        <f>AVERAGE(N57,E57)</f>
        <v>5588</v>
      </c>
      <c r="P57" t="b">
        <v>1</v>
      </c>
      <c r="R57" s="56">
        <f>E57/D57</f>
        <v>1.2895348837209302</v>
      </c>
      <c r="S57" t="s">
        <v>8282</v>
      </c>
      <c r="T57" s="6" t="str">
        <f>LEFT(S:S,FIND("/",S:S)-1)</f>
        <v>games</v>
      </c>
      <c r="U57" s="6" t="str">
        <f>RIGHT(S:S,FIND("/",S:S) - 2)</f>
        <v>ames</v>
      </c>
    </row>
    <row r="58" spans="1:21" ht="45" x14ac:dyDescent="0.25">
      <c r="A58">
        <v>56</v>
      </c>
      <c r="B58" s="3" t="s">
        <v>58</v>
      </c>
      <c r="C58" s="3" t="s">
        <v>4167</v>
      </c>
      <c r="D58" s="44">
        <v>8000</v>
      </c>
      <c r="E58" s="44">
        <v>8581</v>
      </c>
      <c r="F58" t="s">
        <v>8219</v>
      </c>
      <c r="G58" t="s">
        <v>8225</v>
      </c>
      <c r="H58" t="s">
        <v>8247</v>
      </c>
      <c r="I58">
        <v>1433779200</v>
      </c>
      <c r="J58" s="42">
        <f>(((I58/60)/60)/24)+DATE(1970,1,1)</f>
        <v>42163.666666666672</v>
      </c>
      <c r="K58">
        <v>1432559424</v>
      </c>
      <c r="L58" s="42">
        <f>(((K58/60)/60)/24)+DATE(1970,1,1)</f>
        <v>42149.548888888887</v>
      </c>
      <c r="M58" t="b">
        <v>0</v>
      </c>
      <c r="N58">
        <v>174</v>
      </c>
      <c r="O58" s="7">
        <f>AVERAGE(N58,E58)</f>
        <v>4377.5</v>
      </c>
      <c r="P58" t="b">
        <v>1</v>
      </c>
      <c r="R58" s="56">
        <f>E58/D58</f>
        <v>1.0726249999999999</v>
      </c>
      <c r="S58" t="s">
        <v>8271</v>
      </c>
      <c r="T58" s="6" t="str">
        <f>LEFT(S:S,FIND("/",S:S)-1)</f>
        <v>theater</v>
      </c>
      <c r="U58" s="6" t="str">
        <f>RIGHT(S:S,FIND("/",S:S) - 2)</f>
        <v>/plays</v>
      </c>
    </row>
    <row r="59" spans="1:21" ht="60" x14ac:dyDescent="0.25">
      <c r="A59">
        <v>57</v>
      </c>
      <c r="B59" s="3" t="s">
        <v>59</v>
      </c>
      <c r="C59" s="3" t="s">
        <v>4168</v>
      </c>
      <c r="D59" s="44">
        <v>15000</v>
      </c>
      <c r="E59" s="44">
        <v>15285</v>
      </c>
      <c r="F59" t="s">
        <v>8219</v>
      </c>
      <c r="G59" t="s">
        <v>8224</v>
      </c>
      <c r="H59" t="s">
        <v>8246</v>
      </c>
      <c r="I59">
        <v>1429991962</v>
      </c>
      <c r="J59" s="42">
        <f>(((I59/60)/60)/24)+DATE(1970,1,1)</f>
        <v>42119.83289351852</v>
      </c>
      <c r="K59">
        <v>1427399962</v>
      </c>
      <c r="L59" s="42">
        <f>(((K59/60)/60)/24)+DATE(1970,1,1)</f>
        <v>42089.83289351852</v>
      </c>
      <c r="M59" t="b">
        <v>0</v>
      </c>
      <c r="N59">
        <v>69</v>
      </c>
      <c r="O59" s="7">
        <f>AVERAGE(N59,E59)</f>
        <v>7677</v>
      </c>
      <c r="P59" t="b">
        <v>1</v>
      </c>
      <c r="R59" s="56">
        <f>E59/D59</f>
        <v>1.0189999999999999</v>
      </c>
      <c r="S59" t="s">
        <v>8305</v>
      </c>
      <c r="T59" s="6" t="str">
        <f>LEFT(S:S,FIND("/",S:S)-1)</f>
        <v>theater</v>
      </c>
      <c r="U59" s="6" t="str">
        <f>RIGHT(S:S,FIND("/",S:S) - 2)</f>
        <v>usical</v>
      </c>
    </row>
    <row r="60" spans="1:21" ht="45" x14ac:dyDescent="0.25">
      <c r="A60">
        <v>58</v>
      </c>
      <c r="B60" s="3" t="s">
        <v>60</v>
      </c>
      <c r="C60" s="3" t="s">
        <v>4169</v>
      </c>
      <c r="D60" s="44">
        <v>10000</v>
      </c>
      <c r="E60" s="44">
        <v>10291</v>
      </c>
      <c r="F60" t="s">
        <v>8219</v>
      </c>
      <c r="G60" t="s">
        <v>8224</v>
      </c>
      <c r="H60" t="s">
        <v>8246</v>
      </c>
      <c r="I60">
        <v>1416423172</v>
      </c>
      <c r="J60" s="42">
        <f>(((I60/60)/60)/24)+DATE(1970,1,1)</f>
        <v>41962.786712962959</v>
      </c>
      <c r="K60">
        <v>1413827572</v>
      </c>
      <c r="L60" s="42">
        <f>(((K60/60)/60)/24)+DATE(1970,1,1)</f>
        <v>41932.745046296295</v>
      </c>
      <c r="M60" t="b">
        <v>0</v>
      </c>
      <c r="N60">
        <v>75</v>
      </c>
      <c r="O60" s="7">
        <f>AVERAGE(N60,E60)</f>
        <v>5183</v>
      </c>
      <c r="P60" t="b">
        <v>1</v>
      </c>
      <c r="R60" s="56">
        <f>E60/D60</f>
        <v>1.0290999999999999</v>
      </c>
      <c r="S60" t="s">
        <v>8271</v>
      </c>
      <c r="T60" s="6" t="str">
        <f>LEFT(S:S,FIND("/",S:S)-1)</f>
        <v>theater</v>
      </c>
      <c r="U60" s="6" t="str">
        <f>RIGHT(S:S,FIND("/",S:S) - 2)</f>
        <v>/plays</v>
      </c>
    </row>
    <row r="61" spans="1:21" ht="60" x14ac:dyDescent="0.25">
      <c r="A61">
        <v>59</v>
      </c>
      <c r="B61" s="3" t="s">
        <v>61</v>
      </c>
      <c r="C61" s="3" t="s">
        <v>4170</v>
      </c>
      <c r="D61" s="44">
        <v>20000</v>
      </c>
      <c r="E61" s="44">
        <v>20025.14</v>
      </c>
      <c r="F61" t="s">
        <v>8219</v>
      </c>
      <c r="G61" t="s">
        <v>8224</v>
      </c>
      <c r="H61" t="s">
        <v>8246</v>
      </c>
      <c r="I61">
        <v>1442264400</v>
      </c>
      <c r="J61" s="42">
        <f>(((I61/60)/60)/24)+DATE(1970,1,1)</f>
        <v>42261.875</v>
      </c>
      <c r="K61">
        <v>1439530776</v>
      </c>
      <c r="L61" s="42">
        <f>(((K61/60)/60)/24)+DATE(1970,1,1)</f>
        <v>42230.23583333334</v>
      </c>
      <c r="M61" t="b">
        <v>0</v>
      </c>
      <c r="N61">
        <v>33</v>
      </c>
      <c r="O61" s="7">
        <f>AVERAGE(N61,E61)</f>
        <v>10029.07</v>
      </c>
      <c r="P61" t="b">
        <v>1</v>
      </c>
      <c r="R61" s="56">
        <f>E61/D61</f>
        <v>1.0012570000000001</v>
      </c>
      <c r="S61" t="s">
        <v>8271</v>
      </c>
      <c r="T61" s="6" t="str">
        <f>LEFT(S:S,FIND("/",S:S)-1)</f>
        <v>theater</v>
      </c>
      <c r="U61" s="6" t="str">
        <f>RIGHT(S:S,FIND("/",S:S) - 2)</f>
        <v>/plays</v>
      </c>
    </row>
    <row r="62" spans="1:21" ht="45" x14ac:dyDescent="0.25">
      <c r="A62">
        <v>60</v>
      </c>
      <c r="B62" s="3" t="s">
        <v>62</v>
      </c>
      <c r="C62" s="3" t="s">
        <v>4171</v>
      </c>
      <c r="D62" s="44">
        <v>4500</v>
      </c>
      <c r="E62" s="44">
        <v>4648.33</v>
      </c>
      <c r="F62" t="s">
        <v>8219</v>
      </c>
      <c r="G62" t="s">
        <v>8225</v>
      </c>
      <c r="H62" t="s">
        <v>8247</v>
      </c>
      <c r="I62">
        <v>1395532800</v>
      </c>
      <c r="J62" s="42">
        <f>(((I62/60)/60)/24)+DATE(1970,1,1)</f>
        <v>41721</v>
      </c>
      <c r="K62">
        <v>1393882717</v>
      </c>
      <c r="L62" s="42">
        <f>(((K62/60)/60)/24)+DATE(1970,1,1)</f>
        <v>41701.901817129627</v>
      </c>
      <c r="M62" t="b">
        <v>0</v>
      </c>
      <c r="N62">
        <v>108</v>
      </c>
      <c r="O62" s="7">
        <f>AVERAGE(N62,E62)</f>
        <v>2378.165</v>
      </c>
      <c r="P62" t="b">
        <v>1</v>
      </c>
      <c r="R62" s="56">
        <f>E62/D62</f>
        <v>1.0329622222222221</v>
      </c>
      <c r="S62" t="s">
        <v>8271</v>
      </c>
      <c r="T62" s="6" t="str">
        <f>LEFT(S:S,FIND("/",S:S)-1)</f>
        <v>theater</v>
      </c>
      <c r="U62" s="6" t="str">
        <f>RIGHT(S:S,FIND("/",S:S) - 2)</f>
        <v>/plays</v>
      </c>
    </row>
    <row r="63" spans="1:21" ht="60" x14ac:dyDescent="0.25">
      <c r="A63">
        <v>61</v>
      </c>
      <c r="B63" s="3" t="s">
        <v>63</v>
      </c>
      <c r="C63" s="3" t="s">
        <v>4172</v>
      </c>
      <c r="D63" s="44">
        <v>5000</v>
      </c>
      <c r="E63" s="44">
        <v>7415</v>
      </c>
      <c r="F63" t="s">
        <v>8219</v>
      </c>
      <c r="G63" t="s">
        <v>8224</v>
      </c>
      <c r="H63" t="s">
        <v>8246</v>
      </c>
      <c r="I63">
        <v>1370547157</v>
      </c>
      <c r="J63" s="42">
        <f>(((I63/60)/60)/24)+DATE(1970,1,1)</f>
        <v>41431.814317129632</v>
      </c>
      <c r="K63">
        <v>1368646357</v>
      </c>
      <c r="L63" s="42">
        <f>(((K63/60)/60)/24)+DATE(1970,1,1)</f>
        <v>41409.814317129632</v>
      </c>
      <c r="M63" t="b">
        <v>0</v>
      </c>
      <c r="N63">
        <v>23</v>
      </c>
      <c r="O63" s="7">
        <f>AVERAGE(N63,E63)</f>
        <v>3719</v>
      </c>
      <c r="P63" t="b">
        <v>1</v>
      </c>
      <c r="R63" s="56">
        <f>E63/D63</f>
        <v>1.4830000000000001</v>
      </c>
      <c r="S63" t="s">
        <v>8285</v>
      </c>
      <c r="T63" s="6" t="str">
        <f>LEFT(S:S,FIND("/",S:S)-1)</f>
        <v>photography</v>
      </c>
      <c r="U63" s="6" t="str">
        <f>RIGHT(S:S,FIND("/",S:S) - 2)</f>
        <v>photobooks</v>
      </c>
    </row>
    <row r="64" spans="1:21" ht="60" x14ac:dyDescent="0.25">
      <c r="A64">
        <v>62</v>
      </c>
      <c r="B64" s="3" t="s">
        <v>64</v>
      </c>
      <c r="C64" s="3" t="s">
        <v>4173</v>
      </c>
      <c r="D64" s="44">
        <v>3000</v>
      </c>
      <c r="E64" s="44">
        <v>4642</v>
      </c>
      <c r="F64" t="s">
        <v>8219</v>
      </c>
      <c r="G64" t="s">
        <v>8224</v>
      </c>
      <c r="H64" t="s">
        <v>8246</v>
      </c>
      <c r="I64">
        <v>1362337878</v>
      </c>
      <c r="J64" s="42">
        <f>(((I64/60)/60)/24)+DATE(1970,1,1)</f>
        <v>41336.799513888887</v>
      </c>
      <c r="K64">
        <v>1360177878</v>
      </c>
      <c r="L64" s="42">
        <f>(((K64/60)/60)/24)+DATE(1970,1,1)</f>
        <v>41311.799513888887</v>
      </c>
      <c r="M64" t="b">
        <v>0</v>
      </c>
      <c r="N64">
        <v>48</v>
      </c>
      <c r="O64" s="7">
        <f>AVERAGE(N64,E64)</f>
        <v>2345</v>
      </c>
      <c r="P64" t="b">
        <v>1</v>
      </c>
      <c r="R64" s="56">
        <f>E64/D64</f>
        <v>1.5473333333333332</v>
      </c>
      <c r="S64" t="s">
        <v>8268</v>
      </c>
      <c r="T64" s="6" t="str">
        <f>LEFT(S:S,FIND("/",S:S)-1)</f>
        <v>film &amp; video</v>
      </c>
      <c r="U64" s="6" t="str">
        <f>RIGHT(S:S,FIND("/",S:S) - 2)</f>
        <v>video/drama</v>
      </c>
    </row>
    <row r="65" spans="1:21" ht="45" x14ac:dyDescent="0.25">
      <c r="A65">
        <v>63</v>
      </c>
      <c r="B65" s="3" t="s">
        <v>65</v>
      </c>
      <c r="C65" s="3" t="s">
        <v>4174</v>
      </c>
      <c r="D65" s="44">
        <v>2000</v>
      </c>
      <c r="E65" s="44">
        <v>2270.37</v>
      </c>
      <c r="F65" t="s">
        <v>8219</v>
      </c>
      <c r="G65" t="s">
        <v>8224</v>
      </c>
      <c r="H65" t="s">
        <v>8246</v>
      </c>
      <c r="I65">
        <v>1388206740</v>
      </c>
      <c r="J65" s="42">
        <f>(((I65/60)/60)/24)+DATE(1970,1,1)</f>
        <v>41636.207638888889</v>
      </c>
      <c r="K65">
        <v>1386194013</v>
      </c>
      <c r="L65" s="42">
        <f>(((K65/60)/60)/24)+DATE(1970,1,1)</f>
        <v>41612.912187499998</v>
      </c>
      <c r="M65" t="b">
        <v>0</v>
      </c>
      <c r="N65">
        <v>64</v>
      </c>
      <c r="O65" s="7">
        <f>AVERAGE(N65,E65)</f>
        <v>1167.1849999999999</v>
      </c>
      <c r="P65" t="b">
        <v>1</v>
      </c>
      <c r="R65" s="56">
        <f>E65/D65</f>
        <v>1.1351849999999999</v>
      </c>
      <c r="S65" t="s">
        <v>8271</v>
      </c>
      <c r="T65" s="6" t="str">
        <f>LEFT(S:S,FIND("/",S:S)-1)</f>
        <v>theater</v>
      </c>
      <c r="U65" s="6" t="str">
        <f>RIGHT(S:S,FIND("/",S:S) - 2)</f>
        <v>/plays</v>
      </c>
    </row>
    <row r="66" spans="1:21" ht="60" x14ac:dyDescent="0.25">
      <c r="A66">
        <v>64</v>
      </c>
      <c r="B66" s="3" t="s">
        <v>66</v>
      </c>
      <c r="C66" s="3" t="s">
        <v>4175</v>
      </c>
      <c r="D66" s="44">
        <v>1200</v>
      </c>
      <c r="E66" s="44">
        <v>2080</v>
      </c>
      <c r="F66" t="s">
        <v>8219</v>
      </c>
      <c r="G66" t="s">
        <v>8224</v>
      </c>
      <c r="H66" t="s">
        <v>8246</v>
      </c>
      <c r="I66">
        <v>1373243181</v>
      </c>
      <c r="J66" s="42">
        <f>(((I66/60)/60)/24)+DATE(1970,1,1)</f>
        <v>41463.01829861111</v>
      </c>
      <c r="K66">
        <v>1370651181</v>
      </c>
      <c r="L66" s="42">
        <f>(((K66/60)/60)/24)+DATE(1970,1,1)</f>
        <v>41433.01829861111</v>
      </c>
      <c r="M66" t="b">
        <v>0</v>
      </c>
      <c r="N66">
        <v>24</v>
      </c>
      <c r="O66" s="7">
        <f>AVERAGE(N66,E66)</f>
        <v>1052</v>
      </c>
      <c r="P66" t="b">
        <v>1</v>
      </c>
      <c r="R66" s="56">
        <f>E66/D66</f>
        <v>1.7333333333333334</v>
      </c>
      <c r="S66" t="s">
        <v>8297</v>
      </c>
      <c r="T66" s="6" t="str">
        <f>LEFT(S:S,FIND("/",S:S)-1)</f>
        <v>games</v>
      </c>
      <c r="U66" s="6" t="str">
        <f>RIGHT(S:S,FIND("/",S:S) - 2)</f>
        <v>ames</v>
      </c>
    </row>
    <row r="67" spans="1:21" ht="45" x14ac:dyDescent="0.25">
      <c r="A67">
        <v>65</v>
      </c>
      <c r="B67" s="3" t="s">
        <v>67</v>
      </c>
      <c r="C67" s="3" t="s">
        <v>4176</v>
      </c>
      <c r="D67" s="44">
        <v>7000</v>
      </c>
      <c r="E67" s="44">
        <v>7527</v>
      </c>
      <c r="F67" t="s">
        <v>8219</v>
      </c>
      <c r="G67" t="s">
        <v>8229</v>
      </c>
      <c r="H67" t="s">
        <v>8251</v>
      </c>
      <c r="I67">
        <v>1407736740</v>
      </c>
      <c r="J67" s="42">
        <f>(((I67/60)/60)/24)+DATE(1970,1,1)</f>
        <v>41862.249305555553</v>
      </c>
      <c r="K67">
        <v>1405453354</v>
      </c>
      <c r="L67" s="42">
        <f>(((K67/60)/60)/24)+DATE(1970,1,1)</f>
        <v>41835.821226851855</v>
      </c>
      <c r="M67" t="b">
        <v>0</v>
      </c>
      <c r="N67">
        <v>57</v>
      </c>
      <c r="O67" s="7">
        <f>AVERAGE(N67,E67)</f>
        <v>3792</v>
      </c>
      <c r="P67" t="b">
        <v>1</v>
      </c>
      <c r="R67" s="56">
        <f>E67/D67</f>
        <v>1.0752857142857142</v>
      </c>
      <c r="S67" t="s">
        <v>8303</v>
      </c>
      <c r="T67" s="6" t="str">
        <f>LEFT(S:S,FIND("/",S:S)-1)</f>
        <v>theater</v>
      </c>
      <c r="U67" s="6" t="str">
        <f>RIGHT(S:S,FIND("/",S:S) - 2)</f>
        <v>spaces</v>
      </c>
    </row>
    <row r="68" spans="1:21" ht="30" x14ac:dyDescent="0.25">
      <c r="A68">
        <v>66</v>
      </c>
      <c r="B68" s="3" t="s">
        <v>68</v>
      </c>
      <c r="C68" s="3" t="s">
        <v>4177</v>
      </c>
      <c r="D68" s="44">
        <v>2000</v>
      </c>
      <c r="E68" s="44">
        <v>2372</v>
      </c>
      <c r="F68" t="s">
        <v>8219</v>
      </c>
      <c r="G68" t="s">
        <v>8224</v>
      </c>
      <c r="H68" t="s">
        <v>8246</v>
      </c>
      <c r="I68">
        <v>1468873420</v>
      </c>
      <c r="J68" s="42">
        <f>(((I68/60)/60)/24)+DATE(1970,1,1)</f>
        <v>42569.849768518514</v>
      </c>
      <c r="K68">
        <v>1466281420</v>
      </c>
      <c r="L68" s="42">
        <f>(((K68/60)/60)/24)+DATE(1970,1,1)</f>
        <v>42539.849768518514</v>
      </c>
      <c r="M68" t="b">
        <v>0</v>
      </c>
      <c r="N68">
        <v>26</v>
      </c>
      <c r="O68" s="7">
        <f>AVERAGE(N68,E68)</f>
        <v>1199</v>
      </c>
      <c r="P68" t="b">
        <v>1</v>
      </c>
      <c r="R68" s="56">
        <f>E68/D68</f>
        <v>1.1859999999999999</v>
      </c>
      <c r="S68" t="s">
        <v>8271</v>
      </c>
      <c r="T68" s="6" t="str">
        <f>LEFT(S:S,FIND("/",S:S)-1)</f>
        <v>theater</v>
      </c>
      <c r="U68" s="6" t="str">
        <f>RIGHT(S:S,FIND("/",S:S) - 2)</f>
        <v>/plays</v>
      </c>
    </row>
    <row r="69" spans="1:21" ht="45" x14ac:dyDescent="0.25">
      <c r="A69">
        <v>67</v>
      </c>
      <c r="B69" s="3" t="s">
        <v>69</v>
      </c>
      <c r="C69" s="3" t="s">
        <v>4178</v>
      </c>
      <c r="D69" s="44">
        <v>2000</v>
      </c>
      <c r="E69" s="44">
        <v>2325</v>
      </c>
      <c r="F69" t="s">
        <v>8219</v>
      </c>
      <c r="G69" t="s">
        <v>8224</v>
      </c>
      <c r="H69" t="s">
        <v>8246</v>
      </c>
      <c r="I69">
        <v>1342360804</v>
      </c>
      <c r="J69" s="42">
        <f>(((I69/60)/60)/24)+DATE(1970,1,1)</f>
        <v>41105.583379629628</v>
      </c>
      <c r="K69">
        <v>1339768804</v>
      </c>
      <c r="L69" s="42">
        <f>(((K69/60)/60)/24)+DATE(1970,1,1)</f>
        <v>41075.583379629628</v>
      </c>
      <c r="M69" t="b">
        <v>0</v>
      </c>
      <c r="N69">
        <v>20</v>
      </c>
      <c r="O69" s="7">
        <f>AVERAGE(N69,E69)</f>
        <v>1172.5</v>
      </c>
      <c r="P69" t="b">
        <v>1</v>
      </c>
      <c r="R69" s="56">
        <f>E69/D69</f>
        <v>1.1625000000000001</v>
      </c>
      <c r="S69" t="s">
        <v>8299</v>
      </c>
      <c r="T69" s="6" t="str">
        <f>LEFT(S:S,FIND("/",S:S)-1)</f>
        <v>food</v>
      </c>
      <c r="U69" s="6" t="str">
        <f>RIGHT(S:S,FIND("/",S:S) - 2)</f>
        <v>nts</v>
      </c>
    </row>
    <row r="70" spans="1:21" ht="60" x14ac:dyDescent="0.25">
      <c r="A70">
        <v>68</v>
      </c>
      <c r="B70" s="3" t="s">
        <v>70</v>
      </c>
      <c r="C70" s="3" t="s">
        <v>4179</v>
      </c>
      <c r="D70" s="44">
        <v>600</v>
      </c>
      <c r="E70" s="44">
        <v>763</v>
      </c>
      <c r="F70" t="s">
        <v>8219</v>
      </c>
      <c r="G70" t="s">
        <v>8225</v>
      </c>
      <c r="H70" t="s">
        <v>8247</v>
      </c>
      <c r="I70">
        <v>1393162791</v>
      </c>
      <c r="J70" s="42">
        <f>(((I70/60)/60)/24)+DATE(1970,1,1)</f>
        <v>41693.569340277776</v>
      </c>
      <c r="K70">
        <v>1390570791</v>
      </c>
      <c r="L70" s="42">
        <f>(((K70/60)/60)/24)+DATE(1970,1,1)</f>
        <v>41663.569340277776</v>
      </c>
      <c r="M70" t="b">
        <v>0</v>
      </c>
      <c r="N70">
        <v>36</v>
      </c>
      <c r="O70" s="7">
        <f>AVERAGE(N70,E70)</f>
        <v>399.5</v>
      </c>
      <c r="P70" t="b">
        <v>1</v>
      </c>
      <c r="R70" s="56">
        <f>E70/D70</f>
        <v>1.2716666666666667</v>
      </c>
      <c r="S70" t="s">
        <v>8276</v>
      </c>
      <c r="T70" s="6" t="str">
        <f>LEFT(S:S,FIND("/",S:S)-1)</f>
        <v>music</v>
      </c>
      <c r="U70" s="6" t="str">
        <f>RIGHT(S:S,FIND("/",S:S) - 2)</f>
        <v>rock</v>
      </c>
    </row>
    <row r="71" spans="1:21" ht="60" x14ac:dyDescent="0.25">
      <c r="A71">
        <v>69</v>
      </c>
      <c r="B71" s="3" t="s">
        <v>71</v>
      </c>
      <c r="C71" s="3" t="s">
        <v>4180</v>
      </c>
      <c r="D71" s="44">
        <v>10000</v>
      </c>
      <c r="E71" s="44">
        <v>11094.23</v>
      </c>
      <c r="F71" t="s">
        <v>8219</v>
      </c>
      <c r="G71" t="s">
        <v>8224</v>
      </c>
      <c r="H71" t="s">
        <v>8246</v>
      </c>
      <c r="I71">
        <v>1317538740</v>
      </c>
      <c r="J71" s="42">
        <f>(((I71/60)/60)/24)+DATE(1970,1,1)</f>
        <v>40818.290972222225</v>
      </c>
      <c r="K71">
        <v>1314765025</v>
      </c>
      <c r="L71" s="42">
        <f>(((K71/60)/60)/24)+DATE(1970,1,1)</f>
        <v>40786.187789351854</v>
      </c>
      <c r="M71" t="b">
        <v>0</v>
      </c>
      <c r="N71">
        <v>178</v>
      </c>
      <c r="O71" s="7">
        <f>AVERAGE(N71,E71)</f>
        <v>5636.1149999999998</v>
      </c>
      <c r="P71" t="b">
        <v>1</v>
      </c>
      <c r="R71" s="56">
        <f>E71/D71</f>
        <v>1.109423</v>
      </c>
      <c r="S71" t="s">
        <v>8271</v>
      </c>
      <c r="T71" s="6" t="str">
        <f>LEFT(S:S,FIND("/",S:S)-1)</f>
        <v>theater</v>
      </c>
      <c r="U71" s="6" t="str">
        <f>RIGHT(S:S,FIND("/",S:S) - 2)</f>
        <v>/plays</v>
      </c>
    </row>
    <row r="72" spans="1:21" ht="60" x14ac:dyDescent="0.25">
      <c r="A72">
        <v>70</v>
      </c>
      <c r="B72" s="3" t="s">
        <v>72</v>
      </c>
      <c r="C72" s="3" t="s">
        <v>4181</v>
      </c>
      <c r="D72" s="44">
        <v>500</v>
      </c>
      <c r="E72" s="44">
        <v>636</v>
      </c>
      <c r="F72" t="s">
        <v>8219</v>
      </c>
      <c r="G72" t="s">
        <v>8224</v>
      </c>
      <c r="H72" t="s">
        <v>8246</v>
      </c>
      <c r="I72">
        <v>1315171845</v>
      </c>
      <c r="J72" s="42">
        <f>(((I72/60)/60)/24)+DATE(1970,1,1)</f>
        <v>40790.896354166667</v>
      </c>
      <c r="K72">
        <v>1309987845</v>
      </c>
      <c r="L72" s="42">
        <f>(((K72/60)/60)/24)+DATE(1970,1,1)</f>
        <v>40730.896354166667</v>
      </c>
      <c r="M72" t="b">
        <v>0</v>
      </c>
      <c r="N72">
        <v>17</v>
      </c>
      <c r="O72" s="7">
        <f>AVERAGE(N72,E72)</f>
        <v>326.5</v>
      </c>
      <c r="P72" t="b">
        <v>1</v>
      </c>
      <c r="R72" s="56">
        <f>E72/D72</f>
        <v>1.272</v>
      </c>
      <c r="S72" t="s">
        <v>8271</v>
      </c>
      <c r="T72" s="6" t="str">
        <f>LEFT(S:S,FIND("/",S:S)-1)</f>
        <v>theater</v>
      </c>
      <c r="U72" s="6" t="str">
        <f>RIGHT(S:S,FIND("/",S:S) - 2)</f>
        <v>/plays</v>
      </c>
    </row>
    <row r="73" spans="1:21" ht="45" x14ac:dyDescent="0.25">
      <c r="A73">
        <v>71</v>
      </c>
      <c r="B73" s="3" t="s">
        <v>73</v>
      </c>
      <c r="C73" s="3" t="s">
        <v>4182</v>
      </c>
      <c r="D73" s="44">
        <v>1800</v>
      </c>
      <c r="E73" s="44">
        <v>2231</v>
      </c>
      <c r="F73" t="s">
        <v>8219</v>
      </c>
      <c r="G73" t="s">
        <v>8224</v>
      </c>
      <c r="H73" t="s">
        <v>8246</v>
      </c>
      <c r="I73">
        <v>1338186657</v>
      </c>
      <c r="J73" s="42">
        <f>(((I73/60)/60)/24)+DATE(1970,1,1)</f>
        <v>41057.271493055552</v>
      </c>
      <c r="K73">
        <v>1333002657</v>
      </c>
      <c r="L73" s="42">
        <f>(((K73/60)/60)/24)+DATE(1970,1,1)</f>
        <v>40997.271493055552</v>
      </c>
      <c r="M73" t="b">
        <v>0</v>
      </c>
      <c r="N73">
        <v>32</v>
      </c>
      <c r="O73" s="7">
        <f>AVERAGE(N73,E73)</f>
        <v>1131.5</v>
      </c>
      <c r="P73" t="b">
        <v>1</v>
      </c>
      <c r="R73" s="56">
        <f>E73/D73</f>
        <v>1.2394444444444443</v>
      </c>
      <c r="S73" t="s">
        <v>8269</v>
      </c>
      <c r="T73" s="6" t="str">
        <f>LEFT(S:S,FIND("/",S:S)-1)</f>
        <v>film &amp; video</v>
      </c>
      <c r="U73" s="6" t="str">
        <f>RIGHT(S:S,FIND("/",S:S) - 2)</f>
        <v>documentary</v>
      </c>
    </row>
    <row r="74" spans="1:21" ht="60" x14ac:dyDescent="0.25">
      <c r="A74">
        <v>72</v>
      </c>
      <c r="B74" s="3" t="s">
        <v>74</v>
      </c>
      <c r="C74" s="3" t="s">
        <v>4183</v>
      </c>
      <c r="D74" s="44">
        <v>2200</v>
      </c>
      <c r="E74" s="44">
        <v>2385</v>
      </c>
      <c r="F74" t="s">
        <v>8219</v>
      </c>
      <c r="G74" t="s">
        <v>8224</v>
      </c>
      <c r="H74" t="s">
        <v>8246</v>
      </c>
      <c r="I74">
        <v>1352937600</v>
      </c>
      <c r="J74" s="42">
        <f>(((I74/60)/60)/24)+DATE(1970,1,1)</f>
        <v>41228</v>
      </c>
      <c r="K74">
        <v>1351210481</v>
      </c>
      <c r="L74" s="42">
        <f>(((K74/60)/60)/24)+DATE(1970,1,1)</f>
        <v>41208.010196759256</v>
      </c>
      <c r="M74" t="b">
        <v>0</v>
      </c>
      <c r="N74">
        <v>41</v>
      </c>
      <c r="O74" s="7">
        <f>AVERAGE(N74,E74)</f>
        <v>1213</v>
      </c>
      <c r="P74" t="b">
        <v>1</v>
      </c>
      <c r="R74" s="56">
        <f>E74/D74</f>
        <v>1.084090909090909</v>
      </c>
      <c r="S74" t="s">
        <v>8271</v>
      </c>
      <c r="T74" s="6" t="str">
        <f>LEFT(S:S,FIND("/",S:S)-1)</f>
        <v>theater</v>
      </c>
      <c r="U74" s="6" t="str">
        <f>RIGHT(S:S,FIND("/",S:S) - 2)</f>
        <v>/plays</v>
      </c>
    </row>
    <row r="75" spans="1:21" ht="60" x14ac:dyDescent="0.25">
      <c r="A75">
        <v>73</v>
      </c>
      <c r="B75" s="3" t="s">
        <v>75</v>
      </c>
      <c r="C75" s="3" t="s">
        <v>4184</v>
      </c>
      <c r="D75" s="44">
        <v>900</v>
      </c>
      <c r="E75" s="44">
        <v>900</v>
      </c>
      <c r="F75" t="s">
        <v>8219</v>
      </c>
      <c r="G75" t="s">
        <v>8224</v>
      </c>
      <c r="H75" t="s">
        <v>8246</v>
      </c>
      <c r="I75">
        <v>1304395140</v>
      </c>
      <c r="J75" s="42">
        <f>(((I75/60)/60)/24)+DATE(1970,1,1)</f>
        <v>40666.165972222225</v>
      </c>
      <c r="K75">
        <v>1297620584</v>
      </c>
      <c r="L75" s="42">
        <f>(((K75/60)/60)/24)+DATE(1970,1,1)</f>
        <v>40587.75675925926</v>
      </c>
      <c r="M75" t="b">
        <v>0</v>
      </c>
      <c r="N75">
        <v>18</v>
      </c>
      <c r="O75" s="7">
        <f>AVERAGE(N75,E75)</f>
        <v>459</v>
      </c>
      <c r="P75" t="b">
        <v>1</v>
      </c>
      <c r="R75" s="56">
        <f>E75/D75</f>
        <v>1</v>
      </c>
      <c r="S75" t="s">
        <v>8271</v>
      </c>
      <c r="T75" s="6" t="str">
        <f>LEFT(S:S,FIND("/",S:S)-1)</f>
        <v>theater</v>
      </c>
      <c r="U75" s="6" t="str">
        <f>RIGHT(S:S,FIND("/",S:S) - 2)</f>
        <v>/plays</v>
      </c>
    </row>
    <row r="76" spans="1:21" ht="60" x14ac:dyDescent="0.25">
      <c r="A76">
        <v>74</v>
      </c>
      <c r="B76" s="3" t="s">
        <v>76</v>
      </c>
      <c r="C76" s="3" t="s">
        <v>4185</v>
      </c>
      <c r="D76" s="44">
        <v>500</v>
      </c>
      <c r="E76" s="44">
        <v>564.66</v>
      </c>
      <c r="F76" t="s">
        <v>8219</v>
      </c>
      <c r="G76" t="s">
        <v>8230</v>
      </c>
      <c r="H76" t="s">
        <v>8249</v>
      </c>
      <c r="I76">
        <v>1453376495</v>
      </c>
      <c r="J76" s="42">
        <f>(((I76/60)/60)/24)+DATE(1970,1,1)</f>
        <v>42390.487210648149</v>
      </c>
      <c r="K76">
        <v>1450784495</v>
      </c>
      <c r="L76" s="42">
        <f>(((K76/60)/60)/24)+DATE(1970,1,1)</f>
        <v>42360.487210648149</v>
      </c>
      <c r="M76" t="b">
        <v>0</v>
      </c>
      <c r="N76">
        <v>29</v>
      </c>
      <c r="O76" s="7">
        <f>AVERAGE(N76,E76)</f>
        <v>296.83</v>
      </c>
      <c r="P76" t="b">
        <v>1</v>
      </c>
      <c r="R76" s="56">
        <f>E76/D76</f>
        <v>1.1293199999999999</v>
      </c>
      <c r="S76" t="s">
        <v>8298</v>
      </c>
      <c r="T76" s="6" t="str">
        <f>LEFT(S:S,FIND("/",S:S)-1)</f>
        <v>food</v>
      </c>
      <c r="U76" s="6" t="str">
        <f>RIGHT(S:S,FIND("/",S:S) - 2)</f>
        <v>tch</v>
      </c>
    </row>
    <row r="77" spans="1:21" ht="45" x14ac:dyDescent="0.25">
      <c r="A77">
        <v>75</v>
      </c>
      <c r="B77" s="3" t="s">
        <v>77</v>
      </c>
      <c r="C77" s="3" t="s">
        <v>4186</v>
      </c>
      <c r="D77" s="44">
        <v>3500</v>
      </c>
      <c r="E77" s="44">
        <v>4040</v>
      </c>
      <c r="F77" t="s">
        <v>8219</v>
      </c>
      <c r="G77" t="s">
        <v>8224</v>
      </c>
      <c r="H77" t="s">
        <v>8246</v>
      </c>
      <c r="I77">
        <v>1366693272</v>
      </c>
      <c r="J77" s="42">
        <f>(((I77/60)/60)/24)+DATE(1970,1,1)</f>
        <v>41387.209166666667</v>
      </c>
      <c r="K77">
        <v>1364101272</v>
      </c>
      <c r="L77" s="42">
        <f>(((K77/60)/60)/24)+DATE(1970,1,1)</f>
        <v>41357.209166666667</v>
      </c>
      <c r="M77" t="b">
        <v>0</v>
      </c>
      <c r="N77">
        <v>47</v>
      </c>
      <c r="O77" s="7">
        <f>AVERAGE(N77,E77)</f>
        <v>2043.5</v>
      </c>
      <c r="P77" t="b">
        <v>1</v>
      </c>
      <c r="R77" s="56">
        <f>E77/D77</f>
        <v>1.1542857142857144</v>
      </c>
      <c r="S77" t="s">
        <v>8284</v>
      </c>
      <c r="T77" s="6" t="str">
        <f>LEFT(S:S,FIND("/",S:S)-1)</f>
        <v>food</v>
      </c>
      <c r="U77" s="6" t="str">
        <f>RIGHT(S:S,FIND("/",S:S) - 2)</f>
        <v>cks</v>
      </c>
    </row>
    <row r="78" spans="1:21" ht="60" x14ac:dyDescent="0.25">
      <c r="A78">
        <v>76</v>
      </c>
      <c r="B78" s="3" t="s">
        <v>78</v>
      </c>
      <c r="C78" s="3" t="s">
        <v>4187</v>
      </c>
      <c r="D78" s="44">
        <v>300</v>
      </c>
      <c r="E78" s="44">
        <v>460</v>
      </c>
      <c r="F78" t="s">
        <v>8219</v>
      </c>
      <c r="G78" t="s">
        <v>8224</v>
      </c>
      <c r="H78" t="s">
        <v>8246</v>
      </c>
      <c r="I78">
        <v>1325007358</v>
      </c>
      <c r="J78" s="42">
        <f>(((I78/60)/60)/24)+DATE(1970,1,1)</f>
        <v>40904.733310185184</v>
      </c>
      <c r="K78">
        <v>1319819758</v>
      </c>
      <c r="L78" s="42">
        <f>(((K78/60)/60)/24)+DATE(1970,1,1)</f>
        <v>40844.691643518519</v>
      </c>
      <c r="M78" t="b">
        <v>0</v>
      </c>
      <c r="N78">
        <v>15</v>
      </c>
      <c r="O78" s="7">
        <f>AVERAGE(N78,E78)</f>
        <v>237.5</v>
      </c>
      <c r="P78" t="b">
        <v>1</v>
      </c>
      <c r="R78" s="56">
        <f>E78/D78</f>
        <v>1.5333333333333334</v>
      </c>
      <c r="S78" t="s">
        <v>8276</v>
      </c>
      <c r="T78" s="6" t="str">
        <f>LEFT(S:S,FIND("/",S:S)-1)</f>
        <v>music</v>
      </c>
      <c r="U78" s="6" t="str">
        <f>RIGHT(S:S,FIND("/",S:S) - 2)</f>
        <v>rock</v>
      </c>
    </row>
    <row r="79" spans="1:21" ht="45" x14ac:dyDescent="0.25">
      <c r="A79">
        <v>77</v>
      </c>
      <c r="B79" s="3" t="s">
        <v>79</v>
      </c>
      <c r="C79" s="3" t="s">
        <v>4188</v>
      </c>
      <c r="D79" s="44">
        <v>400</v>
      </c>
      <c r="E79" s="44">
        <v>1570</v>
      </c>
      <c r="F79" t="s">
        <v>8219</v>
      </c>
      <c r="G79" t="s">
        <v>8224</v>
      </c>
      <c r="H79" t="s">
        <v>8246</v>
      </c>
      <c r="I79">
        <v>1337569140</v>
      </c>
      <c r="J79" s="42">
        <f>(((I79/60)/60)/24)+DATE(1970,1,1)</f>
        <v>41050.124305555553</v>
      </c>
      <c r="K79">
        <v>1332991717</v>
      </c>
      <c r="L79" s="42">
        <f>(((K79/60)/60)/24)+DATE(1970,1,1)</f>
        <v>40997.144872685189</v>
      </c>
      <c r="M79" t="b">
        <v>0</v>
      </c>
      <c r="N79">
        <v>26</v>
      </c>
      <c r="O79" s="7">
        <f>AVERAGE(N79,E79)</f>
        <v>798</v>
      </c>
      <c r="P79" t="b">
        <v>1</v>
      </c>
      <c r="R79" s="56">
        <f>E79/D79</f>
        <v>3.9249999999999998</v>
      </c>
      <c r="S79" t="s">
        <v>8279</v>
      </c>
      <c r="T79" s="6" t="str">
        <f>LEFT(S:S,FIND("/",S:S)-1)</f>
        <v>music</v>
      </c>
      <c r="U79" s="6" t="str">
        <f>RIGHT(S:S,FIND("/",S:S) - 2)</f>
        <v>rock</v>
      </c>
    </row>
    <row r="80" spans="1:21" ht="105" x14ac:dyDescent="0.25">
      <c r="A80">
        <v>78</v>
      </c>
      <c r="B80" s="3" t="s">
        <v>80</v>
      </c>
      <c r="C80" s="3" t="s">
        <v>4189</v>
      </c>
      <c r="D80" s="44">
        <v>50</v>
      </c>
      <c r="E80" s="44">
        <v>1351</v>
      </c>
      <c r="F80" t="s">
        <v>8219</v>
      </c>
      <c r="G80" t="s">
        <v>8230</v>
      </c>
      <c r="H80" t="s">
        <v>8249</v>
      </c>
      <c r="I80">
        <v>1472751121</v>
      </c>
      <c r="J80" s="42">
        <f>(((I80/60)/60)/24)+DATE(1970,1,1)</f>
        <v>42614.730567129634</v>
      </c>
      <c r="K80">
        <v>1471887121</v>
      </c>
      <c r="L80" s="42">
        <f>(((K80/60)/60)/24)+DATE(1970,1,1)</f>
        <v>42604.730567129634</v>
      </c>
      <c r="M80" t="b">
        <v>0</v>
      </c>
      <c r="N80">
        <v>35</v>
      </c>
      <c r="O80" s="7">
        <f>AVERAGE(N80,E80)</f>
        <v>693</v>
      </c>
      <c r="P80" t="b">
        <v>1</v>
      </c>
      <c r="R80" s="56">
        <f>E80/D80</f>
        <v>27.02</v>
      </c>
      <c r="S80" t="s">
        <v>8271</v>
      </c>
      <c r="T80" s="6" t="str">
        <f>LEFT(S:S,FIND("/",S:S)-1)</f>
        <v>theater</v>
      </c>
      <c r="U80" s="6" t="str">
        <f>RIGHT(S:S,FIND("/",S:S) - 2)</f>
        <v>/plays</v>
      </c>
    </row>
    <row r="81" spans="1:21" ht="45" x14ac:dyDescent="0.25">
      <c r="A81">
        <v>79</v>
      </c>
      <c r="B81" s="3" t="s">
        <v>81</v>
      </c>
      <c r="C81" s="3" t="s">
        <v>4190</v>
      </c>
      <c r="D81" s="44">
        <v>1300</v>
      </c>
      <c r="E81" s="44">
        <v>1651</v>
      </c>
      <c r="F81" t="s">
        <v>8219</v>
      </c>
      <c r="G81" t="s">
        <v>8225</v>
      </c>
      <c r="H81" t="s">
        <v>8247</v>
      </c>
      <c r="I81">
        <v>1398451093</v>
      </c>
      <c r="J81" s="42">
        <f>(((I81/60)/60)/24)+DATE(1970,1,1)</f>
        <v>41754.776539351849</v>
      </c>
      <c r="K81">
        <v>1395859093</v>
      </c>
      <c r="L81" s="42">
        <f>(((K81/60)/60)/24)+DATE(1970,1,1)</f>
        <v>41724.776539351849</v>
      </c>
      <c r="M81" t="b">
        <v>0</v>
      </c>
      <c r="N81">
        <v>41</v>
      </c>
      <c r="O81" s="7">
        <f>AVERAGE(N81,E81)</f>
        <v>846</v>
      </c>
      <c r="P81" t="b">
        <v>1</v>
      </c>
      <c r="R81" s="56">
        <f>E81/D81</f>
        <v>1.27</v>
      </c>
      <c r="S81" t="s">
        <v>8266</v>
      </c>
      <c r="T81" s="6" t="str">
        <f>LEFT(S:S,FIND("/",S:S)-1)</f>
        <v>film &amp; video</v>
      </c>
      <c r="U81" s="6" t="str">
        <f>RIGHT(S:S,FIND("/",S:S) - 2)</f>
        <v>ideo/shorts</v>
      </c>
    </row>
    <row r="82" spans="1:21" ht="45" x14ac:dyDescent="0.25">
      <c r="A82">
        <v>80</v>
      </c>
      <c r="B82" s="3" t="s">
        <v>82</v>
      </c>
      <c r="C82" s="3" t="s">
        <v>4191</v>
      </c>
      <c r="D82" s="44">
        <v>12000</v>
      </c>
      <c r="E82" s="44">
        <v>12870</v>
      </c>
      <c r="F82" t="s">
        <v>8219</v>
      </c>
      <c r="G82" t="s">
        <v>8224</v>
      </c>
      <c r="H82" t="s">
        <v>8246</v>
      </c>
      <c r="I82">
        <v>1386640856</v>
      </c>
      <c r="J82" s="42">
        <f>(((I82/60)/60)/24)+DATE(1970,1,1)</f>
        <v>41618.083981481483</v>
      </c>
      <c r="K82">
        <v>1383616856</v>
      </c>
      <c r="L82" s="42">
        <f>(((K82/60)/60)/24)+DATE(1970,1,1)</f>
        <v>41583.083981481483</v>
      </c>
      <c r="M82" t="b">
        <v>0</v>
      </c>
      <c r="N82">
        <v>47</v>
      </c>
      <c r="O82" s="7">
        <f>AVERAGE(N82,E82)</f>
        <v>6458.5</v>
      </c>
      <c r="P82" t="b">
        <v>1</v>
      </c>
      <c r="R82" s="56">
        <f>E82/D82</f>
        <v>1.0725</v>
      </c>
      <c r="S82" t="s">
        <v>8268</v>
      </c>
      <c r="T82" s="6" t="str">
        <f>LEFT(S:S,FIND("/",S:S)-1)</f>
        <v>film &amp; video</v>
      </c>
      <c r="U82" s="6" t="str">
        <f>RIGHT(S:S,FIND("/",S:S) - 2)</f>
        <v>video/drama</v>
      </c>
    </row>
    <row r="83" spans="1:21" ht="60" x14ac:dyDescent="0.25">
      <c r="A83">
        <v>81</v>
      </c>
      <c r="B83" s="3" t="s">
        <v>83</v>
      </c>
      <c r="C83" s="3" t="s">
        <v>4192</v>
      </c>
      <c r="D83" s="44">
        <v>750</v>
      </c>
      <c r="E83" s="44">
        <v>1485</v>
      </c>
      <c r="F83" t="s">
        <v>8219</v>
      </c>
      <c r="G83" t="s">
        <v>8224</v>
      </c>
      <c r="H83" t="s">
        <v>8246</v>
      </c>
      <c r="I83">
        <v>1342234920</v>
      </c>
      <c r="J83" s="42">
        <f>(((I83/60)/60)/24)+DATE(1970,1,1)</f>
        <v>41104.126388888886</v>
      </c>
      <c r="K83">
        <v>1341892127</v>
      </c>
      <c r="L83" s="42">
        <f>(((K83/60)/60)/24)+DATE(1970,1,1)</f>
        <v>41100.158877314818</v>
      </c>
      <c r="M83" t="b">
        <v>0</v>
      </c>
      <c r="N83">
        <v>28</v>
      </c>
      <c r="O83" s="7">
        <f>AVERAGE(N83,E83)</f>
        <v>756.5</v>
      </c>
      <c r="P83" t="b">
        <v>1</v>
      </c>
      <c r="R83" s="56">
        <f>E83/D83</f>
        <v>1.98</v>
      </c>
      <c r="S83" t="s">
        <v>8303</v>
      </c>
      <c r="T83" s="6" t="str">
        <f>LEFT(S:S,FIND("/",S:S)-1)</f>
        <v>theater</v>
      </c>
      <c r="U83" s="6" t="str">
        <f>RIGHT(S:S,FIND("/",S:S) - 2)</f>
        <v>spaces</v>
      </c>
    </row>
    <row r="84" spans="1:21" ht="60" x14ac:dyDescent="0.25">
      <c r="A84">
        <v>82</v>
      </c>
      <c r="B84" s="3" t="s">
        <v>84</v>
      </c>
      <c r="C84" s="3" t="s">
        <v>4193</v>
      </c>
      <c r="D84" s="44">
        <v>4000</v>
      </c>
      <c r="E84" s="44">
        <v>4000.5</v>
      </c>
      <c r="F84" t="s">
        <v>8219</v>
      </c>
      <c r="G84" t="s">
        <v>8224</v>
      </c>
      <c r="H84" t="s">
        <v>8246</v>
      </c>
      <c r="I84">
        <v>1318189261</v>
      </c>
      <c r="J84" s="42">
        <f>(((I84/60)/60)/24)+DATE(1970,1,1)</f>
        <v>40825.820150462961</v>
      </c>
      <c r="K84">
        <v>1315597261</v>
      </c>
      <c r="L84" s="42">
        <f>(((K84/60)/60)/24)+DATE(1970,1,1)</f>
        <v>40795.820150462961</v>
      </c>
      <c r="M84" t="b">
        <v>0</v>
      </c>
      <c r="N84">
        <v>100</v>
      </c>
      <c r="O84" s="7">
        <f>AVERAGE(N84,E84)</f>
        <v>2050.25</v>
      </c>
      <c r="P84" t="b">
        <v>1</v>
      </c>
      <c r="R84" s="56">
        <f>E84/D84</f>
        <v>1.0001249999999999</v>
      </c>
      <c r="S84" t="s">
        <v>8271</v>
      </c>
      <c r="T84" s="6" t="str">
        <f>LEFT(S:S,FIND("/",S:S)-1)</f>
        <v>theater</v>
      </c>
      <c r="U84" s="6" t="str">
        <f>RIGHT(S:S,FIND("/",S:S) - 2)</f>
        <v>/plays</v>
      </c>
    </row>
    <row r="85" spans="1:21" ht="60" x14ac:dyDescent="0.25">
      <c r="A85">
        <v>83</v>
      </c>
      <c r="B85" s="3" t="s">
        <v>85</v>
      </c>
      <c r="C85" s="3" t="s">
        <v>4194</v>
      </c>
      <c r="D85" s="44">
        <v>200</v>
      </c>
      <c r="E85" s="44">
        <v>205</v>
      </c>
      <c r="F85" t="s">
        <v>8219</v>
      </c>
      <c r="G85" t="s">
        <v>8225</v>
      </c>
      <c r="H85" t="s">
        <v>8247</v>
      </c>
      <c r="I85">
        <v>1424604600</v>
      </c>
      <c r="J85" s="42">
        <f>(((I85/60)/60)/24)+DATE(1970,1,1)</f>
        <v>42057.479166666672</v>
      </c>
      <c r="K85">
        <v>1423320389</v>
      </c>
      <c r="L85" s="42">
        <f>(((K85/60)/60)/24)+DATE(1970,1,1)</f>
        <v>42042.615613425922</v>
      </c>
      <c r="M85" t="b">
        <v>0</v>
      </c>
      <c r="N85">
        <v>13</v>
      </c>
      <c r="O85" s="7">
        <f>AVERAGE(N85,E85)</f>
        <v>109</v>
      </c>
      <c r="P85" t="b">
        <v>1</v>
      </c>
      <c r="R85" s="56">
        <f>E85/D85</f>
        <v>1.0249999999999999</v>
      </c>
      <c r="S85" t="s">
        <v>8276</v>
      </c>
      <c r="T85" s="6" t="str">
        <f>LEFT(S:S,FIND("/",S:S)-1)</f>
        <v>music</v>
      </c>
      <c r="U85" s="6" t="str">
        <f>RIGHT(S:S,FIND("/",S:S) - 2)</f>
        <v>rock</v>
      </c>
    </row>
    <row r="86" spans="1:21" ht="45" x14ac:dyDescent="0.25">
      <c r="A86">
        <v>84</v>
      </c>
      <c r="B86" s="3" t="s">
        <v>86</v>
      </c>
      <c r="C86" s="3" t="s">
        <v>4195</v>
      </c>
      <c r="D86" s="44">
        <v>500</v>
      </c>
      <c r="E86" s="44">
        <v>500</v>
      </c>
      <c r="F86" t="s">
        <v>8219</v>
      </c>
      <c r="G86" t="s">
        <v>8224</v>
      </c>
      <c r="H86" t="s">
        <v>8246</v>
      </c>
      <c r="I86">
        <v>1305483086</v>
      </c>
      <c r="J86" s="42">
        <f>(((I86/60)/60)/24)+DATE(1970,1,1)</f>
        <v>40678.757939814815</v>
      </c>
      <c r="K86">
        <v>1302891086</v>
      </c>
      <c r="L86" s="42">
        <f>(((K86/60)/60)/24)+DATE(1970,1,1)</f>
        <v>40648.757939814815</v>
      </c>
      <c r="M86" t="b">
        <v>0</v>
      </c>
      <c r="N86">
        <v>7</v>
      </c>
      <c r="O86" s="7">
        <f>AVERAGE(N86,E86)</f>
        <v>253.5</v>
      </c>
      <c r="P86" t="b">
        <v>1</v>
      </c>
      <c r="R86" s="56">
        <f>E86/D86</f>
        <v>1</v>
      </c>
      <c r="S86" t="s">
        <v>8271</v>
      </c>
      <c r="T86" s="6" t="str">
        <f>LEFT(S:S,FIND("/",S:S)-1)</f>
        <v>theater</v>
      </c>
      <c r="U86" s="6" t="str">
        <f>RIGHT(S:S,FIND("/",S:S) - 2)</f>
        <v>/plays</v>
      </c>
    </row>
    <row r="87" spans="1:21" ht="60" x14ac:dyDescent="0.25">
      <c r="A87">
        <v>85</v>
      </c>
      <c r="B87" s="3" t="s">
        <v>87</v>
      </c>
      <c r="C87" s="3" t="s">
        <v>4196</v>
      </c>
      <c r="D87" s="44">
        <v>1200</v>
      </c>
      <c r="E87" s="44">
        <v>1506</v>
      </c>
      <c r="F87" t="s">
        <v>8219</v>
      </c>
      <c r="G87" t="s">
        <v>8224</v>
      </c>
      <c r="H87" t="s">
        <v>8246</v>
      </c>
      <c r="I87">
        <v>1316746837</v>
      </c>
      <c r="J87" s="42">
        <f>(((I87/60)/60)/24)+DATE(1970,1,1)</f>
        <v>40809.125428240739</v>
      </c>
      <c r="K87">
        <v>1314154837</v>
      </c>
      <c r="L87" s="42">
        <f>(((K87/60)/60)/24)+DATE(1970,1,1)</f>
        <v>40779.125428240739</v>
      </c>
      <c r="M87" t="b">
        <v>0</v>
      </c>
      <c r="N87">
        <v>21</v>
      </c>
      <c r="O87" s="7">
        <f>AVERAGE(N87,E87)</f>
        <v>763.5</v>
      </c>
      <c r="P87" t="b">
        <v>1</v>
      </c>
      <c r="R87" s="56">
        <f>E87/D87</f>
        <v>1.2549999999999999</v>
      </c>
      <c r="S87" t="s">
        <v>8296</v>
      </c>
      <c r="T87" s="6" t="str">
        <f>LEFT(S:S,FIND("/",S:S)-1)</f>
        <v>photography</v>
      </c>
      <c r="U87" s="6" t="str">
        <f>RIGHT(S:S,FIND("/",S:S) - 2)</f>
        <v>phy/people</v>
      </c>
    </row>
    <row r="88" spans="1:21" ht="75" x14ac:dyDescent="0.25">
      <c r="A88">
        <v>86</v>
      </c>
      <c r="B88" s="3" t="s">
        <v>88</v>
      </c>
      <c r="C88" s="3" t="s">
        <v>4197</v>
      </c>
      <c r="D88" s="44">
        <v>6000</v>
      </c>
      <c r="E88" s="44">
        <v>6388</v>
      </c>
      <c r="F88" t="s">
        <v>8219</v>
      </c>
      <c r="G88" t="s">
        <v>8230</v>
      </c>
      <c r="H88" t="s">
        <v>8249</v>
      </c>
      <c r="I88">
        <v>1451226045</v>
      </c>
      <c r="J88" s="42">
        <f>(((I88/60)/60)/24)+DATE(1970,1,1)</f>
        <v>42365.59774305555</v>
      </c>
      <c r="K88">
        <v>1444828845</v>
      </c>
      <c r="L88" s="42">
        <f>(((K88/60)/60)/24)+DATE(1970,1,1)</f>
        <v>42291.556076388893</v>
      </c>
      <c r="M88" t="b">
        <v>0</v>
      </c>
      <c r="N88">
        <v>17</v>
      </c>
      <c r="O88" s="7">
        <f>AVERAGE(N88,E88)</f>
        <v>3202.5</v>
      </c>
      <c r="P88" t="b">
        <v>1</v>
      </c>
      <c r="R88" s="56">
        <f>E88/D88</f>
        <v>1.0646666666666667</v>
      </c>
      <c r="S88" t="s">
        <v>8271</v>
      </c>
      <c r="T88" s="6" t="str">
        <f>LEFT(S:S,FIND("/",S:S)-1)</f>
        <v>theater</v>
      </c>
      <c r="U88" s="6" t="str">
        <f>RIGHT(S:S,FIND("/",S:S) - 2)</f>
        <v>/plays</v>
      </c>
    </row>
    <row r="89" spans="1:21" ht="45" x14ac:dyDescent="0.25">
      <c r="A89">
        <v>87</v>
      </c>
      <c r="B89" s="3" t="s">
        <v>89</v>
      </c>
      <c r="C89" s="3" t="s">
        <v>4198</v>
      </c>
      <c r="D89" s="44">
        <v>2500</v>
      </c>
      <c r="E89" s="44">
        <v>2615</v>
      </c>
      <c r="F89" t="s">
        <v>8219</v>
      </c>
      <c r="G89" t="s">
        <v>8224</v>
      </c>
      <c r="H89" t="s">
        <v>8246</v>
      </c>
      <c r="I89">
        <v>1275529260</v>
      </c>
      <c r="J89" s="42">
        <f>(((I89/60)/60)/24)+DATE(1970,1,1)</f>
        <v>40332.070138888892</v>
      </c>
      <c r="K89">
        <v>1274705803</v>
      </c>
      <c r="L89" s="42">
        <f>(((K89/60)/60)/24)+DATE(1970,1,1)</f>
        <v>40322.53938657407</v>
      </c>
      <c r="M89" t="b">
        <v>0</v>
      </c>
      <c r="N89">
        <v>25</v>
      </c>
      <c r="O89" s="7">
        <f>AVERAGE(N89,E89)</f>
        <v>1320</v>
      </c>
      <c r="P89" t="b">
        <v>1</v>
      </c>
      <c r="R89" s="56">
        <f>E89/D89</f>
        <v>1.046</v>
      </c>
      <c r="S89" t="s">
        <v>8271</v>
      </c>
      <c r="T89" s="6" t="str">
        <f>LEFT(S:S,FIND("/",S:S)-1)</f>
        <v>theater</v>
      </c>
      <c r="U89" s="6" t="str">
        <f>RIGHT(S:S,FIND("/",S:S) - 2)</f>
        <v>/plays</v>
      </c>
    </row>
    <row r="90" spans="1:21" ht="60" x14ac:dyDescent="0.25">
      <c r="A90">
        <v>88</v>
      </c>
      <c r="B90" s="3" t="s">
        <v>90</v>
      </c>
      <c r="C90" s="3" t="s">
        <v>4199</v>
      </c>
      <c r="D90" s="44">
        <v>3500</v>
      </c>
      <c r="E90" s="44">
        <v>3600</v>
      </c>
      <c r="F90" t="s">
        <v>8219</v>
      </c>
      <c r="G90" t="s">
        <v>8224</v>
      </c>
      <c r="H90" t="s">
        <v>8246</v>
      </c>
      <c r="I90">
        <v>1403452131</v>
      </c>
      <c r="J90" s="42">
        <f>(((I90/60)/60)/24)+DATE(1970,1,1)</f>
        <v>41812.65892361111</v>
      </c>
      <c r="K90">
        <v>1401205731</v>
      </c>
      <c r="L90" s="42">
        <f>(((K90/60)/60)/24)+DATE(1970,1,1)</f>
        <v>41786.65892361111</v>
      </c>
      <c r="M90" t="b">
        <v>0</v>
      </c>
      <c r="N90">
        <v>60</v>
      </c>
      <c r="O90" s="7">
        <f>AVERAGE(N90,E90)</f>
        <v>1830</v>
      </c>
      <c r="P90" t="b">
        <v>1</v>
      </c>
      <c r="R90" s="56">
        <f>E90/D90</f>
        <v>1.0285714285714285</v>
      </c>
      <c r="S90" t="s">
        <v>8284</v>
      </c>
      <c r="T90" s="6" t="str">
        <f>LEFT(S:S,FIND("/",S:S)-1)</f>
        <v>food</v>
      </c>
      <c r="U90" s="6" t="str">
        <f>RIGHT(S:S,FIND("/",S:S) - 2)</f>
        <v>cks</v>
      </c>
    </row>
    <row r="91" spans="1:21" ht="45" x14ac:dyDescent="0.25">
      <c r="A91">
        <v>89</v>
      </c>
      <c r="B91" s="3" t="s">
        <v>91</v>
      </c>
      <c r="C91" s="3" t="s">
        <v>4200</v>
      </c>
      <c r="D91" s="44">
        <v>6000</v>
      </c>
      <c r="E91" s="44">
        <v>6904</v>
      </c>
      <c r="F91" t="s">
        <v>8219</v>
      </c>
      <c r="G91" t="s">
        <v>8224</v>
      </c>
      <c r="H91" t="s">
        <v>8246</v>
      </c>
      <c r="I91">
        <v>1370196192</v>
      </c>
      <c r="J91" s="42">
        <f>(((I91/60)/60)/24)+DATE(1970,1,1)</f>
        <v>41427.752222222225</v>
      </c>
      <c r="K91">
        <v>1368036192</v>
      </c>
      <c r="L91" s="42">
        <f>(((K91/60)/60)/24)+DATE(1970,1,1)</f>
        <v>41402.752222222225</v>
      </c>
      <c r="M91" t="b">
        <v>0</v>
      </c>
      <c r="N91">
        <v>56</v>
      </c>
      <c r="O91" s="7">
        <f>AVERAGE(N91,E91)</f>
        <v>3480</v>
      </c>
      <c r="P91" t="b">
        <v>1</v>
      </c>
      <c r="R91" s="56">
        <f>E91/D91</f>
        <v>1.1506666666666667</v>
      </c>
      <c r="S91" t="s">
        <v>8271</v>
      </c>
      <c r="T91" s="6" t="str">
        <f>LEFT(S:S,FIND("/",S:S)-1)</f>
        <v>theater</v>
      </c>
      <c r="U91" s="6" t="str">
        <f>RIGHT(S:S,FIND("/",S:S) - 2)</f>
        <v>/plays</v>
      </c>
    </row>
    <row r="92" spans="1:21" ht="30" x14ac:dyDescent="0.25">
      <c r="A92">
        <v>90</v>
      </c>
      <c r="B92" s="3" t="s">
        <v>92</v>
      </c>
      <c r="C92" s="3" t="s">
        <v>4201</v>
      </c>
      <c r="D92" s="44">
        <v>500</v>
      </c>
      <c r="E92" s="44">
        <v>502</v>
      </c>
      <c r="F92" t="s">
        <v>8219</v>
      </c>
      <c r="G92" t="s">
        <v>8224</v>
      </c>
      <c r="H92" t="s">
        <v>8246</v>
      </c>
      <c r="I92">
        <v>1310454499</v>
      </c>
      <c r="J92" s="42">
        <f>(((I92/60)/60)/24)+DATE(1970,1,1)</f>
        <v>40736.297442129631</v>
      </c>
      <c r="K92">
        <v>1307862499</v>
      </c>
      <c r="L92" s="42">
        <f>(((K92/60)/60)/24)+DATE(1970,1,1)</f>
        <v>40706.297442129631</v>
      </c>
      <c r="M92" t="b">
        <v>0</v>
      </c>
      <c r="N92">
        <v>16</v>
      </c>
      <c r="O92" s="7">
        <f>AVERAGE(N92,E92)</f>
        <v>259</v>
      </c>
      <c r="P92" t="b">
        <v>1</v>
      </c>
      <c r="R92" s="56">
        <f>E92/D92</f>
        <v>1.004</v>
      </c>
      <c r="S92" t="s">
        <v>8273</v>
      </c>
      <c r="T92" s="6" t="str">
        <f>LEFT(S:S,FIND("/",S:S)-1)</f>
        <v>technology</v>
      </c>
      <c r="U92" s="6" t="str">
        <f>RIGHT(S:S,FIND("/",S:S) - 2)</f>
        <v>wearables</v>
      </c>
    </row>
    <row r="93" spans="1:21" ht="45" x14ac:dyDescent="0.25">
      <c r="A93">
        <v>91</v>
      </c>
      <c r="B93" s="3" t="s">
        <v>93</v>
      </c>
      <c r="C93" s="3" t="s">
        <v>4202</v>
      </c>
      <c r="D93" s="44">
        <v>3000</v>
      </c>
      <c r="E93" s="44">
        <v>3600</v>
      </c>
      <c r="F93" t="s">
        <v>8219</v>
      </c>
      <c r="G93" t="s">
        <v>8224</v>
      </c>
      <c r="H93" t="s">
        <v>8246</v>
      </c>
      <c r="I93">
        <v>1305625164</v>
      </c>
      <c r="J93" s="42">
        <f>(((I93/60)/60)/24)+DATE(1970,1,1)</f>
        <v>40680.402361111112</v>
      </c>
      <c r="K93">
        <v>1300354764</v>
      </c>
      <c r="L93" s="42">
        <f>(((K93/60)/60)/24)+DATE(1970,1,1)</f>
        <v>40619.402361111112</v>
      </c>
      <c r="M93" t="b">
        <v>0</v>
      </c>
      <c r="N93">
        <v>46</v>
      </c>
      <c r="O93" s="7">
        <f>AVERAGE(N93,E93)</f>
        <v>1823</v>
      </c>
      <c r="P93" t="b">
        <v>1</v>
      </c>
      <c r="R93" s="56">
        <f>E93/D93</f>
        <v>1.2</v>
      </c>
      <c r="S93" t="s">
        <v>8303</v>
      </c>
      <c r="T93" s="6" t="str">
        <f>LEFT(S:S,FIND("/",S:S)-1)</f>
        <v>theater</v>
      </c>
      <c r="U93" s="6" t="str">
        <f>RIGHT(S:S,FIND("/",S:S) - 2)</f>
        <v>spaces</v>
      </c>
    </row>
    <row r="94" spans="1:21" ht="60" x14ac:dyDescent="0.25">
      <c r="A94">
        <v>92</v>
      </c>
      <c r="B94" s="3" t="s">
        <v>94</v>
      </c>
      <c r="C94" s="3" t="s">
        <v>4203</v>
      </c>
      <c r="D94" s="44">
        <v>5000</v>
      </c>
      <c r="E94" s="44">
        <v>5260</v>
      </c>
      <c r="F94" t="s">
        <v>8219</v>
      </c>
      <c r="G94" t="s">
        <v>8229</v>
      </c>
      <c r="H94" t="s">
        <v>8251</v>
      </c>
      <c r="I94">
        <v>1485936000</v>
      </c>
      <c r="J94" s="42">
        <f>(((I94/60)/60)/24)+DATE(1970,1,1)</f>
        <v>42767.333333333328</v>
      </c>
      <c r="K94">
        <v>1481949983</v>
      </c>
      <c r="L94" s="42">
        <f>(((K94/60)/60)/24)+DATE(1970,1,1)</f>
        <v>42721.198877314819</v>
      </c>
      <c r="M94" t="b">
        <v>0</v>
      </c>
      <c r="N94">
        <v>43</v>
      </c>
      <c r="O94" s="7">
        <f>AVERAGE(N94,E94)</f>
        <v>2651.5</v>
      </c>
      <c r="P94" t="b">
        <v>1</v>
      </c>
      <c r="R94" s="56">
        <f>E94/D94</f>
        <v>1.052</v>
      </c>
      <c r="S94" t="s">
        <v>8303</v>
      </c>
      <c r="T94" s="6" t="str">
        <f>LEFT(S:S,FIND("/",S:S)-1)</f>
        <v>theater</v>
      </c>
      <c r="U94" s="6" t="str">
        <f>RIGHT(S:S,FIND("/",S:S) - 2)</f>
        <v>spaces</v>
      </c>
    </row>
    <row r="95" spans="1:21" ht="60" x14ac:dyDescent="0.25">
      <c r="A95">
        <v>93</v>
      </c>
      <c r="B95" s="3" t="s">
        <v>95</v>
      </c>
      <c r="C95" s="3" t="s">
        <v>4204</v>
      </c>
      <c r="D95" s="44">
        <v>1000</v>
      </c>
      <c r="E95" s="44">
        <v>1106</v>
      </c>
      <c r="F95" t="s">
        <v>8219</v>
      </c>
      <c r="G95" t="s">
        <v>8224</v>
      </c>
      <c r="H95" t="s">
        <v>8246</v>
      </c>
      <c r="I95">
        <v>1341349200</v>
      </c>
      <c r="J95" s="42">
        <f>(((I95/60)/60)/24)+DATE(1970,1,1)</f>
        <v>41093.875</v>
      </c>
      <c r="K95">
        <v>1338928537</v>
      </c>
      <c r="L95" s="42">
        <f>(((K95/60)/60)/24)+DATE(1970,1,1)</f>
        <v>41065.858067129629</v>
      </c>
      <c r="M95" t="b">
        <v>0</v>
      </c>
      <c r="N95">
        <v>15</v>
      </c>
      <c r="O95" s="7">
        <f>AVERAGE(N95,E95)</f>
        <v>560.5</v>
      </c>
      <c r="P95" t="b">
        <v>1</v>
      </c>
      <c r="R95" s="56">
        <f>E95/D95</f>
        <v>1.1060000000000001</v>
      </c>
      <c r="S95" t="s">
        <v>8305</v>
      </c>
      <c r="T95" s="6" t="str">
        <f>LEFT(S:S,FIND("/",S:S)-1)</f>
        <v>theater</v>
      </c>
      <c r="U95" s="6" t="str">
        <f>RIGHT(S:S,FIND("/",S:S) - 2)</f>
        <v>usical</v>
      </c>
    </row>
    <row r="96" spans="1:21" ht="45" x14ac:dyDescent="0.25">
      <c r="A96">
        <v>94</v>
      </c>
      <c r="B96" s="3" t="s">
        <v>96</v>
      </c>
      <c r="C96" s="3" t="s">
        <v>4205</v>
      </c>
      <c r="D96" s="44">
        <v>250</v>
      </c>
      <c r="E96" s="44">
        <v>260</v>
      </c>
      <c r="F96" t="s">
        <v>8219</v>
      </c>
      <c r="G96" t="s">
        <v>8225</v>
      </c>
      <c r="H96" t="s">
        <v>8247</v>
      </c>
      <c r="I96">
        <v>1396890822</v>
      </c>
      <c r="J96" s="42">
        <f>(((I96/60)/60)/24)+DATE(1970,1,1)</f>
        <v>41736.717847222222</v>
      </c>
      <c r="K96">
        <v>1395162822</v>
      </c>
      <c r="L96" s="42">
        <f>(((K96/60)/60)/24)+DATE(1970,1,1)</f>
        <v>41716.717847222222</v>
      </c>
      <c r="M96" t="b">
        <v>0</v>
      </c>
      <c r="N96">
        <v>12</v>
      </c>
      <c r="O96" s="7">
        <f>AVERAGE(N96,E96)</f>
        <v>136</v>
      </c>
      <c r="P96" t="b">
        <v>1</v>
      </c>
      <c r="R96" s="56">
        <f>E96/D96</f>
        <v>1.04</v>
      </c>
      <c r="S96" t="s">
        <v>8285</v>
      </c>
      <c r="T96" s="6" t="str">
        <f>LEFT(S:S,FIND("/",S:S)-1)</f>
        <v>photography</v>
      </c>
      <c r="U96" s="6" t="str">
        <f>RIGHT(S:S,FIND("/",S:S) - 2)</f>
        <v>photobooks</v>
      </c>
    </row>
    <row r="97" spans="1:21" ht="60" x14ac:dyDescent="0.25">
      <c r="A97">
        <v>95</v>
      </c>
      <c r="B97" s="3" t="s">
        <v>97</v>
      </c>
      <c r="C97" s="3" t="s">
        <v>4206</v>
      </c>
      <c r="D97" s="44">
        <v>350</v>
      </c>
      <c r="E97" s="44">
        <v>460</v>
      </c>
      <c r="F97" t="s">
        <v>8219</v>
      </c>
      <c r="G97" t="s">
        <v>8224</v>
      </c>
      <c r="H97" t="s">
        <v>8246</v>
      </c>
      <c r="I97">
        <v>1330214841</v>
      </c>
      <c r="J97" s="42">
        <f>(((I97/60)/60)/24)+DATE(1970,1,1)</f>
        <v>40965.005104166667</v>
      </c>
      <c r="K97">
        <v>1327622841</v>
      </c>
      <c r="L97" s="42">
        <f>(((K97/60)/60)/24)+DATE(1970,1,1)</f>
        <v>40935.005104166667</v>
      </c>
      <c r="M97" t="b">
        <v>0</v>
      </c>
      <c r="N97">
        <v>21</v>
      </c>
      <c r="O97" s="7">
        <f>AVERAGE(N97,E97)</f>
        <v>240.5</v>
      </c>
      <c r="P97" t="b">
        <v>1</v>
      </c>
      <c r="R97" s="56">
        <f>E97/D97</f>
        <v>1.3142857142857143</v>
      </c>
      <c r="S97" t="s">
        <v>8290</v>
      </c>
      <c r="T97" s="6" t="str">
        <f>LEFT(S:S,FIND("/",S:S)-1)</f>
        <v>publishing</v>
      </c>
      <c r="U97" s="6" t="str">
        <f>RIGHT(S:S,FIND("/",S:S) - 2)</f>
        <v>art books</v>
      </c>
    </row>
    <row r="98" spans="1:21" ht="60" x14ac:dyDescent="0.25">
      <c r="A98">
        <v>96</v>
      </c>
      <c r="B98" s="3" t="s">
        <v>98</v>
      </c>
      <c r="C98" s="3" t="s">
        <v>4207</v>
      </c>
      <c r="D98" s="44">
        <v>1500</v>
      </c>
      <c r="E98" s="44">
        <v>1720</v>
      </c>
      <c r="F98" t="s">
        <v>8219</v>
      </c>
      <c r="G98" t="s">
        <v>8224</v>
      </c>
      <c r="H98" t="s">
        <v>8246</v>
      </c>
      <c r="I98">
        <v>1280631600</v>
      </c>
      <c r="J98" s="42">
        <f>(((I98/60)/60)/24)+DATE(1970,1,1)</f>
        <v>40391.125</v>
      </c>
      <c r="K98">
        <v>1274889241</v>
      </c>
      <c r="L98" s="42">
        <f>(((K98/60)/60)/24)+DATE(1970,1,1)</f>
        <v>40324.662511574075</v>
      </c>
      <c r="M98" t="b">
        <v>0</v>
      </c>
      <c r="N98">
        <v>34</v>
      </c>
      <c r="O98" s="7">
        <f>AVERAGE(N98,E98)</f>
        <v>877</v>
      </c>
      <c r="P98" t="b">
        <v>1</v>
      </c>
      <c r="R98" s="56">
        <f>E98/D98</f>
        <v>1.1466666666666667</v>
      </c>
      <c r="S98" t="s">
        <v>8269</v>
      </c>
      <c r="T98" s="6" t="str">
        <f>LEFT(S:S,FIND("/",S:S)-1)</f>
        <v>film &amp; video</v>
      </c>
      <c r="U98" s="6" t="str">
        <f>RIGHT(S:S,FIND("/",S:S) - 2)</f>
        <v>documentary</v>
      </c>
    </row>
    <row r="99" spans="1:21" ht="45" x14ac:dyDescent="0.25">
      <c r="A99">
        <v>97</v>
      </c>
      <c r="B99" s="3" t="s">
        <v>99</v>
      </c>
      <c r="C99" s="3" t="s">
        <v>4208</v>
      </c>
      <c r="D99" s="44">
        <v>400</v>
      </c>
      <c r="E99" s="44">
        <v>425</v>
      </c>
      <c r="F99" t="s">
        <v>8219</v>
      </c>
      <c r="G99" t="s">
        <v>8224</v>
      </c>
      <c r="H99" t="s">
        <v>8246</v>
      </c>
      <c r="I99">
        <v>1310440482</v>
      </c>
      <c r="J99" s="42">
        <f>(((I99/60)/60)/24)+DATE(1970,1,1)</f>
        <v>40736.135208333333</v>
      </c>
      <c r="K99">
        <v>1307848482</v>
      </c>
      <c r="L99" s="42">
        <f>(((K99/60)/60)/24)+DATE(1970,1,1)</f>
        <v>40706.135208333333</v>
      </c>
      <c r="M99" t="b">
        <v>0</v>
      </c>
      <c r="N99">
        <v>8</v>
      </c>
      <c r="O99" s="7">
        <f>AVERAGE(N99,E99)</f>
        <v>216.5</v>
      </c>
      <c r="P99" t="b">
        <v>1</v>
      </c>
      <c r="R99" s="56">
        <f>E99/D99</f>
        <v>1.0625</v>
      </c>
      <c r="S99" t="s">
        <v>8271</v>
      </c>
      <c r="T99" s="6" t="str">
        <f>LEFT(S:S,FIND("/",S:S)-1)</f>
        <v>theater</v>
      </c>
      <c r="U99" s="6" t="str">
        <f>RIGHT(S:S,FIND("/",S:S) - 2)</f>
        <v>/plays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44">
        <v>3200</v>
      </c>
      <c r="E100" s="44">
        <v>3400</v>
      </c>
      <c r="F100" t="s">
        <v>8219</v>
      </c>
      <c r="G100" t="s">
        <v>8224</v>
      </c>
      <c r="H100" t="s">
        <v>8246</v>
      </c>
      <c r="I100">
        <v>1354923000</v>
      </c>
      <c r="J100" s="42">
        <f>(((I100/60)/60)/24)+DATE(1970,1,1)</f>
        <v>41250.979166666664</v>
      </c>
      <c r="K100">
        <v>1351796674</v>
      </c>
      <c r="L100" s="42">
        <f>(((K100/60)/60)/24)+DATE(1970,1,1)</f>
        <v>41214.79483796296</v>
      </c>
      <c r="M100" t="b">
        <v>0</v>
      </c>
      <c r="N100">
        <v>60</v>
      </c>
      <c r="O100" s="7">
        <f>AVERAGE(N100,E100)</f>
        <v>1730</v>
      </c>
      <c r="P100" t="b">
        <v>1</v>
      </c>
      <c r="R100" s="56">
        <f>E100/D100</f>
        <v>1.0625</v>
      </c>
      <c r="S100" t="s">
        <v>8270</v>
      </c>
      <c r="T100" s="6" t="str">
        <f>LEFT(S:S,FIND("/",S:S)-1)</f>
        <v>film &amp; video</v>
      </c>
      <c r="U100" s="6" t="str">
        <f>RIGHT(S:S,FIND("/",S:S) - 2)</f>
        <v>o/animation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44">
        <v>1500</v>
      </c>
      <c r="E101" s="44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42">
        <f>(((I101/60)/60)/24)+DATE(1970,1,1)</f>
        <v>41661.902766203704</v>
      </c>
      <c r="K101">
        <v>1387834799</v>
      </c>
      <c r="L101" s="42">
        <f>(((K101/60)/60)/24)+DATE(1970,1,1)</f>
        <v>41631.902766203704</v>
      </c>
      <c r="M101" t="b">
        <v>0</v>
      </c>
      <c r="N101">
        <v>39</v>
      </c>
      <c r="O101" s="7">
        <f>AVERAGE(N101,E101)</f>
        <v>814.64499999999998</v>
      </c>
      <c r="P101" t="b">
        <v>1</v>
      </c>
      <c r="R101" s="56">
        <f>E101/D101</f>
        <v>1.0601933333333333</v>
      </c>
      <c r="S101" t="s">
        <v>8299</v>
      </c>
      <c r="T101" s="6" t="str">
        <f>LEFT(S:S,FIND("/",S:S)-1)</f>
        <v>food</v>
      </c>
      <c r="U101" s="6" t="str">
        <f>RIGHT(S:S,FIND("/",S:S) - 2)</f>
        <v>nts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44">
        <v>5000</v>
      </c>
      <c r="E102" s="44">
        <v>5000</v>
      </c>
      <c r="F102" t="s">
        <v>8219</v>
      </c>
      <c r="G102" t="s">
        <v>8224</v>
      </c>
      <c r="H102" t="s">
        <v>8246</v>
      </c>
      <c r="I102">
        <v>1352055886</v>
      </c>
      <c r="J102" s="42">
        <f>(((I102/60)/60)/24)+DATE(1970,1,1)</f>
        <v>41217.794976851852</v>
      </c>
      <c r="K102">
        <v>1350324286</v>
      </c>
      <c r="L102" s="42">
        <f>(((K102/60)/60)/24)+DATE(1970,1,1)</f>
        <v>41197.753310185188</v>
      </c>
      <c r="M102" t="b">
        <v>0</v>
      </c>
      <c r="N102">
        <v>26</v>
      </c>
      <c r="O102" s="7">
        <f>AVERAGE(N102,E102)</f>
        <v>2513</v>
      </c>
      <c r="P102" t="b">
        <v>1</v>
      </c>
      <c r="R102" s="56">
        <f>E102/D102</f>
        <v>1</v>
      </c>
      <c r="S102" t="s">
        <v>8271</v>
      </c>
      <c r="T102" s="6" t="str">
        <f>LEFT(S:S,FIND("/",S:S)-1)</f>
        <v>theater</v>
      </c>
      <c r="U102" s="6" t="str">
        <f>RIGHT(S:S,FIND("/",S:S) - 2)</f>
        <v>/plays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44">
        <v>3500</v>
      </c>
      <c r="E103" s="44">
        <v>3500</v>
      </c>
      <c r="F103" t="s">
        <v>8219</v>
      </c>
      <c r="G103" t="s">
        <v>8224</v>
      </c>
      <c r="H103" t="s">
        <v>8246</v>
      </c>
      <c r="I103">
        <v>1359052710</v>
      </c>
      <c r="J103" s="42">
        <f>(((I103/60)/60)/24)+DATE(1970,1,1)</f>
        <v>41298.776736111111</v>
      </c>
      <c r="K103">
        <v>1356979110</v>
      </c>
      <c r="L103" s="42">
        <f>(((K103/60)/60)/24)+DATE(1970,1,1)</f>
        <v>41274.776736111111</v>
      </c>
      <c r="M103" t="b">
        <v>0</v>
      </c>
      <c r="N103">
        <v>35</v>
      </c>
      <c r="O103" s="7">
        <f>AVERAGE(N103,E103)</f>
        <v>1767.5</v>
      </c>
      <c r="P103" t="b">
        <v>1</v>
      </c>
      <c r="R103" s="56">
        <f>E103/D103</f>
        <v>1</v>
      </c>
      <c r="S103" t="s">
        <v>8267</v>
      </c>
      <c r="T103" s="6" t="str">
        <f>LEFT(S:S,FIND("/",S:S)-1)</f>
        <v>film &amp; video</v>
      </c>
      <c r="U103" s="6" t="str">
        <f>RIGHT(S:S,FIND("/",S:S) - 2)</f>
        <v>nce fiction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44">
        <v>6000</v>
      </c>
      <c r="E104" s="4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42">
        <f>(((I104/60)/60)/24)+DATE(1970,1,1)</f>
        <v>40535.131168981483</v>
      </c>
      <c r="K104">
        <v>1290481733</v>
      </c>
      <c r="L104" s="42">
        <f>(((K104/60)/60)/24)+DATE(1970,1,1)</f>
        <v>40505.131168981483</v>
      </c>
      <c r="M104" t="b">
        <v>0</v>
      </c>
      <c r="N104">
        <v>65</v>
      </c>
      <c r="O104" s="7">
        <f>AVERAGE(N104,E104)</f>
        <v>3865</v>
      </c>
      <c r="P104" t="b">
        <v>1</v>
      </c>
      <c r="R104" s="56">
        <f>E104/D104</f>
        <v>1.2775000000000001</v>
      </c>
      <c r="S104" t="s">
        <v>8271</v>
      </c>
      <c r="T104" s="6" t="str">
        <f>LEFT(S:S,FIND("/",S:S)-1)</f>
        <v>theater</v>
      </c>
      <c r="U104" s="6" t="str">
        <f>RIGHT(S:S,FIND("/",S:S) - 2)</f>
        <v>/plays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44">
        <v>1300</v>
      </c>
      <c r="E105" s="44">
        <v>1367</v>
      </c>
      <c r="F105" t="s">
        <v>8219</v>
      </c>
      <c r="G105" t="s">
        <v>8225</v>
      </c>
      <c r="H105" t="s">
        <v>8247</v>
      </c>
      <c r="I105">
        <v>1394220030</v>
      </c>
      <c r="J105" s="42">
        <f>(((I105/60)/60)/24)+DATE(1970,1,1)</f>
        <v>41705.805902777778</v>
      </c>
      <c r="K105">
        <v>1392232830</v>
      </c>
      <c r="L105" s="42">
        <f>(((K105/60)/60)/24)+DATE(1970,1,1)</f>
        <v>41682.805902777778</v>
      </c>
      <c r="M105" t="b">
        <v>0</v>
      </c>
      <c r="N105">
        <v>49</v>
      </c>
      <c r="O105" s="7">
        <f>AVERAGE(N105,E105)</f>
        <v>708</v>
      </c>
      <c r="P105" t="b">
        <v>1</v>
      </c>
      <c r="R105" s="56">
        <f>E105/D105</f>
        <v>1.0515384615384615</v>
      </c>
      <c r="S105" t="s">
        <v>8274</v>
      </c>
      <c r="T105" s="6" t="str">
        <f>LEFT(S:S,FIND("/",S:S)-1)</f>
        <v>publishing</v>
      </c>
      <c r="U105" s="6" t="str">
        <f>RIGHT(S:S,FIND("/",S:S) - 2)</f>
        <v>onfiction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44">
        <v>500</v>
      </c>
      <c r="E106" s="44">
        <v>600</v>
      </c>
      <c r="F106" t="s">
        <v>8219</v>
      </c>
      <c r="G106" t="s">
        <v>8224</v>
      </c>
      <c r="H106" t="s">
        <v>8246</v>
      </c>
      <c r="I106">
        <v>1301792400</v>
      </c>
      <c r="J106" s="42">
        <f>(((I106/60)/60)/24)+DATE(1970,1,1)</f>
        <v>40636.041666666664</v>
      </c>
      <c r="K106">
        <v>1299775266</v>
      </c>
      <c r="L106" s="42">
        <f>(((K106/60)/60)/24)+DATE(1970,1,1)</f>
        <v>40612.695208333331</v>
      </c>
      <c r="M106" t="b">
        <v>0</v>
      </c>
      <c r="N106">
        <v>10</v>
      </c>
      <c r="O106" s="7">
        <f>AVERAGE(N106,E106)</f>
        <v>305</v>
      </c>
      <c r="P106" t="b">
        <v>1</v>
      </c>
      <c r="R106" s="56">
        <f>E106/D106</f>
        <v>1.2</v>
      </c>
      <c r="S106" t="s">
        <v>8271</v>
      </c>
      <c r="T106" s="6" t="str">
        <f>LEFT(S:S,FIND("/",S:S)-1)</f>
        <v>theater</v>
      </c>
      <c r="U106" s="6" t="str">
        <f>RIGHT(S:S,FIND("/",S:S) - 2)</f>
        <v>/plays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44">
        <v>2200</v>
      </c>
      <c r="E107" s="44">
        <v>2363</v>
      </c>
      <c r="F107" t="s">
        <v>8219</v>
      </c>
      <c r="G107" t="s">
        <v>8224</v>
      </c>
      <c r="H107" t="s">
        <v>8246</v>
      </c>
      <c r="I107">
        <v>1463184000</v>
      </c>
      <c r="J107" s="42">
        <f>(((I107/60)/60)/24)+DATE(1970,1,1)</f>
        <v>42504</v>
      </c>
      <c r="K107">
        <v>1461605020</v>
      </c>
      <c r="L107" s="42">
        <f>(((K107/60)/60)/24)+DATE(1970,1,1)</f>
        <v>42485.724768518514</v>
      </c>
      <c r="M107" t="b">
        <v>0</v>
      </c>
      <c r="N107">
        <v>60</v>
      </c>
      <c r="O107" s="7">
        <f>AVERAGE(N107,E107)</f>
        <v>1211.5</v>
      </c>
      <c r="P107" t="b">
        <v>1</v>
      </c>
      <c r="R107" s="56">
        <f>E107/D107</f>
        <v>1.074090909090909</v>
      </c>
      <c r="S107" t="s">
        <v>8271</v>
      </c>
      <c r="T107" s="6" t="str">
        <f>LEFT(S:S,FIND("/",S:S)-1)</f>
        <v>theater</v>
      </c>
      <c r="U107" s="6" t="str">
        <f>RIGHT(S:S,FIND("/",S:S) - 2)</f>
        <v>/plays</v>
      </c>
    </row>
    <row r="108" spans="1:21" x14ac:dyDescent="0.25">
      <c r="A108">
        <v>106</v>
      </c>
      <c r="B108" s="3" t="s">
        <v>108</v>
      </c>
      <c r="C108" s="3" t="s">
        <v>4217</v>
      </c>
      <c r="D108" s="44">
        <v>5000</v>
      </c>
      <c r="E108" s="44">
        <v>5025</v>
      </c>
      <c r="F108" t="s">
        <v>8219</v>
      </c>
      <c r="G108" t="s">
        <v>8224</v>
      </c>
      <c r="H108" t="s">
        <v>8246</v>
      </c>
      <c r="I108">
        <v>1333391901</v>
      </c>
      <c r="J108" s="42">
        <f>(((I108/60)/60)/24)+DATE(1970,1,1)</f>
        <v>41001.776631944449</v>
      </c>
      <c r="K108">
        <v>1332182301</v>
      </c>
      <c r="L108" s="42">
        <f>(((K108/60)/60)/24)+DATE(1970,1,1)</f>
        <v>40987.776631944449</v>
      </c>
      <c r="M108" t="b">
        <v>0</v>
      </c>
      <c r="N108">
        <v>27</v>
      </c>
      <c r="O108" s="7">
        <f>AVERAGE(N108,E108)</f>
        <v>2526</v>
      </c>
      <c r="P108" t="b">
        <v>1</v>
      </c>
      <c r="R108" s="56">
        <f>E108/D108</f>
        <v>1.0049999999999999</v>
      </c>
      <c r="S108" t="s">
        <v>8295</v>
      </c>
      <c r="T108" s="6" t="str">
        <f>LEFT(S:S,FIND("/",S:S)-1)</f>
        <v>technology</v>
      </c>
      <c r="U108" s="6" t="str">
        <f>RIGHT(S:S,FIND("/",S:S) - 2)</f>
        <v>/hardware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44">
        <v>7500</v>
      </c>
      <c r="E109" s="44">
        <v>7685</v>
      </c>
      <c r="F109" t="s">
        <v>8219</v>
      </c>
      <c r="G109" t="s">
        <v>8224</v>
      </c>
      <c r="H109" t="s">
        <v>8246</v>
      </c>
      <c r="I109">
        <v>1303688087</v>
      </c>
      <c r="J109" s="42">
        <f>(((I109/60)/60)/24)+DATE(1970,1,1)</f>
        <v>40657.982488425929</v>
      </c>
      <c r="K109">
        <v>1301787287</v>
      </c>
      <c r="L109" s="42">
        <f>(((K109/60)/60)/24)+DATE(1970,1,1)</f>
        <v>40635.982488425929</v>
      </c>
      <c r="M109" t="b">
        <v>0</v>
      </c>
      <c r="N109">
        <v>69</v>
      </c>
      <c r="O109" s="7">
        <f>AVERAGE(N109,E109)</f>
        <v>3877</v>
      </c>
      <c r="P109" t="b">
        <v>1</v>
      </c>
      <c r="R109" s="56">
        <f>E109/D109</f>
        <v>1.0246666666666666</v>
      </c>
      <c r="S109" t="s">
        <v>8303</v>
      </c>
      <c r="T109" s="6" t="str">
        <f>LEFT(S:S,FIND("/",S:S)-1)</f>
        <v>theater</v>
      </c>
      <c r="U109" s="6" t="str">
        <f>RIGHT(S:S,FIND("/",S:S) - 2)</f>
        <v>spaces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44">
        <v>1500</v>
      </c>
      <c r="E110" s="44">
        <v>3700</v>
      </c>
      <c r="F110" t="s">
        <v>8219</v>
      </c>
      <c r="G110" t="s">
        <v>8224</v>
      </c>
      <c r="H110" t="s">
        <v>8246</v>
      </c>
      <c r="I110">
        <v>1370011370</v>
      </c>
      <c r="J110" s="42">
        <f>(((I110/60)/60)/24)+DATE(1970,1,1)</f>
        <v>41425.613078703704</v>
      </c>
      <c r="K110">
        <v>1364827370</v>
      </c>
      <c r="L110" s="42">
        <f>(((K110/60)/60)/24)+DATE(1970,1,1)</f>
        <v>41365.613078703704</v>
      </c>
      <c r="M110" t="b">
        <v>0</v>
      </c>
      <c r="N110">
        <v>47</v>
      </c>
      <c r="O110" s="7">
        <f>AVERAGE(N110,E110)</f>
        <v>1873.5</v>
      </c>
      <c r="P110" t="b">
        <v>1</v>
      </c>
      <c r="R110" s="56">
        <f>E110/D110</f>
        <v>2.4666666666666668</v>
      </c>
      <c r="S110" t="s">
        <v>8268</v>
      </c>
      <c r="T110" s="6" t="str">
        <f>LEFT(S:S,FIND("/",S:S)-1)</f>
        <v>film &amp; video</v>
      </c>
      <c r="U110" s="6" t="str">
        <f>RIGHT(S:S,FIND("/",S:S) - 2)</f>
        <v>video/drama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44">
        <v>1000</v>
      </c>
      <c r="E111" s="44">
        <v>2195</v>
      </c>
      <c r="F111" t="s">
        <v>8219</v>
      </c>
      <c r="G111" t="s">
        <v>8224</v>
      </c>
      <c r="H111" t="s">
        <v>8246</v>
      </c>
      <c r="I111">
        <v>1298680630</v>
      </c>
      <c r="J111" s="42">
        <f>(((I111/60)/60)/24)+DATE(1970,1,1)</f>
        <v>40600.025810185187</v>
      </c>
      <c r="K111">
        <v>1296088630</v>
      </c>
      <c r="L111" s="42">
        <f>(((K111/60)/60)/24)+DATE(1970,1,1)</f>
        <v>40570.025810185187</v>
      </c>
      <c r="M111" t="b">
        <v>0</v>
      </c>
      <c r="N111">
        <v>47</v>
      </c>
      <c r="O111" s="7">
        <f>AVERAGE(N111,E111)</f>
        <v>1121</v>
      </c>
      <c r="P111" t="b">
        <v>1</v>
      </c>
      <c r="R111" s="56">
        <f>E111/D111</f>
        <v>2.1949999999999998</v>
      </c>
      <c r="S111" t="s">
        <v>8266</v>
      </c>
      <c r="T111" s="6" t="str">
        <f>LEFT(S:S,FIND("/",S:S)-1)</f>
        <v>film &amp; video</v>
      </c>
      <c r="U111" s="6" t="str">
        <f>RIGHT(S:S,FIND("/",S:S) - 2)</f>
        <v>ideo/shorts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44">
        <v>1300</v>
      </c>
      <c r="E112" s="44">
        <v>1700</v>
      </c>
      <c r="F112" t="s">
        <v>8219</v>
      </c>
      <c r="G112" t="s">
        <v>8224</v>
      </c>
      <c r="H112" t="s">
        <v>8246</v>
      </c>
      <c r="I112">
        <v>1384408740</v>
      </c>
      <c r="J112" s="42">
        <f>(((I112/60)/60)/24)+DATE(1970,1,1)</f>
        <v>41592.249305555553</v>
      </c>
      <c r="K112">
        <v>1381445253</v>
      </c>
      <c r="L112" s="42">
        <f>(((K112/60)/60)/24)+DATE(1970,1,1)</f>
        <v>41557.949687500004</v>
      </c>
      <c r="M112" t="b">
        <v>0</v>
      </c>
      <c r="N112">
        <v>26</v>
      </c>
      <c r="O112" s="7">
        <f>AVERAGE(N112,E112)</f>
        <v>863</v>
      </c>
      <c r="P112" t="b">
        <v>1</v>
      </c>
      <c r="R112" s="56">
        <f>E112/D112</f>
        <v>1.3076923076923077</v>
      </c>
      <c r="S112" t="s">
        <v>8271</v>
      </c>
      <c r="T112" s="6" t="str">
        <f>LEFT(S:S,FIND("/",S:S)-1)</f>
        <v>theater</v>
      </c>
      <c r="U112" s="6" t="str">
        <f>RIGHT(S:S,FIND("/",S:S) - 2)</f>
        <v>/plays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44">
        <v>3500</v>
      </c>
      <c r="E113" s="44">
        <v>5410</v>
      </c>
      <c r="F113" t="s">
        <v>8219</v>
      </c>
      <c r="G113" t="s">
        <v>8226</v>
      </c>
      <c r="H113" t="s">
        <v>8248</v>
      </c>
      <c r="I113">
        <v>1433059187</v>
      </c>
      <c r="J113" s="42">
        <f>(((I113/60)/60)/24)+DATE(1970,1,1)</f>
        <v>42155.333182870367</v>
      </c>
      <c r="K113">
        <v>1430467187</v>
      </c>
      <c r="L113" s="42">
        <f>(((K113/60)/60)/24)+DATE(1970,1,1)</f>
        <v>42125.333182870367</v>
      </c>
      <c r="M113" t="b">
        <v>0</v>
      </c>
      <c r="N113">
        <v>53</v>
      </c>
      <c r="O113" s="7">
        <f>AVERAGE(N113,E113)</f>
        <v>2731.5</v>
      </c>
      <c r="P113" t="b">
        <v>1</v>
      </c>
      <c r="R113" s="56">
        <f>E113/D113</f>
        <v>1.5457142857142858</v>
      </c>
      <c r="S113" t="s">
        <v>8279</v>
      </c>
      <c r="T113" s="6" t="str">
        <f>LEFT(S:S,FIND("/",S:S)-1)</f>
        <v>music</v>
      </c>
      <c r="U113" s="6" t="str">
        <f>RIGHT(S:S,FIND("/",S:S) - 2)</f>
        <v>rock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44">
        <v>5000</v>
      </c>
      <c r="E114" s="4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42">
        <f>(((I114/60)/60)/24)+DATE(1970,1,1)</f>
        <v>41742.083333333336</v>
      </c>
      <c r="K114">
        <v>1395277318</v>
      </c>
      <c r="L114" s="42">
        <f>(((K114/60)/60)/24)+DATE(1970,1,1)</f>
        <v>41718.043032407404</v>
      </c>
      <c r="M114" t="b">
        <v>0</v>
      </c>
      <c r="N114">
        <v>81</v>
      </c>
      <c r="O114" s="7">
        <f>AVERAGE(N114,E114)</f>
        <v>2640.5</v>
      </c>
      <c r="P114" t="b">
        <v>1</v>
      </c>
      <c r="R114" s="56">
        <f>E114/D114</f>
        <v>1.04</v>
      </c>
      <c r="S114" t="s">
        <v>8271</v>
      </c>
      <c r="T114" s="6" t="str">
        <f>LEFT(S:S,FIND("/",S:S)-1)</f>
        <v>theater</v>
      </c>
      <c r="U114" s="6" t="str">
        <f>RIGHT(S:S,FIND("/",S:S) - 2)</f>
        <v>/plays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44">
        <v>5000</v>
      </c>
      <c r="E115" s="44">
        <v>7050</v>
      </c>
      <c r="F115" t="s">
        <v>8219</v>
      </c>
      <c r="G115" t="s">
        <v>8224</v>
      </c>
      <c r="H115" t="s">
        <v>8246</v>
      </c>
      <c r="I115">
        <v>1312642800</v>
      </c>
      <c r="J115" s="42">
        <f>(((I115/60)/60)/24)+DATE(1970,1,1)</f>
        <v>40761.625</v>
      </c>
      <c r="K115">
        <v>1311963128</v>
      </c>
      <c r="L115" s="42">
        <f>(((K115/60)/60)/24)+DATE(1970,1,1)</f>
        <v>40753.758425925924</v>
      </c>
      <c r="M115" t="b">
        <v>0</v>
      </c>
      <c r="N115">
        <v>78</v>
      </c>
      <c r="O115" s="7">
        <f>AVERAGE(N115,E115)</f>
        <v>3564</v>
      </c>
      <c r="P115" t="b">
        <v>1</v>
      </c>
      <c r="R115" s="56">
        <f>E115/D115</f>
        <v>1.41</v>
      </c>
      <c r="S115" t="s">
        <v>8267</v>
      </c>
      <c r="T115" s="6" t="str">
        <f>LEFT(S:S,FIND("/",S:S)-1)</f>
        <v>film &amp; video</v>
      </c>
      <c r="U115" s="6" t="str">
        <f>RIGHT(S:S,FIND("/",S:S) - 2)</f>
        <v>nce fiction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44">
        <v>3000</v>
      </c>
      <c r="E116" s="44">
        <v>3100</v>
      </c>
      <c r="F116" t="s">
        <v>8219</v>
      </c>
      <c r="G116" t="s">
        <v>8224</v>
      </c>
      <c r="H116" t="s">
        <v>8246</v>
      </c>
      <c r="I116">
        <v>1326436488</v>
      </c>
      <c r="J116" s="42">
        <f>(((I116/60)/60)/24)+DATE(1970,1,1)</f>
        <v>40921.27416666667</v>
      </c>
      <c r="K116">
        <v>1321252488</v>
      </c>
      <c r="L116" s="42">
        <f>(((K116/60)/60)/24)+DATE(1970,1,1)</f>
        <v>40861.27416666667</v>
      </c>
      <c r="M116" t="b">
        <v>0</v>
      </c>
      <c r="N116">
        <v>35</v>
      </c>
      <c r="O116" s="7">
        <f>AVERAGE(N116,E116)</f>
        <v>1567.5</v>
      </c>
      <c r="P116" t="b">
        <v>1</v>
      </c>
      <c r="R116" s="56">
        <f>E116/D116</f>
        <v>1.0333333333333334</v>
      </c>
      <c r="S116" t="s">
        <v>8284</v>
      </c>
      <c r="T116" s="6" t="str">
        <f>LEFT(S:S,FIND("/",S:S)-1)</f>
        <v>food</v>
      </c>
      <c r="U116" s="6" t="str">
        <f>RIGHT(S:S,FIND("/",S:S) - 2)</f>
        <v>cks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44">
        <v>450</v>
      </c>
      <c r="E117" s="44">
        <v>632</v>
      </c>
      <c r="F117" t="s">
        <v>8219</v>
      </c>
      <c r="G117" t="s">
        <v>8224</v>
      </c>
      <c r="H117" t="s">
        <v>8246</v>
      </c>
      <c r="I117">
        <v>1328377444</v>
      </c>
      <c r="J117" s="42">
        <f>(((I117/60)/60)/24)+DATE(1970,1,1)</f>
        <v>40943.738935185182</v>
      </c>
      <c r="K117">
        <v>1326217444</v>
      </c>
      <c r="L117" s="42">
        <f>(((K117/60)/60)/24)+DATE(1970,1,1)</f>
        <v>40918.738935185182</v>
      </c>
      <c r="M117" t="b">
        <v>0</v>
      </c>
      <c r="N117">
        <v>22</v>
      </c>
      <c r="O117" s="7">
        <f>AVERAGE(N117,E117)</f>
        <v>327</v>
      </c>
      <c r="P117" t="b">
        <v>1</v>
      </c>
      <c r="R117" s="56">
        <f>E117/D117</f>
        <v>1.4044444444444444</v>
      </c>
      <c r="S117" t="s">
        <v>8272</v>
      </c>
      <c r="T117" s="6" t="str">
        <f>LEFT(S:S,FIND("/",S:S)-1)</f>
        <v>technology</v>
      </c>
      <c r="U117" s="6" t="str">
        <f>RIGHT(S:S,FIND("/",S:S) - 2)</f>
        <v>ology/web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44">
        <v>3500</v>
      </c>
      <c r="E118" s="44">
        <v>3978</v>
      </c>
      <c r="F118" t="s">
        <v>8219</v>
      </c>
      <c r="G118" t="s">
        <v>8224</v>
      </c>
      <c r="H118" t="s">
        <v>8246</v>
      </c>
      <c r="I118">
        <v>1302260155</v>
      </c>
      <c r="J118" s="42">
        <f>(((I118/60)/60)/24)+DATE(1970,1,1)</f>
        <v>40641.455497685187</v>
      </c>
      <c r="K118">
        <v>1298289355</v>
      </c>
      <c r="L118" s="42">
        <f>(((K118/60)/60)/24)+DATE(1970,1,1)</f>
        <v>40595.497164351851</v>
      </c>
      <c r="M118" t="b">
        <v>0</v>
      </c>
      <c r="N118">
        <v>57</v>
      </c>
      <c r="O118" s="7">
        <f>AVERAGE(N118,E118)</f>
        <v>2017.5</v>
      </c>
      <c r="P118" t="b">
        <v>1</v>
      </c>
      <c r="R118" s="56">
        <f>E118/D118</f>
        <v>1.1365714285714286</v>
      </c>
      <c r="S118" t="s">
        <v>8271</v>
      </c>
      <c r="T118" s="6" t="str">
        <f>LEFT(S:S,FIND("/",S:S)-1)</f>
        <v>theater</v>
      </c>
      <c r="U118" s="6" t="str">
        <f>RIGHT(S:S,FIND("/",S:S) - 2)</f>
        <v>/plays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44">
        <v>4500</v>
      </c>
      <c r="E119" s="44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42">
        <f>(((I119/60)/60)/24)+DATE(1970,1,1)</f>
        <v>40338.791666666664</v>
      </c>
      <c r="K119">
        <v>1268337744</v>
      </c>
      <c r="L119" s="42">
        <f>(((K119/60)/60)/24)+DATE(1970,1,1)</f>
        <v>40248.834999999999</v>
      </c>
      <c r="M119" t="b">
        <v>0</v>
      </c>
      <c r="N119">
        <v>27</v>
      </c>
      <c r="O119" s="7">
        <f>AVERAGE(N119,E119)</f>
        <v>2274.61</v>
      </c>
      <c r="P119" t="b">
        <v>1</v>
      </c>
      <c r="R119" s="56">
        <f>E119/D119</f>
        <v>1.0049377777777779</v>
      </c>
      <c r="S119" t="s">
        <v>8294</v>
      </c>
      <c r="T119" s="6" t="str">
        <f>LEFT(S:S,FIND("/",S:S)-1)</f>
        <v>technology</v>
      </c>
      <c r="U119" s="6" t="str">
        <f>RIGHT(S:S,FIND("/",S:S) - 2)</f>
        <v>y/gadgets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44">
        <v>5000</v>
      </c>
      <c r="E120" s="44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42">
        <f>(((I120/60)/60)/24)+DATE(1970,1,1)</f>
        <v>40753.053657407407</v>
      </c>
      <c r="K120">
        <v>1309310236</v>
      </c>
      <c r="L120" s="42">
        <f>(((K120/60)/60)/24)+DATE(1970,1,1)</f>
        <v>40723.053657407407</v>
      </c>
      <c r="M120" t="b">
        <v>0</v>
      </c>
      <c r="N120">
        <v>39</v>
      </c>
      <c r="O120" s="7">
        <f>AVERAGE(N120,E120)</f>
        <v>2845.29</v>
      </c>
      <c r="P120" t="b">
        <v>1</v>
      </c>
      <c r="R120" s="56">
        <f>E120/D120</f>
        <v>1.1303159999999999</v>
      </c>
      <c r="S120" t="s">
        <v>8271</v>
      </c>
      <c r="T120" s="6" t="str">
        <f>LEFT(S:S,FIND("/",S:S)-1)</f>
        <v>theater</v>
      </c>
      <c r="U120" s="6" t="str">
        <f>RIGHT(S:S,FIND("/",S:S) - 2)</f>
        <v>/plays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44">
        <v>3250</v>
      </c>
      <c r="E121" s="44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42">
        <f>(((I121/60)/60)/24)+DATE(1970,1,1)</f>
        <v>40768.958333333336</v>
      </c>
      <c r="K121">
        <v>1310693986</v>
      </c>
      <c r="L121" s="42">
        <f>(((K121/60)/60)/24)+DATE(1970,1,1)</f>
        <v>40739.069282407407</v>
      </c>
      <c r="M121" t="b">
        <v>0</v>
      </c>
      <c r="N121">
        <v>37</v>
      </c>
      <c r="O121" s="7">
        <f>AVERAGE(N121,E121)</f>
        <v>1717.55</v>
      </c>
      <c r="P121" t="b">
        <v>1</v>
      </c>
      <c r="R121" s="56">
        <f>E121/D121</f>
        <v>1.0455692307692308</v>
      </c>
      <c r="S121" t="s">
        <v>8271</v>
      </c>
      <c r="T121" s="6" t="str">
        <f>LEFT(S:S,FIND("/",S:S)-1)</f>
        <v>theater</v>
      </c>
      <c r="U121" s="6" t="str">
        <f>RIGHT(S:S,FIND("/",S:S) - 2)</f>
        <v>/plays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44">
        <v>70000</v>
      </c>
      <c r="E122" s="44">
        <v>10</v>
      </c>
      <c r="F122" t="s">
        <v>8220</v>
      </c>
      <c r="G122" t="s">
        <v>8231</v>
      </c>
      <c r="H122" t="s">
        <v>8252</v>
      </c>
      <c r="I122">
        <v>1475457107</v>
      </c>
      <c r="J122" s="42">
        <f>(((I122/60)/60)/24)+DATE(1970,1,1)</f>
        <v>42646.049849537041</v>
      </c>
      <c r="K122">
        <v>1472865107</v>
      </c>
      <c r="L122" s="42">
        <f>(((K122/60)/60)/24)+DATE(1970,1,1)</f>
        <v>42616.049849537041</v>
      </c>
      <c r="M122" t="b">
        <v>0</v>
      </c>
      <c r="N122">
        <v>1</v>
      </c>
      <c r="O122" s="7">
        <f>AVERAGE(N122,E122)</f>
        <v>5.5</v>
      </c>
      <c r="P122" t="b">
        <v>0</v>
      </c>
      <c r="R122" s="56">
        <f>E122/D122</f>
        <v>1.4285714285714287E-4</v>
      </c>
      <c r="S122" t="s">
        <v>8271</v>
      </c>
      <c r="T122" s="6" t="str">
        <f>LEFT(S:S,FIND("/",S:S)-1)</f>
        <v>theater</v>
      </c>
      <c r="U122" s="6" t="str">
        <f>RIGHT(S:S,FIND("/",S:S) - 2)</f>
        <v>/plays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44">
        <v>3000</v>
      </c>
      <c r="E123" s="44">
        <v>1</v>
      </c>
      <c r="F123" t="s">
        <v>8220</v>
      </c>
      <c r="G123" t="s">
        <v>8224</v>
      </c>
      <c r="H123" t="s">
        <v>8246</v>
      </c>
      <c r="I123">
        <v>1429352160</v>
      </c>
      <c r="J123" s="42">
        <f>(((I123/60)/60)/24)+DATE(1970,1,1)</f>
        <v>42112.427777777775</v>
      </c>
      <c r="K123">
        <v>1427993710</v>
      </c>
      <c r="L123" s="42">
        <f>(((K123/60)/60)/24)+DATE(1970,1,1)</f>
        <v>42096.704976851848</v>
      </c>
      <c r="M123" t="b">
        <v>0</v>
      </c>
      <c r="N123">
        <v>1</v>
      </c>
      <c r="O123" s="7">
        <f>AVERAGE(N123,E123)</f>
        <v>1</v>
      </c>
      <c r="P123" t="b">
        <v>0</v>
      </c>
      <c r="R123" s="56">
        <f>E123/D123</f>
        <v>3.3333333333333332E-4</v>
      </c>
      <c r="S123" t="s">
        <v>8271</v>
      </c>
      <c r="T123" s="6" t="str">
        <f>LEFT(S:S,FIND("/",S:S)-1)</f>
        <v>theater</v>
      </c>
      <c r="U123" s="6" t="str">
        <f>RIGHT(S:S,FIND("/",S:S) - 2)</f>
        <v>/plays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44">
        <v>100000000</v>
      </c>
      <c r="E124" s="44">
        <v>0</v>
      </c>
      <c r="F124" t="s">
        <v>8220</v>
      </c>
      <c r="G124" t="s">
        <v>8224</v>
      </c>
      <c r="H124" t="s">
        <v>8246</v>
      </c>
      <c r="I124">
        <v>1476094907</v>
      </c>
      <c r="J124" s="42">
        <f>(((I124/60)/60)/24)+DATE(1970,1,1)</f>
        <v>42653.431793981479</v>
      </c>
      <c r="K124">
        <v>1470910907</v>
      </c>
      <c r="L124" s="42">
        <f>(((K124/60)/60)/24)+DATE(1970,1,1)</f>
        <v>42593.431793981479</v>
      </c>
      <c r="M124" t="b">
        <v>0</v>
      </c>
      <c r="N124">
        <v>0</v>
      </c>
      <c r="O124" s="7">
        <f>AVERAGE(N124,E124)</f>
        <v>0</v>
      </c>
      <c r="P124" t="b">
        <v>0</v>
      </c>
      <c r="R124" s="56">
        <f>E124/D124</f>
        <v>0</v>
      </c>
      <c r="S124" t="s">
        <v>8276</v>
      </c>
      <c r="T124" s="6" t="str">
        <f>LEFT(S:S,FIND("/",S:S)-1)</f>
        <v>music</v>
      </c>
      <c r="U124" s="6" t="str">
        <f>RIGHT(S:S,FIND("/",S:S) - 2)</f>
        <v>rock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44">
        <v>55000</v>
      </c>
      <c r="E125" s="44">
        <v>151</v>
      </c>
      <c r="F125" t="s">
        <v>8220</v>
      </c>
      <c r="G125" t="s">
        <v>8224</v>
      </c>
      <c r="H125" t="s">
        <v>8246</v>
      </c>
      <c r="I125">
        <v>1414533600</v>
      </c>
      <c r="J125" s="42">
        <f>(((I125/60)/60)/24)+DATE(1970,1,1)</f>
        <v>41940.916666666664</v>
      </c>
      <c r="K125">
        <v>1411411564</v>
      </c>
      <c r="L125" s="42">
        <f>(((K125/60)/60)/24)+DATE(1970,1,1)</f>
        <v>41904.781990740739</v>
      </c>
      <c r="M125" t="b">
        <v>0</v>
      </c>
      <c r="N125">
        <v>6</v>
      </c>
      <c r="O125" s="7">
        <f>AVERAGE(N125,E125)</f>
        <v>78.5</v>
      </c>
      <c r="P125" t="b">
        <v>0</v>
      </c>
      <c r="R125" s="56">
        <f>E125/D125</f>
        <v>2.7454545454545453E-3</v>
      </c>
      <c r="S125" t="s">
        <v>8276</v>
      </c>
      <c r="T125" s="6" t="str">
        <f>LEFT(S:S,FIND("/",S:S)-1)</f>
        <v>music</v>
      </c>
      <c r="U125" s="6" t="str">
        <f>RIGHT(S:S,FIND("/",S:S) - 2)</f>
        <v>rock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44">
        <v>4000</v>
      </c>
      <c r="E126" s="44">
        <v>0</v>
      </c>
      <c r="F126" t="s">
        <v>8220</v>
      </c>
      <c r="G126" t="s">
        <v>8224</v>
      </c>
      <c r="H126" t="s">
        <v>8246</v>
      </c>
      <c r="I126">
        <v>1431728242</v>
      </c>
      <c r="J126" s="42">
        <f>(((I126/60)/60)/24)+DATE(1970,1,1)</f>
        <v>42139.928726851853</v>
      </c>
      <c r="K126">
        <v>1429568242</v>
      </c>
      <c r="L126" s="42">
        <f>(((K126/60)/60)/24)+DATE(1970,1,1)</f>
        <v>42114.928726851853</v>
      </c>
      <c r="M126" t="b">
        <v>0</v>
      </c>
      <c r="N126">
        <v>0</v>
      </c>
      <c r="O126" s="7">
        <f>AVERAGE(N126,E126)</f>
        <v>0</v>
      </c>
      <c r="P126" t="b">
        <v>0</v>
      </c>
      <c r="R126" s="56">
        <f>E126/D126</f>
        <v>0</v>
      </c>
      <c r="S126" t="s">
        <v>8271</v>
      </c>
      <c r="T126" s="6" t="str">
        <f>LEFT(S:S,FIND("/",S:S)-1)</f>
        <v>theater</v>
      </c>
      <c r="U126" s="6" t="str">
        <f>RIGHT(S:S,FIND("/",S:S) - 2)</f>
        <v>/plays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44">
        <v>500</v>
      </c>
      <c r="E127" s="44">
        <v>70</v>
      </c>
      <c r="F127" t="s">
        <v>8220</v>
      </c>
      <c r="G127" t="s">
        <v>8229</v>
      </c>
      <c r="H127" t="s">
        <v>8251</v>
      </c>
      <c r="I127">
        <v>1486165880</v>
      </c>
      <c r="J127" s="42">
        <f>(((I127/60)/60)/24)+DATE(1970,1,1)</f>
        <v>42769.993981481486</v>
      </c>
      <c r="K127">
        <v>1480981880</v>
      </c>
      <c r="L127" s="42">
        <f>(((K127/60)/60)/24)+DATE(1970,1,1)</f>
        <v>42709.993981481486</v>
      </c>
      <c r="M127" t="b">
        <v>0</v>
      </c>
      <c r="N127">
        <v>6</v>
      </c>
      <c r="O127" s="7">
        <f>AVERAGE(N127,E127)</f>
        <v>38</v>
      </c>
      <c r="P127" t="b">
        <v>0</v>
      </c>
      <c r="R127" s="56">
        <f>E127/D127</f>
        <v>0.14000000000000001</v>
      </c>
      <c r="S127" t="s">
        <v>8271</v>
      </c>
      <c r="T127" s="6" t="str">
        <f>LEFT(S:S,FIND("/",S:S)-1)</f>
        <v>theater</v>
      </c>
      <c r="U127" s="6" t="str">
        <f>RIGHT(S:S,FIND("/",S:S) - 2)</f>
        <v>/plays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44">
        <v>25000</v>
      </c>
      <c r="E128" s="44">
        <v>1387</v>
      </c>
      <c r="F128" t="s">
        <v>8220</v>
      </c>
      <c r="G128" t="s">
        <v>8224</v>
      </c>
      <c r="H128" t="s">
        <v>8246</v>
      </c>
      <c r="I128">
        <v>1433988000</v>
      </c>
      <c r="J128" s="42">
        <f>(((I128/60)/60)/24)+DATE(1970,1,1)</f>
        <v>42166.083333333328</v>
      </c>
      <c r="K128">
        <v>1431353337</v>
      </c>
      <c r="L128" s="42">
        <f>(((K128/60)/60)/24)+DATE(1970,1,1)</f>
        <v>42135.589548611111</v>
      </c>
      <c r="M128" t="b">
        <v>0</v>
      </c>
      <c r="N128">
        <v>13</v>
      </c>
      <c r="O128" s="7">
        <f>AVERAGE(N128,E128)</f>
        <v>700</v>
      </c>
      <c r="P128" t="b">
        <v>0</v>
      </c>
      <c r="R128" s="56">
        <f>E128/D128</f>
        <v>5.5480000000000002E-2</v>
      </c>
      <c r="S128" t="s">
        <v>8304</v>
      </c>
      <c r="T128" s="6" t="str">
        <f>LEFT(S:S,FIND("/",S:S)-1)</f>
        <v>publishing</v>
      </c>
      <c r="U128" s="6" t="str">
        <f>RIGHT(S:S,FIND("/",S:S) - 2)</f>
        <v>n's books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44">
        <v>8000</v>
      </c>
      <c r="E129" s="44">
        <v>190</v>
      </c>
      <c r="F129" t="s">
        <v>8220</v>
      </c>
      <c r="G129" t="s">
        <v>8224</v>
      </c>
      <c r="H129" t="s">
        <v>8246</v>
      </c>
      <c r="I129">
        <v>1428069541</v>
      </c>
      <c r="J129" s="42">
        <f>(((I129/60)/60)/24)+DATE(1970,1,1)</f>
        <v>42097.582650462966</v>
      </c>
      <c r="K129">
        <v>1425481141</v>
      </c>
      <c r="L129" s="42">
        <f>(((K129/60)/60)/24)+DATE(1970,1,1)</f>
        <v>42067.62431712963</v>
      </c>
      <c r="M129" t="b">
        <v>0</v>
      </c>
      <c r="N129">
        <v>4</v>
      </c>
      <c r="O129" s="7">
        <f>AVERAGE(N129,E129)</f>
        <v>97</v>
      </c>
      <c r="P129" t="b">
        <v>0</v>
      </c>
      <c r="R129" s="56">
        <f>E129/D129</f>
        <v>2.375E-2</v>
      </c>
      <c r="S129" t="s">
        <v>8271</v>
      </c>
      <c r="T129" s="6" t="str">
        <f>LEFT(S:S,FIND("/",S:S)-1)</f>
        <v>theater</v>
      </c>
      <c r="U129" s="6" t="str">
        <f>RIGHT(S:S,FIND("/",S:S) - 2)</f>
        <v>/plays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44">
        <v>100000</v>
      </c>
      <c r="E130" s="44">
        <v>1867</v>
      </c>
      <c r="F130" t="s">
        <v>8220</v>
      </c>
      <c r="G130" t="s">
        <v>8224</v>
      </c>
      <c r="H130" t="s">
        <v>8246</v>
      </c>
      <c r="I130">
        <v>1476941293</v>
      </c>
      <c r="J130" s="42">
        <f>(((I130/60)/60)/24)+DATE(1970,1,1)</f>
        <v>42663.22792824074</v>
      </c>
      <c r="K130">
        <v>1473917293</v>
      </c>
      <c r="L130" s="42">
        <f>(((K130/60)/60)/24)+DATE(1970,1,1)</f>
        <v>42628.22792824074</v>
      </c>
      <c r="M130" t="b">
        <v>0</v>
      </c>
      <c r="N130">
        <v>6</v>
      </c>
      <c r="O130" s="7">
        <f>AVERAGE(N130,E130)</f>
        <v>936.5</v>
      </c>
      <c r="P130" t="b">
        <v>0</v>
      </c>
      <c r="R130" s="56">
        <f>E130/D130</f>
        <v>1.8669999999999999E-2</v>
      </c>
      <c r="S130" t="s">
        <v>8282</v>
      </c>
      <c r="T130" s="6" t="str">
        <f>LEFT(S:S,FIND("/",S:S)-1)</f>
        <v>games</v>
      </c>
      <c r="U130" s="6" t="str">
        <f>RIGHT(S:S,FIND("/",S:S) - 2)</f>
        <v>ames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44">
        <v>20000</v>
      </c>
      <c r="E131" s="44">
        <v>0</v>
      </c>
      <c r="F131" t="s">
        <v>8220</v>
      </c>
      <c r="G131" t="s">
        <v>8224</v>
      </c>
      <c r="H131" t="s">
        <v>8246</v>
      </c>
      <c r="I131">
        <v>1414708183</v>
      </c>
      <c r="J131" s="42">
        <f>(((I131/60)/60)/24)+DATE(1970,1,1)</f>
        <v>41942.937303240738</v>
      </c>
      <c r="K131">
        <v>1409524183</v>
      </c>
      <c r="L131" s="42">
        <f>(((K131/60)/60)/24)+DATE(1970,1,1)</f>
        <v>41882.937303240738</v>
      </c>
      <c r="M131" t="b">
        <v>0</v>
      </c>
      <c r="N131">
        <v>0</v>
      </c>
      <c r="O131" s="7">
        <f>AVERAGE(N131,E131)</f>
        <v>0</v>
      </c>
      <c r="P131" t="b">
        <v>0</v>
      </c>
      <c r="R131" s="56">
        <f>E131/D131</f>
        <v>0</v>
      </c>
      <c r="S131" t="s">
        <v>8283</v>
      </c>
      <c r="T131" s="6" t="str">
        <f>LEFT(S:S,FIND("/",S:S)-1)</f>
        <v>games</v>
      </c>
      <c r="U131" s="6" t="str">
        <f>RIGHT(S:S,FIND("/",S:S) - 2)</f>
        <v>ames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44">
        <v>600</v>
      </c>
      <c r="E132" s="44">
        <v>0</v>
      </c>
      <c r="F132" t="s">
        <v>8220</v>
      </c>
      <c r="G132" t="s">
        <v>8225</v>
      </c>
      <c r="H132" t="s">
        <v>8247</v>
      </c>
      <c r="I132">
        <v>1402949760</v>
      </c>
      <c r="J132" s="42">
        <f>(((I132/60)/60)/24)+DATE(1970,1,1)</f>
        <v>41806.844444444447</v>
      </c>
      <c r="K132">
        <v>1400536692</v>
      </c>
      <c r="L132" s="42">
        <f>(((K132/60)/60)/24)+DATE(1970,1,1)</f>
        <v>41778.915416666663</v>
      </c>
      <c r="M132" t="b">
        <v>0</v>
      </c>
      <c r="N132">
        <v>0</v>
      </c>
      <c r="O132" s="7">
        <f>AVERAGE(N132,E132)</f>
        <v>0</v>
      </c>
      <c r="P132" t="b">
        <v>0</v>
      </c>
      <c r="R132" s="56">
        <f>E132/D132</f>
        <v>0</v>
      </c>
      <c r="S132" t="s">
        <v>8279</v>
      </c>
      <c r="T132" s="6" t="str">
        <f>LEFT(S:S,FIND("/",S:S)-1)</f>
        <v>music</v>
      </c>
      <c r="U132" s="6" t="str">
        <f>RIGHT(S:S,FIND("/",S:S) - 2)</f>
        <v>rock</v>
      </c>
    </row>
    <row r="133" spans="1:21" x14ac:dyDescent="0.25">
      <c r="A133">
        <v>131</v>
      </c>
      <c r="B133" s="3" t="s">
        <v>133</v>
      </c>
      <c r="C133" s="3" t="s">
        <v>4242</v>
      </c>
      <c r="D133" s="44">
        <v>1200</v>
      </c>
      <c r="E133" s="44">
        <v>0</v>
      </c>
      <c r="F133" t="s">
        <v>8220</v>
      </c>
      <c r="G133" t="s">
        <v>8224</v>
      </c>
      <c r="H133" t="s">
        <v>8246</v>
      </c>
      <c r="I133">
        <v>1467763200</v>
      </c>
      <c r="J133" s="42">
        <f>(((I133/60)/60)/24)+DATE(1970,1,1)</f>
        <v>42557</v>
      </c>
      <c r="K133">
        <v>1466453161</v>
      </c>
      <c r="L133" s="42">
        <f>(((K133/60)/60)/24)+DATE(1970,1,1)</f>
        <v>42541.837511574078</v>
      </c>
      <c r="M133" t="b">
        <v>0</v>
      </c>
      <c r="N133">
        <v>0</v>
      </c>
      <c r="O133" s="7">
        <f>AVERAGE(N133,E133)</f>
        <v>0</v>
      </c>
      <c r="P133" t="b">
        <v>0</v>
      </c>
      <c r="R133" s="56">
        <f>E133/D133</f>
        <v>0</v>
      </c>
      <c r="S133" t="s">
        <v>8273</v>
      </c>
      <c r="T133" s="6" t="str">
        <f>LEFT(S:S,FIND("/",S:S)-1)</f>
        <v>technology</v>
      </c>
      <c r="U133" s="6" t="str">
        <f>RIGHT(S:S,FIND("/",S:S) - 2)</f>
        <v>wearables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44">
        <v>80000</v>
      </c>
      <c r="E134" s="4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42">
        <f>(((I134/60)/60)/24)+DATE(1970,1,1)</f>
        <v>41950.854247685187</v>
      </c>
      <c r="K134">
        <v>1411500607</v>
      </c>
      <c r="L134" s="42">
        <f>(((K134/60)/60)/24)+DATE(1970,1,1)</f>
        <v>41905.812581018516</v>
      </c>
      <c r="M134" t="b">
        <v>0</v>
      </c>
      <c r="N134">
        <v>81</v>
      </c>
      <c r="O134" s="7">
        <f>AVERAGE(N134,E134)</f>
        <v>3868</v>
      </c>
      <c r="P134" t="b">
        <v>0</v>
      </c>
      <c r="R134" s="56">
        <f>E134/D134</f>
        <v>9.5687499999999995E-2</v>
      </c>
      <c r="S134" t="s">
        <v>8271</v>
      </c>
      <c r="T134" s="6" t="str">
        <f>LEFT(S:S,FIND("/",S:S)-1)</f>
        <v>theater</v>
      </c>
      <c r="U134" s="6" t="str">
        <f>RIGHT(S:S,FIND("/",S:S) - 2)</f>
        <v>/plays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44">
        <v>71764</v>
      </c>
      <c r="E135" s="44">
        <v>0</v>
      </c>
      <c r="F135" t="s">
        <v>8220</v>
      </c>
      <c r="G135" t="s">
        <v>8224</v>
      </c>
      <c r="H135" t="s">
        <v>8246</v>
      </c>
      <c r="I135">
        <v>1464715860</v>
      </c>
      <c r="J135" s="42">
        <f>(((I135/60)/60)/24)+DATE(1970,1,1)</f>
        <v>42521.729861111111</v>
      </c>
      <c r="K135">
        <v>1462130584</v>
      </c>
      <c r="L135" s="42">
        <f>(((K135/60)/60)/24)+DATE(1970,1,1)</f>
        <v>42491.80768518518</v>
      </c>
      <c r="M135" t="b">
        <v>0</v>
      </c>
      <c r="N135">
        <v>0</v>
      </c>
      <c r="O135" s="7">
        <f>AVERAGE(N135,E135)</f>
        <v>0</v>
      </c>
      <c r="P135" t="b">
        <v>0</v>
      </c>
      <c r="R135" s="56">
        <f>E135/D135</f>
        <v>0</v>
      </c>
      <c r="S135" t="s">
        <v>8279</v>
      </c>
      <c r="T135" s="6" t="str">
        <f>LEFT(S:S,FIND("/",S:S)-1)</f>
        <v>music</v>
      </c>
      <c r="U135" s="6" t="str">
        <f>RIGHT(S:S,FIND("/",S:S) - 2)</f>
        <v>rock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44">
        <v>5000</v>
      </c>
      <c r="E136" s="44">
        <v>0</v>
      </c>
      <c r="F136" t="s">
        <v>8220</v>
      </c>
      <c r="G136" t="s">
        <v>8224</v>
      </c>
      <c r="H136" t="s">
        <v>8246</v>
      </c>
      <c r="I136">
        <v>1441386000</v>
      </c>
      <c r="J136" s="42">
        <f>(((I136/60)/60)/24)+DATE(1970,1,1)</f>
        <v>42251.708333333328</v>
      </c>
      <c r="K136">
        <v>1438811418</v>
      </c>
      <c r="L136" s="42">
        <f>(((K136/60)/60)/24)+DATE(1970,1,1)</f>
        <v>42221.909930555557</v>
      </c>
      <c r="M136" t="b">
        <v>0</v>
      </c>
      <c r="N136">
        <v>0</v>
      </c>
      <c r="O136" s="7">
        <f>AVERAGE(N136,E136)</f>
        <v>0</v>
      </c>
      <c r="P136" t="b">
        <v>0</v>
      </c>
      <c r="R136" s="56">
        <f>E136/D136</f>
        <v>0</v>
      </c>
      <c r="S136" t="s">
        <v>8276</v>
      </c>
      <c r="T136" s="6" t="str">
        <f>LEFT(S:S,FIND("/",S:S)-1)</f>
        <v>music</v>
      </c>
      <c r="U136" s="6" t="str">
        <f>RIGHT(S:S,FIND("/",S:S) - 2)</f>
        <v>rock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44">
        <v>3000</v>
      </c>
      <c r="E137" s="44">
        <v>403</v>
      </c>
      <c r="F137" t="s">
        <v>8220</v>
      </c>
      <c r="G137" t="s">
        <v>8224</v>
      </c>
      <c r="H137" t="s">
        <v>8246</v>
      </c>
      <c r="I137">
        <v>1404241200</v>
      </c>
      <c r="J137" s="42">
        <f>(((I137/60)/60)/24)+DATE(1970,1,1)</f>
        <v>41821.791666666664</v>
      </c>
      <c r="K137">
        <v>1401354597</v>
      </c>
      <c r="L137" s="42">
        <f>(((K137/60)/60)/24)+DATE(1970,1,1)</f>
        <v>41788.381909722222</v>
      </c>
      <c r="M137" t="b">
        <v>0</v>
      </c>
      <c r="N137">
        <v>5</v>
      </c>
      <c r="O137" s="7">
        <f>AVERAGE(N137,E137)</f>
        <v>204</v>
      </c>
      <c r="P137" t="b">
        <v>0</v>
      </c>
      <c r="R137" s="56">
        <f>E137/D137</f>
        <v>0.13433333333333333</v>
      </c>
      <c r="S137" t="s">
        <v>8276</v>
      </c>
      <c r="T137" s="6" t="str">
        <f>LEFT(S:S,FIND("/",S:S)-1)</f>
        <v>music</v>
      </c>
      <c r="U137" s="6" t="str">
        <f>RIGHT(S:S,FIND("/",S:S) - 2)</f>
        <v>rock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44">
        <v>3000</v>
      </c>
      <c r="E138" s="44">
        <v>0</v>
      </c>
      <c r="F138" t="s">
        <v>8220</v>
      </c>
      <c r="G138" t="s">
        <v>8224</v>
      </c>
      <c r="H138" t="s">
        <v>8246</v>
      </c>
      <c r="I138">
        <v>1431771360</v>
      </c>
      <c r="J138" s="42">
        <f>(((I138/60)/60)/24)+DATE(1970,1,1)</f>
        <v>42140.427777777775</v>
      </c>
      <c r="K138">
        <v>1427968234</v>
      </c>
      <c r="L138" s="42">
        <f>(((K138/60)/60)/24)+DATE(1970,1,1)</f>
        <v>42096.410115740742</v>
      </c>
      <c r="M138" t="b">
        <v>0</v>
      </c>
      <c r="N138">
        <v>0</v>
      </c>
      <c r="O138" s="7">
        <f>AVERAGE(N138,E138)</f>
        <v>0</v>
      </c>
      <c r="P138" t="b">
        <v>0</v>
      </c>
      <c r="R138" s="56">
        <f>E138/D138</f>
        <v>0</v>
      </c>
      <c r="S138" t="s">
        <v>8275</v>
      </c>
      <c r="T138" s="6" t="str">
        <f>LEFT(S:S,FIND("/",S:S)-1)</f>
        <v>publishing</v>
      </c>
      <c r="U138" s="6" t="str">
        <f>RIGHT(S:S,FIND("/",S:S) - 2)</f>
        <v>g/fiction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44">
        <v>55000</v>
      </c>
      <c r="E139" s="44">
        <v>0</v>
      </c>
      <c r="F139" t="s">
        <v>8220</v>
      </c>
      <c r="G139" t="s">
        <v>8232</v>
      </c>
      <c r="H139" t="s">
        <v>8253</v>
      </c>
      <c r="I139">
        <v>1444657593</v>
      </c>
      <c r="J139" s="42">
        <f>(((I139/60)/60)/24)+DATE(1970,1,1)</f>
        <v>42289.573993055557</v>
      </c>
      <c r="K139">
        <v>1440337593</v>
      </c>
      <c r="L139" s="42">
        <f>(((K139/60)/60)/24)+DATE(1970,1,1)</f>
        <v>42239.573993055557</v>
      </c>
      <c r="M139" t="b">
        <v>0</v>
      </c>
      <c r="N139">
        <v>0</v>
      </c>
      <c r="O139" s="7">
        <f>AVERAGE(N139,E139)</f>
        <v>0</v>
      </c>
      <c r="P139" t="b">
        <v>0</v>
      </c>
      <c r="R139" s="56">
        <f>E139/D139</f>
        <v>0</v>
      </c>
      <c r="S139" t="s">
        <v>8301</v>
      </c>
      <c r="T139" s="6" t="str">
        <f>LEFT(S:S,FIND("/",S:S)-1)</f>
        <v>technology</v>
      </c>
      <c r="U139" s="6" t="str">
        <f>RIGHT(S:S,FIND("/",S:S) - 2)</f>
        <v>ploration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44">
        <v>150000</v>
      </c>
      <c r="E140" s="44">
        <v>4712</v>
      </c>
      <c r="F140" t="s">
        <v>8220</v>
      </c>
      <c r="G140" t="s">
        <v>8224</v>
      </c>
      <c r="H140" t="s">
        <v>8246</v>
      </c>
      <c r="I140">
        <v>1438405140</v>
      </c>
      <c r="J140" s="42">
        <f>(((I140/60)/60)/24)+DATE(1970,1,1)</f>
        <v>42217.207638888889</v>
      </c>
      <c r="K140">
        <v>1435731041</v>
      </c>
      <c r="L140" s="42">
        <f>(((K140/60)/60)/24)+DATE(1970,1,1)</f>
        <v>42186.257418981477</v>
      </c>
      <c r="M140" t="b">
        <v>0</v>
      </c>
      <c r="N140">
        <v>58</v>
      </c>
      <c r="O140" s="7">
        <f>AVERAGE(N140,E140)</f>
        <v>2385</v>
      </c>
      <c r="P140" t="b">
        <v>0</v>
      </c>
      <c r="R140" s="56">
        <f>E140/D140</f>
        <v>3.1413333333333335E-2</v>
      </c>
      <c r="S140" t="s">
        <v>8286</v>
      </c>
      <c r="T140" s="6" t="str">
        <f>LEFT(S:S,FIND("/",S:S)-1)</f>
        <v>music</v>
      </c>
      <c r="U140" s="6" t="str">
        <f>RIGHT(S:S,FIND("/",S:S) - 2)</f>
        <v>usic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44">
        <v>500</v>
      </c>
      <c r="E141" s="44">
        <v>500</v>
      </c>
      <c r="F141" t="s">
        <v>8220</v>
      </c>
      <c r="G141" t="s">
        <v>8224</v>
      </c>
      <c r="H141" t="s">
        <v>8246</v>
      </c>
      <c r="I141">
        <v>1436738772</v>
      </c>
      <c r="J141" s="42">
        <f>(((I141/60)/60)/24)+DATE(1970,1,1)</f>
        <v>42197.920972222222</v>
      </c>
      <c r="K141">
        <v>1435874772</v>
      </c>
      <c r="L141" s="42">
        <f>(((K141/60)/60)/24)+DATE(1970,1,1)</f>
        <v>42187.920972222222</v>
      </c>
      <c r="M141" t="b">
        <v>0</v>
      </c>
      <c r="N141">
        <v>1</v>
      </c>
      <c r="O141" s="7">
        <f>AVERAGE(N141,E141)</f>
        <v>250.5</v>
      </c>
      <c r="P141" t="b">
        <v>0</v>
      </c>
      <c r="R141" s="56">
        <f>E141/D141</f>
        <v>1</v>
      </c>
      <c r="S141" t="s">
        <v>8270</v>
      </c>
      <c r="T141" s="6" t="str">
        <f>LEFT(S:S,FIND("/",S:S)-1)</f>
        <v>film &amp; video</v>
      </c>
      <c r="U141" s="6" t="str">
        <f>RIGHT(S:S,FIND("/",S:S) - 2)</f>
        <v>o/animation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44">
        <v>200000</v>
      </c>
      <c r="E142" s="44">
        <v>0</v>
      </c>
      <c r="F142" t="s">
        <v>8220</v>
      </c>
      <c r="G142" t="s">
        <v>8224</v>
      </c>
      <c r="H142" t="s">
        <v>8246</v>
      </c>
      <c r="I142">
        <v>1426823132</v>
      </c>
      <c r="J142" s="42">
        <f>(((I142/60)/60)/24)+DATE(1970,1,1)</f>
        <v>42083.15662037037</v>
      </c>
      <c r="K142">
        <v>1424234732</v>
      </c>
      <c r="L142" s="42">
        <f>(((K142/60)/60)/24)+DATE(1970,1,1)</f>
        <v>42053.198287037041</v>
      </c>
      <c r="M142" t="b">
        <v>0</v>
      </c>
      <c r="N142">
        <v>0</v>
      </c>
      <c r="O142" s="7">
        <f>AVERAGE(N142,E142)</f>
        <v>0</v>
      </c>
      <c r="P142" t="b">
        <v>0</v>
      </c>
      <c r="R142" s="56">
        <f>E142/D142</f>
        <v>0</v>
      </c>
      <c r="S142" t="s">
        <v>8301</v>
      </c>
      <c r="T142" s="6" t="str">
        <f>LEFT(S:S,FIND("/",S:S)-1)</f>
        <v>technology</v>
      </c>
      <c r="U142" s="6" t="str">
        <f>RIGHT(S:S,FIND("/",S:S) - 2)</f>
        <v>ploration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44">
        <v>12000</v>
      </c>
      <c r="E143" s="44">
        <v>1293</v>
      </c>
      <c r="F143" t="s">
        <v>8220</v>
      </c>
      <c r="G143" t="s">
        <v>8224</v>
      </c>
      <c r="H143" t="s">
        <v>8246</v>
      </c>
      <c r="I143">
        <v>1433043623</v>
      </c>
      <c r="J143" s="42">
        <f>(((I143/60)/60)/24)+DATE(1970,1,1)</f>
        <v>42155.153043981481</v>
      </c>
      <c r="K143">
        <v>1429155623</v>
      </c>
      <c r="L143" s="42">
        <f>(((K143/60)/60)/24)+DATE(1970,1,1)</f>
        <v>42110.153043981481</v>
      </c>
      <c r="M143" t="b">
        <v>0</v>
      </c>
      <c r="N143">
        <v>28</v>
      </c>
      <c r="O143" s="7">
        <f>AVERAGE(N143,E143)</f>
        <v>660.5</v>
      </c>
      <c r="P143" t="b">
        <v>0</v>
      </c>
      <c r="R143" s="56">
        <f>E143/D143</f>
        <v>0.10775</v>
      </c>
      <c r="S143" t="s">
        <v>8272</v>
      </c>
      <c r="T143" s="6" t="str">
        <f>LEFT(S:S,FIND("/",S:S)-1)</f>
        <v>technology</v>
      </c>
      <c r="U143" s="6" t="str">
        <f>RIGHT(S:S,FIND("/",S:S) - 2)</f>
        <v>ology/web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44">
        <v>3000</v>
      </c>
      <c r="E144" s="44">
        <v>10</v>
      </c>
      <c r="F144" t="s">
        <v>8220</v>
      </c>
      <c r="G144" t="s">
        <v>8224</v>
      </c>
      <c r="H144" t="s">
        <v>8246</v>
      </c>
      <c r="I144">
        <v>1416176778</v>
      </c>
      <c r="J144" s="42">
        <f>(((I144/60)/60)/24)+DATE(1970,1,1)</f>
        <v>41959.934930555552</v>
      </c>
      <c r="K144">
        <v>1414358778</v>
      </c>
      <c r="L144" s="42">
        <f>(((K144/60)/60)/24)+DATE(1970,1,1)</f>
        <v>41938.893263888887</v>
      </c>
      <c r="M144" t="b">
        <v>0</v>
      </c>
      <c r="N144">
        <v>1</v>
      </c>
      <c r="O144" s="7">
        <f>AVERAGE(N144,E144)</f>
        <v>5.5</v>
      </c>
      <c r="P144" t="b">
        <v>0</v>
      </c>
      <c r="R144" s="56">
        <f>E144/D144</f>
        <v>3.3333333333333335E-3</v>
      </c>
      <c r="S144" t="s">
        <v>8276</v>
      </c>
      <c r="T144" s="6" t="str">
        <f>LEFT(S:S,FIND("/",S:S)-1)</f>
        <v>music</v>
      </c>
      <c r="U144" s="6" t="str">
        <f>RIGHT(S:S,FIND("/",S:S) - 2)</f>
        <v>rock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44">
        <v>5500</v>
      </c>
      <c r="E145" s="44">
        <v>0</v>
      </c>
      <c r="F145" t="s">
        <v>8220</v>
      </c>
      <c r="G145" t="s">
        <v>8226</v>
      </c>
      <c r="H145" t="s">
        <v>8248</v>
      </c>
      <c r="I145">
        <v>1472882100</v>
      </c>
      <c r="J145" s="42">
        <f>(((I145/60)/60)/24)+DATE(1970,1,1)</f>
        <v>42616.246527777781</v>
      </c>
      <c r="K145">
        <v>1467941542</v>
      </c>
      <c r="L145" s="42">
        <f>(((K145/60)/60)/24)+DATE(1970,1,1)</f>
        <v>42559.064143518524</v>
      </c>
      <c r="M145" t="b">
        <v>0</v>
      </c>
      <c r="N145">
        <v>0</v>
      </c>
      <c r="O145" s="7">
        <f>AVERAGE(N145,E145)</f>
        <v>0</v>
      </c>
      <c r="P145" t="b">
        <v>0</v>
      </c>
      <c r="R145" s="56">
        <f>E145/D145</f>
        <v>0</v>
      </c>
      <c r="S145" t="s">
        <v>8282</v>
      </c>
      <c r="T145" s="6" t="str">
        <f>LEFT(S:S,FIND("/",S:S)-1)</f>
        <v>games</v>
      </c>
      <c r="U145" s="6" t="str">
        <f>RIGHT(S:S,FIND("/",S:S) - 2)</f>
        <v>ames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44">
        <v>7500</v>
      </c>
      <c r="E146" s="44">
        <v>2070</v>
      </c>
      <c r="F146" t="s">
        <v>8220</v>
      </c>
      <c r="G146" t="s">
        <v>8229</v>
      </c>
      <c r="H146" t="s">
        <v>8251</v>
      </c>
      <c r="I146">
        <v>1428945472</v>
      </c>
      <c r="J146" s="42">
        <f>(((I146/60)/60)/24)+DATE(1970,1,1)</f>
        <v>42107.72074074074</v>
      </c>
      <c r="K146">
        <v>1423765072</v>
      </c>
      <c r="L146" s="42">
        <f>(((K146/60)/60)/24)+DATE(1970,1,1)</f>
        <v>42047.762407407412</v>
      </c>
      <c r="M146" t="b">
        <v>0</v>
      </c>
      <c r="N146">
        <v>37</v>
      </c>
      <c r="O146" s="7">
        <f>AVERAGE(N146,E146)</f>
        <v>1053.5</v>
      </c>
      <c r="P146" t="b">
        <v>0</v>
      </c>
      <c r="R146" s="56">
        <f>E146/D146</f>
        <v>0.27600000000000002</v>
      </c>
      <c r="S146" t="s">
        <v>8302</v>
      </c>
      <c r="T146" s="6" t="str">
        <f>LEFT(S:S,FIND("/",S:S)-1)</f>
        <v>technology</v>
      </c>
      <c r="U146" s="6" t="str">
        <f>RIGHT(S:S,FIND("/",S:S) - 2)</f>
        <v>kerspaces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44">
        <v>4500</v>
      </c>
      <c r="E147" s="44">
        <v>338</v>
      </c>
      <c r="F147" t="s">
        <v>8220</v>
      </c>
      <c r="G147" t="s">
        <v>8224</v>
      </c>
      <c r="H147" t="s">
        <v>8246</v>
      </c>
      <c r="I147">
        <v>1439298052</v>
      </c>
      <c r="J147" s="42">
        <f>(((I147/60)/60)/24)+DATE(1970,1,1)</f>
        <v>42227.542268518519</v>
      </c>
      <c r="K147">
        <v>1436965252</v>
      </c>
      <c r="L147" s="42">
        <f>(((K147/60)/60)/24)+DATE(1970,1,1)</f>
        <v>42200.542268518519</v>
      </c>
      <c r="M147" t="b">
        <v>0</v>
      </c>
      <c r="N147">
        <v>9</v>
      </c>
      <c r="O147" s="7">
        <f>AVERAGE(N147,E147)</f>
        <v>173.5</v>
      </c>
      <c r="P147" t="b">
        <v>0</v>
      </c>
      <c r="R147" s="56">
        <f>E147/D147</f>
        <v>7.5111111111111115E-2</v>
      </c>
      <c r="S147" t="s">
        <v>8269</v>
      </c>
      <c r="T147" s="6" t="str">
        <f>LEFT(S:S,FIND("/",S:S)-1)</f>
        <v>film &amp; video</v>
      </c>
      <c r="U147" s="6" t="str">
        <f>RIGHT(S:S,FIND("/",S:S) - 2)</f>
        <v>documentary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44">
        <v>20000</v>
      </c>
      <c r="E148" s="44">
        <v>115</v>
      </c>
      <c r="F148" t="s">
        <v>8220</v>
      </c>
      <c r="G148" t="s">
        <v>8224</v>
      </c>
      <c r="H148" t="s">
        <v>8246</v>
      </c>
      <c r="I148">
        <v>1484698998</v>
      </c>
      <c r="J148" s="42">
        <f>(((I148/60)/60)/24)+DATE(1970,1,1)</f>
        <v>42753.016180555554</v>
      </c>
      <c r="K148">
        <v>1479514998</v>
      </c>
      <c r="L148" s="42">
        <f>(((K148/60)/60)/24)+DATE(1970,1,1)</f>
        <v>42693.016180555554</v>
      </c>
      <c r="M148" t="b">
        <v>0</v>
      </c>
      <c r="N148">
        <v>3</v>
      </c>
      <c r="O148" s="7">
        <f>AVERAGE(N148,E148)</f>
        <v>59</v>
      </c>
      <c r="P148" t="b">
        <v>0</v>
      </c>
      <c r="R148" s="56">
        <f>E148/D148</f>
        <v>5.7499999999999999E-3</v>
      </c>
      <c r="S148" t="s">
        <v>8271</v>
      </c>
      <c r="T148" s="6" t="str">
        <f>LEFT(S:S,FIND("/",S:S)-1)</f>
        <v>theater</v>
      </c>
      <c r="U148" s="6" t="str">
        <f>RIGHT(S:S,FIND("/",S:S) - 2)</f>
        <v>/plays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44">
        <v>7000</v>
      </c>
      <c r="E149" s="44">
        <v>0</v>
      </c>
      <c r="F149" t="s">
        <v>8220</v>
      </c>
      <c r="G149" t="s">
        <v>8225</v>
      </c>
      <c r="H149" t="s">
        <v>8247</v>
      </c>
      <c r="I149">
        <v>1420741080</v>
      </c>
      <c r="J149" s="42">
        <f>(((I149/60)/60)/24)+DATE(1970,1,1)</f>
        <v>42012.762499999997</v>
      </c>
      <c r="K149">
        <v>1417026340</v>
      </c>
      <c r="L149" s="42">
        <f>(((K149/60)/60)/24)+DATE(1970,1,1)</f>
        <v>41969.767824074079</v>
      </c>
      <c r="M149" t="b">
        <v>0</v>
      </c>
      <c r="N149">
        <v>0</v>
      </c>
      <c r="O149" s="7">
        <f>AVERAGE(N149,E149)</f>
        <v>0</v>
      </c>
      <c r="P149" t="b">
        <v>0</v>
      </c>
      <c r="R149" s="56">
        <f>E149/D149</f>
        <v>0</v>
      </c>
      <c r="S149" t="s">
        <v>8271</v>
      </c>
      <c r="T149" s="6" t="str">
        <f>LEFT(S:S,FIND("/",S:S)-1)</f>
        <v>theater</v>
      </c>
      <c r="U149" s="6" t="str">
        <f>RIGHT(S:S,FIND("/",S:S) - 2)</f>
        <v>/plays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44">
        <v>50000</v>
      </c>
      <c r="E150" s="44">
        <v>40</v>
      </c>
      <c r="F150" t="s">
        <v>8220</v>
      </c>
      <c r="G150" t="s">
        <v>8224</v>
      </c>
      <c r="H150" t="s">
        <v>8246</v>
      </c>
      <c r="I150">
        <v>1456555536</v>
      </c>
      <c r="J150" s="42">
        <f>(((I150/60)/60)/24)+DATE(1970,1,1)</f>
        <v>42427.281666666662</v>
      </c>
      <c r="K150">
        <v>1453963536</v>
      </c>
      <c r="L150" s="42">
        <f>(((K150/60)/60)/24)+DATE(1970,1,1)</f>
        <v>42397.281666666662</v>
      </c>
      <c r="M150" t="b">
        <v>0</v>
      </c>
      <c r="N150">
        <v>2</v>
      </c>
      <c r="O150" s="7">
        <f>AVERAGE(N150,E150)</f>
        <v>21</v>
      </c>
      <c r="P150" t="b">
        <v>0</v>
      </c>
      <c r="R150" s="56">
        <f>E150/D150</f>
        <v>8.0000000000000004E-4</v>
      </c>
      <c r="S150" t="s">
        <v>8279</v>
      </c>
      <c r="T150" s="6" t="str">
        <f>LEFT(S:S,FIND("/",S:S)-1)</f>
        <v>music</v>
      </c>
      <c r="U150" s="6" t="str">
        <f>RIGHT(S:S,FIND("/",S:S) - 2)</f>
        <v>rock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44">
        <v>10000</v>
      </c>
      <c r="E151" s="44">
        <v>92</v>
      </c>
      <c r="F151" t="s">
        <v>8220</v>
      </c>
      <c r="G151" t="s">
        <v>8224</v>
      </c>
      <c r="H151" t="s">
        <v>8246</v>
      </c>
      <c r="I151">
        <v>1419494400</v>
      </c>
      <c r="J151" s="42">
        <f>(((I151/60)/60)/24)+DATE(1970,1,1)</f>
        <v>41998.333333333328</v>
      </c>
      <c r="K151">
        <v>1416888470</v>
      </c>
      <c r="L151" s="42">
        <f>(((K151/60)/60)/24)+DATE(1970,1,1)</f>
        <v>41968.172106481477</v>
      </c>
      <c r="M151" t="b">
        <v>0</v>
      </c>
      <c r="N151">
        <v>6</v>
      </c>
      <c r="O151" s="7">
        <f>AVERAGE(N151,E151)</f>
        <v>49</v>
      </c>
      <c r="P151" t="b">
        <v>0</v>
      </c>
      <c r="R151" s="56">
        <f>E151/D151</f>
        <v>9.1999999999999998E-3</v>
      </c>
      <c r="S151" t="s">
        <v>8270</v>
      </c>
      <c r="T151" s="6" t="str">
        <f>LEFT(S:S,FIND("/",S:S)-1)</f>
        <v>film &amp; video</v>
      </c>
      <c r="U151" s="6" t="str">
        <f>RIGHT(S:S,FIND("/",S:S) - 2)</f>
        <v>o/animation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44">
        <v>130000</v>
      </c>
      <c r="E152" s="44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42">
        <f>(((I152/60)/60)/24)+DATE(1970,1,1)</f>
        <v>42150.161828703705</v>
      </c>
      <c r="K152">
        <v>1427428382</v>
      </c>
      <c r="L152" s="42">
        <f>(((K152/60)/60)/24)+DATE(1970,1,1)</f>
        <v>42090.161828703705</v>
      </c>
      <c r="M152" t="b">
        <v>0</v>
      </c>
      <c r="N152">
        <v>67</v>
      </c>
      <c r="O152" s="7">
        <f>AVERAGE(N152,E152)</f>
        <v>15089.5</v>
      </c>
      <c r="P152" t="b">
        <v>0</v>
      </c>
      <c r="R152" s="56">
        <f>E152/D152</f>
        <v>0.23163076923076922</v>
      </c>
      <c r="S152" t="s">
        <v>8285</v>
      </c>
      <c r="T152" s="6" t="str">
        <f>LEFT(S:S,FIND("/",S:S)-1)</f>
        <v>photography</v>
      </c>
      <c r="U152" s="6" t="str">
        <f>RIGHT(S:S,FIND("/",S:S) - 2)</f>
        <v>photobooks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44">
        <v>250000</v>
      </c>
      <c r="E153" s="44">
        <v>140</v>
      </c>
      <c r="F153" t="s">
        <v>8220</v>
      </c>
      <c r="G153" t="s">
        <v>8226</v>
      </c>
      <c r="H153" t="s">
        <v>8248</v>
      </c>
      <c r="I153">
        <v>1434633191</v>
      </c>
      <c r="J153" s="42">
        <f>(((I153/60)/60)/24)+DATE(1970,1,1)</f>
        <v>42173.550821759258</v>
      </c>
      <c r="K153">
        <v>1429449191</v>
      </c>
      <c r="L153" s="42">
        <f>(((K153/60)/60)/24)+DATE(1970,1,1)</f>
        <v>42113.550821759258</v>
      </c>
      <c r="M153" t="b">
        <v>0</v>
      </c>
      <c r="N153">
        <v>5</v>
      </c>
      <c r="O153" s="7">
        <f>AVERAGE(N153,E153)</f>
        <v>72.5</v>
      </c>
      <c r="P153" t="b">
        <v>0</v>
      </c>
      <c r="R153" s="56">
        <f>E153/D153</f>
        <v>5.5999999999999995E-4</v>
      </c>
      <c r="S153" t="s">
        <v>8304</v>
      </c>
      <c r="T153" s="6" t="str">
        <f>LEFT(S:S,FIND("/",S:S)-1)</f>
        <v>publishing</v>
      </c>
      <c r="U153" s="6" t="str">
        <f>RIGHT(S:S,FIND("/",S:S) - 2)</f>
        <v>n's books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44">
        <v>380000</v>
      </c>
      <c r="E154" s="44">
        <v>30</v>
      </c>
      <c r="F154" t="s">
        <v>8220</v>
      </c>
      <c r="G154" t="s">
        <v>8224</v>
      </c>
      <c r="H154" t="s">
        <v>8246</v>
      </c>
      <c r="I154">
        <v>1411437100</v>
      </c>
      <c r="J154" s="42">
        <f>(((I154/60)/60)/24)+DATE(1970,1,1)</f>
        <v>41905.077546296299</v>
      </c>
      <c r="K154">
        <v>1408845100</v>
      </c>
      <c r="L154" s="42">
        <f>(((K154/60)/60)/24)+DATE(1970,1,1)</f>
        <v>41875.077546296299</v>
      </c>
      <c r="M154" t="b">
        <v>0</v>
      </c>
      <c r="N154">
        <v>2</v>
      </c>
      <c r="O154" s="7">
        <f>AVERAGE(N154,E154)</f>
        <v>16</v>
      </c>
      <c r="P154" t="b">
        <v>0</v>
      </c>
      <c r="R154" s="56">
        <f>E154/D154</f>
        <v>7.8947368421052633E-5</v>
      </c>
      <c r="S154" t="s">
        <v>8272</v>
      </c>
      <c r="T154" s="6" t="str">
        <f>LEFT(S:S,FIND("/",S:S)-1)</f>
        <v>technology</v>
      </c>
      <c r="U154" s="6" t="str">
        <f>RIGHT(S:S,FIND("/",S:S) - 2)</f>
        <v>ology/web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44">
        <v>50000</v>
      </c>
      <c r="E155" s="44">
        <v>359</v>
      </c>
      <c r="F155" t="s">
        <v>8220</v>
      </c>
      <c r="G155" t="s">
        <v>8224</v>
      </c>
      <c r="H155" t="s">
        <v>8246</v>
      </c>
      <c r="I155">
        <v>1417532644</v>
      </c>
      <c r="J155" s="42">
        <f>(((I155/60)/60)/24)+DATE(1970,1,1)</f>
        <v>41975.627824074079</v>
      </c>
      <c r="K155">
        <v>1413900244</v>
      </c>
      <c r="L155" s="42">
        <f>(((K155/60)/60)/24)+DATE(1970,1,1)</f>
        <v>41933.586157407408</v>
      </c>
      <c r="M155" t="b">
        <v>0</v>
      </c>
      <c r="N155">
        <v>10</v>
      </c>
      <c r="O155" s="7">
        <f>AVERAGE(N155,E155)</f>
        <v>184.5</v>
      </c>
      <c r="P155" t="b">
        <v>0</v>
      </c>
      <c r="R155" s="56">
        <f>E155/D155</f>
        <v>7.1799999999999998E-3</v>
      </c>
      <c r="S155" t="s">
        <v>8282</v>
      </c>
      <c r="T155" s="6" t="str">
        <f>LEFT(S:S,FIND("/",S:S)-1)</f>
        <v>games</v>
      </c>
      <c r="U155" s="6" t="str">
        <f>RIGHT(S:S,FIND("/",S:S) - 2)</f>
        <v>ames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44">
        <v>1500</v>
      </c>
      <c r="E156" s="44">
        <v>40</v>
      </c>
      <c r="F156" t="s">
        <v>8220</v>
      </c>
      <c r="G156" t="s">
        <v>8224</v>
      </c>
      <c r="H156" t="s">
        <v>8246</v>
      </c>
      <c r="I156">
        <v>1433336895</v>
      </c>
      <c r="J156" s="42">
        <f>(((I156/60)/60)/24)+DATE(1970,1,1)</f>
        <v>42158.547395833331</v>
      </c>
      <c r="K156">
        <v>1429621695</v>
      </c>
      <c r="L156" s="42">
        <f>(((K156/60)/60)/24)+DATE(1970,1,1)</f>
        <v>42115.547395833331</v>
      </c>
      <c r="M156" t="b">
        <v>0</v>
      </c>
      <c r="N156">
        <v>3</v>
      </c>
      <c r="O156" s="7">
        <f>AVERAGE(N156,E156)</f>
        <v>21.5</v>
      </c>
      <c r="P156" t="b">
        <v>0</v>
      </c>
      <c r="R156" s="56">
        <f>E156/D156</f>
        <v>2.6666666666666668E-2</v>
      </c>
      <c r="S156" t="s">
        <v>8276</v>
      </c>
      <c r="T156" s="6" t="str">
        <f>LEFT(S:S,FIND("/",S:S)-1)</f>
        <v>music</v>
      </c>
      <c r="U156" s="6" t="str">
        <f>RIGHT(S:S,FIND("/",S:S) - 2)</f>
        <v>rock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44">
        <v>1350000</v>
      </c>
      <c r="E157" s="44">
        <v>81</v>
      </c>
      <c r="F157" t="s">
        <v>8220</v>
      </c>
      <c r="G157" t="s">
        <v>8224</v>
      </c>
      <c r="H157" t="s">
        <v>8246</v>
      </c>
      <c r="I157">
        <v>1437657935</v>
      </c>
      <c r="J157" s="42">
        <f>(((I157/60)/60)/24)+DATE(1970,1,1)</f>
        <v>42208.559432870374</v>
      </c>
      <c r="K157">
        <v>1434201935</v>
      </c>
      <c r="L157" s="42">
        <f>(((K157/60)/60)/24)+DATE(1970,1,1)</f>
        <v>42168.559432870374</v>
      </c>
      <c r="M157" t="b">
        <v>0</v>
      </c>
      <c r="N157">
        <v>4</v>
      </c>
      <c r="O157" s="7">
        <f>AVERAGE(N157,E157)</f>
        <v>42.5</v>
      </c>
      <c r="P157" t="b">
        <v>0</v>
      </c>
      <c r="R157" s="56">
        <f>E157/D157</f>
        <v>6.0000000000000002E-5</v>
      </c>
      <c r="S157" t="s">
        <v>8273</v>
      </c>
      <c r="T157" s="6" t="str">
        <f>LEFT(S:S,FIND("/",S:S)-1)</f>
        <v>technology</v>
      </c>
      <c r="U157" s="6" t="str">
        <f>RIGHT(S:S,FIND("/",S:S) - 2)</f>
        <v>wearables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44">
        <v>35000</v>
      </c>
      <c r="E158" s="44">
        <v>1785</v>
      </c>
      <c r="F158" t="s">
        <v>8220</v>
      </c>
      <c r="G158" t="s">
        <v>8229</v>
      </c>
      <c r="H158" t="s">
        <v>8251</v>
      </c>
      <c r="I158">
        <v>1407034796</v>
      </c>
      <c r="J158" s="42">
        <f>(((I158/60)/60)/24)+DATE(1970,1,1)</f>
        <v>41854.124953703707</v>
      </c>
      <c r="K158">
        <v>1401850796</v>
      </c>
      <c r="L158" s="42">
        <f>(((K158/60)/60)/24)+DATE(1970,1,1)</f>
        <v>41794.124953703707</v>
      </c>
      <c r="M158" t="b">
        <v>0</v>
      </c>
      <c r="N158">
        <v>15</v>
      </c>
      <c r="O158" s="7">
        <f>AVERAGE(N158,E158)</f>
        <v>900</v>
      </c>
      <c r="P158" t="b">
        <v>0</v>
      </c>
      <c r="R158" s="56">
        <f>E158/D158</f>
        <v>5.0999999999999997E-2</v>
      </c>
      <c r="S158" t="s">
        <v>8271</v>
      </c>
      <c r="T158" s="6" t="str">
        <f>LEFT(S:S,FIND("/",S:S)-1)</f>
        <v>theater</v>
      </c>
      <c r="U158" s="6" t="str">
        <f>RIGHT(S:S,FIND("/",S:S) - 2)</f>
        <v>/plays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44">
        <v>2995</v>
      </c>
      <c r="E159" s="44">
        <v>8</v>
      </c>
      <c r="F159" t="s">
        <v>8220</v>
      </c>
      <c r="G159" t="s">
        <v>8224</v>
      </c>
      <c r="H159" t="s">
        <v>8246</v>
      </c>
      <c r="I159">
        <v>1456523572</v>
      </c>
      <c r="J159" s="42">
        <f>(((I159/60)/60)/24)+DATE(1970,1,1)</f>
        <v>42426.911712962959</v>
      </c>
      <c r="K159">
        <v>1453931572</v>
      </c>
      <c r="L159" s="42">
        <f>(((K159/60)/60)/24)+DATE(1970,1,1)</f>
        <v>42396.911712962959</v>
      </c>
      <c r="M159" t="b">
        <v>0</v>
      </c>
      <c r="N159">
        <v>2</v>
      </c>
      <c r="O159" s="7">
        <f>AVERAGE(N159,E159)</f>
        <v>5</v>
      </c>
      <c r="P159" t="b">
        <v>0</v>
      </c>
      <c r="R159" s="56">
        <f>E159/D159</f>
        <v>2.671118530884808E-3</v>
      </c>
      <c r="S159" t="s">
        <v>8271</v>
      </c>
      <c r="T159" s="6" t="str">
        <f>LEFT(S:S,FIND("/",S:S)-1)</f>
        <v>theater</v>
      </c>
      <c r="U159" s="6" t="str">
        <f>RIGHT(S:S,FIND("/",S:S) - 2)</f>
        <v>/plays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44">
        <v>5000</v>
      </c>
      <c r="E160" s="44">
        <v>0</v>
      </c>
      <c r="F160" t="s">
        <v>8220</v>
      </c>
      <c r="G160" t="s">
        <v>8224</v>
      </c>
      <c r="H160" t="s">
        <v>8246</v>
      </c>
      <c r="I160">
        <v>1413942628</v>
      </c>
      <c r="J160" s="42">
        <f>(((I160/60)/60)/24)+DATE(1970,1,1)</f>
        <v>41934.07671296296</v>
      </c>
      <c r="K160">
        <v>1411350628</v>
      </c>
      <c r="L160" s="42">
        <f>(((K160/60)/60)/24)+DATE(1970,1,1)</f>
        <v>41904.07671296296</v>
      </c>
      <c r="M160" t="b">
        <v>0</v>
      </c>
      <c r="N160">
        <v>0</v>
      </c>
      <c r="O160" s="7">
        <f>AVERAGE(N160,E160)</f>
        <v>0</v>
      </c>
      <c r="P160" t="b">
        <v>0</v>
      </c>
      <c r="R160" s="56">
        <f>E160/D160</f>
        <v>0</v>
      </c>
      <c r="S160" t="s">
        <v>8269</v>
      </c>
      <c r="T160" s="6" t="str">
        <f>LEFT(S:S,FIND("/",S:S)-1)</f>
        <v>film &amp; video</v>
      </c>
      <c r="U160" s="6" t="str">
        <f>RIGHT(S:S,FIND("/",S:S) - 2)</f>
        <v>documentary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44">
        <v>500000</v>
      </c>
      <c r="E161" s="44">
        <v>10</v>
      </c>
      <c r="F161" t="s">
        <v>8220</v>
      </c>
      <c r="G161" t="s">
        <v>8224</v>
      </c>
      <c r="H161" t="s">
        <v>8246</v>
      </c>
      <c r="I161">
        <v>1467541545</v>
      </c>
      <c r="J161" s="42">
        <f>(((I161/60)/60)/24)+DATE(1970,1,1)</f>
        <v>42554.434548611112</v>
      </c>
      <c r="K161">
        <v>1464085545</v>
      </c>
      <c r="L161" s="42">
        <f>(((K161/60)/60)/24)+DATE(1970,1,1)</f>
        <v>42514.434548611112</v>
      </c>
      <c r="M161" t="b">
        <v>0</v>
      </c>
      <c r="N161">
        <v>1</v>
      </c>
      <c r="O161" s="7">
        <f>AVERAGE(N161,E161)</f>
        <v>5.5</v>
      </c>
      <c r="P161" t="b">
        <v>0</v>
      </c>
      <c r="R161" s="56">
        <f>E161/D161</f>
        <v>2.0000000000000002E-5</v>
      </c>
      <c r="S161" t="s">
        <v>8271</v>
      </c>
      <c r="T161" s="6" t="str">
        <f>LEFT(S:S,FIND("/",S:S)-1)</f>
        <v>theater</v>
      </c>
      <c r="U161" s="6" t="str">
        <f>RIGHT(S:S,FIND("/",S:S) - 2)</f>
        <v>/plays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44">
        <v>5000</v>
      </c>
      <c r="E162" s="44">
        <v>0</v>
      </c>
      <c r="F162" t="s">
        <v>8221</v>
      </c>
      <c r="G162" t="s">
        <v>8224</v>
      </c>
      <c r="H162" t="s">
        <v>8246</v>
      </c>
      <c r="I162">
        <v>1439675691</v>
      </c>
      <c r="J162" s="42">
        <f>(((I162/60)/60)/24)+DATE(1970,1,1)</f>
        <v>42231.913090277783</v>
      </c>
      <c r="K162">
        <v>1434491691</v>
      </c>
      <c r="L162" s="42">
        <f>(((K162/60)/60)/24)+DATE(1970,1,1)</f>
        <v>42171.913090277783</v>
      </c>
      <c r="M162" t="b">
        <v>0</v>
      </c>
      <c r="N162">
        <v>0</v>
      </c>
      <c r="O162" s="7">
        <f>AVERAGE(N162,E162)</f>
        <v>0</v>
      </c>
      <c r="P162" t="b">
        <v>0</v>
      </c>
      <c r="R162" s="56">
        <f>E162/D162</f>
        <v>0</v>
      </c>
      <c r="S162" t="s">
        <v>8282</v>
      </c>
      <c r="T162" s="6" t="str">
        <f>LEFT(S:S,FIND("/",S:S)-1)</f>
        <v>games</v>
      </c>
      <c r="U162" s="6" t="str">
        <f>RIGHT(S:S,FIND("/",S:S) - 2)</f>
        <v>ames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44">
        <v>50000</v>
      </c>
      <c r="E163" s="44">
        <v>5</v>
      </c>
      <c r="F163" t="s">
        <v>8221</v>
      </c>
      <c r="G163" t="s">
        <v>8224</v>
      </c>
      <c r="H163" t="s">
        <v>8246</v>
      </c>
      <c r="I163">
        <v>1404318595</v>
      </c>
      <c r="J163" s="42">
        <f>(((I163/60)/60)/24)+DATE(1970,1,1)</f>
        <v>41822.687442129631</v>
      </c>
      <c r="K163">
        <v>1401726595</v>
      </c>
      <c r="L163" s="42">
        <f>(((K163/60)/60)/24)+DATE(1970,1,1)</f>
        <v>41792.687442129631</v>
      </c>
      <c r="M163" t="b">
        <v>0</v>
      </c>
      <c r="N163">
        <v>1</v>
      </c>
      <c r="O163" s="7">
        <f>AVERAGE(N163,E163)</f>
        <v>3</v>
      </c>
      <c r="P163" t="b">
        <v>0</v>
      </c>
      <c r="R163" s="56">
        <f>E163/D163</f>
        <v>1E-4</v>
      </c>
      <c r="S163" t="s">
        <v>8284</v>
      </c>
      <c r="T163" s="6" t="str">
        <f>LEFT(S:S,FIND("/",S:S)-1)</f>
        <v>food</v>
      </c>
      <c r="U163" s="6" t="str">
        <f>RIGHT(S:S,FIND("/",S:S) - 2)</f>
        <v>cks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44">
        <v>2800</v>
      </c>
      <c r="E164" s="44">
        <v>435</v>
      </c>
      <c r="F164" t="s">
        <v>8221</v>
      </c>
      <c r="G164" t="s">
        <v>8224</v>
      </c>
      <c r="H164" t="s">
        <v>8246</v>
      </c>
      <c r="I164">
        <v>1408232520</v>
      </c>
      <c r="J164" s="42">
        <f>(((I164/60)/60)/24)+DATE(1970,1,1)</f>
        <v>41867.987500000003</v>
      </c>
      <c r="K164">
        <v>1405393356</v>
      </c>
      <c r="L164" s="42">
        <f>(((K164/60)/60)/24)+DATE(1970,1,1)</f>
        <v>41835.126805555556</v>
      </c>
      <c r="M164" t="b">
        <v>0</v>
      </c>
      <c r="N164">
        <v>10</v>
      </c>
      <c r="O164" s="7">
        <f>AVERAGE(N164,E164)</f>
        <v>222.5</v>
      </c>
      <c r="P164" t="b">
        <v>0</v>
      </c>
      <c r="R164" s="56">
        <f>E164/D164</f>
        <v>0.15535714285714286</v>
      </c>
      <c r="S164" t="s">
        <v>8272</v>
      </c>
      <c r="T164" s="6" t="str">
        <f>LEFT(S:S,FIND("/",S:S)-1)</f>
        <v>technology</v>
      </c>
      <c r="U164" s="6" t="str">
        <f>RIGHT(S:S,FIND("/",S:S) - 2)</f>
        <v>ology/web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44">
        <v>2000000</v>
      </c>
      <c r="E165" s="44">
        <v>0</v>
      </c>
      <c r="F165" t="s">
        <v>8221</v>
      </c>
      <c r="G165" t="s">
        <v>8224</v>
      </c>
      <c r="H165" t="s">
        <v>8246</v>
      </c>
      <c r="I165">
        <v>1443657600</v>
      </c>
      <c r="J165" s="42">
        <f>(((I165/60)/60)/24)+DATE(1970,1,1)</f>
        <v>42278</v>
      </c>
      <c r="K165">
        <v>1440716654</v>
      </c>
      <c r="L165" s="42">
        <f>(((K165/60)/60)/24)+DATE(1970,1,1)</f>
        <v>42243.961273148147</v>
      </c>
      <c r="M165" t="b">
        <v>0</v>
      </c>
      <c r="N165">
        <v>0</v>
      </c>
      <c r="O165" s="7">
        <f>AVERAGE(N165,E165)</f>
        <v>0</v>
      </c>
      <c r="P165" t="b">
        <v>0</v>
      </c>
      <c r="R165" s="56">
        <f>E165/D165</f>
        <v>0</v>
      </c>
      <c r="S165" t="s">
        <v>8285</v>
      </c>
      <c r="T165" s="6" t="str">
        <f>LEFT(S:S,FIND("/",S:S)-1)</f>
        <v>photography</v>
      </c>
      <c r="U165" s="6" t="str">
        <f>RIGHT(S:S,FIND("/",S:S) - 2)</f>
        <v>photobooks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44">
        <v>120000</v>
      </c>
      <c r="E166" s="44">
        <v>640</v>
      </c>
      <c r="F166" t="s">
        <v>8221</v>
      </c>
      <c r="G166" t="s">
        <v>8224</v>
      </c>
      <c r="H166" t="s">
        <v>8246</v>
      </c>
      <c r="I166">
        <v>1411150701</v>
      </c>
      <c r="J166" s="42">
        <f>(((I166/60)/60)/24)+DATE(1970,1,1)</f>
        <v>41901.762743055559</v>
      </c>
      <c r="K166">
        <v>1405966701</v>
      </c>
      <c r="L166" s="42">
        <f>(((K166/60)/60)/24)+DATE(1970,1,1)</f>
        <v>41841.762743055559</v>
      </c>
      <c r="M166" t="b">
        <v>0</v>
      </c>
      <c r="N166">
        <v>7</v>
      </c>
      <c r="O166" s="7">
        <f>AVERAGE(N166,E166)</f>
        <v>323.5</v>
      </c>
      <c r="P166" t="b">
        <v>0</v>
      </c>
      <c r="R166" s="56">
        <f>E166/D166</f>
        <v>5.3333333333333332E-3</v>
      </c>
      <c r="S166" t="s">
        <v>8273</v>
      </c>
      <c r="T166" s="6" t="str">
        <f>LEFT(S:S,FIND("/",S:S)-1)</f>
        <v>technology</v>
      </c>
      <c r="U166" s="6" t="str">
        <f>RIGHT(S:S,FIND("/",S:S) - 2)</f>
        <v>wearables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44">
        <v>17000</v>
      </c>
      <c r="E167" s="44">
        <v>0</v>
      </c>
      <c r="F167" t="s">
        <v>8221</v>
      </c>
      <c r="G167" t="s">
        <v>8225</v>
      </c>
      <c r="H167" t="s">
        <v>8247</v>
      </c>
      <c r="I167">
        <v>1452613724</v>
      </c>
      <c r="J167" s="42">
        <f>(((I167/60)/60)/24)+DATE(1970,1,1)</f>
        <v>42381.658842592587</v>
      </c>
      <c r="K167">
        <v>1450021724</v>
      </c>
      <c r="L167" s="42">
        <f>(((K167/60)/60)/24)+DATE(1970,1,1)</f>
        <v>42351.658842592587</v>
      </c>
      <c r="M167" t="b">
        <v>0</v>
      </c>
      <c r="N167">
        <v>0</v>
      </c>
      <c r="O167" s="7">
        <f>AVERAGE(N167,E167)</f>
        <v>0</v>
      </c>
      <c r="P167" t="b">
        <v>0</v>
      </c>
      <c r="R167" s="56">
        <f>E167/D167</f>
        <v>0</v>
      </c>
      <c r="S167" t="s">
        <v>8295</v>
      </c>
      <c r="T167" s="6" t="str">
        <f>LEFT(S:S,FIND("/",S:S)-1)</f>
        <v>technology</v>
      </c>
      <c r="U167" s="6" t="str">
        <f>RIGHT(S:S,FIND("/",S:S) - 2)</f>
        <v>/hardware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44">
        <v>5000</v>
      </c>
      <c r="E168" s="44">
        <v>3000</v>
      </c>
      <c r="F168" t="s">
        <v>8221</v>
      </c>
      <c r="G168" t="s">
        <v>8224</v>
      </c>
      <c r="H168" t="s">
        <v>8246</v>
      </c>
      <c r="I168">
        <v>1484531362</v>
      </c>
      <c r="J168" s="42">
        <f>(((I168/60)/60)/24)+DATE(1970,1,1)</f>
        <v>42751.075949074075</v>
      </c>
      <c r="K168">
        <v>1481939362</v>
      </c>
      <c r="L168" s="42">
        <f>(((K168/60)/60)/24)+DATE(1970,1,1)</f>
        <v>42721.075949074075</v>
      </c>
      <c r="M168" t="b">
        <v>0</v>
      </c>
      <c r="N168">
        <v>1</v>
      </c>
      <c r="O168" s="7">
        <f>AVERAGE(N168,E168)</f>
        <v>1500.5</v>
      </c>
      <c r="P168" t="b">
        <v>0</v>
      </c>
      <c r="R168" s="56">
        <f>E168/D168</f>
        <v>0.6</v>
      </c>
      <c r="S168" t="s">
        <v>8270</v>
      </c>
      <c r="T168" s="6" t="str">
        <f>LEFT(S:S,FIND("/",S:S)-1)</f>
        <v>film &amp; video</v>
      </c>
      <c r="U168" s="6" t="str">
        <f>RIGHT(S:S,FIND("/",S:S) - 2)</f>
        <v>o/animation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44">
        <v>110000</v>
      </c>
      <c r="E169" s="44">
        <v>11</v>
      </c>
      <c r="F169" t="s">
        <v>8221</v>
      </c>
      <c r="G169" t="s">
        <v>8224</v>
      </c>
      <c r="H169" t="s">
        <v>8246</v>
      </c>
      <c r="I169">
        <v>1438726535</v>
      </c>
      <c r="J169" s="42">
        <f>(((I169/60)/60)/24)+DATE(1970,1,1)</f>
        <v>42220.927488425921</v>
      </c>
      <c r="K169">
        <v>1433542535</v>
      </c>
      <c r="L169" s="42">
        <f>(((K169/60)/60)/24)+DATE(1970,1,1)</f>
        <v>42160.927488425921</v>
      </c>
      <c r="M169" t="b">
        <v>0</v>
      </c>
      <c r="N169">
        <v>2</v>
      </c>
      <c r="O169" s="7">
        <f>AVERAGE(N169,E169)</f>
        <v>6.5</v>
      </c>
      <c r="P169" t="b">
        <v>0</v>
      </c>
      <c r="R169" s="56">
        <f>E169/D169</f>
        <v>1E-4</v>
      </c>
      <c r="S169" t="s">
        <v>8271</v>
      </c>
      <c r="T169" s="6" t="str">
        <f>LEFT(S:S,FIND("/",S:S)-1)</f>
        <v>theater</v>
      </c>
      <c r="U169" s="6" t="str">
        <f>RIGHT(S:S,FIND("/",S:S) - 2)</f>
        <v>/plays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44">
        <v>8000</v>
      </c>
      <c r="E170" s="44">
        <v>325</v>
      </c>
      <c r="F170" t="s">
        <v>8221</v>
      </c>
      <c r="G170" t="s">
        <v>8224</v>
      </c>
      <c r="H170" t="s">
        <v>8246</v>
      </c>
      <c r="I170">
        <v>1426791770</v>
      </c>
      <c r="J170" s="42">
        <f>(((I170/60)/60)/24)+DATE(1970,1,1)</f>
        <v>42082.793634259258</v>
      </c>
      <c r="K170">
        <v>1424203370</v>
      </c>
      <c r="L170" s="42">
        <f>(((K170/60)/60)/24)+DATE(1970,1,1)</f>
        <v>42052.83530092593</v>
      </c>
      <c r="M170" t="b">
        <v>0</v>
      </c>
      <c r="N170">
        <v>3</v>
      </c>
      <c r="O170" s="7">
        <f>AVERAGE(N170,E170)</f>
        <v>164</v>
      </c>
      <c r="P170" t="b">
        <v>0</v>
      </c>
      <c r="R170" s="56">
        <f>E170/D170</f>
        <v>4.0625000000000001E-2</v>
      </c>
      <c r="S170" t="s">
        <v>8297</v>
      </c>
      <c r="T170" s="6" t="str">
        <f>LEFT(S:S,FIND("/",S:S)-1)</f>
        <v>games</v>
      </c>
      <c r="U170" s="6" t="str">
        <f>RIGHT(S:S,FIND("/",S:S) - 2)</f>
        <v>ames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44">
        <v>2500</v>
      </c>
      <c r="E171" s="44">
        <v>560</v>
      </c>
      <c r="F171" t="s">
        <v>8221</v>
      </c>
      <c r="G171" t="s">
        <v>8225</v>
      </c>
      <c r="H171" t="s">
        <v>8247</v>
      </c>
      <c r="I171">
        <v>1413634059</v>
      </c>
      <c r="J171" s="42">
        <f>(((I171/60)/60)/24)+DATE(1970,1,1)</f>
        <v>41930.505312499998</v>
      </c>
      <c r="K171">
        <v>1411042059</v>
      </c>
      <c r="L171" s="42">
        <f>(((K171/60)/60)/24)+DATE(1970,1,1)</f>
        <v>41900.505312499998</v>
      </c>
      <c r="M171" t="b">
        <v>0</v>
      </c>
      <c r="N171">
        <v>10</v>
      </c>
      <c r="O171" s="7">
        <f>AVERAGE(N171,E171)</f>
        <v>285</v>
      </c>
      <c r="P171" t="b">
        <v>0</v>
      </c>
      <c r="R171" s="56">
        <f>E171/D171</f>
        <v>0.224</v>
      </c>
      <c r="S171" t="s">
        <v>8272</v>
      </c>
      <c r="T171" s="6" t="str">
        <f>LEFT(S:S,FIND("/",S:S)-1)</f>
        <v>technology</v>
      </c>
      <c r="U171" s="6" t="str">
        <f>RIGHT(S:S,FIND("/",S:S) - 2)</f>
        <v>ology/web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44">
        <v>10000</v>
      </c>
      <c r="E172" s="44">
        <v>325</v>
      </c>
      <c r="F172" t="s">
        <v>8221</v>
      </c>
      <c r="G172" t="s">
        <v>8224</v>
      </c>
      <c r="H172" t="s">
        <v>8246</v>
      </c>
      <c r="I172">
        <v>1440912480</v>
      </c>
      <c r="J172" s="42">
        <f>(((I172/60)/60)/24)+DATE(1970,1,1)</f>
        <v>42246.227777777778</v>
      </c>
      <c r="K172">
        <v>1438385283</v>
      </c>
      <c r="L172" s="42">
        <f>(((K172/60)/60)/24)+DATE(1970,1,1)</f>
        <v>42216.977812500001</v>
      </c>
      <c r="M172" t="b">
        <v>0</v>
      </c>
      <c r="N172">
        <v>10</v>
      </c>
      <c r="O172" s="7">
        <f>AVERAGE(N172,E172)</f>
        <v>167.5</v>
      </c>
      <c r="P172" t="b">
        <v>0</v>
      </c>
      <c r="R172" s="56">
        <f>E172/D172</f>
        <v>3.2500000000000001E-2</v>
      </c>
      <c r="S172" t="s">
        <v>8279</v>
      </c>
      <c r="T172" s="6" t="str">
        <f>LEFT(S:S,FIND("/",S:S)-1)</f>
        <v>music</v>
      </c>
      <c r="U172" s="6" t="str">
        <f>RIGHT(S:S,FIND("/",S:S) - 2)</f>
        <v>rock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44">
        <v>50000</v>
      </c>
      <c r="E173" s="44">
        <v>1</v>
      </c>
      <c r="F173" t="s">
        <v>8221</v>
      </c>
      <c r="G173" t="s">
        <v>8224</v>
      </c>
      <c r="H173" t="s">
        <v>8246</v>
      </c>
      <c r="I173">
        <v>1470975614</v>
      </c>
      <c r="J173" s="42">
        <f>(((I173/60)/60)/24)+DATE(1970,1,1)</f>
        <v>42594.180717592593</v>
      </c>
      <c r="K173">
        <v>1465791614</v>
      </c>
      <c r="L173" s="42">
        <f>(((K173/60)/60)/24)+DATE(1970,1,1)</f>
        <v>42534.180717592593</v>
      </c>
      <c r="M173" t="b">
        <v>0</v>
      </c>
      <c r="N173">
        <v>1</v>
      </c>
      <c r="O173" s="7">
        <f>AVERAGE(N173,E173)</f>
        <v>1</v>
      </c>
      <c r="P173" t="b">
        <v>0</v>
      </c>
      <c r="R173" s="56">
        <f>E173/D173</f>
        <v>2.0000000000000002E-5</v>
      </c>
      <c r="S173" t="s">
        <v>8276</v>
      </c>
      <c r="T173" s="6" t="str">
        <f>LEFT(S:S,FIND("/",S:S)-1)</f>
        <v>music</v>
      </c>
      <c r="U173" s="6" t="str">
        <f>RIGHT(S:S,FIND("/",S:S) - 2)</f>
        <v>rock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44">
        <v>95000</v>
      </c>
      <c r="E174" s="44">
        <v>0</v>
      </c>
      <c r="F174" t="s">
        <v>8221</v>
      </c>
      <c r="G174" t="s">
        <v>8224</v>
      </c>
      <c r="H174" t="s">
        <v>8246</v>
      </c>
      <c r="I174">
        <v>1426753723</v>
      </c>
      <c r="J174" s="42">
        <f>(((I174/60)/60)/24)+DATE(1970,1,1)</f>
        <v>42082.353275462956</v>
      </c>
      <c r="K174">
        <v>1423733323</v>
      </c>
      <c r="L174" s="42">
        <f>(((K174/60)/60)/24)+DATE(1970,1,1)</f>
        <v>42047.394942129627</v>
      </c>
      <c r="M174" t="b">
        <v>0</v>
      </c>
      <c r="N174">
        <v>0</v>
      </c>
      <c r="O174" s="7">
        <f>AVERAGE(N174,E174)</f>
        <v>0</v>
      </c>
      <c r="P174" t="b">
        <v>0</v>
      </c>
      <c r="R174" s="56">
        <f>E174/D174</f>
        <v>0</v>
      </c>
      <c r="S174" t="s">
        <v>8294</v>
      </c>
      <c r="T174" s="6" t="str">
        <f>LEFT(S:S,FIND("/",S:S)-1)</f>
        <v>technology</v>
      </c>
      <c r="U174" s="6" t="str">
        <f>RIGHT(S:S,FIND("/",S:S) - 2)</f>
        <v>y/gadgets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44">
        <v>1110</v>
      </c>
      <c r="E175" s="44">
        <v>0</v>
      </c>
      <c r="F175" t="s">
        <v>8221</v>
      </c>
      <c r="G175" t="s">
        <v>8225</v>
      </c>
      <c r="H175" t="s">
        <v>8247</v>
      </c>
      <c r="I175">
        <v>1425131108</v>
      </c>
      <c r="J175" s="42">
        <f>(((I175/60)/60)/24)+DATE(1970,1,1)</f>
        <v>42063.573009259257</v>
      </c>
      <c r="K175">
        <v>1422539108</v>
      </c>
      <c r="L175" s="42">
        <f>(((K175/60)/60)/24)+DATE(1970,1,1)</f>
        <v>42033.573009259257</v>
      </c>
      <c r="M175" t="b">
        <v>0</v>
      </c>
      <c r="N175">
        <v>0</v>
      </c>
      <c r="O175" s="7">
        <f>AVERAGE(N175,E175)</f>
        <v>0</v>
      </c>
      <c r="P175" t="b">
        <v>0</v>
      </c>
      <c r="R175" s="56">
        <f>E175/D175</f>
        <v>0</v>
      </c>
      <c r="S175" t="s">
        <v>8283</v>
      </c>
      <c r="T175" s="6" t="str">
        <f>LEFT(S:S,FIND("/",S:S)-1)</f>
        <v>games</v>
      </c>
      <c r="U175" s="6" t="str">
        <f>RIGHT(S:S,FIND("/",S:S) - 2)</f>
        <v>ames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44">
        <v>6000</v>
      </c>
      <c r="E176" s="44">
        <v>0</v>
      </c>
      <c r="F176" t="s">
        <v>8221</v>
      </c>
      <c r="G176" t="s">
        <v>8233</v>
      </c>
      <c r="H176" t="s">
        <v>8249</v>
      </c>
      <c r="I176">
        <v>1431108776</v>
      </c>
      <c r="J176" s="42">
        <f>(((I176/60)/60)/24)+DATE(1970,1,1)</f>
        <v>42132.758981481486</v>
      </c>
      <c r="K176">
        <v>1425924776</v>
      </c>
      <c r="L176" s="42">
        <f>(((K176/60)/60)/24)+DATE(1970,1,1)</f>
        <v>42072.758981481486</v>
      </c>
      <c r="M176" t="b">
        <v>0</v>
      </c>
      <c r="N176">
        <v>0</v>
      </c>
      <c r="O176" s="7">
        <f>AVERAGE(N176,E176)</f>
        <v>0</v>
      </c>
      <c r="P176" t="b">
        <v>0</v>
      </c>
      <c r="R176" s="56">
        <f>E176/D176</f>
        <v>0</v>
      </c>
      <c r="S176" t="s">
        <v>8271</v>
      </c>
      <c r="T176" s="6" t="str">
        <f>LEFT(S:S,FIND("/",S:S)-1)</f>
        <v>theater</v>
      </c>
      <c r="U176" s="6" t="str">
        <f>RIGHT(S:S,FIND("/",S:S) - 2)</f>
        <v>/plays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44">
        <v>20000</v>
      </c>
      <c r="E177" s="44">
        <v>1297</v>
      </c>
      <c r="F177" t="s">
        <v>8221</v>
      </c>
      <c r="G177" t="s">
        <v>8225</v>
      </c>
      <c r="H177" t="s">
        <v>8247</v>
      </c>
      <c r="I177">
        <v>1409337611</v>
      </c>
      <c r="J177" s="42">
        <f>(((I177/60)/60)/24)+DATE(1970,1,1)</f>
        <v>41880.777905092589</v>
      </c>
      <c r="K177">
        <v>1407177611</v>
      </c>
      <c r="L177" s="42">
        <f>(((K177/60)/60)/24)+DATE(1970,1,1)</f>
        <v>41855.777905092589</v>
      </c>
      <c r="M177" t="b">
        <v>0</v>
      </c>
      <c r="N177">
        <v>26</v>
      </c>
      <c r="O177" s="7">
        <f>AVERAGE(N177,E177)</f>
        <v>661.5</v>
      </c>
      <c r="P177" t="b">
        <v>0</v>
      </c>
      <c r="R177" s="56">
        <f>E177/D177</f>
        <v>6.4850000000000005E-2</v>
      </c>
      <c r="S177" t="s">
        <v>8271</v>
      </c>
      <c r="T177" s="6" t="str">
        <f>LEFT(S:S,FIND("/",S:S)-1)</f>
        <v>theater</v>
      </c>
      <c r="U177" s="6" t="str">
        <f>RIGHT(S:S,FIND("/",S:S) - 2)</f>
        <v>/plays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44">
        <v>1500</v>
      </c>
      <c r="E178" s="44">
        <v>0</v>
      </c>
      <c r="F178" t="s">
        <v>8221</v>
      </c>
      <c r="G178" t="s">
        <v>8224</v>
      </c>
      <c r="H178" t="s">
        <v>8246</v>
      </c>
      <c r="I178">
        <v>1438803999</v>
      </c>
      <c r="J178" s="42">
        <f>(((I178/60)/60)/24)+DATE(1970,1,1)</f>
        <v>42221.824062500003</v>
      </c>
      <c r="K178">
        <v>1436211999</v>
      </c>
      <c r="L178" s="42">
        <f>(((K178/60)/60)/24)+DATE(1970,1,1)</f>
        <v>42191.824062500003</v>
      </c>
      <c r="M178" t="b">
        <v>0</v>
      </c>
      <c r="N178">
        <v>0</v>
      </c>
      <c r="O178" s="7">
        <f>AVERAGE(N178,E178)</f>
        <v>0</v>
      </c>
      <c r="P178" t="b">
        <v>0</v>
      </c>
      <c r="R178" s="56">
        <f>E178/D178</f>
        <v>0</v>
      </c>
      <c r="S178" t="s">
        <v>8297</v>
      </c>
      <c r="T178" s="6" t="str">
        <f>LEFT(S:S,FIND("/",S:S)-1)</f>
        <v>games</v>
      </c>
      <c r="U178" s="6" t="str">
        <f>RIGHT(S:S,FIND("/",S:S) - 2)</f>
        <v>ames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44">
        <v>450</v>
      </c>
      <c r="E179" s="44">
        <v>180</v>
      </c>
      <c r="F179" t="s">
        <v>8221</v>
      </c>
      <c r="G179" t="s">
        <v>8224</v>
      </c>
      <c r="H179" t="s">
        <v>8246</v>
      </c>
      <c r="I179">
        <v>1427155726</v>
      </c>
      <c r="J179" s="42">
        <f>(((I179/60)/60)/24)+DATE(1970,1,1)</f>
        <v>42087.00608796296</v>
      </c>
      <c r="K179">
        <v>1425690526</v>
      </c>
      <c r="L179" s="42">
        <f>(((K179/60)/60)/24)+DATE(1970,1,1)</f>
        <v>42070.047754629632</v>
      </c>
      <c r="M179" t="b">
        <v>0</v>
      </c>
      <c r="N179">
        <v>7</v>
      </c>
      <c r="O179" s="7">
        <f>AVERAGE(N179,E179)</f>
        <v>93.5</v>
      </c>
      <c r="P179" t="b">
        <v>0</v>
      </c>
      <c r="R179" s="56">
        <f>E179/D179</f>
        <v>0.4</v>
      </c>
      <c r="S179" t="s">
        <v>8295</v>
      </c>
      <c r="T179" s="6" t="str">
        <f>LEFT(S:S,FIND("/",S:S)-1)</f>
        <v>technology</v>
      </c>
      <c r="U179" s="6" t="str">
        <f>RIGHT(S:S,FIND("/",S:S) - 2)</f>
        <v>/hardware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44">
        <v>500000</v>
      </c>
      <c r="E180" s="44">
        <v>0</v>
      </c>
      <c r="F180" t="s">
        <v>8221</v>
      </c>
      <c r="G180" t="s">
        <v>8227</v>
      </c>
      <c r="H180" t="s">
        <v>8249</v>
      </c>
      <c r="I180">
        <v>1448582145</v>
      </c>
      <c r="J180" s="42">
        <f>(((I180/60)/60)/24)+DATE(1970,1,1)</f>
        <v>42334.997048611112</v>
      </c>
      <c r="K180">
        <v>1445986545</v>
      </c>
      <c r="L180" s="42">
        <f>(((K180/60)/60)/24)+DATE(1970,1,1)</f>
        <v>42304.955381944441</v>
      </c>
      <c r="M180" t="b">
        <v>0</v>
      </c>
      <c r="N180">
        <v>0</v>
      </c>
      <c r="O180" s="7">
        <f>AVERAGE(N180,E180)</f>
        <v>0</v>
      </c>
      <c r="P180" t="b">
        <v>0</v>
      </c>
      <c r="R180" s="56">
        <f>E180/D180</f>
        <v>0</v>
      </c>
      <c r="S180" t="s">
        <v>8295</v>
      </c>
      <c r="T180" s="6" t="str">
        <f>LEFT(S:S,FIND("/",S:S)-1)</f>
        <v>technology</v>
      </c>
      <c r="U180" s="6" t="str">
        <f>RIGHT(S:S,FIND("/",S:S) - 2)</f>
        <v>/hardware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44">
        <v>1000</v>
      </c>
      <c r="E181" s="44">
        <v>200</v>
      </c>
      <c r="F181" t="s">
        <v>8221</v>
      </c>
      <c r="G181" t="s">
        <v>8224</v>
      </c>
      <c r="H181" t="s">
        <v>8246</v>
      </c>
      <c r="I181">
        <v>1457056555</v>
      </c>
      <c r="J181" s="42">
        <f>(((I181/60)/60)/24)+DATE(1970,1,1)</f>
        <v>42433.080497685187</v>
      </c>
      <c r="K181">
        <v>1454464555</v>
      </c>
      <c r="L181" s="42">
        <f>(((K181/60)/60)/24)+DATE(1970,1,1)</f>
        <v>42403.080497685187</v>
      </c>
      <c r="M181" t="b">
        <v>0</v>
      </c>
      <c r="N181">
        <v>2</v>
      </c>
      <c r="O181" s="7">
        <f>AVERAGE(N181,E181)</f>
        <v>101</v>
      </c>
      <c r="P181" t="b">
        <v>0</v>
      </c>
      <c r="R181" s="56">
        <f>E181/D181</f>
        <v>0.2</v>
      </c>
      <c r="S181" t="s">
        <v>8297</v>
      </c>
      <c r="T181" s="6" t="str">
        <f>LEFT(S:S,FIND("/",S:S)-1)</f>
        <v>games</v>
      </c>
      <c r="U181" s="6" t="str">
        <f>RIGHT(S:S,FIND("/",S:S) - 2)</f>
        <v>ames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44">
        <v>1200</v>
      </c>
      <c r="E182" s="44">
        <v>401</v>
      </c>
      <c r="F182" t="s">
        <v>8221</v>
      </c>
      <c r="G182" t="s">
        <v>8225</v>
      </c>
      <c r="H182" t="s">
        <v>8247</v>
      </c>
      <c r="I182">
        <v>1428951600</v>
      </c>
      <c r="J182" s="42">
        <f>(((I182/60)/60)/24)+DATE(1970,1,1)</f>
        <v>42107.791666666672</v>
      </c>
      <c r="K182">
        <v>1425512843</v>
      </c>
      <c r="L182" s="42">
        <f>(((K182/60)/60)/24)+DATE(1970,1,1)</f>
        <v>42067.991238425922</v>
      </c>
      <c r="M182" t="b">
        <v>0</v>
      </c>
      <c r="N182">
        <v>13</v>
      </c>
      <c r="O182" s="7">
        <f>AVERAGE(N182,E182)</f>
        <v>207</v>
      </c>
      <c r="P182" t="b">
        <v>0</v>
      </c>
      <c r="R182" s="56">
        <f>E182/D182</f>
        <v>0.33416666666666667</v>
      </c>
      <c r="S182" t="s">
        <v>8279</v>
      </c>
      <c r="T182" s="6" t="str">
        <f>LEFT(S:S,FIND("/",S:S)-1)</f>
        <v>music</v>
      </c>
      <c r="U182" s="6" t="str">
        <f>RIGHT(S:S,FIND("/",S:S) - 2)</f>
        <v>rock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44">
        <v>3423</v>
      </c>
      <c r="E183" s="44">
        <v>722</v>
      </c>
      <c r="F183" t="s">
        <v>8221</v>
      </c>
      <c r="G183" t="s">
        <v>8225</v>
      </c>
      <c r="H183" t="s">
        <v>8247</v>
      </c>
      <c r="I183">
        <v>1434995295</v>
      </c>
      <c r="J183" s="42">
        <f>(((I183/60)/60)/24)+DATE(1970,1,1)</f>
        <v>42177.741840277777</v>
      </c>
      <c r="K183">
        <v>1432403295</v>
      </c>
      <c r="L183" s="42">
        <f>(((K183/60)/60)/24)+DATE(1970,1,1)</f>
        <v>42147.741840277777</v>
      </c>
      <c r="M183" t="b">
        <v>0</v>
      </c>
      <c r="N183">
        <v>4</v>
      </c>
      <c r="O183" s="7">
        <f>AVERAGE(N183,E183)</f>
        <v>363</v>
      </c>
      <c r="P183" t="b">
        <v>0</v>
      </c>
      <c r="R183" s="56">
        <f>E183/D183</f>
        <v>0.21092608822670172</v>
      </c>
      <c r="S183" t="s">
        <v>8298</v>
      </c>
      <c r="T183" s="6" t="str">
        <f>LEFT(S:S,FIND("/",S:S)-1)</f>
        <v>food</v>
      </c>
      <c r="U183" s="6" t="str">
        <f>RIGHT(S:S,FIND("/",S:S) - 2)</f>
        <v>tch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44">
        <v>1000</v>
      </c>
      <c r="E184" s="44">
        <v>0</v>
      </c>
      <c r="F184" t="s">
        <v>8221</v>
      </c>
      <c r="G184" t="s">
        <v>8224</v>
      </c>
      <c r="H184" t="s">
        <v>8246</v>
      </c>
      <c r="I184">
        <v>1483748232</v>
      </c>
      <c r="J184" s="42">
        <f>(((I184/60)/60)/24)+DATE(1970,1,1)</f>
        <v>42742.011944444443</v>
      </c>
      <c r="K184">
        <v>1481156232</v>
      </c>
      <c r="L184" s="42">
        <f>(((K184/60)/60)/24)+DATE(1970,1,1)</f>
        <v>42712.011944444443</v>
      </c>
      <c r="M184" t="b">
        <v>0</v>
      </c>
      <c r="N184">
        <v>0</v>
      </c>
      <c r="O184" s="7">
        <f>AVERAGE(N184,E184)</f>
        <v>0</v>
      </c>
      <c r="P184" t="b">
        <v>0</v>
      </c>
      <c r="R184" s="56">
        <f>E184/D184</f>
        <v>0</v>
      </c>
      <c r="S184" t="s">
        <v>8292</v>
      </c>
      <c r="T184" s="6" t="str">
        <f>LEFT(S:S,FIND("/",S:S)-1)</f>
        <v>music</v>
      </c>
      <c r="U184" s="6" t="str">
        <f>RIGHT(S:S,FIND("/",S:S) - 2)</f>
        <v>/pop</v>
      </c>
    </row>
    <row r="185" spans="1:21" x14ac:dyDescent="0.25">
      <c r="A185">
        <v>183</v>
      </c>
      <c r="B185" s="3" t="s">
        <v>185</v>
      </c>
      <c r="C185" s="3" t="s">
        <v>4293</v>
      </c>
      <c r="D185" s="44">
        <v>12500</v>
      </c>
      <c r="E185" s="44">
        <v>4482</v>
      </c>
      <c r="F185" t="s">
        <v>8221</v>
      </c>
      <c r="G185" t="s">
        <v>8225</v>
      </c>
      <c r="H185" t="s">
        <v>8247</v>
      </c>
      <c r="I185">
        <v>1417033610</v>
      </c>
      <c r="J185" s="42">
        <f>(((I185/60)/60)/24)+DATE(1970,1,1)</f>
        <v>41969.851967592593</v>
      </c>
      <c r="K185">
        <v>1414438010</v>
      </c>
      <c r="L185" s="42">
        <f>(((K185/60)/60)/24)+DATE(1970,1,1)</f>
        <v>41939.810300925928</v>
      </c>
      <c r="M185" t="b">
        <v>0</v>
      </c>
      <c r="N185">
        <v>12</v>
      </c>
      <c r="O185" s="7">
        <f>AVERAGE(N185,E185)</f>
        <v>2247</v>
      </c>
      <c r="P185" t="b">
        <v>0</v>
      </c>
      <c r="R185" s="56">
        <f>E185/D185</f>
        <v>0.35855999999999999</v>
      </c>
      <c r="S185" t="s">
        <v>8274</v>
      </c>
      <c r="T185" s="6" t="str">
        <f>LEFT(S:S,FIND("/",S:S)-1)</f>
        <v>publishing</v>
      </c>
      <c r="U185" s="6" t="str">
        <f>RIGHT(S:S,FIND("/",S:S) - 2)</f>
        <v>onfiction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44">
        <v>1500</v>
      </c>
      <c r="E186" s="44">
        <v>51</v>
      </c>
      <c r="F186" t="s">
        <v>8221</v>
      </c>
      <c r="G186" t="s">
        <v>8229</v>
      </c>
      <c r="H186" t="s">
        <v>8251</v>
      </c>
      <c r="I186">
        <v>1409543940</v>
      </c>
      <c r="J186" s="42">
        <f>(((I186/60)/60)/24)+DATE(1970,1,1)</f>
        <v>41883.165972222225</v>
      </c>
      <c r="K186">
        <v>1404586762</v>
      </c>
      <c r="L186" s="42">
        <f>(((K186/60)/60)/24)+DATE(1970,1,1)</f>
        <v>41825.791226851856</v>
      </c>
      <c r="M186" t="b">
        <v>0</v>
      </c>
      <c r="N186">
        <v>2</v>
      </c>
      <c r="O186" s="7">
        <f>AVERAGE(N186,E186)</f>
        <v>26.5</v>
      </c>
      <c r="P186" t="b">
        <v>0</v>
      </c>
      <c r="R186" s="56">
        <f>E186/D186</f>
        <v>3.4000000000000002E-2</v>
      </c>
      <c r="S186" t="s">
        <v>8272</v>
      </c>
      <c r="T186" s="6" t="str">
        <f>LEFT(S:S,FIND("/",S:S)-1)</f>
        <v>technology</v>
      </c>
      <c r="U186" s="6" t="str">
        <f>RIGHT(S:S,FIND("/",S:S) - 2)</f>
        <v>ology/web</v>
      </c>
    </row>
    <row r="187" spans="1:21" x14ac:dyDescent="0.25">
      <c r="A187">
        <v>185</v>
      </c>
      <c r="B187" s="3" t="s">
        <v>187</v>
      </c>
      <c r="C187" s="3" t="s">
        <v>4295</v>
      </c>
      <c r="D187" s="44">
        <v>40000</v>
      </c>
      <c r="E187" s="44">
        <v>2200</v>
      </c>
      <c r="F187" t="s">
        <v>8221</v>
      </c>
      <c r="G187" t="s">
        <v>8234</v>
      </c>
      <c r="H187" t="s">
        <v>8254</v>
      </c>
      <c r="I187">
        <v>1471557139</v>
      </c>
      <c r="J187" s="42">
        <f>(((I187/60)/60)/24)+DATE(1970,1,1)</f>
        <v>42600.91133101852</v>
      </c>
      <c r="K187">
        <v>1468965139</v>
      </c>
      <c r="L187" s="42">
        <f>(((K187/60)/60)/24)+DATE(1970,1,1)</f>
        <v>42570.91133101852</v>
      </c>
      <c r="M187" t="b">
        <v>0</v>
      </c>
      <c r="N187">
        <v>10</v>
      </c>
      <c r="O187" s="7">
        <f>AVERAGE(N187,E187)</f>
        <v>1105</v>
      </c>
      <c r="P187" t="b">
        <v>0</v>
      </c>
      <c r="R187" s="56">
        <f>E187/D187</f>
        <v>5.5E-2</v>
      </c>
      <c r="S187" t="s">
        <v>8279</v>
      </c>
      <c r="T187" s="6" t="str">
        <f>LEFT(S:S,FIND("/",S:S)-1)</f>
        <v>music</v>
      </c>
      <c r="U187" s="6" t="str">
        <f>RIGHT(S:S,FIND("/",S:S) - 2)</f>
        <v>rock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44">
        <v>5000</v>
      </c>
      <c r="E188" s="44">
        <v>0</v>
      </c>
      <c r="F188" t="s">
        <v>8221</v>
      </c>
      <c r="G188" t="s">
        <v>8224</v>
      </c>
      <c r="H188" t="s">
        <v>8246</v>
      </c>
      <c r="I188">
        <v>1488571200</v>
      </c>
      <c r="J188" s="42">
        <f>(((I188/60)/60)/24)+DATE(1970,1,1)</f>
        <v>42797.833333333328</v>
      </c>
      <c r="K188">
        <v>1485977434</v>
      </c>
      <c r="L188" s="42">
        <f>(((K188/60)/60)/24)+DATE(1970,1,1)</f>
        <v>42767.812893518523</v>
      </c>
      <c r="M188" t="b">
        <v>0</v>
      </c>
      <c r="N188">
        <v>0</v>
      </c>
      <c r="O188" s="7">
        <f>AVERAGE(N188,E188)</f>
        <v>0</v>
      </c>
      <c r="P188" t="b">
        <v>0</v>
      </c>
      <c r="R188" s="56">
        <f>E188/D188</f>
        <v>0</v>
      </c>
      <c r="S188" t="s">
        <v>8284</v>
      </c>
      <c r="T188" s="6" t="str">
        <f>LEFT(S:S,FIND("/",S:S)-1)</f>
        <v>food</v>
      </c>
      <c r="U188" s="6" t="str">
        <f>RIGHT(S:S,FIND("/",S:S) - 2)</f>
        <v>cks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44">
        <v>5000</v>
      </c>
      <c r="E189" s="44">
        <v>800</v>
      </c>
      <c r="F189" t="s">
        <v>8221</v>
      </c>
      <c r="G189" t="s">
        <v>8224</v>
      </c>
      <c r="H189" t="s">
        <v>8246</v>
      </c>
      <c r="I189">
        <v>1437461940</v>
      </c>
      <c r="J189" s="42">
        <f>(((I189/60)/60)/24)+DATE(1970,1,1)</f>
        <v>42206.290972222225</v>
      </c>
      <c r="K189">
        <v>1435383457</v>
      </c>
      <c r="L189" s="42">
        <f>(((K189/60)/60)/24)+DATE(1970,1,1)</f>
        <v>42182.234456018516</v>
      </c>
      <c r="M189" t="b">
        <v>0</v>
      </c>
      <c r="N189">
        <v>5</v>
      </c>
      <c r="O189" s="7">
        <f>AVERAGE(N189,E189)</f>
        <v>402.5</v>
      </c>
      <c r="P189" t="b">
        <v>0</v>
      </c>
      <c r="R189" s="56">
        <f>E189/D189</f>
        <v>0.16</v>
      </c>
      <c r="S189" t="s">
        <v>8279</v>
      </c>
      <c r="T189" s="6" t="str">
        <f>LEFT(S:S,FIND("/",S:S)-1)</f>
        <v>music</v>
      </c>
      <c r="U189" s="6" t="str">
        <f>RIGHT(S:S,FIND("/",S:S) - 2)</f>
        <v>rock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44">
        <v>1500</v>
      </c>
      <c r="E190" s="44">
        <v>0</v>
      </c>
      <c r="F190" t="s">
        <v>8221</v>
      </c>
      <c r="G190" t="s">
        <v>8224</v>
      </c>
      <c r="H190" t="s">
        <v>8246</v>
      </c>
      <c r="I190">
        <v>1409891015</v>
      </c>
      <c r="J190" s="42">
        <f>(((I190/60)/60)/24)+DATE(1970,1,1)</f>
        <v>41887.18304398148</v>
      </c>
      <c r="K190">
        <v>1407299015</v>
      </c>
      <c r="L190" s="42">
        <f>(((K190/60)/60)/24)+DATE(1970,1,1)</f>
        <v>41857.18304398148</v>
      </c>
      <c r="M190" t="b">
        <v>0</v>
      </c>
      <c r="N190">
        <v>0</v>
      </c>
      <c r="O190" s="7">
        <f>AVERAGE(N190,E190)</f>
        <v>0</v>
      </c>
      <c r="P190" t="b">
        <v>0</v>
      </c>
      <c r="R190" s="56">
        <f>E190/D190</f>
        <v>0</v>
      </c>
      <c r="S190" t="s">
        <v>8276</v>
      </c>
      <c r="T190" s="6" t="str">
        <f>LEFT(S:S,FIND("/",S:S)-1)</f>
        <v>music</v>
      </c>
      <c r="U190" s="6" t="str">
        <f>RIGHT(S:S,FIND("/",S:S) - 2)</f>
        <v>rock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44">
        <v>500000</v>
      </c>
      <c r="E191" s="44">
        <v>345</v>
      </c>
      <c r="F191" t="s">
        <v>8221</v>
      </c>
      <c r="G191" t="s">
        <v>8224</v>
      </c>
      <c r="H191" t="s">
        <v>8246</v>
      </c>
      <c r="I191">
        <v>1472920477</v>
      </c>
      <c r="J191" s="42">
        <f>(((I191/60)/60)/24)+DATE(1970,1,1)</f>
        <v>42616.690706018519</v>
      </c>
      <c r="K191">
        <v>1467736477</v>
      </c>
      <c r="L191" s="42">
        <f>(((K191/60)/60)/24)+DATE(1970,1,1)</f>
        <v>42556.690706018519</v>
      </c>
      <c r="M191" t="b">
        <v>0</v>
      </c>
      <c r="N191">
        <v>5</v>
      </c>
      <c r="O191" s="7">
        <f>AVERAGE(N191,E191)</f>
        <v>175</v>
      </c>
      <c r="P191" t="b">
        <v>0</v>
      </c>
      <c r="R191" s="56">
        <f>E191/D191</f>
        <v>6.8999999999999997E-4</v>
      </c>
      <c r="S191" t="s">
        <v>8271</v>
      </c>
      <c r="T191" s="6" t="str">
        <f>LEFT(S:S,FIND("/",S:S)-1)</f>
        <v>theater</v>
      </c>
      <c r="U191" s="6" t="str">
        <f>RIGHT(S:S,FIND("/",S:S) - 2)</f>
        <v>/plays</v>
      </c>
    </row>
    <row r="192" spans="1:21" x14ac:dyDescent="0.25">
      <c r="A192">
        <v>190</v>
      </c>
      <c r="B192" s="3" t="s">
        <v>192</v>
      </c>
      <c r="C192" s="3" t="s">
        <v>4300</v>
      </c>
      <c r="D192" s="44">
        <v>12000</v>
      </c>
      <c r="E192" s="44">
        <v>50</v>
      </c>
      <c r="F192" t="s">
        <v>8221</v>
      </c>
      <c r="G192" t="s">
        <v>8224</v>
      </c>
      <c r="H192" t="s">
        <v>8246</v>
      </c>
      <c r="I192">
        <v>1466091446</v>
      </c>
      <c r="J192" s="42">
        <f>(((I192/60)/60)/24)+DATE(1970,1,1)</f>
        <v>42537.650995370372</v>
      </c>
      <c r="K192">
        <v>1465227446</v>
      </c>
      <c r="L192" s="42">
        <f>(((K192/60)/60)/24)+DATE(1970,1,1)</f>
        <v>42527.650995370372</v>
      </c>
      <c r="M192" t="b">
        <v>0</v>
      </c>
      <c r="N192">
        <v>1</v>
      </c>
      <c r="O192" s="7">
        <f>AVERAGE(N192,E192)</f>
        <v>25.5</v>
      </c>
      <c r="P192" t="b">
        <v>0</v>
      </c>
      <c r="R192" s="56">
        <f>E192/D192</f>
        <v>4.1666666666666666E-3</v>
      </c>
      <c r="S192" t="s">
        <v>8273</v>
      </c>
      <c r="T192" s="6" t="str">
        <f>LEFT(S:S,FIND("/",S:S)-1)</f>
        <v>technology</v>
      </c>
      <c r="U192" s="6" t="str">
        <f>RIGHT(S:S,FIND("/",S:S) - 2)</f>
        <v>wearables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44">
        <v>5000</v>
      </c>
      <c r="E193" s="44">
        <v>250</v>
      </c>
      <c r="F193" t="s">
        <v>8221</v>
      </c>
      <c r="G193" t="s">
        <v>8226</v>
      </c>
      <c r="H193" t="s">
        <v>8248</v>
      </c>
      <c r="I193">
        <v>1443782138</v>
      </c>
      <c r="J193" s="42">
        <f>(((I193/60)/60)/24)+DATE(1970,1,1)</f>
        <v>42279.441412037035</v>
      </c>
      <c r="K193">
        <v>1440326138</v>
      </c>
      <c r="L193" s="42">
        <f>(((K193/60)/60)/24)+DATE(1970,1,1)</f>
        <v>42239.441412037035</v>
      </c>
      <c r="M193" t="b">
        <v>0</v>
      </c>
      <c r="N193">
        <v>3</v>
      </c>
      <c r="O193" s="7">
        <f>AVERAGE(N193,E193)</f>
        <v>126.5</v>
      </c>
      <c r="P193" t="b">
        <v>0</v>
      </c>
      <c r="R193" s="56">
        <f>E193/D193</f>
        <v>0.05</v>
      </c>
      <c r="S193" t="s">
        <v>8284</v>
      </c>
      <c r="T193" s="6" t="str">
        <f>LEFT(S:S,FIND("/",S:S)-1)</f>
        <v>food</v>
      </c>
      <c r="U193" s="6" t="str">
        <f>RIGHT(S:S,FIND("/",S:S) - 2)</f>
        <v>cks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44">
        <v>1000000</v>
      </c>
      <c r="E194" s="44">
        <v>17</v>
      </c>
      <c r="F194" t="s">
        <v>8221</v>
      </c>
      <c r="G194" t="s">
        <v>8224</v>
      </c>
      <c r="H194" t="s">
        <v>8246</v>
      </c>
      <c r="I194">
        <v>1413572432</v>
      </c>
      <c r="J194" s="42">
        <f>(((I194/60)/60)/24)+DATE(1970,1,1)</f>
        <v>41929.792037037041</v>
      </c>
      <c r="K194">
        <v>1410980432</v>
      </c>
      <c r="L194" s="42">
        <f>(((K194/60)/60)/24)+DATE(1970,1,1)</f>
        <v>41899.792037037041</v>
      </c>
      <c r="M194" t="b">
        <v>0</v>
      </c>
      <c r="N194">
        <v>3</v>
      </c>
      <c r="O194" s="7">
        <f>AVERAGE(N194,E194)</f>
        <v>10</v>
      </c>
      <c r="P194" t="b">
        <v>0</v>
      </c>
      <c r="R194" s="56">
        <f>E194/D194</f>
        <v>1.7E-5</v>
      </c>
      <c r="S194" t="s">
        <v>8271</v>
      </c>
      <c r="T194" s="6" t="str">
        <f>LEFT(S:S,FIND("/",S:S)-1)</f>
        <v>theater</v>
      </c>
      <c r="U194" s="6" t="str">
        <f>RIGHT(S:S,FIND("/",S:S) - 2)</f>
        <v>/plays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44">
        <v>1000</v>
      </c>
      <c r="E195" s="44">
        <v>0</v>
      </c>
      <c r="F195" t="s">
        <v>8221</v>
      </c>
      <c r="G195" t="s">
        <v>8225</v>
      </c>
      <c r="H195" t="s">
        <v>8247</v>
      </c>
      <c r="I195">
        <v>1417217166</v>
      </c>
      <c r="J195" s="42">
        <f>(((I195/60)/60)/24)+DATE(1970,1,1)</f>
        <v>41971.976458333331</v>
      </c>
      <c r="K195">
        <v>1412029566</v>
      </c>
      <c r="L195" s="42">
        <f>(((K195/60)/60)/24)+DATE(1970,1,1)</f>
        <v>41911.934791666667</v>
      </c>
      <c r="M195" t="b">
        <v>0</v>
      </c>
      <c r="N195">
        <v>0</v>
      </c>
      <c r="O195" s="7">
        <f>AVERAGE(N195,E195)</f>
        <v>0</v>
      </c>
      <c r="P195" t="b">
        <v>0</v>
      </c>
      <c r="R195" s="56">
        <f>E195/D195</f>
        <v>0</v>
      </c>
      <c r="S195" t="s">
        <v>8282</v>
      </c>
      <c r="T195" s="6" t="str">
        <f>LEFT(S:S,FIND("/",S:S)-1)</f>
        <v>games</v>
      </c>
      <c r="U195" s="6" t="str">
        <f>RIGHT(S:S,FIND("/",S:S) - 2)</f>
        <v>ames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44">
        <v>2500</v>
      </c>
      <c r="E196" s="44">
        <v>3</v>
      </c>
      <c r="F196" t="s">
        <v>8221</v>
      </c>
      <c r="G196" t="s">
        <v>8225</v>
      </c>
      <c r="H196" t="s">
        <v>8247</v>
      </c>
      <c r="I196">
        <v>1457308531</v>
      </c>
      <c r="J196" s="42">
        <f>(((I196/60)/60)/24)+DATE(1970,1,1)</f>
        <v>42435.996886574074</v>
      </c>
      <c r="K196">
        <v>1452124531</v>
      </c>
      <c r="L196" s="42">
        <f>(((K196/60)/60)/24)+DATE(1970,1,1)</f>
        <v>42375.996886574074</v>
      </c>
      <c r="M196" t="b">
        <v>0</v>
      </c>
      <c r="N196">
        <v>3</v>
      </c>
      <c r="O196" s="7">
        <f>AVERAGE(N196,E196)</f>
        <v>3</v>
      </c>
      <c r="P196" t="b">
        <v>0</v>
      </c>
      <c r="R196" s="56">
        <f>E196/D196</f>
        <v>1.1999999999999999E-3</v>
      </c>
      <c r="S196" t="s">
        <v>8278</v>
      </c>
      <c r="T196" s="6" t="str">
        <f>LEFT(S:S,FIND("/",S:S)-1)</f>
        <v>music</v>
      </c>
      <c r="U196" s="6" t="str">
        <f>RIGHT(S:S,FIND("/",S:S) - 2)</f>
        <v>jazz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44">
        <v>2000000</v>
      </c>
      <c r="E197" s="44">
        <v>0</v>
      </c>
      <c r="F197" t="s">
        <v>8221</v>
      </c>
      <c r="G197" t="s">
        <v>8224</v>
      </c>
      <c r="H197" t="s">
        <v>8246</v>
      </c>
      <c r="I197">
        <v>1436544332</v>
      </c>
      <c r="J197" s="42">
        <f>(((I197/60)/60)/24)+DATE(1970,1,1)</f>
        <v>42195.67050925926</v>
      </c>
      <c r="K197">
        <v>1431360332</v>
      </c>
      <c r="L197" s="42">
        <f>(((K197/60)/60)/24)+DATE(1970,1,1)</f>
        <v>42135.67050925926</v>
      </c>
      <c r="M197" t="b">
        <v>0</v>
      </c>
      <c r="N197">
        <v>0</v>
      </c>
      <c r="O197" s="7">
        <f>AVERAGE(N197,E197)</f>
        <v>0</v>
      </c>
      <c r="P197" t="b">
        <v>0</v>
      </c>
      <c r="R197" s="56">
        <f>E197/D197</f>
        <v>0</v>
      </c>
      <c r="S197" t="s">
        <v>8271</v>
      </c>
      <c r="T197" s="6" t="str">
        <f>LEFT(S:S,FIND("/",S:S)-1)</f>
        <v>theater</v>
      </c>
      <c r="U197" s="6" t="str">
        <f>RIGHT(S:S,FIND("/",S:S) - 2)</f>
        <v>/plays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44">
        <v>3500</v>
      </c>
      <c r="E198" s="44">
        <v>1465</v>
      </c>
      <c r="F198" t="s">
        <v>8221</v>
      </c>
      <c r="G198" t="s">
        <v>8225</v>
      </c>
      <c r="H198" t="s">
        <v>8247</v>
      </c>
      <c r="I198">
        <v>1444510800</v>
      </c>
      <c r="J198" s="42">
        <f>(((I198/60)/60)/24)+DATE(1970,1,1)</f>
        <v>42287.875</v>
      </c>
      <c r="K198">
        <v>1442062898</v>
      </c>
      <c r="L198" s="42">
        <f>(((K198/60)/60)/24)+DATE(1970,1,1)</f>
        <v>42259.542800925927</v>
      </c>
      <c r="M198" t="b">
        <v>0</v>
      </c>
      <c r="N198">
        <v>19</v>
      </c>
      <c r="O198" s="7">
        <f>AVERAGE(N198,E198)</f>
        <v>742</v>
      </c>
      <c r="P198" t="b">
        <v>0</v>
      </c>
      <c r="R198" s="56">
        <f>E198/D198</f>
        <v>0.41857142857142859</v>
      </c>
      <c r="S198" t="s">
        <v>8272</v>
      </c>
      <c r="T198" s="6" t="str">
        <f>LEFT(S:S,FIND("/",S:S)-1)</f>
        <v>technology</v>
      </c>
      <c r="U198" s="6" t="str">
        <f>RIGHT(S:S,FIND("/",S:S) - 2)</f>
        <v>ology/web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44">
        <v>2500</v>
      </c>
      <c r="E199" s="44">
        <v>262</v>
      </c>
      <c r="F199" t="s">
        <v>8221</v>
      </c>
      <c r="G199" t="s">
        <v>8225</v>
      </c>
      <c r="H199" t="s">
        <v>8247</v>
      </c>
      <c r="I199">
        <v>1487365200</v>
      </c>
      <c r="J199" s="42">
        <f>(((I199/60)/60)/24)+DATE(1970,1,1)</f>
        <v>42783.875</v>
      </c>
      <c r="K199">
        <v>1483734100</v>
      </c>
      <c r="L199" s="42">
        <f>(((K199/60)/60)/24)+DATE(1970,1,1)</f>
        <v>42741.848379629635</v>
      </c>
      <c r="M199" t="b">
        <v>0</v>
      </c>
      <c r="N199">
        <v>8</v>
      </c>
      <c r="O199" s="7">
        <f>AVERAGE(N199,E199)</f>
        <v>135</v>
      </c>
      <c r="P199" t="b">
        <v>0</v>
      </c>
      <c r="R199" s="56">
        <f>E199/D199</f>
        <v>0.1048</v>
      </c>
      <c r="S199" t="s">
        <v>8295</v>
      </c>
      <c r="T199" s="6" t="str">
        <f>LEFT(S:S,FIND("/",S:S)-1)</f>
        <v>technology</v>
      </c>
      <c r="U199" s="6" t="str">
        <f>RIGHT(S:S,FIND("/",S:S) - 2)</f>
        <v>/hardware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44">
        <v>25000</v>
      </c>
      <c r="E200" s="44">
        <v>279</v>
      </c>
      <c r="F200" t="s">
        <v>8221</v>
      </c>
      <c r="G200" t="s">
        <v>8224</v>
      </c>
      <c r="H200" t="s">
        <v>8246</v>
      </c>
      <c r="I200">
        <v>1412500322</v>
      </c>
      <c r="J200" s="42">
        <f>(((I200/60)/60)/24)+DATE(1970,1,1)</f>
        <v>41917.383356481485</v>
      </c>
      <c r="K200">
        <v>1409908322</v>
      </c>
      <c r="L200" s="42">
        <f>(((K200/60)/60)/24)+DATE(1970,1,1)</f>
        <v>41887.383356481485</v>
      </c>
      <c r="M200" t="b">
        <v>0</v>
      </c>
      <c r="N200">
        <v>6</v>
      </c>
      <c r="O200" s="7">
        <f>AVERAGE(N200,E200)</f>
        <v>142.5</v>
      </c>
      <c r="P200" t="b">
        <v>0</v>
      </c>
      <c r="R200" s="56">
        <f>E200/D200</f>
        <v>1.116E-2</v>
      </c>
      <c r="S200" t="s">
        <v>8273</v>
      </c>
      <c r="T200" s="6" t="str">
        <f>LEFT(S:S,FIND("/",S:S)-1)</f>
        <v>technology</v>
      </c>
      <c r="U200" s="6" t="str">
        <f>RIGHT(S:S,FIND("/",S:S) - 2)</f>
        <v>wearables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44">
        <v>10000</v>
      </c>
      <c r="E201" s="44">
        <v>0</v>
      </c>
      <c r="F201" t="s">
        <v>8221</v>
      </c>
      <c r="G201" t="s">
        <v>8224</v>
      </c>
      <c r="H201" t="s">
        <v>8246</v>
      </c>
      <c r="I201">
        <v>1472698702</v>
      </c>
      <c r="J201" s="42">
        <f>(((I201/60)/60)/24)+DATE(1970,1,1)</f>
        <v>42614.123865740738</v>
      </c>
      <c r="K201">
        <v>1470106702</v>
      </c>
      <c r="L201" s="42">
        <f>(((K201/60)/60)/24)+DATE(1970,1,1)</f>
        <v>42584.123865740738</v>
      </c>
      <c r="M201" t="b">
        <v>0</v>
      </c>
      <c r="N201">
        <v>0</v>
      </c>
      <c r="O201" s="7">
        <f>AVERAGE(N201,E201)</f>
        <v>0</v>
      </c>
      <c r="P201" t="b">
        <v>0</v>
      </c>
      <c r="R201" s="56">
        <f>E201/D201</f>
        <v>0</v>
      </c>
      <c r="S201" t="s">
        <v>8271</v>
      </c>
      <c r="T201" s="6" t="str">
        <f>LEFT(S:S,FIND("/",S:S)-1)</f>
        <v>theater</v>
      </c>
      <c r="U201" s="6" t="str">
        <f>RIGHT(S:S,FIND("/",S:S) - 2)</f>
        <v>/plays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44">
        <v>6000</v>
      </c>
      <c r="E202" s="44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42">
        <f>(((I202/60)/60)/24)+DATE(1970,1,1)</f>
        <v>41897.083368055559</v>
      </c>
      <c r="K202">
        <v>1408154403</v>
      </c>
      <c r="L202" s="42">
        <f>(((K202/60)/60)/24)+DATE(1970,1,1)</f>
        <v>41867.083368055559</v>
      </c>
      <c r="M202" t="b">
        <v>0</v>
      </c>
      <c r="N202">
        <v>18</v>
      </c>
      <c r="O202" s="7">
        <f>AVERAGE(N202,E202)</f>
        <v>794.77499999999998</v>
      </c>
      <c r="P202" t="b">
        <v>0</v>
      </c>
      <c r="R202" s="56">
        <f>E202/D202</f>
        <v>0.26192500000000002</v>
      </c>
      <c r="S202" t="s">
        <v>8276</v>
      </c>
      <c r="T202" s="6" t="str">
        <f>LEFT(S:S,FIND("/",S:S)-1)</f>
        <v>music</v>
      </c>
      <c r="U202" s="6" t="str">
        <f>RIGHT(S:S,FIND("/",S:S) - 2)</f>
        <v>rock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44">
        <v>650</v>
      </c>
      <c r="E203" s="44">
        <v>380</v>
      </c>
      <c r="F203" t="s">
        <v>8221</v>
      </c>
      <c r="G203" t="s">
        <v>8224</v>
      </c>
      <c r="H203" t="s">
        <v>8246</v>
      </c>
      <c r="I203">
        <v>1423424329</v>
      </c>
      <c r="J203" s="42">
        <f>(((I203/60)/60)/24)+DATE(1970,1,1)</f>
        <v>42043.818622685183</v>
      </c>
      <c r="K203">
        <v>1421696329</v>
      </c>
      <c r="L203" s="42">
        <f>(((K203/60)/60)/24)+DATE(1970,1,1)</f>
        <v>42023.818622685183</v>
      </c>
      <c r="M203" t="b">
        <v>0</v>
      </c>
      <c r="N203">
        <v>7</v>
      </c>
      <c r="O203" s="7">
        <f>AVERAGE(N203,E203)</f>
        <v>193.5</v>
      </c>
      <c r="P203" t="b">
        <v>0</v>
      </c>
      <c r="R203" s="56">
        <f>E203/D203</f>
        <v>0.58461538461538465</v>
      </c>
      <c r="S203" t="s">
        <v>8271</v>
      </c>
      <c r="T203" s="6" t="str">
        <f>LEFT(S:S,FIND("/",S:S)-1)</f>
        <v>theater</v>
      </c>
      <c r="U203" s="6" t="str">
        <f>RIGHT(S:S,FIND("/",S:S) - 2)</f>
        <v>/plays</v>
      </c>
    </row>
    <row r="204" spans="1:21" x14ac:dyDescent="0.25">
      <c r="A204">
        <v>202</v>
      </c>
      <c r="B204" s="3" t="s">
        <v>204</v>
      </c>
      <c r="C204" s="3" t="s">
        <v>4312</v>
      </c>
      <c r="D204" s="44">
        <v>6000</v>
      </c>
      <c r="E204" s="44">
        <v>0</v>
      </c>
      <c r="F204" t="s">
        <v>8221</v>
      </c>
      <c r="G204" t="s">
        <v>8224</v>
      </c>
      <c r="H204" t="s">
        <v>8246</v>
      </c>
      <c r="I204">
        <v>1444337940</v>
      </c>
      <c r="J204" s="42">
        <f>(((I204/60)/60)/24)+DATE(1970,1,1)</f>
        <v>42285.874305555553</v>
      </c>
      <c r="K204">
        <v>1441750564</v>
      </c>
      <c r="L204" s="42">
        <f>(((K204/60)/60)/24)+DATE(1970,1,1)</f>
        <v>42255.927824074075</v>
      </c>
      <c r="M204" t="b">
        <v>0</v>
      </c>
      <c r="N204">
        <v>0</v>
      </c>
      <c r="O204" s="7">
        <f>AVERAGE(N204,E204)</f>
        <v>0</v>
      </c>
      <c r="P204" t="b">
        <v>0</v>
      </c>
      <c r="R204" s="56">
        <f>E204/D204</f>
        <v>0</v>
      </c>
      <c r="S204" t="s">
        <v>8295</v>
      </c>
      <c r="T204" s="6" t="str">
        <f>LEFT(S:S,FIND("/",S:S)-1)</f>
        <v>technology</v>
      </c>
      <c r="U204" s="6" t="str">
        <f>RIGHT(S:S,FIND("/",S:S) - 2)</f>
        <v>/hardware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44">
        <v>2500</v>
      </c>
      <c r="E205" s="44">
        <v>746</v>
      </c>
      <c r="F205" t="s">
        <v>8221</v>
      </c>
      <c r="G205" t="s">
        <v>8225</v>
      </c>
      <c r="H205" t="s">
        <v>8247</v>
      </c>
      <c r="I205">
        <v>1422562864</v>
      </c>
      <c r="J205" s="42">
        <f>(((I205/60)/60)/24)+DATE(1970,1,1)</f>
        <v>42033.847962962958</v>
      </c>
      <c r="K205">
        <v>1417378864</v>
      </c>
      <c r="L205" s="42">
        <f>(((K205/60)/60)/24)+DATE(1970,1,1)</f>
        <v>41973.847962962958</v>
      </c>
      <c r="M205" t="b">
        <v>0</v>
      </c>
      <c r="N205">
        <v>8</v>
      </c>
      <c r="O205" s="7">
        <f>AVERAGE(N205,E205)</f>
        <v>377</v>
      </c>
      <c r="P205" t="b">
        <v>0</v>
      </c>
      <c r="R205" s="56">
        <f>E205/D205</f>
        <v>0.2984</v>
      </c>
      <c r="S205" t="s">
        <v>8279</v>
      </c>
      <c r="T205" s="6" t="str">
        <f>LEFT(S:S,FIND("/",S:S)-1)</f>
        <v>music</v>
      </c>
      <c r="U205" s="6" t="str">
        <f>RIGHT(S:S,FIND("/",S:S) - 2)</f>
        <v>rock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44">
        <v>300000</v>
      </c>
      <c r="E206" s="44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42">
        <f>(((I206/60)/60)/24)+DATE(1970,1,1)</f>
        <v>42586.583368055552</v>
      </c>
      <c r="K206">
        <v>1467727203</v>
      </c>
      <c r="L206" s="42">
        <f>(((K206/60)/60)/24)+DATE(1970,1,1)</f>
        <v>42556.583368055552</v>
      </c>
      <c r="M206" t="b">
        <v>0</v>
      </c>
      <c r="N206">
        <v>1293</v>
      </c>
      <c r="O206" s="7">
        <f>AVERAGE(N206,E206)</f>
        <v>76729</v>
      </c>
      <c r="P206" t="b">
        <v>0</v>
      </c>
      <c r="R206" s="56">
        <f>E206/D206</f>
        <v>0.50721666666666665</v>
      </c>
      <c r="S206" t="s">
        <v>8269</v>
      </c>
      <c r="T206" s="6" t="str">
        <f>LEFT(S:S,FIND("/",S:S)-1)</f>
        <v>film &amp; video</v>
      </c>
      <c r="U206" s="6" t="str">
        <f>RIGHT(S:S,FIND("/",S:S) - 2)</f>
        <v>documentary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44">
        <v>8000</v>
      </c>
      <c r="E207" s="44">
        <v>1300</v>
      </c>
      <c r="F207" t="s">
        <v>8221</v>
      </c>
      <c r="G207" t="s">
        <v>8224</v>
      </c>
      <c r="H207" t="s">
        <v>8246</v>
      </c>
      <c r="I207">
        <v>1444144222</v>
      </c>
      <c r="J207" s="42">
        <f>(((I207/60)/60)/24)+DATE(1970,1,1)</f>
        <v>42283.632199074069</v>
      </c>
      <c r="K207">
        <v>1441120222</v>
      </c>
      <c r="L207" s="42">
        <f>(((K207/60)/60)/24)+DATE(1970,1,1)</f>
        <v>42248.632199074069</v>
      </c>
      <c r="M207" t="b">
        <v>0</v>
      </c>
      <c r="N207">
        <v>17</v>
      </c>
      <c r="O207" s="7">
        <f>AVERAGE(N207,E207)</f>
        <v>658.5</v>
      </c>
      <c r="P207" t="b">
        <v>0</v>
      </c>
      <c r="R207" s="56">
        <f>E207/D207</f>
        <v>0.16250000000000001</v>
      </c>
      <c r="S207" t="s">
        <v>8304</v>
      </c>
      <c r="T207" s="6" t="str">
        <f>LEFT(S:S,FIND("/",S:S)-1)</f>
        <v>publishing</v>
      </c>
      <c r="U207" s="6" t="str">
        <f>RIGHT(S:S,FIND("/",S:S) - 2)</f>
        <v>n's books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44">
        <v>12700</v>
      </c>
      <c r="E208" s="44">
        <v>0</v>
      </c>
      <c r="F208" t="s">
        <v>8221</v>
      </c>
      <c r="G208" t="s">
        <v>8224</v>
      </c>
      <c r="H208" t="s">
        <v>8246</v>
      </c>
      <c r="I208">
        <v>1470441983</v>
      </c>
      <c r="J208" s="42">
        <f>(((I208/60)/60)/24)+DATE(1970,1,1)</f>
        <v>42588.004432870366</v>
      </c>
      <c r="K208">
        <v>1468627583</v>
      </c>
      <c r="L208" s="42">
        <f>(((K208/60)/60)/24)+DATE(1970,1,1)</f>
        <v>42567.004432870366</v>
      </c>
      <c r="M208" t="b">
        <v>0</v>
      </c>
      <c r="N208">
        <v>0</v>
      </c>
      <c r="O208" s="7">
        <f>AVERAGE(N208,E208)</f>
        <v>0</v>
      </c>
      <c r="P208" t="b">
        <v>0</v>
      </c>
      <c r="R208" s="56">
        <f>E208/D208</f>
        <v>0</v>
      </c>
      <c r="S208" t="s">
        <v>8305</v>
      </c>
      <c r="T208" s="6" t="str">
        <f>LEFT(S:S,FIND("/",S:S)-1)</f>
        <v>theater</v>
      </c>
      <c r="U208" s="6" t="str">
        <f>RIGHT(S:S,FIND("/",S:S) - 2)</f>
        <v>usical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44">
        <v>14000</v>
      </c>
      <c r="E209" s="44">
        <v>2130</v>
      </c>
      <c r="F209" t="s">
        <v>8221</v>
      </c>
      <c r="G209" t="s">
        <v>8229</v>
      </c>
      <c r="H209" t="s">
        <v>8251</v>
      </c>
      <c r="I209">
        <v>1420346638</v>
      </c>
      <c r="J209" s="42">
        <f>(((I209/60)/60)/24)+DATE(1970,1,1)</f>
        <v>42008.197199074071</v>
      </c>
      <c r="K209">
        <v>1417754638</v>
      </c>
      <c r="L209" s="42">
        <f>(((K209/60)/60)/24)+DATE(1970,1,1)</f>
        <v>41978.197199074071</v>
      </c>
      <c r="M209" t="b">
        <v>0</v>
      </c>
      <c r="N209">
        <v>13</v>
      </c>
      <c r="O209" s="7">
        <f>AVERAGE(N209,E209)</f>
        <v>1071.5</v>
      </c>
      <c r="P209" t="b">
        <v>0</v>
      </c>
      <c r="R209" s="56">
        <f>E209/D209</f>
        <v>0.15214285714285714</v>
      </c>
      <c r="S209" t="s">
        <v>8271</v>
      </c>
      <c r="T209" s="6" t="str">
        <f>LEFT(S:S,FIND("/",S:S)-1)</f>
        <v>theater</v>
      </c>
      <c r="U209" s="6" t="str">
        <f>RIGHT(S:S,FIND("/",S:S) - 2)</f>
        <v>/plays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44">
        <v>50000</v>
      </c>
      <c r="E210" s="44">
        <v>0</v>
      </c>
      <c r="F210" t="s">
        <v>8221</v>
      </c>
      <c r="G210" t="s">
        <v>8226</v>
      </c>
      <c r="H210" t="s">
        <v>8248</v>
      </c>
      <c r="I210">
        <v>1418719967</v>
      </c>
      <c r="J210" s="42">
        <f>(((I210/60)/60)/24)+DATE(1970,1,1)</f>
        <v>41989.369988425926</v>
      </c>
      <c r="K210">
        <v>1416127967</v>
      </c>
      <c r="L210" s="42">
        <f>(((K210/60)/60)/24)+DATE(1970,1,1)</f>
        <v>41959.369988425926</v>
      </c>
      <c r="M210" t="b">
        <v>0</v>
      </c>
      <c r="N210">
        <v>0</v>
      </c>
      <c r="O210" s="7">
        <f>AVERAGE(N210,E210)</f>
        <v>0</v>
      </c>
      <c r="P210" t="b">
        <v>0</v>
      </c>
      <c r="R210" s="56">
        <f>E210/D210</f>
        <v>0</v>
      </c>
      <c r="S210" t="s">
        <v>8295</v>
      </c>
      <c r="T210" s="6" t="str">
        <f>LEFT(S:S,FIND("/",S:S)-1)</f>
        <v>technology</v>
      </c>
      <c r="U210" s="6" t="str">
        <f>RIGHT(S:S,FIND("/",S:S) - 2)</f>
        <v>/hardware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44">
        <v>25000</v>
      </c>
      <c r="E211" s="44">
        <v>0</v>
      </c>
      <c r="F211" t="s">
        <v>8221</v>
      </c>
      <c r="G211" t="s">
        <v>8224</v>
      </c>
      <c r="H211" t="s">
        <v>8246</v>
      </c>
      <c r="I211">
        <v>1436566135</v>
      </c>
      <c r="J211" s="42">
        <f>(((I211/60)/60)/24)+DATE(1970,1,1)</f>
        <v>42195.922858796301</v>
      </c>
      <c r="K211">
        <v>1433974135</v>
      </c>
      <c r="L211" s="42">
        <f>(((K211/60)/60)/24)+DATE(1970,1,1)</f>
        <v>42165.922858796301</v>
      </c>
      <c r="M211" t="b">
        <v>0</v>
      </c>
      <c r="N211">
        <v>0</v>
      </c>
      <c r="O211" s="7">
        <f>AVERAGE(N211,E211)</f>
        <v>0</v>
      </c>
      <c r="P211" t="b">
        <v>0</v>
      </c>
      <c r="R211" s="56">
        <f>E211/D211</f>
        <v>0</v>
      </c>
      <c r="S211" t="s">
        <v>8295</v>
      </c>
      <c r="T211" s="6" t="str">
        <f>LEFT(S:S,FIND("/",S:S)-1)</f>
        <v>technology</v>
      </c>
      <c r="U211" s="6" t="str">
        <f>RIGHT(S:S,FIND("/",S:S) - 2)</f>
        <v>/hardware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44">
        <v>12000</v>
      </c>
      <c r="E212" s="44">
        <v>3030</v>
      </c>
      <c r="F212" t="s">
        <v>8221</v>
      </c>
      <c r="G212" t="s">
        <v>8224</v>
      </c>
      <c r="H212" t="s">
        <v>8246</v>
      </c>
      <c r="I212">
        <v>1443675600</v>
      </c>
      <c r="J212" s="42">
        <f>(((I212/60)/60)/24)+DATE(1970,1,1)</f>
        <v>42278.208333333328</v>
      </c>
      <c r="K212">
        <v>1441157592</v>
      </c>
      <c r="L212" s="42">
        <f>(((K212/60)/60)/24)+DATE(1970,1,1)</f>
        <v>42249.064722222218</v>
      </c>
      <c r="M212" t="b">
        <v>0</v>
      </c>
      <c r="N212">
        <v>33</v>
      </c>
      <c r="O212" s="7">
        <f>AVERAGE(N212,E212)</f>
        <v>1531.5</v>
      </c>
      <c r="P212" t="b">
        <v>0</v>
      </c>
      <c r="R212" s="56">
        <f>E212/D212</f>
        <v>0.2525</v>
      </c>
      <c r="S212" t="s">
        <v>8271</v>
      </c>
      <c r="T212" s="6" t="str">
        <f>LEFT(S:S,FIND("/",S:S)-1)</f>
        <v>theater</v>
      </c>
      <c r="U212" s="6" t="str">
        <f>RIGHT(S:S,FIND("/",S:S) - 2)</f>
        <v>/plays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44">
        <v>5000</v>
      </c>
      <c r="E213" s="44">
        <v>2230</v>
      </c>
      <c r="F213" t="s">
        <v>8221</v>
      </c>
      <c r="G213" t="s">
        <v>8224</v>
      </c>
      <c r="H213" t="s">
        <v>8246</v>
      </c>
      <c r="I213">
        <v>1442634617</v>
      </c>
      <c r="J213" s="42">
        <f>(((I213/60)/60)/24)+DATE(1970,1,1)</f>
        <v>42266.159918981488</v>
      </c>
      <c r="K213">
        <v>1440042617</v>
      </c>
      <c r="L213" s="42">
        <f>(((K213/60)/60)/24)+DATE(1970,1,1)</f>
        <v>42236.159918981488</v>
      </c>
      <c r="M213" t="b">
        <v>0</v>
      </c>
      <c r="N213">
        <v>12</v>
      </c>
      <c r="O213" s="7">
        <f>AVERAGE(N213,E213)</f>
        <v>1121</v>
      </c>
      <c r="P213" t="b">
        <v>0</v>
      </c>
      <c r="R213" s="56">
        <f>E213/D213</f>
        <v>0.44600000000000001</v>
      </c>
      <c r="S213" t="s">
        <v>8276</v>
      </c>
      <c r="T213" s="6" t="str">
        <f>LEFT(S:S,FIND("/",S:S)-1)</f>
        <v>music</v>
      </c>
      <c r="U213" s="6" t="str">
        <f>RIGHT(S:S,FIND("/",S:S) - 2)</f>
        <v>rock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44">
        <v>6300</v>
      </c>
      <c r="E214" s="44">
        <v>1</v>
      </c>
      <c r="F214" t="s">
        <v>8221</v>
      </c>
      <c r="G214" t="s">
        <v>8224</v>
      </c>
      <c r="H214" t="s">
        <v>8246</v>
      </c>
      <c r="I214">
        <v>1460837320</v>
      </c>
      <c r="J214" s="42">
        <f>(((I214/60)/60)/24)+DATE(1970,1,1)</f>
        <v>42476.839351851857</v>
      </c>
      <c r="K214">
        <v>1455656920</v>
      </c>
      <c r="L214" s="42">
        <f>(((K214/60)/60)/24)+DATE(1970,1,1)</f>
        <v>42416.881018518514</v>
      </c>
      <c r="M214" t="b">
        <v>0</v>
      </c>
      <c r="N214">
        <v>1</v>
      </c>
      <c r="O214" s="7">
        <f>AVERAGE(N214,E214)</f>
        <v>1</v>
      </c>
      <c r="P214" t="b">
        <v>0</v>
      </c>
      <c r="R214" s="56">
        <f>E214/D214</f>
        <v>1.5873015873015873E-4</v>
      </c>
      <c r="S214" t="s">
        <v>8275</v>
      </c>
      <c r="T214" s="6" t="str">
        <f>LEFT(S:S,FIND("/",S:S)-1)</f>
        <v>publishing</v>
      </c>
      <c r="U214" s="6" t="str">
        <f>RIGHT(S:S,FIND("/",S:S) - 2)</f>
        <v>g/fiction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44">
        <v>50000</v>
      </c>
      <c r="E215" s="44">
        <v>20</v>
      </c>
      <c r="F215" t="s">
        <v>8221</v>
      </c>
      <c r="G215" t="s">
        <v>8224</v>
      </c>
      <c r="H215" t="s">
        <v>8246</v>
      </c>
      <c r="I215">
        <v>1439734001</v>
      </c>
      <c r="J215" s="42">
        <f>(((I215/60)/60)/24)+DATE(1970,1,1)</f>
        <v>42232.587974537033</v>
      </c>
      <c r="K215">
        <v>1437142547</v>
      </c>
      <c r="L215" s="42">
        <f>(((K215/60)/60)/24)+DATE(1970,1,1)</f>
        <v>42202.594293981485</v>
      </c>
      <c r="M215" t="b">
        <v>0</v>
      </c>
      <c r="N215">
        <v>1</v>
      </c>
      <c r="O215" s="7">
        <f>AVERAGE(N215,E215)</f>
        <v>10.5</v>
      </c>
      <c r="P215" t="b">
        <v>0</v>
      </c>
      <c r="R215" s="56">
        <f>E215/D215</f>
        <v>4.0000000000000002E-4</v>
      </c>
      <c r="S215" t="s">
        <v>8294</v>
      </c>
      <c r="T215" s="6" t="str">
        <f>LEFT(S:S,FIND("/",S:S)-1)</f>
        <v>technology</v>
      </c>
      <c r="U215" s="6" t="str">
        <f>RIGHT(S:S,FIND("/",S:S) - 2)</f>
        <v>y/gadgets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44">
        <v>12500</v>
      </c>
      <c r="E216" s="44">
        <v>1</v>
      </c>
      <c r="F216" t="s">
        <v>8221</v>
      </c>
      <c r="G216" t="s">
        <v>8224</v>
      </c>
      <c r="H216" t="s">
        <v>8246</v>
      </c>
      <c r="I216">
        <v>1425655349</v>
      </c>
      <c r="J216" s="42">
        <f>(((I216/60)/60)/24)+DATE(1970,1,1)</f>
        <v>42069.64061342593</v>
      </c>
      <c r="K216">
        <v>1420471349</v>
      </c>
      <c r="L216" s="42">
        <f>(((K216/60)/60)/24)+DATE(1970,1,1)</f>
        <v>42009.64061342593</v>
      </c>
      <c r="M216" t="b">
        <v>0</v>
      </c>
      <c r="N216">
        <v>1</v>
      </c>
      <c r="O216" s="7">
        <f>AVERAGE(N216,E216)</f>
        <v>1</v>
      </c>
      <c r="P216" t="b">
        <v>0</v>
      </c>
      <c r="R216" s="56">
        <f>E216/D216</f>
        <v>8.0000000000000007E-5</v>
      </c>
      <c r="S216" t="s">
        <v>8272</v>
      </c>
      <c r="T216" s="6" t="str">
        <f>LEFT(S:S,FIND("/",S:S)-1)</f>
        <v>technology</v>
      </c>
      <c r="U216" s="6" t="str">
        <f>RIGHT(S:S,FIND("/",S:S) - 2)</f>
        <v>ology/web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44">
        <v>4400</v>
      </c>
      <c r="E217" s="44">
        <v>10</v>
      </c>
      <c r="F217" t="s">
        <v>8221</v>
      </c>
      <c r="G217" t="s">
        <v>8225</v>
      </c>
      <c r="H217" t="s">
        <v>8247</v>
      </c>
      <c r="I217">
        <v>1455753540</v>
      </c>
      <c r="J217" s="42">
        <f>(((I217/60)/60)/24)+DATE(1970,1,1)</f>
        <v>42417.999305555553</v>
      </c>
      <c r="K217">
        <v>1452058282</v>
      </c>
      <c r="L217" s="42">
        <f>(((K217/60)/60)/24)+DATE(1970,1,1)</f>
        <v>42375.230115740742</v>
      </c>
      <c r="M217" t="b">
        <v>0</v>
      </c>
      <c r="N217">
        <v>1</v>
      </c>
      <c r="O217" s="7">
        <f>AVERAGE(N217,E217)</f>
        <v>5.5</v>
      </c>
      <c r="P217" t="b">
        <v>0</v>
      </c>
      <c r="R217" s="56">
        <f>E217/D217</f>
        <v>2.2727272727272726E-3</v>
      </c>
      <c r="S217" t="s">
        <v>8271</v>
      </c>
      <c r="T217" s="6" t="str">
        <f>LEFT(S:S,FIND("/",S:S)-1)</f>
        <v>theater</v>
      </c>
      <c r="U217" s="6" t="str">
        <f>RIGHT(S:S,FIND("/",S:S) - 2)</f>
        <v>/plays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44">
        <v>50000</v>
      </c>
      <c r="E218" s="4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42">
        <f>(((I218/60)/60)/24)+DATE(1970,1,1)</f>
        <v>42116.917094907403</v>
      </c>
      <c r="K218">
        <v>1425423637</v>
      </c>
      <c r="L218" s="42">
        <f>(((K218/60)/60)/24)+DATE(1970,1,1)</f>
        <v>42066.958761574075</v>
      </c>
      <c r="M218" t="b">
        <v>0</v>
      </c>
      <c r="N218">
        <v>84</v>
      </c>
      <c r="O218" s="7">
        <f>AVERAGE(N218,E218)</f>
        <v>13966.61</v>
      </c>
      <c r="P218" t="b">
        <v>0</v>
      </c>
      <c r="R218" s="56">
        <f>E218/D218</f>
        <v>0.55698440000000005</v>
      </c>
      <c r="S218" t="s">
        <v>8297</v>
      </c>
      <c r="T218" s="6" t="str">
        <f>LEFT(S:S,FIND("/",S:S)-1)</f>
        <v>games</v>
      </c>
      <c r="U218" s="6" t="str">
        <f>RIGHT(S:S,FIND("/",S:S) - 2)</f>
        <v>ames</v>
      </c>
    </row>
    <row r="219" spans="1:21" x14ac:dyDescent="0.25">
      <c r="A219">
        <v>217</v>
      </c>
      <c r="B219" s="3" t="s">
        <v>219</v>
      </c>
      <c r="C219" s="3" t="s">
        <v>4327</v>
      </c>
      <c r="D219" s="44">
        <v>100000</v>
      </c>
      <c r="E219" s="44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42">
        <f>(((I219/60)/60)/24)+DATE(1970,1,1)</f>
        <v>42001.64061342593</v>
      </c>
      <c r="K219">
        <v>1417101749</v>
      </c>
      <c r="L219" s="42">
        <f>(((K219/60)/60)/24)+DATE(1970,1,1)</f>
        <v>41970.64061342593</v>
      </c>
      <c r="M219" t="b">
        <v>0</v>
      </c>
      <c r="N219">
        <v>38</v>
      </c>
      <c r="O219" s="7">
        <f>AVERAGE(N219,E219)</f>
        <v>5990.5</v>
      </c>
      <c r="P219" t="b">
        <v>0</v>
      </c>
      <c r="R219" s="56">
        <f>E219/D219</f>
        <v>0.11942999999999999</v>
      </c>
      <c r="S219" t="s">
        <v>8271</v>
      </c>
      <c r="T219" s="6" t="str">
        <f>LEFT(S:S,FIND("/",S:S)-1)</f>
        <v>theater</v>
      </c>
      <c r="U219" s="6" t="str">
        <f>RIGHT(S:S,FIND("/",S:S) - 2)</f>
        <v>/plays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44">
        <v>5000</v>
      </c>
      <c r="E220" s="44">
        <v>100</v>
      </c>
      <c r="F220" t="s">
        <v>8221</v>
      </c>
      <c r="G220" t="s">
        <v>8224</v>
      </c>
      <c r="H220" t="s">
        <v>8246</v>
      </c>
      <c r="I220">
        <v>1431702289</v>
      </c>
      <c r="J220" s="42">
        <f>(((I220/60)/60)/24)+DATE(1970,1,1)</f>
        <v>42139.628344907411</v>
      </c>
      <c r="K220">
        <v>1426518289</v>
      </c>
      <c r="L220" s="42">
        <f>(((K220/60)/60)/24)+DATE(1970,1,1)</f>
        <v>42079.628344907411</v>
      </c>
      <c r="M220" t="b">
        <v>0</v>
      </c>
      <c r="N220">
        <v>1</v>
      </c>
      <c r="O220" s="7">
        <f>AVERAGE(N220,E220)</f>
        <v>50.5</v>
      </c>
      <c r="P220" t="b">
        <v>0</v>
      </c>
      <c r="R220" s="56">
        <f>E220/D220</f>
        <v>0.02</v>
      </c>
      <c r="S220" t="s">
        <v>8275</v>
      </c>
      <c r="T220" s="6" t="str">
        <f>LEFT(S:S,FIND("/",S:S)-1)</f>
        <v>publishing</v>
      </c>
      <c r="U220" s="6" t="str">
        <f>RIGHT(S:S,FIND("/",S:S) - 2)</f>
        <v>g/fiction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44">
        <v>50000</v>
      </c>
      <c r="E221" s="44">
        <v>8815</v>
      </c>
      <c r="F221" t="s">
        <v>8221</v>
      </c>
      <c r="G221" t="s">
        <v>8224</v>
      </c>
      <c r="H221" t="s">
        <v>8246</v>
      </c>
      <c r="I221">
        <v>1459493940</v>
      </c>
      <c r="J221" s="42">
        <f>(((I221/60)/60)/24)+DATE(1970,1,1)</f>
        <v>42461.290972222225</v>
      </c>
      <c r="K221">
        <v>1456732225</v>
      </c>
      <c r="L221" s="42">
        <f>(((K221/60)/60)/24)+DATE(1970,1,1)</f>
        <v>42429.326678240745</v>
      </c>
      <c r="M221" t="b">
        <v>0</v>
      </c>
      <c r="N221">
        <v>76</v>
      </c>
      <c r="O221" s="7">
        <f>AVERAGE(N221,E221)</f>
        <v>4445.5</v>
      </c>
      <c r="P221" t="b">
        <v>0</v>
      </c>
      <c r="R221" s="56">
        <f>E221/D221</f>
        <v>0.17630000000000001</v>
      </c>
      <c r="S221" t="s">
        <v>8271</v>
      </c>
      <c r="T221" s="6" t="str">
        <f>LEFT(S:S,FIND("/",S:S)-1)</f>
        <v>theater</v>
      </c>
      <c r="U221" s="6" t="str">
        <f>RIGHT(S:S,FIND("/",S:S) - 2)</f>
        <v>/plays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44">
        <v>50000</v>
      </c>
      <c r="E222" s="44">
        <v>360</v>
      </c>
      <c r="F222" t="s">
        <v>8221</v>
      </c>
      <c r="G222" t="s">
        <v>8224</v>
      </c>
      <c r="H222" t="s">
        <v>8246</v>
      </c>
      <c r="I222">
        <v>1440101160</v>
      </c>
      <c r="J222" s="42">
        <f>(((I222/60)/60)/24)+DATE(1970,1,1)</f>
        <v>42236.837499999994</v>
      </c>
      <c r="K222">
        <v>1436542030</v>
      </c>
      <c r="L222" s="42">
        <f>(((K222/60)/60)/24)+DATE(1970,1,1)</f>
        <v>42195.643865740742</v>
      </c>
      <c r="M222" t="b">
        <v>0</v>
      </c>
      <c r="N222">
        <v>3</v>
      </c>
      <c r="O222" s="7">
        <f>AVERAGE(N222,E222)</f>
        <v>181.5</v>
      </c>
      <c r="P222" t="b">
        <v>0</v>
      </c>
      <c r="R222" s="56">
        <f>E222/D222</f>
        <v>7.1999999999999998E-3</v>
      </c>
      <c r="S222" t="s">
        <v>8278</v>
      </c>
      <c r="T222" s="6" t="str">
        <f>LEFT(S:S,FIND("/",S:S)-1)</f>
        <v>music</v>
      </c>
      <c r="U222" s="6" t="str">
        <f>RIGHT(S:S,FIND("/",S:S) - 2)</f>
        <v>jazz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44">
        <v>50000</v>
      </c>
      <c r="E223" s="44">
        <v>0</v>
      </c>
      <c r="F223" t="s">
        <v>8221</v>
      </c>
      <c r="G223" t="s">
        <v>8224</v>
      </c>
      <c r="H223" t="s">
        <v>8246</v>
      </c>
      <c r="I223">
        <v>1427569564</v>
      </c>
      <c r="J223" s="42">
        <f>(((I223/60)/60)/24)+DATE(1970,1,1)</f>
        <v>42091.79587962963</v>
      </c>
      <c r="K223">
        <v>1422389164</v>
      </c>
      <c r="L223" s="42">
        <f>(((K223/60)/60)/24)+DATE(1970,1,1)</f>
        <v>42031.837546296301</v>
      </c>
      <c r="M223" t="b">
        <v>0</v>
      </c>
      <c r="N223">
        <v>0</v>
      </c>
      <c r="O223" s="7">
        <f>AVERAGE(N223,E223)</f>
        <v>0</v>
      </c>
      <c r="P223" t="b">
        <v>0</v>
      </c>
      <c r="R223" s="56">
        <f>E223/D223</f>
        <v>0</v>
      </c>
      <c r="S223" t="s">
        <v>8294</v>
      </c>
      <c r="T223" s="6" t="str">
        <f>LEFT(S:S,FIND("/",S:S)-1)</f>
        <v>technology</v>
      </c>
      <c r="U223" s="6" t="str">
        <f>RIGHT(S:S,FIND("/",S:S) - 2)</f>
        <v>y/gadgets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44">
        <v>1000</v>
      </c>
      <c r="E224" s="44">
        <v>130</v>
      </c>
      <c r="F224" t="s">
        <v>8221</v>
      </c>
      <c r="G224" t="s">
        <v>8224</v>
      </c>
      <c r="H224" t="s">
        <v>8246</v>
      </c>
      <c r="I224">
        <v>1427423940</v>
      </c>
      <c r="J224" s="42">
        <f>(((I224/60)/60)/24)+DATE(1970,1,1)</f>
        <v>42090.110416666663</v>
      </c>
      <c r="K224">
        <v>1422383318</v>
      </c>
      <c r="L224" s="42">
        <f>(((K224/60)/60)/24)+DATE(1970,1,1)</f>
        <v>42031.769884259258</v>
      </c>
      <c r="M224" t="b">
        <v>0</v>
      </c>
      <c r="N224">
        <v>2</v>
      </c>
      <c r="O224" s="7">
        <f>AVERAGE(N224,E224)</f>
        <v>66</v>
      </c>
      <c r="P224" t="b">
        <v>0</v>
      </c>
      <c r="R224" s="56">
        <f>E224/D224</f>
        <v>0.13</v>
      </c>
      <c r="S224" t="s">
        <v>8297</v>
      </c>
      <c r="T224" s="6" t="str">
        <f>LEFT(S:S,FIND("/",S:S)-1)</f>
        <v>games</v>
      </c>
      <c r="U224" s="6" t="str">
        <f>RIGHT(S:S,FIND("/",S:S) - 2)</f>
        <v>ames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44">
        <v>1500000</v>
      </c>
      <c r="E225" s="44">
        <v>0</v>
      </c>
      <c r="F225" t="s">
        <v>8221</v>
      </c>
      <c r="G225" t="s">
        <v>8224</v>
      </c>
      <c r="H225" t="s">
        <v>8246</v>
      </c>
      <c r="I225">
        <v>1463879100</v>
      </c>
      <c r="J225" s="42">
        <f>(((I225/60)/60)/24)+DATE(1970,1,1)</f>
        <v>42512.045138888891</v>
      </c>
      <c r="K225">
        <v>1461287350</v>
      </c>
      <c r="L225" s="42">
        <f>(((K225/60)/60)/24)+DATE(1970,1,1)</f>
        <v>42482.048032407409</v>
      </c>
      <c r="M225" t="b">
        <v>0</v>
      </c>
      <c r="N225">
        <v>0</v>
      </c>
      <c r="O225" s="7">
        <f>AVERAGE(N225,E225)</f>
        <v>0</v>
      </c>
      <c r="P225" t="b">
        <v>0</v>
      </c>
      <c r="R225" s="56">
        <f>E225/D225</f>
        <v>0</v>
      </c>
      <c r="S225" t="s">
        <v>8283</v>
      </c>
      <c r="T225" s="6" t="str">
        <f>LEFT(S:S,FIND("/",S:S)-1)</f>
        <v>games</v>
      </c>
      <c r="U225" s="6" t="str">
        <f>RIGHT(S:S,FIND("/",S:S) - 2)</f>
        <v>ames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44">
        <v>6000000</v>
      </c>
      <c r="E226" s="44">
        <v>0</v>
      </c>
      <c r="F226" t="s">
        <v>8221</v>
      </c>
      <c r="G226" t="s">
        <v>8226</v>
      </c>
      <c r="H226" t="s">
        <v>8248</v>
      </c>
      <c r="I226">
        <v>1436506726</v>
      </c>
      <c r="J226" s="42">
        <f>(((I226/60)/60)/24)+DATE(1970,1,1)</f>
        <v>42195.235254629632</v>
      </c>
      <c r="K226">
        <v>1431322726</v>
      </c>
      <c r="L226" s="42">
        <f>(((K226/60)/60)/24)+DATE(1970,1,1)</f>
        <v>42135.235254629632</v>
      </c>
      <c r="M226" t="b">
        <v>0</v>
      </c>
      <c r="N226">
        <v>0</v>
      </c>
      <c r="O226" s="7">
        <f>AVERAGE(N226,E226)</f>
        <v>0</v>
      </c>
      <c r="P226" t="b">
        <v>0</v>
      </c>
      <c r="R226" s="56">
        <f>E226/D226</f>
        <v>0</v>
      </c>
      <c r="S226" t="s">
        <v>8279</v>
      </c>
      <c r="T226" s="6" t="str">
        <f>LEFT(S:S,FIND("/",S:S)-1)</f>
        <v>music</v>
      </c>
      <c r="U226" s="6" t="str">
        <f>RIGHT(S:S,FIND("/",S:S) - 2)</f>
        <v>rock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44">
        <v>200</v>
      </c>
      <c r="E227" s="44">
        <v>0</v>
      </c>
      <c r="F227" t="s">
        <v>8221</v>
      </c>
      <c r="G227" t="s">
        <v>8224</v>
      </c>
      <c r="H227" t="s">
        <v>8246</v>
      </c>
      <c r="I227">
        <v>1460153054</v>
      </c>
      <c r="J227" s="42">
        <f>(((I227/60)/60)/24)+DATE(1970,1,1)</f>
        <v>42468.919606481482</v>
      </c>
      <c r="K227">
        <v>1457564654</v>
      </c>
      <c r="L227" s="42">
        <f>(((K227/60)/60)/24)+DATE(1970,1,1)</f>
        <v>42438.961273148147</v>
      </c>
      <c r="M227" t="b">
        <v>0</v>
      </c>
      <c r="N227">
        <v>0</v>
      </c>
      <c r="O227" s="7">
        <f>AVERAGE(N227,E227)</f>
        <v>0</v>
      </c>
      <c r="P227" t="b">
        <v>0</v>
      </c>
      <c r="R227" s="56">
        <f>E227/D227</f>
        <v>0</v>
      </c>
      <c r="S227" t="s">
        <v>8290</v>
      </c>
      <c r="T227" s="6" t="str">
        <f>LEFT(S:S,FIND("/",S:S)-1)</f>
        <v>publishing</v>
      </c>
      <c r="U227" s="6" t="str">
        <f>RIGHT(S:S,FIND("/",S:S) - 2)</f>
        <v>art books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44">
        <v>29000</v>
      </c>
      <c r="E228" s="44">
        <v>250</v>
      </c>
      <c r="F228" t="s">
        <v>8221</v>
      </c>
      <c r="G228" t="s">
        <v>8225</v>
      </c>
      <c r="H228" t="s">
        <v>8247</v>
      </c>
      <c r="I228">
        <v>1433064540</v>
      </c>
      <c r="J228" s="42">
        <f>(((I228/60)/60)/24)+DATE(1970,1,1)</f>
        <v>42155.395138888889</v>
      </c>
      <c r="K228">
        <v>1428854344</v>
      </c>
      <c r="L228" s="42">
        <f>(((K228/60)/60)/24)+DATE(1970,1,1)</f>
        <v>42106.666018518517</v>
      </c>
      <c r="M228" t="b">
        <v>0</v>
      </c>
      <c r="N228">
        <v>2</v>
      </c>
      <c r="O228" s="7">
        <f>AVERAGE(N228,E228)</f>
        <v>126</v>
      </c>
      <c r="P228" t="b">
        <v>0</v>
      </c>
      <c r="R228" s="56">
        <f>E228/D228</f>
        <v>8.6206896551724137E-3</v>
      </c>
      <c r="S228" t="s">
        <v>8304</v>
      </c>
      <c r="T228" s="6" t="str">
        <f>LEFT(S:S,FIND("/",S:S)-1)</f>
        <v>publishing</v>
      </c>
      <c r="U228" s="6" t="str">
        <f>RIGHT(S:S,FIND("/",S:S) - 2)</f>
        <v>n's books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44">
        <v>28000</v>
      </c>
      <c r="E229" s="44">
        <v>0</v>
      </c>
      <c r="F229" t="s">
        <v>8221</v>
      </c>
      <c r="G229" t="s">
        <v>8224</v>
      </c>
      <c r="H229" t="s">
        <v>8246</v>
      </c>
      <c r="I229">
        <v>1436477241</v>
      </c>
      <c r="J229" s="42">
        <f>(((I229/60)/60)/24)+DATE(1970,1,1)</f>
        <v>42194.893993055557</v>
      </c>
      <c r="K229">
        <v>1433885241</v>
      </c>
      <c r="L229" s="42">
        <f>(((K229/60)/60)/24)+DATE(1970,1,1)</f>
        <v>42164.893993055557</v>
      </c>
      <c r="M229" t="b">
        <v>0</v>
      </c>
      <c r="N229">
        <v>0</v>
      </c>
      <c r="O229" s="7">
        <f>AVERAGE(N229,E229)</f>
        <v>0</v>
      </c>
      <c r="P229" t="b">
        <v>0</v>
      </c>
      <c r="R229" s="56">
        <f>E229/D229</f>
        <v>0</v>
      </c>
      <c r="S229" t="s">
        <v>8282</v>
      </c>
      <c r="T229" s="6" t="str">
        <f>LEFT(S:S,FIND("/",S:S)-1)</f>
        <v>games</v>
      </c>
      <c r="U229" s="6" t="str">
        <f>RIGHT(S:S,FIND("/",S:S) - 2)</f>
        <v>ames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44">
        <v>8000</v>
      </c>
      <c r="E230" s="44">
        <v>0</v>
      </c>
      <c r="F230" t="s">
        <v>8221</v>
      </c>
      <c r="G230" t="s">
        <v>8225</v>
      </c>
      <c r="H230" t="s">
        <v>8247</v>
      </c>
      <c r="I230">
        <v>1433176105</v>
      </c>
      <c r="J230" s="42">
        <f>(((I230/60)/60)/24)+DATE(1970,1,1)</f>
        <v>42156.686400462961</v>
      </c>
      <c r="K230">
        <v>1427992105</v>
      </c>
      <c r="L230" s="42">
        <f>(((K230/60)/60)/24)+DATE(1970,1,1)</f>
        <v>42096.686400462961</v>
      </c>
      <c r="M230" t="b">
        <v>0</v>
      </c>
      <c r="N230">
        <v>0</v>
      </c>
      <c r="O230" s="7">
        <f>AVERAGE(N230,E230)</f>
        <v>0</v>
      </c>
      <c r="P230" t="b">
        <v>0</v>
      </c>
      <c r="R230" s="56">
        <f>E230/D230</f>
        <v>0</v>
      </c>
      <c r="S230" t="s">
        <v>8276</v>
      </c>
      <c r="T230" s="6" t="str">
        <f>LEFT(S:S,FIND("/",S:S)-1)</f>
        <v>music</v>
      </c>
      <c r="U230" s="6" t="str">
        <f>RIGHT(S:S,FIND("/",S:S) - 2)</f>
        <v>rock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44">
        <v>3000</v>
      </c>
      <c r="E231" s="44">
        <v>0</v>
      </c>
      <c r="F231" t="s">
        <v>8221</v>
      </c>
      <c r="G231" t="s">
        <v>8236</v>
      </c>
      <c r="H231" t="s">
        <v>8249</v>
      </c>
      <c r="I231">
        <v>1455402297</v>
      </c>
      <c r="J231" s="42">
        <f>(((I231/60)/60)/24)+DATE(1970,1,1)</f>
        <v>42413.933993055558</v>
      </c>
      <c r="K231">
        <v>1452810297</v>
      </c>
      <c r="L231" s="42">
        <f>(((K231/60)/60)/24)+DATE(1970,1,1)</f>
        <v>42383.933993055558</v>
      </c>
      <c r="M231" t="b">
        <v>0</v>
      </c>
      <c r="N231">
        <v>0</v>
      </c>
      <c r="O231" s="7">
        <f>AVERAGE(N231,E231)</f>
        <v>0</v>
      </c>
      <c r="P231" t="b">
        <v>0</v>
      </c>
      <c r="R231" s="56">
        <f>E231/D231</f>
        <v>0</v>
      </c>
      <c r="S231" t="s">
        <v>8288</v>
      </c>
      <c r="T231" s="6" t="str">
        <f>LEFT(S:S,FIND("/",S:S)-1)</f>
        <v>publishing</v>
      </c>
      <c r="U231" s="6" t="str">
        <f>RIGHT(S:S,FIND("/",S:S) - 2)</f>
        <v xml:space="preserve"> podcasts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44">
        <v>15000</v>
      </c>
      <c r="E232" s="44">
        <v>60</v>
      </c>
      <c r="F232" t="s">
        <v>8221</v>
      </c>
      <c r="G232" t="s">
        <v>8224</v>
      </c>
      <c r="H232" t="s">
        <v>8246</v>
      </c>
      <c r="I232">
        <v>1433443151</v>
      </c>
      <c r="J232" s="42">
        <f>(((I232/60)/60)/24)+DATE(1970,1,1)</f>
        <v>42159.777210648142</v>
      </c>
      <c r="K232">
        <v>1430851151</v>
      </c>
      <c r="L232" s="42">
        <f>(((K232/60)/60)/24)+DATE(1970,1,1)</f>
        <v>42129.777210648142</v>
      </c>
      <c r="M232" t="b">
        <v>0</v>
      </c>
      <c r="N232">
        <v>2</v>
      </c>
      <c r="O232" s="7">
        <f>AVERAGE(N232,E232)</f>
        <v>31</v>
      </c>
      <c r="P232" t="b">
        <v>0</v>
      </c>
      <c r="R232" s="56">
        <f>E232/D232</f>
        <v>4.0000000000000001E-3</v>
      </c>
      <c r="S232" t="s">
        <v>8278</v>
      </c>
      <c r="T232" s="6" t="str">
        <f>LEFT(S:S,FIND("/",S:S)-1)</f>
        <v>music</v>
      </c>
      <c r="U232" s="6" t="str">
        <f>RIGHT(S:S,FIND("/",S:S) - 2)</f>
        <v>jazz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44">
        <v>1500000</v>
      </c>
      <c r="E233" s="44">
        <v>0</v>
      </c>
      <c r="F233" t="s">
        <v>8221</v>
      </c>
      <c r="G233" t="s">
        <v>8224</v>
      </c>
      <c r="H233" t="s">
        <v>8246</v>
      </c>
      <c r="I233">
        <v>1451775651</v>
      </c>
      <c r="J233" s="42">
        <f>(((I233/60)/60)/24)+DATE(1970,1,1)</f>
        <v>42371.958923611113</v>
      </c>
      <c r="K233">
        <v>1449183651</v>
      </c>
      <c r="L233" s="42">
        <f>(((K233/60)/60)/24)+DATE(1970,1,1)</f>
        <v>42341.958923611113</v>
      </c>
      <c r="M233" t="b">
        <v>0</v>
      </c>
      <c r="N233">
        <v>0</v>
      </c>
      <c r="O233" s="7">
        <f>AVERAGE(N233,E233)</f>
        <v>0</v>
      </c>
      <c r="P233" t="b">
        <v>0</v>
      </c>
      <c r="R233" s="56">
        <f>E233/D233</f>
        <v>0</v>
      </c>
      <c r="S233" t="s">
        <v>8276</v>
      </c>
      <c r="T233" s="6" t="str">
        <f>LEFT(S:S,FIND("/",S:S)-1)</f>
        <v>music</v>
      </c>
      <c r="U233" s="6" t="str">
        <f>RIGHT(S:S,FIND("/",S:S) - 2)</f>
        <v>rock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44">
        <v>4000</v>
      </c>
      <c r="E234" s="44">
        <v>110</v>
      </c>
      <c r="F234" t="s">
        <v>8221</v>
      </c>
      <c r="G234" t="s">
        <v>8225</v>
      </c>
      <c r="H234" t="s">
        <v>8247</v>
      </c>
      <c r="I234">
        <v>1425066546</v>
      </c>
      <c r="J234" s="42">
        <f>(((I234/60)/60)/24)+DATE(1970,1,1)</f>
        <v>42062.82576388889</v>
      </c>
      <c r="K234">
        <v>1422474546</v>
      </c>
      <c r="L234" s="42">
        <f>(((K234/60)/60)/24)+DATE(1970,1,1)</f>
        <v>42032.82576388889</v>
      </c>
      <c r="M234" t="b">
        <v>0</v>
      </c>
      <c r="N234">
        <v>7</v>
      </c>
      <c r="O234" s="7">
        <f>AVERAGE(N234,E234)</f>
        <v>58.5</v>
      </c>
      <c r="P234" t="b">
        <v>0</v>
      </c>
      <c r="R234" s="56">
        <f>E234/D234</f>
        <v>2.75E-2</v>
      </c>
      <c r="S234" t="s">
        <v>8305</v>
      </c>
      <c r="T234" s="6" t="str">
        <f>LEFT(S:S,FIND("/",S:S)-1)</f>
        <v>theater</v>
      </c>
      <c r="U234" s="6" t="str">
        <f>RIGHT(S:S,FIND("/",S:S) - 2)</f>
        <v>usical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44">
        <v>350000</v>
      </c>
      <c r="E235" s="44">
        <v>0</v>
      </c>
      <c r="F235" t="s">
        <v>8221</v>
      </c>
      <c r="G235" t="s">
        <v>8224</v>
      </c>
      <c r="H235" t="s">
        <v>8246</v>
      </c>
      <c r="I235">
        <v>1475185972</v>
      </c>
      <c r="J235" s="42">
        <f>(((I235/60)/60)/24)+DATE(1970,1,1)</f>
        <v>42642.911712962959</v>
      </c>
      <c r="K235">
        <v>1472593972</v>
      </c>
      <c r="L235" s="42">
        <f>(((K235/60)/60)/24)+DATE(1970,1,1)</f>
        <v>42612.911712962959</v>
      </c>
      <c r="M235" t="b">
        <v>0</v>
      </c>
      <c r="N235">
        <v>0</v>
      </c>
      <c r="O235" s="7">
        <f>AVERAGE(N235,E235)</f>
        <v>0</v>
      </c>
      <c r="P235" t="b">
        <v>0</v>
      </c>
      <c r="R235" s="56">
        <f>E235/D235</f>
        <v>0</v>
      </c>
      <c r="S235" t="s">
        <v>8276</v>
      </c>
      <c r="T235" s="6" t="str">
        <f>LEFT(S:S,FIND("/",S:S)-1)</f>
        <v>music</v>
      </c>
      <c r="U235" s="6" t="str">
        <f>RIGHT(S:S,FIND("/",S:S) - 2)</f>
        <v>rock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44">
        <v>1000</v>
      </c>
      <c r="E236" s="44">
        <v>401</v>
      </c>
      <c r="F236" t="s">
        <v>8221</v>
      </c>
      <c r="G236" t="s">
        <v>8224</v>
      </c>
      <c r="H236" t="s">
        <v>8246</v>
      </c>
      <c r="I236">
        <v>1434847859</v>
      </c>
      <c r="J236" s="42">
        <f>(((I236/60)/60)/24)+DATE(1970,1,1)</f>
        <v>42176.035405092596</v>
      </c>
      <c r="K236">
        <v>1431391859</v>
      </c>
      <c r="L236" s="42">
        <f>(((K236/60)/60)/24)+DATE(1970,1,1)</f>
        <v>42136.035405092596</v>
      </c>
      <c r="M236" t="b">
        <v>0</v>
      </c>
      <c r="N236">
        <v>5</v>
      </c>
      <c r="O236" s="7">
        <f>AVERAGE(N236,E236)</f>
        <v>203</v>
      </c>
      <c r="P236" t="b">
        <v>0</v>
      </c>
      <c r="R236" s="56">
        <f>E236/D236</f>
        <v>0.40100000000000002</v>
      </c>
      <c r="S236" t="s">
        <v>8271</v>
      </c>
      <c r="T236" s="6" t="str">
        <f>LEFT(S:S,FIND("/",S:S)-1)</f>
        <v>theater</v>
      </c>
      <c r="U236" s="6" t="str">
        <f>RIGHT(S:S,FIND("/",S:S) - 2)</f>
        <v>/plays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44">
        <v>10000</v>
      </c>
      <c r="E237" s="44">
        <v>0</v>
      </c>
      <c r="F237" t="s">
        <v>8221</v>
      </c>
      <c r="G237" t="s">
        <v>8224</v>
      </c>
      <c r="H237" t="s">
        <v>8246</v>
      </c>
      <c r="I237">
        <v>1436478497</v>
      </c>
      <c r="J237" s="42">
        <f>(((I237/60)/60)/24)+DATE(1970,1,1)</f>
        <v>42194.908530092594</v>
      </c>
      <c r="K237">
        <v>1433886497</v>
      </c>
      <c r="L237" s="42">
        <f>(((K237/60)/60)/24)+DATE(1970,1,1)</f>
        <v>42164.908530092594</v>
      </c>
      <c r="M237" t="b">
        <v>0</v>
      </c>
      <c r="N237">
        <v>0</v>
      </c>
      <c r="O237" s="7">
        <f>AVERAGE(N237,E237)</f>
        <v>0</v>
      </c>
      <c r="P237" t="b">
        <v>0</v>
      </c>
      <c r="R237" s="56">
        <f>E237/D237</f>
        <v>0</v>
      </c>
      <c r="S237" t="s">
        <v>8276</v>
      </c>
      <c r="T237" s="6" t="str">
        <f>LEFT(S:S,FIND("/",S:S)-1)</f>
        <v>music</v>
      </c>
      <c r="U237" s="6" t="str">
        <f>RIGHT(S:S,FIND("/",S:S) - 2)</f>
        <v>rock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44">
        <v>150000</v>
      </c>
      <c r="E238" s="44">
        <v>0</v>
      </c>
      <c r="F238" t="s">
        <v>8221</v>
      </c>
      <c r="G238" t="s">
        <v>8224</v>
      </c>
      <c r="H238" t="s">
        <v>8246</v>
      </c>
      <c r="I238">
        <v>1451952000</v>
      </c>
      <c r="J238" s="42">
        <f>(((I238/60)/60)/24)+DATE(1970,1,1)</f>
        <v>42374</v>
      </c>
      <c r="K238">
        <v>1447380099</v>
      </c>
      <c r="L238" s="42">
        <f>(((K238/60)/60)/24)+DATE(1970,1,1)</f>
        <v>42321.08447916666</v>
      </c>
      <c r="M238" t="b">
        <v>0</v>
      </c>
      <c r="N238">
        <v>0</v>
      </c>
      <c r="O238" s="7">
        <f>AVERAGE(N238,E238)</f>
        <v>0</v>
      </c>
      <c r="P238" t="b">
        <v>0</v>
      </c>
      <c r="R238" s="56">
        <f>E238/D238</f>
        <v>0</v>
      </c>
      <c r="S238" t="s">
        <v>8279</v>
      </c>
      <c r="T238" s="6" t="str">
        <f>LEFT(S:S,FIND("/",S:S)-1)</f>
        <v>music</v>
      </c>
      <c r="U238" s="6" t="str">
        <f>RIGHT(S:S,FIND("/",S:S) - 2)</f>
        <v>rock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44">
        <v>15000</v>
      </c>
      <c r="E239" s="44">
        <v>50</v>
      </c>
      <c r="F239" t="s">
        <v>8221</v>
      </c>
      <c r="G239" t="s">
        <v>8224</v>
      </c>
      <c r="H239" t="s">
        <v>8246</v>
      </c>
      <c r="I239">
        <v>1457445069</v>
      </c>
      <c r="J239" s="42">
        <f>(((I239/60)/60)/24)+DATE(1970,1,1)</f>
        <v>42437.577187499999</v>
      </c>
      <c r="K239">
        <v>1452261069</v>
      </c>
      <c r="L239" s="42">
        <f>(((K239/60)/60)/24)+DATE(1970,1,1)</f>
        <v>42377.577187499999</v>
      </c>
      <c r="M239" t="b">
        <v>0</v>
      </c>
      <c r="N239">
        <v>1</v>
      </c>
      <c r="O239" s="7">
        <f>AVERAGE(N239,E239)</f>
        <v>25.5</v>
      </c>
      <c r="P239" t="b">
        <v>0</v>
      </c>
      <c r="R239" s="56">
        <f>E239/D239</f>
        <v>3.3333333333333335E-3</v>
      </c>
      <c r="S239" t="s">
        <v>8271</v>
      </c>
      <c r="T239" s="6" t="str">
        <f>LEFT(S:S,FIND("/",S:S)-1)</f>
        <v>theater</v>
      </c>
      <c r="U239" s="6" t="str">
        <f>RIGHT(S:S,FIND("/",S:S) - 2)</f>
        <v>/plays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44">
        <v>26000</v>
      </c>
      <c r="E240" s="44">
        <v>0</v>
      </c>
      <c r="F240" t="s">
        <v>8221</v>
      </c>
      <c r="G240" t="s">
        <v>8224</v>
      </c>
      <c r="H240" t="s">
        <v>8246</v>
      </c>
      <c r="I240">
        <v>1483088400</v>
      </c>
      <c r="J240" s="42">
        <f>(((I240/60)/60)/24)+DATE(1970,1,1)</f>
        <v>42734.375</v>
      </c>
      <c r="K240">
        <v>1481324760</v>
      </c>
      <c r="L240" s="42">
        <f>(((K240/60)/60)/24)+DATE(1970,1,1)</f>
        <v>42713.962499999994</v>
      </c>
      <c r="M240" t="b">
        <v>0</v>
      </c>
      <c r="N240">
        <v>0</v>
      </c>
      <c r="O240" s="7">
        <f>AVERAGE(N240,E240)</f>
        <v>0</v>
      </c>
      <c r="P240" t="b">
        <v>0</v>
      </c>
      <c r="R240" s="56">
        <f>E240/D240</f>
        <v>0</v>
      </c>
      <c r="S240" t="s">
        <v>8271</v>
      </c>
      <c r="T240" s="6" t="str">
        <f>LEFT(S:S,FIND("/",S:S)-1)</f>
        <v>theater</v>
      </c>
      <c r="U240" s="6" t="str">
        <f>RIGHT(S:S,FIND("/",S:S) - 2)</f>
        <v>/plays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44">
        <v>1000</v>
      </c>
      <c r="E241" s="44">
        <v>250</v>
      </c>
      <c r="F241" t="s">
        <v>8221</v>
      </c>
      <c r="G241" t="s">
        <v>8226</v>
      </c>
      <c r="H241" t="s">
        <v>8248</v>
      </c>
      <c r="I241">
        <v>1446984000</v>
      </c>
      <c r="J241" s="42">
        <f>(((I241/60)/60)/24)+DATE(1970,1,1)</f>
        <v>42316.5</v>
      </c>
      <c r="K241">
        <v>1445308730</v>
      </c>
      <c r="L241" s="42">
        <f>(((K241/60)/60)/24)+DATE(1970,1,1)</f>
        <v>42297.110300925924</v>
      </c>
      <c r="M241" t="b">
        <v>0</v>
      </c>
      <c r="N241">
        <v>5</v>
      </c>
      <c r="O241" s="7">
        <f>AVERAGE(N241,E241)</f>
        <v>127.5</v>
      </c>
      <c r="P241" t="b">
        <v>0</v>
      </c>
      <c r="R241" s="56">
        <f>E241/D241</f>
        <v>0.25</v>
      </c>
      <c r="S241" t="s">
        <v>8284</v>
      </c>
      <c r="T241" s="6" t="str">
        <f>LEFT(S:S,FIND("/",S:S)-1)</f>
        <v>food</v>
      </c>
      <c r="U241" s="6" t="str">
        <f>RIGHT(S:S,FIND("/",S:S) - 2)</f>
        <v>cks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44">
        <v>15000</v>
      </c>
      <c r="E242" s="4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42">
        <f>(((I242/60)/60)/24)+DATE(1970,1,1)</f>
        <v>41399.708460648151</v>
      </c>
      <c r="K242">
        <v>1363885211</v>
      </c>
      <c r="L242" s="42">
        <f>(((K242/60)/60)/24)+DATE(1970,1,1)</f>
        <v>41354.708460648151</v>
      </c>
      <c r="M242" t="b">
        <v>1</v>
      </c>
      <c r="N242">
        <v>137</v>
      </c>
      <c r="O242" s="7">
        <f>AVERAGE(N242,E242)</f>
        <v>8141.06</v>
      </c>
      <c r="P242" t="b">
        <v>1</v>
      </c>
      <c r="R242" s="56">
        <f>E242/D242</f>
        <v>1.0763413333333334</v>
      </c>
      <c r="S242" t="s">
        <v>8303</v>
      </c>
      <c r="T242" s="6" t="str">
        <f>LEFT(S:S,FIND("/",S:S)-1)</f>
        <v>theater</v>
      </c>
      <c r="U242" s="6" t="str">
        <f>RIGHT(S:S,FIND("/",S:S) - 2)</f>
        <v>spaces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44">
        <v>36400</v>
      </c>
      <c r="E243" s="44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42">
        <f>(((I243/60)/60)/24)+DATE(1970,1,1)</f>
        <v>41994.697962962964</v>
      </c>
      <c r="K243">
        <v>1415292304</v>
      </c>
      <c r="L243" s="42">
        <f>(((K243/60)/60)/24)+DATE(1970,1,1)</f>
        <v>41949.697962962964</v>
      </c>
      <c r="M243" t="b">
        <v>1</v>
      </c>
      <c r="N243">
        <v>376</v>
      </c>
      <c r="O243" s="7">
        <f>AVERAGE(N243,E243)</f>
        <v>20688</v>
      </c>
      <c r="P243" t="b">
        <v>1</v>
      </c>
      <c r="R243" s="56">
        <f>E243/D243</f>
        <v>1.1263736263736264</v>
      </c>
      <c r="S243" t="s">
        <v>8300</v>
      </c>
      <c r="T243" s="6" t="str">
        <f>LEFT(S:S,FIND("/",S:S)-1)</f>
        <v>music</v>
      </c>
      <c r="U243" s="6" t="str">
        <f>RIGHT(S:S,FIND("/",S:S) - 2)</f>
        <v>usic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44">
        <v>13000</v>
      </c>
      <c r="E244" s="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42">
        <f>(((I244/60)/60)/24)+DATE(1970,1,1)</f>
        <v>40897.492939814816</v>
      </c>
      <c r="K244">
        <v>1321357790</v>
      </c>
      <c r="L244" s="42">
        <f>(((K244/60)/60)/24)+DATE(1970,1,1)</f>
        <v>40862.492939814816</v>
      </c>
      <c r="M244" t="b">
        <v>1</v>
      </c>
      <c r="N244">
        <v>202</v>
      </c>
      <c r="O244" s="7">
        <f>AVERAGE(N244,E244)</f>
        <v>7476</v>
      </c>
      <c r="P244" t="b">
        <v>1</v>
      </c>
      <c r="R244" s="56">
        <f>E244/D244</f>
        <v>1.1346153846153846</v>
      </c>
      <c r="S244" t="s">
        <v>8270</v>
      </c>
      <c r="T244" s="6" t="str">
        <f>LEFT(S:S,FIND("/",S:S)-1)</f>
        <v>film &amp; video</v>
      </c>
      <c r="U244" s="6" t="str">
        <f>RIGHT(S:S,FIND("/",S:S) - 2)</f>
        <v>o/animation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44">
        <v>25000</v>
      </c>
      <c r="E245" s="44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42">
        <f>(((I245/60)/60)/24)+DATE(1970,1,1)</f>
        <v>41692.047500000001</v>
      </c>
      <c r="K245">
        <v>1390439304</v>
      </c>
      <c r="L245" s="42">
        <f>(((K245/60)/60)/24)+DATE(1970,1,1)</f>
        <v>41662.047500000001</v>
      </c>
      <c r="M245" t="b">
        <v>1</v>
      </c>
      <c r="N245">
        <v>328</v>
      </c>
      <c r="O245" s="7">
        <f>AVERAGE(N245,E245)</f>
        <v>12988</v>
      </c>
      <c r="P245" t="b">
        <v>1</v>
      </c>
      <c r="R245" s="56">
        <f>E245/D245</f>
        <v>1.0259199999999999</v>
      </c>
      <c r="S245" t="s">
        <v>8271</v>
      </c>
      <c r="T245" s="6" t="str">
        <f>LEFT(S:S,FIND("/",S:S)-1)</f>
        <v>theater</v>
      </c>
      <c r="U245" s="6" t="str">
        <f>RIGHT(S:S,FIND("/",S:S) - 2)</f>
        <v>/plays</v>
      </c>
    </row>
    <row r="246" spans="1:21" ht="60" x14ac:dyDescent="0.25">
      <c r="A246">
        <v>244</v>
      </c>
      <c r="B246" s="4">
        <v>39756</v>
      </c>
      <c r="C246" s="3" t="s">
        <v>4354</v>
      </c>
      <c r="D246" s="44">
        <v>3500</v>
      </c>
      <c r="E246" s="44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42">
        <f>(((I246/60)/60)/24)+DATE(1970,1,1)</f>
        <v>40253.29583333333</v>
      </c>
      <c r="K246">
        <v>1265269559</v>
      </c>
      <c r="L246" s="42">
        <f>(((K246/60)/60)/24)+DATE(1970,1,1)</f>
        <v>40213.323599537034</v>
      </c>
      <c r="M246" t="b">
        <v>1</v>
      </c>
      <c r="N246">
        <v>84</v>
      </c>
      <c r="O246" s="7">
        <f>AVERAGE(N246,E246)</f>
        <v>2032.75</v>
      </c>
      <c r="P246" t="b">
        <v>1</v>
      </c>
      <c r="R246" s="56">
        <f>E246/D246</f>
        <v>1.1375714285714287</v>
      </c>
      <c r="S246" t="s">
        <v>8266</v>
      </c>
      <c r="T246" s="6" t="str">
        <f>LEFT(S:S,FIND("/",S:S)-1)</f>
        <v>film &amp; video</v>
      </c>
      <c r="U246" s="6" t="str">
        <f>RIGHT(S:S,FIND("/",S:S) - 2)</f>
        <v>ideo/shorts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44">
        <v>5000</v>
      </c>
      <c r="E247" s="44">
        <v>5186</v>
      </c>
      <c r="F247" t="s">
        <v>8219</v>
      </c>
      <c r="G247" t="s">
        <v>8224</v>
      </c>
      <c r="H247" t="s">
        <v>8246</v>
      </c>
      <c r="I247">
        <v>1345079785</v>
      </c>
      <c r="J247" s="42">
        <f>(((I247/60)/60)/24)+DATE(1970,1,1)</f>
        <v>41137.053067129629</v>
      </c>
      <c r="K247">
        <v>1342487785</v>
      </c>
      <c r="L247" s="42">
        <f>(((K247/60)/60)/24)+DATE(1970,1,1)</f>
        <v>41107.053067129629</v>
      </c>
      <c r="M247" t="b">
        <v>1</v>
      </c>
      <c r="N247">
        <v>96</v>
      </c>
      <c r="O247" s="7">
        <f>AVERAGE(N247,E247)</f>
        <v>2641</v>
      </c>
      <c r="P247" t="b">
        <v>1</v>
      </c>
      <c r="R247" s="56">
        <f>E247/D247</f>
        <v>1.0371999999999999</v>
      </c>
      <c r="S247" t="s">
        <v>8300</v>
      </c>
      <c r="T247" s="6" t="str">
        <f>LEFT(S:S,FIND("/",S:S)-1)</f>
        <v>music</v>
      </c>
      <c r="U247" s="6" t="str">
        <f>RIGHT(S:S,FIND("/",S:S) - 2)</f>
        <v>usic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44">
        <v>5000</v>
      </c>
      <c r="E248" s="44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42">
        <f>(((I248/60)/60)/24)+DATE(1970,1,1)</f>
        <v>40530.405150462961</v>
      </c>
      <c r="K248">
        <v>1288341805</v>
      </c>
      <c r="L248" s="42">
        <f>(((K248/60)/60)/24)+DATE(1970,1,1)</f>
        <v>40480.363483796296</v>
      </c>
      <c r="M248" t="b">
        <v>1</v>
      </c>
      <c r="N248">
        <v>223</v>
      </c>
      <c r="O248" s="7">
        <f>AVERAGE(N248,E248)</f>
        <v>7748</v>
      </c>
      <c r="P248" t="b">
        <v>1</v>
      </c>
      <c r="R248" s="56">
        <f>E248/D248</f>
        <v>3.0546000000000002</v>
      </c>
      <c r="S248" t="s">
        <v>8271</v>
      </c>
      <c r="T248" s="6" t="str">
        <f>LEFT(S:S,FIND("/",S:S)-1)</f>
        <v>theater</v>
      </c>
      <c r="U248" s="6" t="str">
        <f>RIGHT(S:S,FIND("/",S:S) - 2)</f>
        <v>/plays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44">
        <v>5000</v>
      </c>
      <c r="E249" s="44">
        <v>6705</v>
      </c>
      <c r="F249" t="s">
        <v>8219</v>
      </c>
      <c r="G249" t="s">
        <v>8224</v>
      </c>
      <c r="H249" t="s">
        <v>8246</v>
      </c>
      <c r="I249">
        <v>1287200340</v>
      </c>
      <c r="J249" s="42">
        <f>(((I249/60)/60)/24)+DATE(1970,1,1)</f>
        <v>40467.152083333334</v>
      </c>
      <c r="K249">
        <v>1284042614</v>
      </c>
      <c r="L249" s="42">
        <f>(((K249/60)/60)/24)+DATE(1970,1,1)</f>
        <v>40430.604328703703</v>
      </c>
      <c r="M249" t="b">
        <v>1</v>
      </c>
      <c r="N249">
        <v>62</v>
      </c>
      <c r="O249" s="7">
        <f>AVERAGE(N249,E249)</f>
        <v>3383.5</v>
      </c>
      <c r="P249" t="b">
        <v>1</v>
      </c>
      <c r="R249" s="56">
        <f>E249/D249</f>
        <v>1.341</v>
      </c>
      <c r="S249" t="s">
        <v>8267</v>
      </c>
      <c r="T249" s="6" t="str">
        <f>LEFT(S:S,FIND("/",S:S)-1)</f>
        <v>film &amp; video</v>
      </c>
      <c r="U249" s="6" t="str">
        <f>RIGHT(S:S,FIND("/",S:S) - 2)</f>
        <v>nce fiction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44">
        <v>85000</v>
      </c>
      <c r="E250" s="44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42">
        <f>(((I250/60)/60)/24)+DATE(1970,1,1)</f>
        <v>40915.774409722224</v>
      </c>
      <c r="K250">
        <v>1322073309</v>
      </c>
      <c r="L250" s="42">
        <f>(((K250/60)/60)/24)+DATE(1970,1,1)</f>
        <v>40870.774409722224</v>
      </c>
      <c r="M250" t="b">
        <v>1</v>
      </c>
      <c r="N250">
        <v>146</v>
      </c>
      <c r="O250" s="7">
        <f>AVERAGE(N250,E250)</f>
        <v>43139.5</v>
      </c>
      <c r="P250" t="b">
        <v>1</v>
      </c>
      <c r="R250" s="56">
        <f>E250/D250</f>
        <v>1.0133294117647058</v>
      </c>
      <c r="S250" t="s">
        <v>8281</v>
      </c>
      <c r="T250" s="6" t="str">
        <f>LEFT(S:S,FIND("/",S:S)-1)</f>
        <v>journalism</v>
      </c>
      <c r="U250" s="6" t="str">
        <f>RIGHT(S:S,FIND("/",S:S) - 2)</f>
        <v>ism/audio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44">
        <v>10000</v>
      </c>
      <c r="E251" s="44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42">
        <f>(((I251/60)/60)/24)+DATE(1970,1,1)</f>
        <v>40412.736111111109</v>
      </c>
      <c r="K251">
        <v>1275603020</v>
      </c>
      <c r="L251" s="42">
        <f>(((K251/60)/60)/24)+DATE(1970,1,1)</f>
        <v>40332.923842592594</v>
      </c>
      <c r="M251" t="b">
        <v>1</v>
      </c>
      <c r="N251">
        <v>235</v>
      </c>
      <c r="O251" s="7">
        <f>AVERAGE(N251,E251)</f>
        <v>5763.5</v>
      </c>
      <c r="P251" t="b">
        <v>1</v>
      </c>
      <c r="R251" s="56">
        <f>E251/D251</f>
        <v>1.1292</v>
      </c>
      <c r="S251" t="s">
        <v>8271</v>
      </c>
      <c r="T251" s="6" t="str">
        <f>LEFT(S:S,FIND("/",S:S)-1)</f>
        <v>theater</v>
      </c>
      <c r="U251" s="6" t="str">
        <f>RIGHT(S:S,FIND("/",S:S) - 2)</f>
        <v>/plays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44">
        <v>30000</v>
      </c>
      <c r="E252" s="44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42">
        <f>(((I252/60)/60)/24)+DATE(1970,1,1)</f>
        <v>41431.565868055557</v>
      </c>
      <c r="K252">
        <v>1367933691</v>
      </c>
      <c r="L252" s="42">
        <f>(((K252/60)/60)/24)+DATE(1970,1,1)</f>
        <v>41401.565868055557</v>
      </c>
      <c r="M252" t="b">
        <v>1</v>
      </c>
      <c r="N252">
        <v>437</v>
      </c>
      <c r="O252" s="7">
        <f>AVERAGE(N252,E252)</f>
        <v>16056</v>
      </c>
      <c r="P252" t="b">
        <v>1</v>
      </c>
      <c r="R252" s="56">
        <f>E252/D252</f>
        <v>1.0558333333333334</v>
      </c>
      <c r="S252" t="s">
        <v>8279</v>
      </c>
      <c r="T252" s="6" t="str">
        <f>LEFT(S:S,FIND("/",S:S)-1)</f>
        <v>music</v>
      </c>
      <c r="U252" s="6" t="str">
        <f>RIGHT(S:S,FIND("/",S:S) - 2)</f>
        <v>rock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44">
        <v>3500</v>
      </c>
      <c r="E253" s="44">
        <v>4395</v>
      </c>
      <c r="F253" t="s">
        <v>8219</v>
      </c>
      <c r="G253" t="s">
        <v>8224</v>
      </c>
      <c r="H253" t="s">
        <v>8246</v>
      </c>
      <c r="I253">
        <v>1337194800</v>
      </c>
      <c r="J253" s="42">
        <f>(((I253/60)/60)/24)+DATE(1970,1,1)</f>
        <v>41045.791666666664</v>
      </c>
      <c r="K253">
        <v>1334429646</v>
      </c>
      <c r="L253" s="42">
        <f>(((K253/60)/60)/24)+DATE(1970,1,1)</f>
        <v>41013.787569444445</v>
      </c>
      <c r="M253" t="b">
        <v>1</v>
      </c>
      <c r="N253">
        <v>77</v>
      </c>
      <c r="O253" s="7">
        <f>AVERAGE(N253,E253)</f>
        <v>2236</v>
      </c>
      <c r="P253" t="b">
        <v>1</v>
      </c>
      <c r="R253" s="56">
        <f>E253/D253</f>
        <v>1.2557142857142858</v>
      </c>
      <c r="S253" t="s">
        <v>8303</v>
      </c>
      <c r="T253" s="6" t="str">
        <f>LEFT(S:S,FIND("/",S:S)-1)</f>
        <v>theater</v>
      </c>
      <c r="U253" s="6" t="str">
        <f>RIGHT(S:S,FIND("/",S:S) - 2)</f>
        <v>spaces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44">
        <v>5000</v>
      </c>
      <c r="E254" s="4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42">
        <f>(((I254/60)/60)/24)+DATE(1970,1,1)</f>
        <v>40330.165972222225</v>
      </c>
      <c r="K254">
        <v>1269878058</v>
      </c>
      <c r="L254" s="42">
        <f>(((K254/60)/60)/24)+DATE(1970,1,1)</f>
        <v>40266.662708333337</v>
      </c>
      <c r="M254" t="b">
        <v>1</v>
      </c>
      <c r="N254">
        <v>108</v>
      </c>
      <c r="O254" s="7">
        <f>AVERAGE(N254,E254)</f>
        <v>4668</v>
      </c>
      <c r="P254" t="b">
        <v>1</v>
      </c>
      <c r="R254" s="56">
        <f>E254/D254</f>
        <v>1.8455999999999999</v>
      </c>
      <c r="S254" t="s">
        <v>8293</v>
      </c>
      <c r="T254" s="6" t="str">
        <f>LEFT(S:S,FIND("/",S:S)-1)</f>
        <v>music</v>
      </c>
      <c r="U254" s="6" t="str">
        <f>RIGHT(S:S,FIND("/",S:S) - 2)</f>
        <v>aith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44">
        <v>1500</v>
      </c>
      <c r="E255" s="44">
        <v>1511</v>
      </c>
      <c r="F255" t="s">
        <v>8219</v>
      </c>
      <c r="G255" t="s">
        <v>8224</v>
      </c>
      <c r="H255" t="s">
        <v>8246</v>
      </c>
      <c r="I255">
        <v>1329320235</v>
      </c>
      <c r="J255" s="42">
        <f>(((I255/60)/60)/24)+DATE(1970,1,1)</f>
        <v>40954.650868055556</v>
      </c>
      <c r="K255">
        <v>1326728235</v>
      </c>
      <c r="L255" s="42">
        <f>(((K255/60)/60)/24)+DATE(1970,1,1)</f>
        <v>40924.650868055556</v>
      </c>
      <c r="M255" t="b">
        <v>1</v>
      </c>
      <c r="N255">
        <v>7</v>
      </c>
      <c r="O255" s="7">
        <f>AVERAGE(N255,E255)</f>
        <v>759</v>
      </c>
      <c r="P255" t="b">
        <v>1</v>
      </c>
      <c r="R255" s="56">
        <f>E255/D255</f>
        <v>1.0073333333333334</v>
      </c>
      <c r="S255" t="s">
        <v>8269</v>
      </c>
      <c r="T255" s="6" t="str">
        <f>LEFT(S:S,FIND("/",S:S)-1)</f>
        <v>film &amp; video</v>
      </c>
      <c r="U255" s="6" t="str">
        <f>RIGHT(S:S,FIND("/",S:S) - 2)</f>
        <v>documentary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44">
        <v>24000</v>
      </c>
      <c r="E256" s="4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42">
        <f>(((I256/60)/60)/24)+DATE(1970,1,1)</f>
        <v>42294.083333333328</v>
      </c>
      <c r="K256">
        <v>1442443910</v>
      </c>
      <c r="L256" s="42">
        <f>(((K256/60)/60)/24)+DATE(1970,1,1)</f>
        <v>42263.952662037031</v>
      </c>
      <c r="M256" t="b">
        <v>1</v>
      </c>
      <c r="N256">
        <v>314</v>
      </c>
      <c r="O256" s="7">
        <f>AVERAGE(N256,E256)</f>
        <v>14190.67</v>
      </c>
      <c r="P256" t="b">
        <v>1</v>
      </c>
      <c r="R256" s="56">
        <f>E256/D256</f>
        <v>1.1694724999999999</v>
      </c>
      <c r="S256" t="s">
        <v>8271</v>
      </c>
      <c r="T256" s="6" t="str">
        <f>LEFT(S:S,FIND("/",S:S)-1)</f>
        <v>theater</v>
      </c>
      <c r="U256" s="6" t="str">
        <f>RIGHT(S:S,FIND("/",S:S) - 2)</f>
        <v>/plays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44">
        <v>8000</v>
      </c>
      <c r="E257" s="44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42">
        <f>(((I257/60)/60)/24)+DATE(1970,1,1)</f>
        <v>40618.48474537037</v>
      </c>
      <c r="K257">
        <v>1297687082</v>
      </c>
      <c r="L257" s="42">
        <f>(((K257/60)/60)/24)+DATE(1970,1,1)</f>
        <v>40588.526412037041</v>
      </c>
      <c r="M257" t="b">
        <v>1</v>
      </c>
      <c r="N257">
        <v>188</v>
      </c>
      <c r="O257" s="7">
        <f>AVERAGE(N257,E257)</f>
        <v>4363.33</v>
      </c>
      <c r="P257" t="b">
        <v>1</v>
      </c>
      <c r="R257" s="56">
        <f>E257/D257</f>
        <v>1.0673325</v>
      </c>
      <c r="S257" t="s">
        <v>8281</v>
      </c>
      <c r="T257" s="6" t="str">
        <f>LEFT(S:S,FIND("/",S:S)-1)</f>
        <v>journalism</v>
      </c>
      <c r="U257" s="6" t="str">
        <f>RIGHT(S:S,FIND("/",S:S) - 2)</f>
        <v>ism/audio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44">
        <v>13000</v>
      </c>
      <c r="E258" s="44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42">
        <f>(((I258/60)/60)/24)+DATE(1970,1,1)</f>
        <v>41349.769293981481</v>
      </c>
      <c r="K258">
        <v>1360866467</v>
      </c>
      <c r="L258" s="42">
        <f>(((K258/60)/60)/24)+DATE(1970,1,1)</f>
        <v>41319.769293981481</v>
      </c>
      <c r="M258" t="b">
        <v>1</v>
      </c>
      <c r="N258">
        <v>275</v>
      </c>
      <c r="O258" s="7">
        <f>AVERAGE(N258,E258)</f>
        <v>9179</v>
      </c>
      <c r="P258" t="b">
        <v>1</v>
      </c>
      <c r="R258" s="56">
        <f>E258/D258</f>
        <v>1.391</v>
      </c>
      <c r="S258" t="s">
        <v>8271</v>
      </c>
      <c r="T258" s="6" t="str">
        <f>LEFT(S:S,FIND("/",S:S)-1)</f>
        <v>theater</v>
      </c>
      <c r="U258" s="6" t="str">
        <f>RIGHT(S:S,FIND("/",S:S) - 2)</f>
        <v>/plays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44">
        <v>35000</v>
      </c>
      <c r="E259" s="4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42">
        <f>(((I259/60)/60)/24)+DATE(1970,1,1)</f>
        <v>42509.626875000002</v>
      </c>
      <c r="K259">
        <v>1461078162</v>
      </c>
      <c r="L259" s="42">
        <f>(((K259/60)/60)/24)+DATE(1970,1,1)</f>
        <v>42479.626875000002</v>
      </c>
      <c r="M259" t="b">
        <v>1</v>
      </c>
      <c r="N259">
        <v>560</v>
      </c>
      <c r="O259" s="7">
        <f>AVERAGE(N259,E259)</f>
        <v>18957.134999999998</v>
      </c>
      <c r="P259" t="b">
        <v>1</v>
      </c>
      <c r="R259" s="56">
        <f>E259/D259</f>
        <v>1.0672648571428571</v>
      </c>
      <c r="S259" t="s">
        <v>8276</v>
      </c>
      <c r="T259" s="6" t="str">
        <f>LEFT(S:S,FIND("/",S:S)-1)</f>
        <v>music</v>
      </c>
      <c r="U259" s="6" t="str">
        <f>RIGHT(S:S,FIND("/",S:S) - 2)</f>
        <v>rock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44">
        <v>30000</v>
      </c>
      <c r="E260" s="44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42">
        <f>(((I260/60)/60)/24)+DATE(1970,1,1)</f>
        <v>40712.051689814813</v>
      </c>
      <c r="K260">
        <v>1305767666</v>
      </c>
      <c r="L260" s="42">
        <f>(((K260/60)/60)/24)+DATE(1970,1,1)</f>
        <v>40682.051689814813</v>
      </c>
      <c r="M260" t="b">
        <v>1</v>
      </c>
      <c r="N260">
        <v>688</v>
      </c>
      <c r="O260" s="7">
        <f>AVERAGE(N260,E260)</f>
        <v>29015</v>
      </c>
      <c r="P260" t="b">
        <v>1</v>
      </c>
      <c r="R260" s="56">
        <f>E260/D260</f>
        <v>1.9114</v>
      </c>
      <c r="S260" t="s">
        <v>8274</v>
      </c>
      <c r="T260" s="6" t="str">
        <f>LEFT(S:S,FIND("/",S:S)-1)</f>
        <v>publishing</v>
      </c>
      <c r="U260" s="6" t="str">
        <f>RIGHT(S:S,FIND("/",S:S) - 2)</f>
        <v>onfiction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44">
        <v>75000</v>
      </c>
      <c r="E261" s="4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42">
        <f>(((I261/60)/60)/24)+DATE(1970,1,1)</f>
        <v>42102.738067129627</v>
      </c>
      <c r="K261">
        <v>1425922969</v>
      </c>
      <c r="L261" s="42">
        <f>(((K261/60)/60)/24)+DATE(1970,1,1)</f>
        <v>42072.738067129627</v>
      </c>
      <c r="M261" t="b">
        <v>1</v>
      </c>
      <c r="N261">
        <v>942</v>
      </c>
      <c r="O261" s="7">
        <f>AVERAGE(N261,E261)</f>
        <v>49947.71</v>
      </c>
      <c r="P261" t="b">
        <v>1</v>
      </c>
      <c r="R261" s="56">
        <f>E261/D261</f>
        <v>1.3193789333333332</v>
      </c>
      <c r="S261" t="s">
        <v>8281</v>
      </c>
      <c r="T261" s="6" t="str">
        <f>LEFT(S:S,FIND("/",S:S)-1)</f>
        <v>journalism</v>
      </c>
      <c r="U261" s="6" t="str">
        <f>RIGHT(S:S,FIND("/",S:S) - 2)</f>
        <v>ism/audio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44">
        <v>10000</v>
      </c>
      <c r="E262" s="44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42">
        <f>(((I262/60)/60)/24)+DATE(1970,1,1)</f>
        <v>40376.415972222225</v>
      </c>
      <c r="K262">
        <v>1275415679</v>
      </c>
      <c r="L262" s="42">
        <f>(((K262/60)/60)/24)+DATE(1970,1,1)</f>
        <v>40330.755543981482</v>
      </c>
      <c r="M262" t="b">
        <v>1</v>
      </c>
      <c r="N262">
        <v>88</v>
      </c>
      <c r="O262" s="7">
        <f>AVERAGE(N262,E262)</f>
        <v>5364</v>
      </c>
      <c r="P262" t="b">
        <v>1</v>
      </c>
      <c r="R262" s="56">
        <f>E262/D262</f>
        <v>1.0640000000000001</v>
      </c>
      <c r="S262" t="s">
        <v>8267</v>
      </c>
      <c r="T262" s="6" t="str">
        <f>LEFT(S:S,FIND("/",S:S)-1)</f>
        <v>film &amp; video</v>
      </c>
      <c r="U262" s="6" t="str">
        <f>RIGHT(S:S,FIND("/",S:S) - 2)</f>
        <v>nce fiction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44">
        <v>20000</v>
      </c>
      <c r="E263" s="44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42">
        <f>(((I263/60)/60)/24)+DATE(1970,1,1)</f>
        <v>41067.621527777781</v>
      </c>
      <c r="K263">
        <v>1334783704</v>
      </c>
      <c r="L263" s="42">
        <f>(((K263/60)/60)/24)+DATE(1970,1,1)</f>
        <v>41017.885462962964</v>
      </c>
      <c r="M263" t="b">
        <v>1</v>
      </c>
      <c r="N263">
        <v>220</v>
      </c>
      <c r="O263" s="7">
        <f>AVERAGE(N263,E263)</f>
        <v>10850</v>
      </c>
      <c r="P263" t="b">
        <v>1</v>
      </c>
      <c r="R263" s="56">
        <f>E263/D263</f>
        <v>1.0740000000000001</v>
      </c>
      <c r="S263" t="s">
        <v>8271</v>
      </c>
      <c r="T263" s="6" t="str">
        <f>LEFT(S:S,FIND("/",S:S)-1)</f>
        <v>theater</v>
      </c>
      <c r="U263" s="6" t="str">
        <f>RIGHT(S:S,FIND("/",S:S) - 2)</f>
        <v>/plays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44">
        <v>2500</v>
      </c>
      <c r="E264" s="4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42">
        <f>(((I264/60)/60)/24)+DATE(1970,1,1)</f>
        <v>40600.24800925926</v>
      </c>
      <c r="K264">
        <v>1294811828</v>
      </c>
      <c r="L264" s="42">
        <f>(((K264/60)/60)/24)+DATE(1970,1,1)</f>
        <v>40555.24800925926</v>
      </c>
      <c r="M264" t="b">
        <v>1</v>
      </c>
      <c r="N264">
        <v>145</v>
      </c>
      <c r="O264" s="7">
        <f>AVERAGE(N264,E264)</f>
        <v>3072.5</v>
      </c>
      <c r="P264" t="b">
        <v>1</v>
      </c>
      <c r="R264" s="56">
        <f>E264/D264</f>
        <v>2.4</v>
      </c>
      <c r="S264" t="s">
        <v>8285</v>
      </c>
      <c r="T264" s="6" t="str">
        <f>LEFT(S:S,FIND("/",S:S)-1)</f>
        <v>photography</v>
      </c>
      <c r="U264" s="6" t="str">
        <f>RIGHT(S:S,FIND("/",S:S) - 2)</f>
        <v>photobooks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44">
        <v>25000</v>
      </c>
      <c r="E265" s="4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42">
        <f>(((I265/60)/60)/24)+DATE(1970,1,1)</f>
        <v>41179.954791666663</v>
      </c>
      <c r="K265">
        <v>1346194494</v>
      </c>
      <c r="L265" s="42">
        <f>(((K265/60)/60)/24)+DATE(1970,1,1)</f>
        <v>41149.954791666663</v>
      </c>
      <c r="M265" t="b">
        <v>1</v>
      </c>
      <c r="N265">
        <v>963</v>
      </c>
      <c r="O265" s="7">
        <f>AVERAGE(N265,E265)</f>
        <v>15241.635</v>
      </c>
      <c r="P265" t="b">
        <v>1</v>
      </c>
      <c r="R265" s="56">
        <f>E265/D265</f>
        <v>1.1808107999999999</v>
      </c>
      <c r="S265" t="s">
        <v>8280</v>
      </c>
      <c r="T265" s="6" t="str">
        <f>LEFT(S:S,FIND("/",S:S)-1)</f>
        <v>music</v>
      </c>
      <c r="U265" s="6" t="str">
        <f>RIGHT(S:S,FIND("/",S:S) - 2)</f>
        <v>usic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44">
        <v>5000</v>
      </c>
      <c r="E266" s="44">
        <v>5910</v>
      </c>
      <c r="F266" t="s">
        <v>8219</v>
      </c>
      <c r="G266" t="s">
        <v>8224</v>
      </c>
      <c r="H266" t="s">
        <v>8246</v>
      </c>
      <c r="I266">
        <v>1336747995</v>
      </c>
      <c r="J266" s="42">
        <f>(((I266/60)/60)/24)+DATE(1970,1,1)</f>
        <v>41040.620312500003</v>
      </c>
      <c r="K266">
        <v>1334155995</v>
      </c>
      <c r="L266" s="42">
        <f>(((K266/60)/60)/24)+DATE(1970,1,1)</f>
        <v>41010.620312500003</v>
      </c>
      <c r="M266" t="b">
        <v>1</v>
      </c>
      <c r="N266">
        <v>91</v>
      </c>
      <c r="O266" s="7">
        <f>AVERAGE(N266,E266)</f>
        <v>3000.5</v>
      </c>
      <c r="P266" t="b">
        <v>1</v>
      </c>
      <c r="R266" s="56">
        <f>E266/D266</f>
        <v>1.1819999999999999</v>
      </c>
      <c r="S266" t="s">
        <v>8295</v>
      </c>
      <c r="T266" s="6" t="str">
        <f>LEFT(S:S,FIND("/",S:S)-1)</f>
        <v>technology</v>
      </c>
      <c r="U266" s="6" t="str">
        <f>RIGHT(S:S,FIND("/",S:S) - 2)</f>
        <v>/hardware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44">
        <v>5000</v>
      </c>
      <c r="E267" s="44">
        <v>5555</v>
      </c>
      <c r="F267" t="s">
        <v>8219</v>
      </c>
      <c r="G267" t="s">
        <v>8224</v>
      </c>
      <c r="H267" t="s">
        <v>8246</v>
      </c>
      <c r="I267">
        <v>1273522560</v>
      </c>
      <c r="J267" s="42">
        <f>(((I267/60)/60)/24)+DATE(1970,1,1)</f>
        <v>40308.844444444447</v>
      </c>
      <c r="K267">
        <v>1269928430</v>
      </c>
      <c r="L267" s="42">
        <f>(((K267/60)/60)/24)+DATE(1970,1,1)</f>
        <v>40267.245717592588</v>
      </c>
      <c r="M267" t="b">
        <v>1</v>
      </c>
      <c r="N267">
        <v>58</v>
      </c>
      <c r="O267" s="7">
        <f>AVERAGE(N267,E267)</f>
        <v>2806.5</v>
      </c>
      <c r="P267" t="b">
        <v>1</v>
      </c>
      <c r="R267" s="56">
        <f>E267/D267</f>
        <v>1.111</v>
      </c>
      <c r="S267" t="s">
        <v>8303</v>
      </c>
      <c r="T267" s="6" t="str">
        <f>LEFT(S:S,FIND("/",S:S)-1)</f>
        <v>theater</v>
      </c>
      <c r="U267" s="6" t="str">
        <f>RIGHT(S:S,FIND("/",S:S) - 2)</f>
        <v>spaces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44">
        <v>1000</v>
      </c>
      <c r="E268" s="44">
        <v>1455</v>
      </c>
      <c r="F268" t="s">
        <v>8219</v>
      </c>
      <c r="G268" t="s">
        <v>8224</v>
      </c>
      <c r="H268" t="s">
        <v>8246</v>
      </c>
      <c r="I268">
        <v>1271994660</v>
      </c>
      <c r="J268" s="42">
        <f>(((I268/60)/60)/24)+DATE(1970,1,1)</f>
        <v>40291.160416666666</v>
      </c>
      <c r="K268">
        <v>1264565507</v>
      </c>
      <c r="L268" s="42">
        <f>(((K268/60)/60)/24)+DATE(1970,1,1)</f>
        <v>40205.174849537041</v>
      </c>
      <c r="M268" t="b">
        <v>1</v>
      </c>
      <c r="N268">
        <v>36</v>
      </c>
      <c r="O268" s="7">
        <f>AVERAGE(N268,E268)</f>
        <v>745.5</v>
      </c>
      <c r="P268" t="b">
        <v>1</v>
      </c>
      <c r="R268" s="56">
        <f>E268/D268</f>
        <v>1.4550000000000001</v>
      </c>
      <c r="S268" t="s">
        <v>8287</v>
      </c>
      <c r="T268" s="6" t="str">
        <f>LEFT(S:S,FIND("/",S:S)-1)</f>
        <v>publishing</v>
      </c>
      <c r="U268" s="6" t="str">
        <f>RIGHT(S:S,FIND("/",S:S) - 2)</f>
        <v>nslations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44">
        <v>9850</v>
      </c>
      <c r="E269" s="4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42">
        <f>(((I269/60)/60)/24)+DATE(1970,1,1)</f>
        <v>41815.452534722222</v>
      </c>
      <c r="K269">
        <v>1401101499</v>
      </c>
      <c r="L269" s="42">
        <f>(((K269/60)/60)/24)+DATE(1970,1,1)</f>
        <v>41785.452534722222</v>
      </c>
      <c r="M269" t="b">
        <v>1</v>
      </c>
      <c r="N269">
        <v>165</v>
      </c>
      <c r="O269" s="7">
        <f>AVERAGE(N269,E269)</f>
        <v>6565.22</v>
      </c>
      <c r="P269" t="b">
        <v>1</v>
      </c>
      <c r="R269" s="56">
        <f>E269/D269</f>
        <v>1.3162883248730965</v>
      </c>
      <c r="S269" t="s">
        <v>8293</v>
      </c>
      <c r="T269" s="6" t="str">
        <f>LEFT(S:S,FIND("/",S:S)-1)</f>
        <v>music</v>
      </c>
      <c r="U269" s="6" t="str">
        <f>RIGHT(S:S,FIND("/",S:S) - 2)</f>
        <v>aith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44">
        <v>5000</v>
      </c>
      <c r="E270" s="44">
        <v>5570</v>
      </c>
      <c r="F270" t="s">
        <v>8219</v>
      </c>
      <c r="G270" t="s">
        <v>8224</v>
      </c>
      <c r="H270" t="s">
        <v>8246</v>
      </c>
      <c r="I270">
        <v>1320640778</v>
      </c>
      <c r="J270" s="42">
        <f>(((I270/60)/60)/24)+DATE(1970,1,1)</f>
        <v>40854.194189814814</v>
      </c>
      <c r="K270">
        <v>1316749178</v>
      </c>
      <c r="L270" s="42">
        <f>(((K270/60)/60)/24)+DATE(1970,1,1)</f>
        <v>40809.15252314815</v>
      </c>
      <c r="M270" t="b">
        <v>1</v>
      </c>
      <c r="N270">
        <v>111</v>
      </c>
      <c r="O270" s="7">
        <f>AVERAGE(N270,E270)</f>
        <v>2840.5</v>
      </c>
      <c r="P270" t="b">
        <v>1</v>
      </c>
      <c r="R270" s="56">
        <f>E270/D270</f>
        <v>1.1140000000000001</v>
      </c>
      <c r="S270" t="s">
        <v>8271</v>
      </c>
      <c r="T270" s="6" t="str">
        <f>LEFT(S:S,FIND("/",S:S)-1)</f>
        <v>theater</v>
      </c>
      <c r="U270" s="6" t="str">
        <f>RIGHT(S:S,FIND("/",S:S) - 2)</f>
        <v>/plays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44">
        <v>100000</v>
      </c>
      <c r="E271" s="4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42">
        <f>(((I271/60)/60)/24)+DATE(1970,1,1)</f>
        <v>42788.197013888886</v>
      </c>
      <c r="K271">
        <v>1485146622</v>
      </c>
      <c r="L271" s="42">
        <f>(((K271/60)/60)/24)+DATE(1970,1,1)</f>
        <v>42758.197013888886</v>
      </c>
      <c r="M271" t="b">
        <v>1</v>
      </c>
      <c r="N271">
        <v>1596</v>
      </c>
      <c r="O271" s="7">
        <f>AVERAGE(N271,E271)</f>
        <v>74414.884999999995</v>
      </c>
      <c r="P271" t="b">
        <v>1</v>
      </c>
      <c r="R271" s="56">
        <f>E271/D271</f>
        <v>1.4723377</v>
      </c>
      <c r="S271" t="s">
        <v>8268</v>
      </c>
      <c r="T271" s="6" t="str">
        <f>LEFT(S:S,FIND("/",S:S)-1)</f>
        <v>film &amp; video</v>
      </c>
      <c r="U271" s="6" t="str">
        <f>RIGHT(S:S,FIND("/",S:S) - 2)</f>
        <v>video/drama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44">
        <v>2300</v>
      </c>
      <c r="E272" s="44">
        <v>3510</v>
      </c>
      <c r="F272" t="s">
        <v>8219</v>
      </c>
      <c r="G272" t="s">
        <v>8224</v>
      </c>
      <c r="H272" t="s">
        <v>8246</v>
      </c>
      <c r="I272">
        <v>1306296000</v>
      </c>
      <c r="J272" s="42">
        <f>(((I272/60)/60)/24)+DATE(1970,1,1)</f>
        <v>40688.166666666664</v>
      </c>
      <c r="K272">
        <v>1301950070</v>
      </c>
      <c r="L272" s="42">
        <f>(((K272/60)/60)/24)+DATE(1970,1,1)</f>
        <v>40637.866550925923</v>
      </c>
      <c r="M272" t="b">
        <v>1</v>
      </c>
      <c r="N272">
        <v>61</v>
      </c>
      <c r="O272" s="7">
        <f>AVERAGE(N272,E272)</f>
        <v>1785.5</v>
      </c>
      <c r="P272" t="b">
        <v>1</v>
      </c>
      <c r="R272" s="56">
        <f>E272/D272</f>
        <v>1.5260869565217392</v>
      </c>
      <c r="S272" t="s">
        <v>8271</v>
      </c>
      <c r="T272" s="6" t="str">
        <f>LEFT(S:S,FIND("/",S:S)-1)</f>
        <v>theater</v>
      </c>
      <c r="U272" s="6" t="str">
        <f>RIGHT(S:S,FIND("/",S:S) - 2)</f>
        <v>/plays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44">
        <v>30000</v>
      </c>
      <c r="E273" s="44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42">
        <f>(((I273/60)/60)/24)+DATE(1970,1,1)</f>
        <v>41641.333333333336</v>
      </c>
      <c r="K273">
        <v>1386123861</v>
      </c>
      <c r="L273" s="42">
        <f>(((K273/60)/60)/24)+DATE(1970,1,1)</f>
        <v>41612.10024305556</v>
      </c>
      <c r="M273" t="b">
        <v>1</v>
      </c>
      <c r="N273">
        <v>287</v>
      </c>
      <c r="O273" s="7">
        <f>AVERAGE(N273,E273)</f>
        <v>15845.5</v>
      </c>
      <c r="P273" t="b">
        <v>1</v>
      </c>
      <c r="R273" s="56">
        <f>E273/D273</f>
        <v>1.0468</v>
      </c>
      <c r="S273" t="s">
        <v>8271</v>
      </c>
      <c r="T273" s="6" t="str">
        <f>LEFT(S:S,FIND("/",S:S)-1)</f>
        <v>theater</v>
      </c>
      <c r="U273" s="6" t="str">
        <f>RIGHT(S:S,FIND("/",S:S) - 2)</f>
        <v>/plays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44">
        <v>3000</v>
      </c>
      <c r="E274" s="4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42">
        <f>(((I274/60)/60)/24)+DATE(1970,1,1)</f>
        <v>40296.78402777778</v>
      </c>
      <c r="K274">
        <v>1267220191</v>
      </c>
      <c r="L274" s="42">
        <f>(((K274/60)/60)/24)+DATE(1970,1,1)</f>
        <v>40235.900358796294</v>
      </c>
      <c r="M274" t="b">
        <v>1</v>
      </c>
      <c r="N274">
        <v>65</v>
      </c>
      <c r="O274" s="7">
        <f>AVERAGE(N274,E274)</f>
        <v>2694.0050000000001</v>
      </c>
      <c r="P274" t="b">
        <v>1</v>
      </c>
      <c r="R274" s="56">
        <f>E274/D274</f>
        <v>1.7743366666666667</v>
      </c>
      <c r="S274" t="s">
        <v>8271</v>
      </c>
      <c r="T274" s="6" t="str">
        <f>LEFT(S:S,FIND("/",S:S)-1)</f>
        <v>theater</v>
      </c>
      <c r="U274" s="6" t="str">
        <f>RIGHT(S:S,FIND("/",S:S) - 2)</f>
        <v>/plays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44">
        <v>5000</v>
      </c>
      <c r="E275" s="44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42">
        <f>(((I275/60)/60)/24)+DATE(1970,1,1)</f>
        <v>40727.498449074075</v>
      </c>
      <c r="K275">
        <v>1307102266</v>
      </c>
      <c r="L275" s="42">
        <f>(((K275/60)/60)/24)+DATE(1970,1,1)</f>
        <v>40697.498449074075</v>
      </c>
      <c r="M275" t="b">
        <v>1</v>
      </c>
      <c r="N275">
        <v>118</v>
      </c>
      <c r="O275" s="7">
        <f>AVERAGE(N275,E275)</f>
        <v>2753.395</v>
      </c>
      <c r="P275" t="b">
        <v>1</v>
      </c>
      <c r="R275" s="56">
        <f>E275/D275</f>
        <v>1.077758</v>
      </c>
      <c r="S275" t="s">
        <v>8303</v>
      </c>
      <c r="T275" s="6" t="str">
        <f>LEFT(S:S,FIND("/",S:S)-1)</f>
        <v>theater</v>
      </c>
      <c r="U275" s="6" t="str">
        <f>RIGHT(S:S,FIND("/",S:S) - 2)</f>
        <v>spaces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44">
        <v>4000</v>
      </c>
      <c r="E276" s="44">
        <v>6240</v>
      </c>
      <c r="F276" t="s">
        <v>8219</v>
      </c>
      <c r="G276" t="s">
        <v>8224</v>
      </c>
      <c r="H276" t="s">
        <v>8246</v>
      </c>
      <c r="I276">
        <v>1333609140</v>
      </c>
      <c r="J276" s="42">
        <f>(((I276/60)/60)/24)+DATE(1970,1,1)</f>
        <v>41004.290972222225</v>
      </c>
      <c r="K276">
        <v>1330638829</v>
      </c>
      <c r="L276" s="42">
        <f>(((K276/60)/60)/24)+DATE(1970,1,1)</f>
        <v>40969.912372685183</v>
      </c>
      <c r="M276" t="b">
        <v>1</v>
      </c>
      <c r="N276">
        <v>113</v>
      </c>
      <c r="O276" s="7">
        <f>AVERAGE(N276,E276)</f>
        <v>3176.5</v>
      </c>
      <c r="P276" t="b">
        <v>1</v>
      </c>
      <c r="R276" s="56">
        <f>E276/D276</f>
        <v>1.56</v>
      </c>
      <c r="S276" t="s">
        <v>8280</v>
      </c>
      <c r="T276" s="6" t="str">
        <f>LEFT(S:S,FIND("/",S:S)-1)</f>
        <v>music</v>
      </c>
      <c r="U276" s="6" t="str">
        <f>RIGHT(S:S,FIND("/",S:S) - 2)</f>
        <v>usic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44">
        <v>20000</v>
      </c>
      <c r="E277" s="44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42">
        <f>(((I277/60)/60)/24)+DATE(1970,1,1)</f>
        <v>41223.073680555557</v>
      </c>
      <c r="K277">
        <v>1349916366</v>
      </c>
      <c r="L277" s="42">
        <f>(((K277/60)/60)/24)+DATE(1970,1,1)</f>
        <v>41193.032013888893</v>
      </c>
      <c r="M277" t="b">
        <v>1</v>
      </c>
      <c r="N277">
        <v>332</v>
      </c>
      <c r="O277" s="7">
        <f>AVERAGE(N277,E277)</f>
        <v>11005.5</v>
      </c>
      <c r="P277" t="b">
        <v>1</v>
      </c>
      <c r="R277" s="56">
        <f>E277/D277</f>
        <v>1.08395</v>
      </c>
      <c r="S277" t="s">
        <v>8304</v>
      </c>
      <c r="T277" s="6" t="str">
        <f>LEFT(S:S,FIND("/",S:S)-1)</f>
        <v>publishing</v>
      </c>
      <c r="U277" s="6" t="str">
        <f>RIGHT(S:S,FIND("/",S:S) - 2)</f>
        <v>n's books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44">
        <v>4000</v>
      </c>
      <c r="E278" s="44">
        <v>5904</v>
      </c>
      <c r="F278" t="s">
        <v>8219</v>
      </c>
      <c r="G278" t="s">
        <v>8224</v>
      </c>
      <c r="H278" t="s">
        <v>8246</v>
      </c>
      <c r="I278">
        <v>1335574674</v>
      </c>
      <c r="J278" s="42">
        <f>(((I278/60)/60)/24)+DATE(1970,1,1)</f>
        <v>41027.040208333332</v>
      </c>
      <c r="K278">
        <v>1330394274</v>
      </c>
      <c r="L278" s="42">
        <f>(((K278/60)/60)/24)+DATE(1970,1,1)</f>
        <v>40967.081874999996</v>
      </c>
      <c r="M278" t="b">
        <v>1</v>
      </c>
      <c r="N278">
        <v>62</v>
      </c>
      <c r="O278" s="7">
        <f>AVERAGE(N278,E278)</f>
        <v>2983</v>
      </c>
      <c r="P278" t="b">
        <v>1</v>
      </c>
      <c r="R278" s="56">
        <f>E278/D278</f>
        <v>1.476</v>
      </c>
      <c r="S278" t="s">
        <v>8300</v>
      </c>
      <c r="T278" s="6" t="str">
        <f>LEFT(S:S,FIND("/",S:S)-1)</f>
        <v>music</v>
      </c>
      <c r="U278" s="6" t="str">
        <f>RIGHT(S:S,FIND("/",S:S) - 2)</f>
        <v>usic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44">
        <v>65000</v>
      </c>
      <c r="E279" s="44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42">
        <f>(((I279/60)/60)/24)+DATE(1970,1,1)</f>
        <v>42147.891423611116</v>
      </c>
      <c r="K279">
        <v>1429824219</v>
      </c>
      <c r="L279" s="42">
        <f>(((K279/60)/60)/24)+DATE(1970,1,1)</f>
        <v>42117.891423611116</v>
      </c>
      <c r="M279" t="b">
        <v>1</v>
      </c>
      <c r="N279">
        <v>951</v>
      </c>
      <c r="O279" s="7">
        <f>AVERAGE(N279,E279)</f>
        <v>36349.5</v>
      </c>
      <c r="P279" t="b">
        <v>1</v>
      </c>
      <c r="R279" s="56">
        <f>E279/D279</f>
        <v>1.1038153846153846</v>
      </c>
      <c r="S279" t="s">
        <v>8281</v>
      </c>
      <c r="T279" s="6" t="str">
        <f>LEFT(S:S,FIND("/",S:S)-1)</f>
        <v>journalism</v>
      </c>
      <c r="U279" s="6" t="str">
        <f>RIGHT(S:S,FIND("/",S:S) - 2)</f>
        <v>ism/audio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44">
        <v>27000</v>
      </c>
      <c r="E280" s="44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42">
        <f>(((I280/60)/60)/24)+DATE(1970,1,1)</f>
        <v>41194.040960648148</v>
      </c>
      <c r="K280">
        <v>1347411539</v>
      </c>
      <c r="L280" s="42">
        <f>(((K280/60)/60)/24)+DATE(1970,1,1)</f>
        <v>41164.040960648148</v>
      </c>
      <c r="M280" t="b">
        <v>1</v>
      </c>
      <c r="N280">
        <v>415</v>
      </c>
      <c r="O280" s="7">
        <f>AVERAGE(N280,E280)</f>
        <v>20504.5</v>
      </c>
      <c r="P280" t="b">
        <v>1</v>
      </c>
      <c r="R280" s="56">
        <f>E280/D280</f>
        <v>1.5034814814814814</v>
      </c>
      <c r="S280" t="s">
        <v>8297</v>
      </c>
      <c r="T280" s="6" t="str">
        <f>LEFT(S:S,FIND("/",S:S)-1)</f>
        <v>games</v>
      </c>
      <c r="U280" s="6" t="str">
        <f>RIGHT(S:S,FIND("/",S:S) - 2)</f>
        <v>ames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44">
        <v>17000</v>
      </c>
      <c r="E281" s="4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42">
        <f>(((I281/60)/60)/24)+DATE(1970,1,1)</f>
        <v>42793.084027777775</v>
      </c>
      <c r="K281">
        <v>1485237096</v>
      </c>
      <c r="L281" s="42">
        <f>(((K281/60)/60)/24)+DATE(1970,1,1)</f>
        <v>42759.244166666671</v>
      </c>
      <c r="M281" t="b">
        <v>1</v>
      </c>
      <c r="N281">
        <v>305</v>
      </c>
      <c r="O281" s="7">
        <f>AVERAGE(N281,E281)</f>
        <v>13524.555</v>
      </c>
      <c r="P281" t="b">
        <v>1</v>
      </c>
      <c r="R281" s="56">
        <f>E281/D281</f>
        <v>1.5731829411764706</v>
      </c>
      <c r="S281" t="s">
        <v>8303</v>
      </c>
      <c r="T281" s="6" t="str">
        <f>LEFT(S:S,FIND("/",S:S)-1)</f>
        <v>theater</v>
      </c>
      <c r="U281" s="6" t="str">
        <f>RIGHT(S:S,FIND("/",S:S) - 2)</f>
        <v>spaces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44">
        <v>75000</v>
      </c>
      <c r="E282" s="44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42">
        <f>(((I282/60)/60)/24)+DATE(1970,1,1)</f>
        <v>41789.590682870366</v>
      </c>
      <c r="K282">
        <v>1397571035</v>
      </c>
      <c r="L282" s="42">
        <f>(((K282/60)/60)/24)+DATE(1970,1,1)</f>
        <v>41744.590682870366</v>
      </c>
      <c r="M282" t="b">
        <v>1</v>
      </c>
      <c r="N282">
        <v>2139</v>
      </c>
      <c r="O282" s="7">
        <f>AVERAGE(N282,E282)</f>
        <v>59623.5</v>
      </c>
      <c r="P282" t="b">
        <v>1</v>
      </c>
      <c r="R282" s="56">
        <f>E282/D282</f>
        <v>1.5614399999999999</v>
      </c>
      <c r="S282" t="s">
        <v>8267</v>
      </c>
      <c r="T282" s="6" t="str">
        <f>LEFT(S:S,FIND("/",S:S)-1)</f>
        <v>film &amp; video</v>
      </c>
      <c r="U282" s="6" t="str">
        <f>RIGHT(S:S,FIND("/",S:S) - 2)</f>
        <v>nce fiction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44">
        <v>5500</v>
      </c>
      <c r="E283" s="44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42">
        <f>(((I283/60)/60)/24)+DATE(1970,1,1)</f>
        <v>40035.80972222222</v>
      </c>
      <c r="K283">
        <v>1242532513</v>
      </c>
      <c r="L283" s="42">
        <f>(((K283/60)/60)/24)+DATE(1970,1,1)</f>
        <v>39950.163344907407</v>
      </c>
      <c r="M283" t="b">
        <v>1</v>
      </c>
      <c r="N283">
        <v>79</v>
      </c>
      <c r="O283" s="7">
        <f>AVERAGE(N283,E283)</f>
        <v>3355.66</v>
      </c>
      <c r="P283" t="b">
        <v>1</v>
      </c>
      <c r="R283" s="56">
        <f>E283/D283</f>
        <v>1.2058763636363636</v>
      </c>
      <c r="S283" t="s">
        <v>8300</v>
      </c>
      <c r="T283" s="6" t="str">
        <f>LEFT(S:S,FIND("/",S:S)-1)</f>
        <v>music</v>
      </c>
      <c r="U283" s="6" t="str">
        <f>RIGHT(S:S,FIND("/",S:S) - 2)</f>
        <v>usic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44">
        <v>45000</v>
      </c>
      <c r="E284" s="4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42">
        <f>(((I284/60)/60)/24)+DATE(1970,1,1)</f>
        <v>40231.916666666664</v>
      </c>
      <c r="K284">
        <v>1263679492</v>
      </c>
      <c r="L284" s="42">
        <f>(((K284/60)/60)/24)+DATE(1970,1,1)</f>
        <v>40194.920046296298</v>
      </c>
      <c r="M284" t="b">
        <v>1</v>
      </c>
      <c r="N284">
        <v>179</v>
      </c>
      <c r="O284" s="7">
        <f>AVERAGE(N284,E284)</f>
        <v>22857</v>
      </c>
      <c r="P284" t="b">
        <v>1</v>
      </c>
      <c r="R284" s="56">
        <f>E284/D284</f>
        <v>1.0118888888888888</v>
      </c>
      <c r="S284" t="s">
        <v>8271</v>
      </c>
      <c r="T284" s="6" t="str">
        <f>LEFT(S:S,FIND("/",S:S)-1)</f>
        <v>theater</v>
      </c>
      <c r="U284" s="6" t="str">
        <f>RIGHT(S:S,FIND("/",S:S) - 2)</f>
        <v>/plays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44">
        <v>18000</v>
      </c>
      <c r="E285" s="4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42">
        <f>(((I285/60)/60)/24)+DATE(1970,1,1)</f>
        <v>40695.207638888889</v>
      </c>
      <c r="K285">
        <v>1305219744</v>
      </c>
      <c r="L285" s="42">
        <f>(((K285/60)/60)/24)+DATE(1970,1,1)</f>
        <v>40675.71</v>
      </c>
      <c r="M285" t="b">
        <v>1</v>
      </c>
      <c r="N285">
        <v>202</v>
      </c>
      <c r="O285" s="7">
        <f>AVERAGE(N285,E285)</f>
        <v>10385.525</v>
      </c>
      <c r="P285" t="b">
        <v>1</v>
      </c>
      <c r="R285" s="56">
        <f>E285/D285</f>
        <v>1.142725</v>
      </c>
      <c r="S285" t="s">
        <v>8271</v>
      </c>
      <c r="T285" s="6" t="str">
        <f>LEFT(S:S,FIND("/",S:S)-1)</f>
        <v>theater</v>
      </c>
      <c r="U285" s="6" t="str">
        <f>RIGHT(S:S,FIND("/",S:S) - 2)</f>
        <v>/plays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44">
        <v>40000</v>
      </c>
      <c r="E286" s="4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42">
        <f>(((I286/60)/60)/24)+DATE(1970,1,1)</f>
        <v>40929.738194444442</v>
      </c>
      <c r="K286">
        <v>1325007780</v>
      </c>
      <c r="L286" s="42">
        <f>(((K286/60)/60)/24)+DATE(1970,1,1)</f>
        <v>40904.738194444442</v>
      </c>
      <c r="M286" t="b">
        <v>1</v>
      </c>
      <c r="N286">
        <v>760</v>
      </c>
      <c r="O286" s="7">
        <f>AVERAGE(N286,E286)</f>
        <v>21305.23</v>
      </c>
      <c r="P286" t="b">
        <v>1</v>
      </c>
      <c r="R286" s="56">
        <f>E286/D286</f>
        <v>1.0462615</v>
      </c>
      <c r="S286" t="s">
        <v>8276</v>
      </c>
      <c r="T286" s="6" t="str">
        <f>LEFT(S:S,FIND("/",S:S)-1)</f>
        <v>music</v>
      </c>
      <c r="U286" s="6" t="str">
        <f>RIGHT(S:S,FIND("/",S:S) - 2)</f>
        <v>rock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44">
        <v>14000</v>
      </c>
      <c r="E287" s="4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42">
        <f>(((I287/60)/60)/24)+DATE(1970,1,1)</f>
        <v>41536.756111111114</v>
      </c>
      <c r="K287">
        <v>1377022128</v>
      </c>
      <c r="L287" s="42">
        <f>(((K287/60)/60)/24)+DATE(1970,1,1)</f>
        <v>41506.756111111114</v>
      </c>
      <c r="M287" t="b">
        <v>1</v>
      </c>
      <c r="N287">
        <v>563</v>
      </c>
      <c r="O287" s="7">
        <f>AVERAGE(N287,E287)</f>
        <v>16299.254999999999</v>
      </c>
      <c r="P287" t="b">
        <v>1</v>
      </c>
      <c r="R287" s="56">
        <f>E287/D287</f>
        <v>2.2882507142857142</v>
      </c>
      <c r="S287" t="s">
        <v>8291</v>
      </c>
      <c r="T287" s="6" t="str">
        <f>LEFT(S:S,FIND("/",S:S)-1)</f>
        <v>photography</v>
      </c>
      <c r="U287" s="6" t="str">
        <f>RIGHT(S:S,FIND("/",S:S) - 2)</f>
        <v>phy/places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44">
        <v>15000</v>
      </c>
      <c r="E288" s="44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42">
        <f>(((I288/60)/60)/24)+DATE(1970,1,1)</f>
        <v>41358.774583333332</v>
      </c>
      <c r="K288">
        <v>1360352124</v>
      </c>
      <c r="L288" s="42">
        <f>(((K288/60)/60)/24)+DATE(1970,1,1)</f>
        <v>41313.816249999996</v>
      </c>
      <c r="M288" t="b">
        <v>1</v>
      </c>
      <c r="N288">
        <v>135</v>
      </c>
      <c r="O288" s="7">
        <f>AVERAGE(N288,E288)</f>
        <v>8254</v>
      </c>
      <c r="P288" t="b">
        <v>1</v>
      </c>
      <c r="R288" s="56">
        <f>E288/D288</f>
        <v>1.0915333333333332</v>
      </c>
      <c r="S288" t="s">
        <v>8284</v>
      </c>
      <c r="T288" s="6" t="str">
        <f>LEFT(S:S,FIND("/",S:S)-1)</f>
        <v>food</v>
      </c>
      <c r="U288" s="6" t="str">
        <f>RIGHT(S:S,FIND("/",S:S) - 2)</f>
        <v>cks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44">
        <v>15000</v>
      </c>
      <c r="E289" s="44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42">
        <f>(((I289/60)/60)/24)+DATE(1970,1,1)</f>
        <v>41215.166666666664</v>
      </c>
      <c r="K289">
        <v>1349160018</v>
      </c>
      <c r="L289" s="42">
        <f>(((K289/60)/60)/24)+DATE(1970,1,1)</f>
        <v>41184.277986111112</v>
      </c>
      <c r="M289" t="b">
        <v>1</v>
      </c>
      <c r="N289">
        <v>290</v>
      </c>
      <c r="O289" s="7">
        <f>AVERAGE(N289,E289)</f>
        <v>13367.5</v>
      </c>
      <c r="P289" t="b">
        <v>1</v>
      </c>
      <c r="R289" s="56">
        <f>E289/D289</f>
        <v>1.7629999999999999</v>
      </c>
      <c r="S289" t="s">
        <v>8303</v>
      </c>
      <c r="T289" s="6" t="str">
        <f>LEFT(S:S,FIND("/",S:S)-1)</f>
        <v>theater</v>
      </c>
      <c r="U289" s="6" t="str">
        <f>RIGHT(S:S,FIND("/",S:S) - 2)</f>
        <v>spaces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44">
        <v>50000</v>
      </c>
      <c r="E290" s="4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42">
        <f>(((I290/60)/60)/24)+DATE(1970,1,1)</f>
        <v>41086.168900462959</v>
      </c>
      <c r="K290">
        <v>1337659393</v>
      </c>
      <c r="L290" s="42">
        <f>(((K290/60)/60)/24)+DATE(1970,1,1)</f>
        <v>41051.168900462959</v>
      </c>
      <c r="M290" t="b">
        <v>1</v>
      </c>
      <c r="N290">
        <v>447</v>
      </c>
      <c r="O290" s="7">
        <f>AVERAGE(N290,E290)</f>
        <v>26026.154999999999</v>
      </c>
      <c r="P290" t="b">
        <v>1</v>
      </c>
      <c r="R290" s="56">
        <f>E290/D290</f>
        <v>1.0321061999999999</v>
      </c>
      <c r="S290" t="s">
        <v>8295</v>
      </c>
      <c r="T290" s="6" t="str">
        <f>LEFT(S:S,FIND("/",S:S)-1)</f>
        <v>technology</v>
      </c>
      <c r="U290" s="6" t="str">
        <f>RIGHT(S:S,FIND("/",S:S) - 2)</f>
        <v>/hardware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44">
        <v>15000</v>
      </c>
      <c r="E291" s="44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42">
        <f>(((I291/60)/60)/24)+DATE(1970,1,1)</f>
        <v>41580.456412037034</v>
      </c>
      <c r="K291">
        <v>1380797834</v>
      </c>
      <c r="L291" s="42">
        <f>(((K291/60)/60)/24)+DATE(1970,1,1)</f>
        <v>41550.456412037034</v>
      </c>
      <c r="M291" t="b">
        <v>1</v>
      </c>
      <c r="N291">
        <v>232</v>
      </c>
      <c r="O291" s="7">
        <f>AVERAGE(N291,E291)</f>
        <v>7977.5</v>
      </c>
      <c r="P291" t="b">
        <v>1</v>
      </c>
      <c r="R291" s="56">
        <f>E291/D291</f>
        <v>1.0482</v>
      </c>
      <c r="S291" t="s">
        <v>8271</v>
      </c>
      <c r="T291" s="6" t="str">
        <f>LEFT(S:S,FIND("/",S:S)-1)</f>
        <v>theater</v>
      </c>
      <c r="U291" s="6" t="str">
        <f>RIGHT(S:S,FIND("/",S:S) - 2)</f>
        <v>/plays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44">
        <v>4500</v>
      </c>
      <c r="E292" s="44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42">
        <f>(((I292/60)/60)/24)+DATE(1970,1,1)</f>
        <v>40576.332638888889</v>
      </c>
      <c r="K292">
        <v>1292316697</v>
      </c>
      <c r="L292" s="42">
        <f>(((K292/60)/60)/24)+DATE(1970,1,1)</f>
        <v>40526.36917824074</v>
      </c>
      <c r="M292" t="b">
        <v>1</v>
      </c>
      <c r="N292">
        <v>168</v>
      </c>
      <c r="O292" s="7">
        <f>AVERAGE(N292,E292)</f>
        <v>2484.4</v>
      </c>
      <c r="P292" t="b">
        <v>1</v>
      </c>
      <c r="R292" s="56">
        <f>E292/D292</f>
        <v>1.0668444444444445</v>
      </c>
      <c r="S292" t="s">
        <v>8293</v>
      </c>
      <c r="T292" s="6" t="str">
        <f>LEFT(S:S,FIND("/",S:S)-1)</f>
        <v>music</v>
      </c>
      <c r="U292" s="6" t="str">
        <f>RIGHT(S:S,FIND("/",S:S) - 2)</f>
        <v>aith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44">
        <v>5000</v>
      </c>
      <c r="E293" s="44">
        <v>6001</v>
      </c>
      <c r="F293" t="s">
        <v>8219</v>
      </c>
      <c r="G293" t="s">
        <v>8224</v>
      </c>
      <c r="H293" t="s">
        <v>8246</v>
      </c>
      <c r="I293">
        <v>1367366460</v>
      </c>
      <c r="J293" s="42">
        <f>(((I293/60)/60)/24)+DATE(1970,1,1)</f>
        <v>41395.000694444447</v>
      </c>
      <c r="K293">
        <v>1365791246</v>
      </c>
      <c r="L293" s="42">
        <f>(((K293/60)/60)/24)+DATE(1970,1,1)</f>
        <v>41376.769050925926</v>
      </c>
      <c r="M293" t="b">
        <v>1</v>
      </c>
      <c r="N293">
        <v>128</v>
      </c>
      <c r="O293" s="7">
        <f>AVERAGE(N293,E293)</f>
        <v>3064.5</v>
      </c>
      <c r="P293" t="b">
        <v>1</v>
      </c>
      <c r="R293" s="56">
        <f>E293/D293</f>
        <v>1.2001999999999999</v>
      </c>
      <c r="S293" t="s">
        <v>8284</v>
      </c>
      <c r="T293" s="6" t="str">
        <f>LEFT(S:S,FIND("/",S:S)-1)</f>
        <v>food</v>
      </c>
      <c r="U293" s="6" t="str">
        <f>RIGHT(S:S,FIND("/",S:S) - 2)</f>
        <v>cks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44">
        <v>75000</v>
      </c>
      <c r="E294" s="4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42">
        <f>(((I294/60)/60)/24)+DATE(1970,1,1)</f>
        <v>40845.165972222225</v>
      </c>
      <c r="K294">
        <v>1317064599</v>
      </c>
      <c r="L294" s="42">
        <f>(((K294/60)/60)/24)+DATE(1970,1,1)</f>
        <v>40812.803229166668</v>
      </c>
      <c r="M294" t="b">
        <v>1</v>
      </c>
      <c r="N294">
        <v>493</v>
      </c>
      <c r="O294" s="7">
        <f>AVERAGE(N294,E294)</f>
        <v>38311.599999999999</v>
      </c>
      <c r="P294" t="b">
        <v>1</v>
      </c>
      <c r="R294" s="56">
        <f>E294/D294</f>
        <v>1.0150693333333334</v>
      </c>
      <c r="S294" t="s">
        <v>8285</v>
      </c>
      <c r="T294" s="6" t="str">
        <f>LEFT(S:S,FIND("/",S:S)-1)</f>
        <v>photography</v>
      </c>
      <c r="U294" s="6" t="str">
        <f>RIGHT(S:S,FIND("/",S:S) - 2)</f>
        <v>photobooks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44">
        <v>26000</v>
      </c>
      <c r="E295" s="44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42">
        <f>(((I295/60)/60)/24)+DATE(1970,1,1)</f>
        <v>41749.667986111112</v>
      </c>
      <c r="K295">
        <v>1395417714</v>
      </c>
      <c r="L295" s="42">
        <f>(((K295/60)/60)/24)+DATE(1970,1,1)</f>
        <v>41719.667986111112</v>
      </c>
      <c r="M295" t="b">
        <v>1</v>
      </c>
      <c r="N295">
        <v>131</v>
      </c>
      <c r="O295" s="7">
        <f>AVERAGE(N295,E295)</f>
        <v>13245.5</v>
      </c>
      <c r="P295" t="b">
        <v>1</v>
      </c>
      <c r="R295" s="56">
        <f>E295/D295</f>
        <v>1.0138461538461538</v>
      </c>
      <c r="S295" t="s">
        <v>8282</v>
      </c>
      <c r="T295" s="6" t="str">
        <f>LEFT(S:S,FIND("/",S:S)-1)</f>
        <v>games</v>
      </c>
      <c r="U295" s="6" t="str">
        <f>RIGHT(S:S,FIND("/",S:S) - 2)</f>
        <v>ames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44">
        <v>5000</v>
      </c>
      <c r="E296" s="44">
        <v>5000</v>
      </c>
      <c r="F296" t="s">
        <v>8219</v>
      </c>
      <c r="G296" t="s">
        <v>8224</v>
      </c>
      <c r="H296" t="s">
        <v>8246</v>
      </c>
      <c r="I296">
        <v>1279555200</v>
      </c>
      <c r="J296" s="42">
        <f>(((I296/60)/60)/24)+DATE(1970,1,1)</f>
        <v>40378.666666666664</v>
      </c>
      <c r="K296">
        <v>1276480894</v>
      </c>
      <c r="L296" s="42">
        <f>(((K296/60)/60)/24)+DATE(1970,1,1)</f>
        <v>40343.084421296298</v>
      </c>
      <c r="M296" t="b">
        <v>1</v>
      </c>
      <c r="N296">
        <v>50</v>
      </c>
      <c r="O296" s="7">
        <f>AVERAGE(N296,E296)</f>
        <v>2525</v>
      </c>
      <c r="P296" t="b">
        <v>1</v>
      </c>
      <c r="R296" s="56">
        <f>E296/D296</f>
        <v>1</v>
      </c>
      <c r="S296" t="s">
        <v>8271</v>
      </c>
      <c r="T296" s="6" t="str">
        <f>LEFT(S:S,FIND("/",S:S)-1)</f>
        <v>theater</v>
      </c>
      <c r="U296" s="6" t="str">
        <f>RIGHT(S:S,FIND("/",S:S) - 2)</f>
        <v>/plays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44">
        <v>50000</v>
      </c>
      <c r="E297" s="4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42">
        <f>(((I297/60)/60)/24)+DATE(1970,1,1)</f>
        <v>41579</v>
      </c>
      <c r="K297">
        <v>1378080409</v>
      </c>
      <c r="L297" s="42">
        <f>(((K297/60)/60)/24)+DATE(1970,1,1)</f>
        <v>41519.004733796297</v>
      </c>
      <c r="M297" t="b">
        <v>1</v>
      </c>
      <c r="N297">
        <v>665</v>
      </c>
      <c r="O297" s="7">
        <f>AVERAGE(N297,E297)</f>
        <v>33609.78</v>
      </c>
      <c r="P297" t="b">
        <v>1</v>
      </c>
      <c r="R297" s="56">
        <f>E297/D297</f>
        <v>1.3310911999999999</v>
      </c>
      <c r="S297" t="s">
        <v>8285</v>
      </c>
      <c r="T297" s="6" t="str">
        <f>LEFT(S:S,FIND("/",S:S)-1)</f>
        <v>photography</v>
      </c>
      <c r="U297" s="6" t="str">
        <f>RIGHT(S:S,FIND("/",S:S) - 2)</f>
        <v>photobooks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44">
        <v>25000</v>
      </c>
      <c r="E298" s="4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42">
        <f>(((I298/60)/60)/24)+DATE(1970,1,1)</f>
        <v>41159.475497685184</v>
      </c>
      <c r="K298">
        <v>1344857083</v>
      </c>
      <c r="L298" s="42">
        <f>(((K298/60)/60)/24)+DATE(1970,1,1)</f>
        <v>41134.475497685184</v>
      </c>
      <c r="M298" t="b">
        <v>1</v>
      </c>
      <c r="N298">
        <v>129</v>
      </c>
      <c r="O298" s="7">
        <f>AVERAGE(N298,E298)</f>
        <v>14905.275</v>
      </c>
      <c r="P298" t="b">
        <v>1</v>
      </c>
      <c r="R298" s="56">
        <f>E298/D298</f>
        <v>1.187262</v>
      </c>
      <c r="S298" t="s">
        <v>8271</v>
      </c>
      <c r="T298" s="6" t="str">
        <f>LEFT(S:S,FIND("/",S:S)-1)</f>
        <v>theater</v>
      </c>
      <c r="U298" s="6" t="str">
        <f>RIGHT(S:S,FIND("/",S:S) - 2)</f>
        <v>/plays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44">
        <v>20000</v>
      </c>
      <c r="E299" s="44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42">
        <f>(((I299/60)/60)/24)+DATE(1970,1,1)</f>
        <v>42125.165972222225</v>
      </c>
      <c r="K299">
        <v>1427390901</v>
      </c>
      <c r="L299" s="42">
        <f>(((K299/60)/60)/24)+DATE(1970,1,1)</f>
        <v>42089.72802083334</v>
      </c>
      <c r="M299" t="b">
        <v>1</v>
      </c>
      <c r="N299">
        <v>142</v>
      </c>
      <c r="O299" s="7">
        <f>AVERAGE(N299,E299)</f>
        <v>10135</v>
      </c>
      <c r="P299" t="b">
        <v>1</v>
      </c>
      <c r="R299" s="56">
        <f>E299/D299</f>
        <v>1.0064</v>
      </c>
      <c r="S299" t="s">
        <v>8271</v>
      </c>
      <c r="T299" s="6" t="str">
        <f>LEFT(S:S,FIND("/",S:S)-1)</f>
        <v>theater</v>
      </c>
      <c r="U299" s="6" t="str">
        <f>RIGHT(S:S,FIND("/",S:S) - 2)</f>
        <v>/plays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44">
        <v>126000</v>
      </c>
      <c r="E300" s="4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42">
        <f>(((I300/60)/60)/24)+DATE(1970,1,1)</f>
        <v>41768.875</v>
      </c>
      <c r="K300">
        <v>1394536048</v>
      </c>
      <c r="L300" s="42">
        <f>(((K300/60)/60)/24)+DATE(1970,1,1)</f>
        <v>41709.463518518518</v>
      </c>
      <c r="M300" t="b">
        <v>1</v>
      </c>
      <c r="N300">
        <v>2436</v>
      </c>
      <c r="O300" s="7">
        <f>AVERAGE(N300,E300)</f>
        <v>69845.42</v>
      </c>
      <c r="P300" t="b">
        <v>1</v>
      </c>
      <c r="R300" s="56">
        <f>E300/D300</f>
        <v>1.089324126984127</v>
      </c>
      <c r="S300" t="s">
        <v>8266</v>
      </c>
      <c r="T300" s="6" t="str">
        <f>LEFT(S:S,FIND("/",S:S)-1)</f>
        <v>film &amp; video</v>
      </c>
      <c r="U300" s="6" t="str">
        <f>RIGHT(S:S,FIND("/",S:S) - 2)</f>
        <v>ideo/shorts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44">
        <v>10000</v>
      </c>
      <c r="E301" s="4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42">
        <f>(((I301/60)/60)/24)+DATE(1970,1,1)</f>
        <v>40499.266898148147</v>
      </c>
      <c r="K301">
        <v>1287379460</v>
      </c>
      <c r="L301" s="42">
        <f>(((K301/60)/60)/24)+DATE(1970,1,1)</f>
        <v>40469.225231481483</v>
      </c>
      <c r="M301" t="b">
        <v>1</v>
      </c>
      <c r="N301">
        <v>244</v>
      </c>
      <c r="O301" s="7">
        <f>AVERAGE(N301,E301)</f>
        <v>9069.625</v>
      </c>
      <c r="P301" t="b">
        <v>1</v>
      </c>
      <c r="R301" s="56">
        <f>E301/D301</f>
        <v>1.789525</v>
      </c>
      <c r="S301" t="s">
        <v>8271</v>
      </c>
      <c r="T301" s="6" t="str">
        <f>LEFT(S:S,FIND("/",S:S)-1)</f>
        <v>theater</v>
      </c>
      <c r="U301" s="6" t="str">
        <f>RIGHT(S:S,FIND("/",S:S) - 2)</f>
        <v>/plays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44">
        <v>25000</v>
      </c>
      <c r="E302" s="4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42">
        <f>(((I302/60)/60)/24)+DATE(1970,1,1)</f>
        <v>40657.959930555553</v>
      </c>
      <c r="K302">
        <v>1301007738</v>
      </c>
      <c r="L302" s="42">
        <f>(((K302/60)/60)/24)+DATE(1970,1,1)</f>
        <v>40626.959930555553</v>
      </c>
      <c r="M302" t="b">
        <v>1</v>
      </c>
      <c r="N302">
        <v>298</v>
      </c>
      <c r="O302" s="7">
        <f>AVERAGE(N302,E302)</f>
        <v>12864.33</v>
      </c>
      <c r="P302" t="b">
        <v>1</v>
      </c>
      <c r="R302" s="56">
        <f>E302/D302</f>
        <v>1.0172264</v>
      </c>
      <c r="S302" t="s">
        <v>8303</v>
      </c>
      <c r="T302" s="6" t="str">
        <f>LEFT(S:S,FIND("/",S:S)-1)</f>
        <v>theater</v>
      </c>
      <c r="U302" s="6" t="str">
        <f>RIGHT(S:S,FIND("/",S:S) - 2)</f>
        <v>spaces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44">
        <v>13000</v>
      </c>
      <c r="E303" s="4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42">
        <f>(((I303/60)/60)/24)+DATE(1970,1,1)</f>
        <v>41352.696006944447</v>
      </c>
      <c r="K303">
        <v>1360258935</v>
      </c>
      <c r="L303" s="42">
        <f>(((K303/60)/60)/24)+DATE(1970,1,1)</f>
        <v>41312.737673611111</v>
      </c>
      <c r="M303" t="b">
        <v>1</v>
      </c>
      <c r="N303">
        <v>251</v>
      </c>
      <c r="O303" s="7">
        <f>AVERAGE(N303,E303)</f>
        <v>7843.2749999999996</v>
      </c>
      <c r="P303" t="b">
        <v>1</v>
      </c>
      <c r="R303" s="56">
        <f>E303/D303</f>
        <v>1.1873499999999999</v>
      </c>
      <c r="S303" t="s">
        <v>8271</v>
      </c>
      <c r="T303" s="6" t="str">
        <f>LEFT(S:S,FIND("/",S:S)-1)</f>
        <v>theater</v>
      </c>
      <c r="U303" s="6" t="str">
        <f>RIGHT(S:S,FIND("/",S:S) - 2)</f>
        <v>/plays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44">
        <v>10000</v>
      </c>
      <c r="E304" s="4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42">
        <f>(((I304/60)/60)/24)+DATE(1970,1,1)</f>
        <v>40963.856921296298</v>
      </c>
      <c r="K304">
        <v>1327523638</v>
      </c>
      <c r="L304" s="42">
        <f>(((K304/60)/60)/24)+DATE(1970,1,1)</f>
        <v>40933.856921296298</v>
      </c>
      <c r="M304" t="b">
        <v>1</v>
      </c>
      <c r="N304">
        <v>108</v>
      </c>
      <c r="O304" s="7">
        <f>AVERAGE(N304,E304)</f>
        <v>5077</v>
      </c>
      <c r="P304" t="b">
        <v>1</v>
      </c>
      <c r="R304" s="56">
        <f>E304/D304</f>
        <v>1.0045999999999999</v>
      </c>
      <c r="S304" t="s">
        <v>8271</v>
      </c>
      <c r="T304" s="6" t="str">
        <f>LEFT(S:S,FIND("/",S:S)-1)</f>
        <v>theater</v>
      </c>
      <c r="U304" s="6" t="str">
        <f>RIGHT(S:S,FIND("/",S:S) - 2)</f>
        <v>/plays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44">
        <v>3000</v>
      </c>
      <c r="E305" s="44">
        <v>4124</v>
      </c>
      <c r="F305" t="s">
        <v>8219</v>
      </c>
      <c r="G305" t="s">
        <v>8224</v>
      </c>
      <c r="H305" t="s">
        <v>8246</v>
      </c>
      <c r="I305">
        <v>1338601346</v>
      </c>
      <c r="J305" s="42">
        <f>(((I305/60)/60)/24)+DATE(1970,1,1)</f>
        <v>41062.071134259262</v>
      </c>
      <c r="K305">
        <v>1336009346</v>
      </c>
      <c r="L305" s="42">
        <f>(((K305/60)/60)/24)+DATE(1970,1,1)</f>
        <v>41032.071134259262</v>
      </c>
      <c r="M305" t="b">
        <v>1</v>
      </c>
      <c r="N305">
        <v>82</v>
      </c>
      <c r="O305" s="7">
        <f>AVERAGE(N305,E305)</f>
        <v>2103</v>
      </c>
      <c r="P305" t="b">
        <v>1</v>
      </c>
      <c r="R305" s="56">
        <f>E305/D305</f>
        <v>1.3746666666666667</v>
      </c>
      <c r="S305" t="s">
        <v>8271</v>
      </c>
      <c r="T305" s="6" t="str">
        <f>LEFT(S:S,FIND("/",S:S)-1)</f>
        <v>theater</v>
      </c>
      <c r="U305" s="6" t="str">
        <f>RIGHT(S:S,FIND("/",S:S) - 2)</f>
        <v>/plays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44">
        <v>3400</v>
      </c>
      <c r="E306" s="44">
        <v>7876</v>
      </c>
      <c r="F306" t="s">
        <v>8219</v>
      </c>
      <c r="G306" t="s">
        <v>8224</v>
      </c>
      <c r="H306" t="s">
        <v>8246</v>
      </c>
      <c r="I306">
        <v>1346464800</v>
      </c>
      <c r="J306" s="42">
        <f>(((I306/60)/60)/24)+DATE(1970,1,1)</f>
        <v>41153.083333333336</v>
      </c>
      <c r="K306">
        <v>1343096197</v>
      </c>
      <c r="L306" s="42">
        <f>(((K306/60)/60)/24)+DATE(1970,1,1)</f>
        <v>41114.094872685186</v>
      </c>
      <c r="M306" t="b">
        <v>1</v>
      </c>
      <c r="N306">
        <v>74</v>
      </c>
      <c r="O306" s="7">
        <f>AVERAGE(N306,E306)</f>
        <v>3975</v>
      </c>
      <c r="P306" t="b">
        <v>1</v>
      </c>
      <c r="R306" s="56">
        <f>E306/D306</f>
        <v>2.3164705882352941</v>
      </c>
      <c r="S306" t="s">
        <v>8271</v>
      </c>
      <c r="T306" s="6" t="str">
        <f>LEFT(S:S,FIND("/",S:S)-1)</f>
        <v>theater</v>
      </c>
      <c r="U306" s="6" t="str">
        <f>RIGHT(S:S,FIND("/",S:S) - 2)</f>
        <v>/plays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44">
        <v>7500</v>
      </c>
      <c r="E307" s="44">
        <v>9775</v>
      </c>
      <c r="F307" t="s">
        <v>8219</v>
      </c>
      <c r="G307" t="s">
        <v>8224</v>
      </c>
      <c r="H307" t="s">
        <v>8246</v>
      </c>
      <c r="I307">
        <v>1331392049</v>
      </c>
      <c r="J307" s="42">
        <f>(((I307/60)/60)/24)+DATE(1970,1,1)</f>
        <v>40978.630196759259</v>
      </c>
      <c r="K307">
        <v>1328800049</v>
      </c>
      <c r="L307" s="42">
        <f>(((K307/60)/60)/24)+DATE(1970,1,1)</f>
        <v>40948.630196759259</v>
      </c>
      <c r="M307" t="b">
        <v>1</v>
      </c>
      <c r="N307">
        <v>189</v>
      </c>
      <c r="O307" s="7">
        <f>AVERAGE(N307,E307)</f>
        <v>4982</v>
      </c>
      <c r="P307" t="b">
        <v>1</v>
      </c>
      <c r="R307" s="56">
        <f>E307/D307</f>
        <v>1.3033333333333332</v>
      </c>
      <c r="S307" t="s">
        <v>8269</v>
      </c>
      <c r="T307" s="6" t="str">
        <f>LEFT(S:S,FIND("/",S:S)-1)</f>
        <v>film &amp; video</v>
      </c>
      <c r="U307" s="6" t="str">
        <f>RIGHT(S:S,FIND("/",S:S) - 2)</f>
        <v>documentary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44">
        <v>1000</v>
      </c>
      <c r="E308" s="44">
        <v>2929</v>
      </c>
      <c r="F308" t="s">
        <v>8219</v>
      </c>
      <c r="G308" t="s">
        <v>8224</v>
      </c>
      <c r="H308" t="s">
        <v>8246</v>
      </c>
      <c r="I308">
        <v>1363806333</v>
      </c>
      <c r="J308" s="42">
        <f>(((I308/60)/60)/24)+DATE(1970,1,1)</f>
        <v>41353.795520833337</v>
      </c>
      <c r="K308">
        <v>1362081933</v>
      </c>
      <c r="L308" s="42">
        <f>(((K308/60)/60)/24)+DATE(1970,1,1)</f>
        <v>41333.837187500001</v>
      </c>
      <c r="M308" t="b">
        <v>1</v>
      </c>
      <c r="N308">
        <v>80</v>
      </c>
      <c r="O308" s="7">
        <f>AVERAGE(N308,E308)</f>
        <v>1504.5</v>
      </c>
      <c r="P308" t="b">
        <v>1</v>
      </c>
      <c r="R308" s="56">
        <f>E308/D308</f>
        <v>2.9289999999999998</v>
      </c>
      <c r="S308" t="s">
        <v>8271</v>
      </c>
      <c r="T308" s="6" t="str">
        <f>LEFT(S:S,FIND("/",S:S)-1)</f>
        <v>theater</v>
      </c>
      <c r="U308" s="6" t="str">
        <f>RIGHT(S:S,FIND("/",S:S) - 2)</f>
        <v>/plays</v>
      </c>
    </row>
    <row r="309" spans="1:21" x14ac:dyDescent="0.25">
      <c r="A309">
        <v>307</v>
      </c>
      <c r="B309" s="3" t="s">
        <v>308</v>
      </c>
      <c r="C309" s="3" t="s">
        <v>4417</v>
      </c>
      <c r="D309" s="44">
        <v>22000</v>
      </c>
      <c r="E309" s="44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42">
        <f>(((I309/60)/60)/24)+DATE(1970,1,1)</f>
        <v>41312.944456018515</v>
      </c>
      <c r="K309">
        <v>1357684801</v>
      </c>
      <c r="L309" s="42">
        <f>(((K309/60)/60)/24)+DATE(1970,1,1)</f>
        <v>41282.944456018515</v>
      </c>
      <c r="M309" t="b">
        <v>1</v>
      </c>
      <c r="N309">
        <v>576</v>
      </c>
      <c r="O309" s="7">
        <f>AVERAGE(N309,E309)</f>
        <v>12533</v>
      </c>
      <c r="P309" t="b">
        <v>1</v>
      </c>
      <c r="R309" s="56">
        <f>E309/D309</f>
        <v>1.1131818181818183</v>
      </c>
      <c r="S309" t="s">
        <v>8291</v>
      </c>
      <c r="T309" s="6" t="str">
        <f>LEFT(S:S,FIND("/",S:S)-1)</f>
        <v>photography</v>
      </c>
      <c r="U309" s="6" t="str">
        <f>RIGHT(S:S,FIND("/",S:S) - 2)</f>
        <v>phy/places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44">
        <v>12000</v>
      </c>
      <c r="E310" s="44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42">
        <f>(((I310/60)/60)/24)+DATE(1970,1,1)</f>
        <v>40612.694560185184</v>
      </c>
      <c r="K310">
        <v>1295887210</v>
      </c>
      <c r="L310" s="42">
        <f>(((K310/60)/60)/24)+DATE(1970,1,1)</f>
        <v>40567.694560185184</v>
      </c>
      <c r="M310" t="b">
        <v>1</v>
      </c>
      <c r="N310">
        <v>202</v>
      </c>
      <c r="O310" s="7">
        <f>AVERAGE(N310,E310)</f>
        <v>6435</v>
      </c>
      <c r="P310" t="b">
        <v>1</v>
      </c>
      <c r="R310" s="56">
        <f>E310/D310</f>
        <v>1.0556666666666668</v>
      </c>
      <c r="S310" t="s">
        <v>8271</v>
      </c>
      <c r="T310" s="6" t="str">
        <f>LEFT(S:S,FIND("/",S:S)-1)</f>
        <v>theater</v>
      </c>
      <c r="U310" s="6" t="str">
        <f>RIGHT(S:S,FIND("/",S:S) - 2)</f>
        <v>/plays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44">
        <v>18000</v>
      </c>
      <c r="E311" s="44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42">
        <f>(((I311/60)/60)/24)+DATE(1970,1,1)</f>
        <v>41155.751550925925</v>
      </c>
      <c r="K311">
        <v>1344880934</v>
      </c>
      <c r="L311" s="42">
        <f>(((K311/60)/60)/24)+DATE(1970,1,1)</f>
        <v>41134.751550925925</v>
      </c>
      <c r="M311" t="b">
        <v>1</v>
      </c>
      <c r="N311">
        <v>238</v>
      </c>
      <c r="O311" s="7">
        <f>AVERAGE(N311,E311)</f>
        <v>10824</v>
      </c>
      <c r="P311" t="b">
        <v>1</v>
      </c>
      <c r="R311" s="56">
        <f>E311/D311</f>
        <v>1.1894444444444445</v>
      </c>
      <c r="S311" t="s">
        <v>8305</v>
      </c>
      <c r="T311" s="6" t="str">
        <f>LEFT(S:S,FIND("/",S:S)-1)</f>
        <v>theater</v>
      </c>
      <c r="U311" s="6" t="str">
        <f>RIGHT(S:S,FIND("/",S:S) - 2)</f>
        <v>usical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44">
        <v>1000</v>
      </c>
      <c r="E312" s="44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42">
        <f>(((I312/60)/60)/24)+DATE(1970,1,1)</f>
        <v>40836.083333333336</v>
      </c>
      <c r="K312">
        <v>1317788623</v>
      </c>
      <c r="L312" s="42">
        <f>(((K312/60)/60)/24)+DATE(1970,1,1)</f>
        <v>40821.183136574073</v>
      </c>
      <c r="M312" t="b">
        <v>1</v>
      </c>
      <c r="N312">
        <v>36</v>
      </c>
      <c r="O312" s="7">
        <f>AVERAGE(N312,E312)</f>
        <v>538.64499999999998</v>
      </c>
      <c r="P312" t="b">
        <v>1</v>
      </c>
      <c r="R312" s="56">
        <f>E312/D312</f>
        <v>1.04129</v>
      </c>
      <c r="S312" t="s">
        <v>8295</v>
      </c>
      <c r="T312" s="6" t="str">
        <f>LEFT(S:S,FIND("/",S:S)-1)</f>
        <v>technology</v>
      </c>
      <c r="U312" s="6" t="str">
        <f>RIGHT(S:S,FIND("/",S:S) - 2)</f>
        <v>/hardware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44">
        <v>20000</v>
      </c>
      <c r="E313" s="4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42">
        <f>(((I313/60)/60)/24)+DATE(1970,1,1)</f>
        <v>40909.332638888889</v>
      </c>
      <c r="K313">
        <v>1321852592</v>
      </c>
      <c r="L313" s="42">
        <f>(((K313/60)/60)/24)+DATE(1970,1,1)</f>
        <v>40868.219814814816</v>
      </c>
      <c r="M313" t="b">
        <v>1</v>
      </c>
      <c r="N313">
        <v>150</v>
      </c>
      <c r="O313" s="7">
        <f>AVERAGE(N313,E313)</f>
        <v>10485.165000000001</v>
      </c>
      <c r="P313" t="b">
        <v>1</v>
      </c>
      <c r="R313" s="56">
        <f>E313/D313</f>
        <v>1.0410165</v>
      </c>
      <c r="S313" t="s">
        <v>8287</v>
      </c>
      <c r="T313" s="6" t="str">
        <f>LEFT(S:S,FIND("/",S:S)-1)</f>
        <v>publishing</v>
      </c>
      <c r="U313" s="6" t="str">
        <f>RIGHT(S:S,FIND("/",S:S) - 2)</f>
        <v>nslations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44">
        <v>8000</v>
      </c>
      <c r="E314" s="4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42">
        <f>(((I314/60)/60)/24)+DATE(1970,1,1)</f>
        <v>41378.877685185187</v>
      </c>
      <c r="K314">
        <v>1363381432</v>
      </c>
      <c r="L314" s="42">
        <f>(((K314/60)/60)/24)+DATE(1970,1,1)</f>
        <v>41348.877685185187</v>
      </c>
      <c r="M314" t="b">
        <v>1</v>
      </c>
      <c r="N314">
        <v>146</v>
      </c>
      <c r="O314" s="7">
        <f>AVERAGE(N314,E314)</f>
        <v>4548</v>
      </c>
      <c r="P314" t="b">
        <v>1</v>
      </c>
      <c r="R314" s="56">
        <f>E314/D314</f>
        <v>1.1187499999999999</v>
      </c>
      <c r="S314" t="s">
        <v>8271</v>
      </c>
      <c r="T314" s="6" t="str">
        <f>LEFT(S:S,FIND("/",S:S)-1)</f>
        <v>theater</v>
      </c>
      <c r="U314" s="6" t="str">
        <f>RIGHT(S:S,FIND("/",S:S) - 2)</f>
        <v>/plays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44">
        <v>17000</v>
      </c>
      <c r="E315" s="44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42">
        <f>(((I315/60)/60)/24)+DATE(1970,1,1)</f>
        <v>40401.665972222225</v>
      </c>
      <c r="K315">
        <v>1277702894</v>
      </c>
      <c r="L315" s="42">
        <f>(((K315/60)/60)/24)+DATE(1970,1,1)</f>
        <v>40357.227939814817</v>
      </c>
      <c r="M315" t="b">
        <v>1</v>
      </c>
      <c r="N315">
        <v>222</v>
      </c>
      <c r="O315" s="7">
        <f>AVERAGE(N315,E315)</f>
        <v>9013.5</v>
      </c>
      <c r="P315" t="b">
        <v>1</v>
      </c>
      <c r="R315" s="56">
        <f>E315/D315</f>
        <v>1.0473529411764706</v>
      </c>
      <c r="S315" t="s">
        <v>8271</v>
      </c>
      <c r="T315" s="6" t="str">
        <f>LEFT(S:S,FIND("/",S:S)-1)</f>
        <v>theater</v>
      </c>
      <c r="U315" s="6" t="str">
        <f>RIGHT(S:S,FIND("/",S:S) - 2)</f>
        <v>/plays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44">
        <v>1000</v>
      </c>
      <c r="E316" s="44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42">
        <f>(((I316/60)/60)/24)+DATE(1970,1,1)</f>
        <v>41334.833194444444</v>
      </c>
      <c r="K316">
        <v>1359575988</v>
      </c>
      <c r="L316" s="42">
        <f>(((K316/60)/60)/24)+DATE(1970,1,1)</f>
        <v>41304.833194444444</v>
      </c>
      <c r="M316" t="b">
        <v>1</v>
      </c>
      <c r="N316">
        <v>120</v>
      </c>
      <c r="O316" s="7">
        <f>AVERAGE(N316,E316)</f>
        <v>1985.75</v>
      </c>
      <c r="P316" t="b">
        <v>1</v>
      </c>
      <c r="R316" s="56">
        <f>E316/D316</f>
        <v>3.8515000000000001</v>
      </c>
      <c r="S316" t="s">
        <v>8284</v>
      </c>
      <c r="T316" s="6" t="str">
        <f>LEFT(S:S,FIND("/",S:S)-1)</f>
        <v>food</v>
      </c>
      <c r="U316" s="6" t="str">
        <f>RIGHT(S:S,FIND("/",S:S) - 2)</f>
        <v>cks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44">
        <v>25000</v>
      </c>
      <c r="E317" s="44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42">
        <f>(((I317/60)/60)/24)+DATE(1970,1,1)</f>
        <v>41143.77238425926</v>
      </c>
      <c r="K317">
        <v>1343068334</v>
      </c>
      <c r="L317" s="42">
        <f>(((K317/60)/60)/24)+DATE(1970,1,1)</f>
        <v>41113.77238425926</v>
      </c>
      <c r="M317" t="b">
        <v>1</v>
      </c>
      <c r="N317">
        <v>126</v>
      </c>
      <c r="O317" s="7">
        <f>AVERAGE(N317,E317)</f>
        <v>12719</v>
      </c>
      <c r="P317" t="b">
        <v>1</v>
      </c>
      <c r="R317" s="56">
        <f>E317/D317</f>
        <v>1.01248</v>
      </c>
      <c r="S317" t="s">
        <v>8295</v>
      </c>
      <c r="T317" s="6" t="str">
        <f>LEFT(S:S,FIND("/",S:S)-1)</f>
        <v>technology</v>
      </c>
      <c r="U317" s="6" t="str">
        <f>RIGHT(S:S,FIND("/",S:S) - 2)</f>
        <v>/hardware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44">
        <v>15000</v>
      </c>
      <c r="E318" s="44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42">
        <f>(((I318/60)/60)/24)+DATE(1970,1,1)</f>
        <v>41984.207638888889</v>
      </c>
      <c r="K318">
        <v>1415398197</v>
      </c>
      <c r="L318" s="42">
        <f>(((K318/60)/60)/24)+DATE(1970,1,1)</f>
        <v>41950.923576388886</v>
      </c>
      <c r="M318" t="b">
        <v>1</v>
      </c>
      <c r="N318">
        <v>158</v>
      </c>
      <c r="O318" s="7">
        <f>AVERAGE(N318,E318)</f>
        <v>8612</v>
      </c>
      <c r="P318" t="b">
        <v>1</v>
      </c>
      <c r="R318" s="56">
        <f>E318/D318</f>
        <v>1.1377333333333333</v>
      </c>
      <c r="S318" t="s">
        <v>8273</v>
      </c>
      <c r="T318" s="6" t="str">
        <f>LEFT(S:S,FIND("/",S:S)-1)</f>
        <v>technology</v>
      </c>
      <c r="U318" s="6" t="str">
        <f>RIGHT(S:S,FIND("/",S:S) - 2)</f>
        <v>wearables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44">
        <v>30000</v>
      </c>
      <c r="E319" s="44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42">
        <f>(((I319/60)/60)/24)+DATE(1970,1,1)</f>
        <v>41619.676886574074</v>
      </c>
      <c r="K319">
        <v>1384186483</v>
      </c>
      <c r="L319" s="42">
        <f>(((K319/60)/60)/24)+DATE(1970,1,1)</f>
        <v>41589.676886574074</v>
      </c>
      <c r="M319" t="b">
        <v>1</v>
      </c>
      <c r="N319">
        <v>316</v>
      </c>
      <c r="O319" s="7">
        <f>AVERAGE(N319,E319)</f>
        <v>15278.5</v>
      </c>
      <c r="P319" t="b">
        <v>1</v>
      </c>
      <c r="R319" s="56">
        <f>E319/D319</f>
        <v>1.0080333333333333</v>
      </c>
      <c r="S319" t="s">
        <v>8303</v>
      </c>
      <c r="T319" s="6" t="str">
        <f>LEFT(S:S,FIND("/",S:S)-1)</f>
        <v>theater</v>
      </c>
      <c r="U319" s="6" t="str">
        <f>RIGHT(S:S,FIND("/",S:S) - 2)</f>
        <v>spaces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44">
        <v>5000</v>
      </c>
      <c r="E320" s="44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42">
        <f>(((I320/60)/60)/24)+DATE(1970,1,1)</f>
        <v>41359.997118055559</v>
      </c>
      <c r="K320">
        <v>1361753751</v>
      </c>
      <c r="L320" s="42">
        <f>(((K320/60)/60)/24)+DATE(1970,1,1)</f>
        <v>41330.038784722223</v>
      </c>
      <c r="M320" t="b">
        <v>1</v>
      </c>
      <c r="N320">
        <v>284</v>
      </c>
      <c r="O320" s="7">
        <f>AVERAGE(N320,E320)</f>
        <v>7225</v>
      </c>
      <c r="P320" t="b">
        <v>1</v>
      </c>
      <c r="R320" s="56">
        <f>E320/D320</f>
        <v>2.8332000000000002</v>
      </c>
      <c r="S320" t="s">
        <v>8305</v>
      </c>
      <c r="T320" s="6" t="str">
        <f>LEFT(S:S,FIND("/",S:S)-1)</f>
        <v>theater</v>
      </c>
      <c r="U320" s="6" t="str">
        <f>RIGHT(S:S,FIND("/",S:S) - 2)</f>
        <v>usical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44">
        <v>5000</v>
      </c>
      <c r="E321" s="44">
        <v>5634</v>
      </c>
      <c r="F321" t="s">
        <v>8219</v>
      </c>
      <c r="G321" t="s">
        <v>8224</v>
      </c>
      <c r="H321" t="s">
        <v>8246</v>
      </c>
      <c r="I321">
        <v>1265097540</v>
      </c>
      <c r="J321" s="42">
        <f>(((I321/60)/60)/24)+DATE(1970,1,1)</f>
        <v>40211.332638888889</v>
      </c>
      <c r="K321">
        <v>1257538029</v>
      </c>
      <c r="L321" s="42">
        <f>(((K321/60)/60)/24)+DATE(1970,1,1)</f>
        <v>40123.83829861111</v>
      </c>
      <c r="M321" t="b">
        <v>1</v>
      </c>
      <c r="N321">
        <v>51</v>
      </c>
      <c r="O321" s="7">
        <f>AVERAGE(N321,E321)</f>
        <v>2842.5</v>
      </c>
      <c r="P321" t="b">
        <v>1</v>
      </c>
      <c r="R321" s="56">
        <f>E321/D321</f>
        <v>1.1268</v>
      </c>
      <c r="S321" t="s">
        <v>8271</v>
      </c>
      <c r="T321" s="6" t="str">
        <f>LEFT(S:S,FIND("/",S:S)-1)</f>
        <v>theater</v>
      </c>
      <c r="U321" s="6" t="str">
        <f>RIGHT(S:S,FIND("/",S:S) - 2)</f>
        <v>/plays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44">
        <v>20000</v>
      </c>
      <c r="E322" s="44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42">
        <f>(((I322/60)/60)/24)+DATE(1970,1,1)</f>
        <v>42360.958333333328</v>
      </c>
      <c r="K322">
        <v>1448284433</v>
      </c>
      <c r="L322" s="42">
        <f>(((K322/60)/60)/24)+DATE(1970,1,1)</f>
        <v>42331.551307870366</v>
      </c>
      <c r="M322" t="b">
        <v>1</v>
      </c>
      <c r="N322">
        <v>158</v>
      </c>
      <c r="O322" s="7">
        <f>AVERAGE(N322,E322)</f>
        <v>10737</v>
      </c>
      <c r="P322" t="b">
        <v>1</v>
      </c>
      <c r="R322" s="56">
        <f>E322/D322</f>
        <v>1.0658000000000001</v>
      </c>
      <c r="S322" t="s">
        <v>8281</v>
      </c>
      <c r="T322" s="6" t="str">
        <f>LEFT(S:S,FIND("/",S:S)-1)</f>
        <v>journalism</v>
      </c>
      <c r="U322" s="6" t="str">
        <f>RIGHT(S:S,FIND("/",S:S) - 2)</f>
        <v>ism/audio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44">
        <v>35000</v>
      </c>
      <c r="E323" s="44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42">
        <f>(((I323/60)/60)/24)+DATE(1970,1,1)</f>
        <v>42682.488263888896</v>
      </c>
      <c r="K323">
        <v>1475577786</v>
      </c>
      <c r="L323" s="42">
        <f>(((K323/60)/60)/24)+DATE(1970,1,1)</f>
        <v>42647.446597222224</v>
      </c>
      <c r="M323" t="b">
        <v>1</v>
      </c>
      <c r="N323">
        <v>337</v>
      </c>
      <c r="O323" s="7">
        <f>AVERAGE(N323,E323)</f>
        <v>18134.5</v>
      </c>
      <c r="P323" t="b">
        <v>1</v>
      </c>
      <c r="R323" s="56">
        <f>E323/D323</f>
        <v>1.0266285714285714</v>
      </c>
      <c r="S323" t="s">
        <v>8284</v>
      </c>
      <c r="T323" s="6" t="str">
        <f>LEFT(S:S,FIND("/",S:S)-1)</f>
        <v>food</v>
      </c>
      <c r="U323" s="6" t="str">
        <f>RIGHT(S:S,FIND("/",S:S) - 2)</f>
        <v>cks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44">
        <v>25000</v>
      </c>
      <c r="E324" s="4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42">
        <f>(((I324/60)/60)/24)+DATE(1970,1,1)</f>
        <v>42503.57</v>
      </c>
      <c r="K324">
        <v>1460554848</v>
      </c>
      <c r="L324" s="42">
        <f>(((K324/60)/60)/24)+DATE(1970,1,1)</f>
        <v>42473.57</v>
      </c>
      <c r="M324" t="b">
        <v>1</v>
      </c>
      <c r="N324">
        <v>186</v>
      </c>
      <c r="O324" s="7">
        <f>AVERAGE(N324,E324)</f>
        <v>13582</v>
      </c>
      <c r="P324" t="b">
        <v>1</v>
      </c>
      <c r="R324" s="56">
        <f>E324/D324</f>
        <v>1.0791200000000001</v>
      </c>
      <c r="S324" t="s">
        <v>8266</v>
      </c>
      <c r="T324" s="6" t="str">
        <f>LEFT(S:S,FIND("/",S:S)-1)</f>
        <v>film &amp; video</v>
      </c>
      <c r="U324" s="6" t="str">
        <f>RIGHT(S:S,FIND("/",S:S) - 2)</f>
        <v>ideo/shorts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44">
        <v>5400</v>
      </c>
      <c r="E325" s="44">
        <v>6646</v>
      </c>
      <c r="F325" t="s">
        <v>8219</v>
      </c>
      <c r="G325" t="s">
        <v>8224</v>
      </c>
      <c r="H325" t="s">
        <v>8246</v>
      </c>
      <c r="I325">
        <v>1482307140</v>
      </c>
      <c r="J325" s="42">
        <f>(((I325/60)/60)/24)+DATE(1970,1,1)</f>
        <v>42725.332638888889</v>
      </c>
      <c r="K325">
        <v>1479886966</v>
      </c>
      <c r="L325" s="42">
        <f>(((K325/60)/60)/24)+DATE(1970,1,1)</f>
        <v>42697.32136574074</v>
      </c>
      <c r="M325" t="b">
        <v>1</v>
      </c>
      <c r="N325">
        <v>58</v>
      </c>
      <c r="O325" s="7">
        <f>AVERAGE(N325,E325)</f>
        <v>3352</v>
      </c>
      <c r="P325" t="b">
        <v>1</v>
      </c>
      <c r="R325" s="56">
        <f>E325/D325</f>
        <v>1.2307407407407407</v>
      </c>
      <c r="S325" t="s">
        <v>8305</v>
      </c>
      <c r="T325" s="6" t="str">
        <f>LEFT(S:S,FIND("/",S:S)-1)</f>
        <v>theater</v>
      </c>
      <c r="U325" s="6" t="str">
        <f>RIGHT(S:S,FIND("/",S:S) - 2)</f>
        <v>usical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44">
        <v>8500</v>
      </c>
      <c r="E326" s="44">
        <v>8636</v>
      </c>
      <c r="F326" t="s">
        <v>8219</v>
      </c>
      <c r="G326" t="s">
        <v>8224</v>
      </c>
      <c r="H326" t="s">
        <v>8246</v>
      </c>
      <c r="I326">
        <v>1438441308</v>
      </c>
      <c r="J326" s="42">
        <f>(((I326/60)/60)/24)+DATE(1970,1,1)</f>
        <v>42217.626250000001</v>
      </c>
      <c r="K326">
        <v>1435590108</v>
      </c>
      <c r="L326" s="42">
        <f>(((K326/60)/60)/24)+DATE(1970,1,1)</f>
        <v>42184.626250000001</v>
      </c>
      <c r="M326" t="b">
        <v>1</v>
      </c>
      <c r="N326">
        <v>82</v>
      </c>
      <c r="O326" s="7">
        <f>AVERAGE(N326,E326)</f>
        <v>4359</v>
      </c>
      <c r="P326" t="b">
        <v>1</v>
      </c>
      <c r="R326" s="56">
        <f>E326/D326</f>
        <v>1.016</v>
      </c>
      <c r="S326" t="s">
        <v>8280</v>
      </c>
      <c r="T326" s="6" t="str">
        <f>LEFT(S:S,FIND("/",S:S)-1)</f>
        <v>music</v>
      </c>
      <c r="U326" s="6" t="str">
        <f>RIGHT(S:S,FIND("/",S:S) - 2)</f>
        <v>usic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44">
        <v>50000</v>
      </c>
      <c r="E327" s="44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42">
        <f>(((I327/60)/60)/24)+DATE(1970,1,1)</f>
        <v>42724.187881944439</v>
      </c>
      <c r="K327">
        <v>1479184233</v>
      </c>
      <c r="L327" s="42">
        <f>(((K327/60)/60)/24)+DATE(1970,1,1)</f>
        <v>42689.187881944439</v>
      </c>
      <c r="M327" t="b">
        <v>1</v>
      </c>
      <c r="N327">
        <v>736</v>
      </c>
      <c r="O327" s="7">
        <f>AVERAGE(N327,E327)</f>
        <v>26467</v>
      </c>
      <c r="P327" t="b">
        <v>1</v>
      </c>
      <c r="R327" s="56">
        <f>E327/D327</f>
        <v>1.04396</v>
      </c>
      <c r="S327" t="s">
        <v>8276</v>
      </c>
      <c r="T327" s="6" t="str">
        <f>LEFT(S:S,FIND("/",S:S)-1)</f>
        <v>music</v>
      </c>
      <c r="U327" s="6" t="str">
        <f>RIGHT(S:S,FIND("/",S:S) - 2)</f>
        <v>rock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44">
        <v>150000</v>
      </c>
      <c r="E328" s="4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42">
        <f>(((I328/60)/60)/24)+DATE(1970,1,1)</f>
        <v>42808.956250000003</v>
      </c>
      <c r="K328">
        <v>1486625606</v>
      </c>
      <c r="L328" s="42">
        <f>(((K328/60)/60)/24)+DATE(1970,1,1)</f>
        <v>42775.314884259264</v>
      </c>
      <c r="M328" t="b">
        <v>1</v>
      </c>
      <c r="N328">
        <v>1151</v>
      </c>
      <c r="O328" s="7">
        <f>AVERAGE(N328,E328)</f>
        <v>85272.8</v>
      </c>
      <c r="P328" t="b">
        <v>1</v>
      </c>
      <c r="R328" s="56">
        <f>E328/D328</f>
        <v>1.1292973333333334</v>
      </c>
      <c r="S328" t="s">
        <v>8269</v>
      </c>
      <c r="T328" s="6" t="str">
        <f>LEFT(S:S,FIND("/",S:S)-1)</f>
        <v>film &amp; video</v>
      </c>
      <c r="U328" s="6" t="str">
        <f>RIGHT(S:S,FIND("/",S:S) - 2)</f>
        <v>documentary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44">
        <v>4000</v>
      </c>
      <c r="E329" s="44">
        <v>5456</v>
      </c>
      <c r="F329" t="s">
        <v>8219</v>
      </c>
      <c r="G329" t="s">
        <v>8224</v>
      </c>
      <c r="H329" t="s">
        <v>8246</v>
      </c>
      <c r="I329">
        <v>1427011200</v>
      </c>
      <c r="J329" s="42">
        <f>(((I329/60)/60)/24)+DATE(1970,1,1)</f>
        <v>42085.333333333328</v>
      </c>
      <c r="K329">
        <v>1424669929</v>
      </c>
      <c r="L329" s="42">
        <f>(((K329/60)/60)/24)+DATE(1970,1,1)</f>
        <v>42058.235289351855</v>
      </c>
      <c r="M329" t="b">
        <v>1</v>
      </c>
      <c r="N329">
        <v>34</v>
      </c>
      <c r="O329" s="7">
        <f>AVERAGE(N329,E329)</f>
        <v>2745</v>
      </c>
      <c r="P329" t="b">
        <v>1</v>
      </c>
      <c r="R329" s="56">
        <f>E329/D329</f>
        <v>1.3640000000000001</v>
      </c>
      <c r="S329" t="s">
        <v>8271</v>
      </c>
      <c r="T329" s="6" t="str">
        <f>LEFT(S:S,FIND("/",S:S)-1)</f>
        <v>theater</v>
      </c>
      <c r="U329" s="6" t="str">
        <f>RIGHT(S:S,FIND("/",S:S) - 2)</f>
        <v>/plays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44">
        <v>75000</v>
      </c>
      <c r="E330" s="44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42">
        <f>(((I330/60)/60)/24)+DATE(1970,1,1)</f>
        <v>42309.166666666672</v>
      </c>
      <c r="K330">
        <v>1443739388</v>
      </c>
      <c r="L330" s="42">
        <f>(((K330/60)/60)/24)+DATE(1970,1,1)</f>
        <v>42278.946620370371</v>
      </c>
      <c r="M330" t="b">
        <v>1</v>
      </c>
      <c r="N330">
        <v>498</v>
      </c>
      <c r="O330" s="7">
        <f>AVERAGE(N330,E330)</f>
        <v>39104.400000000001</v>
      </c>
      <c r="P330" t="b">
        <v>1</v>
      </c>
      <c r="R330" s="56">
        <f>E330/D330</f>
        <v>1.036144</v>
      </c>
      <c r="S330" t="s">
        <v>8293</v>
      </c>
      <c r="T330" s="6" t="str">
        <f>LEFT(S:S,FIND("/",S:S)-1)</f>
        <v>music</v>
      </c>
      <c r="U330" s="6" t="str">
        <f>RIGHT(S:S,FIND("/",S:S) - 2)</f>
        <v>aith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44">
        <v>10000</v>
      </c>
      <c r="E331" s="44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42">
        <f>(((I331/60)/60)/24)+DATE(1970,1,1)</f>
        <v>42315.166666666672</v>
      </c>
      <c r="K331">
        <v>1444821127</v>
      </c>
      <c r="L331" s="42">
        <f>(((K331/60)/60)/24)+DATE(1970,1,1)</f>
        <v>42291.46674768519</v>
      </c>
      <c r="M331" t="b">
        <v>1</v>
      </c>
      <c r="N331">
        <v>167</v>
      </c>
      <c r="O331" s="7">
        <f>AVERAGE(N331,E331)</f>
        <v>5358.5</v>
      </c>
      <c r="P331" t="b">
        <v>1</v>
      </c>
      <c r="R331" s="56">
        <f>E331/D331</f>
        <v>1.0549999999999999</v>
      </c>
      <c r="S331" t="s">
        <v>8272</v>
      </c>
      <c r="T331" s="6" t="str">
        <f>LEFT(S:S,FIND("/",S:S)-1)</f>
        <v>technology</v>
      </c>
      <c r="U331" s="6" t="str">
        <f>RIGHT(S:S,FIND("/",S:S) - 2)</f>
        <v>ology/web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44">
        <v>35000</v>
      </c>
      <c r="E332" s="44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42">
        <f>(((I332/60)/60)/24)+DATE(1970,1,1)</f>
        <v>41411.165972222225</v>
      </c>
      <c r="K332">
        <v>1366028563</v>
      </c>
      <c r="L332" s="42">
        <f>(((K332/60)/60)/24)+DATE(1970,1,1)</f>
        <v>41379.515775462962</v>
      </c>
      <c r="M332" t="b">
        <v>1</v>
      </c>
      <c r="N332">
        <v>340</v>
      </c>
      <c r="O332" s="7">
        <f>AVERAGE(N332,E332)</f>
        <v>17990</v>
      </c>
      <c r="P332" t="b">
        <v>1</v>
      </c>
      <c r="R332" s="56">
        <f>E332/D332</f>
        <v>1.0182857142857142</v>
      </c>
      <c r="S332" t="s">
        <v>8302</v>
      </c>
      <c r="T332" s="6" t="str">
        <f>LEFT(S:S,FIND("/",S:S)-1)</f>
        <v>technology</v>
      </c>
      <c r="U332" s="6" t="str">
        <f>RIGHT(S:S,FIND("/",S:S) - 2)</f>
        <v>kerspaces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44">
        <v>40000</v>
      </c>
      <c r="E333" s="44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42">
        <f>(((I333/60)/60)/24)+DATE(1970,1,1)</f>
        <v>42538.581412037034</v>
      </c>
      <c r="K333">
        <v>1463493434</v>
      </c>
      <c r="L333" s="42">
        <f>(((K333/60)/60)/24)+DATE(1970,1,1)</f>
        <v>42507.581412037034</v>
      </c>
      <c r="M333" t="b">
        <v>1</v>
      </c>
      <c r="N333">
        <v>438</v>
      </c>
      <c r="O333" s="7">
        <f>AVERAGE(N333,E333)</f>
        <v>21540</v>
      </c>
      <c r="P333" t="b">
        <v>1</v>
      </c>
      <c r="R333" s="56">
        <f>E333/D333</f>
        <v>1.0660499999999999</v>
      </c>
      <c r="S333" t="s">
        <v>8279</v>
      </c>
      <c r="T333" s="6" t="str">
        <f>LEFT(S:S,FIND("/",S:S)-1)</f>
        <v>music</v>
      </c>
      <c r="U333" s="6" t="str">
        <f>RIGHT(S:S,FIND("/",S:S) - 2)</f>
        <v>rock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44">
        <v>100000</v>
      </c>
      <c r="E334" s="4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42">
        <f>(((I334/60)/60)/24)+DATE(1970,1,1)</f>
        <v>42305.333333333328</v>
      </c>
      <c r="K334">
        <v>1442420377</v>
      </c>
      <c r="L334" s="42">
        <f>(((K334/60)/60)/24)+DATE(1970,1,1)</f>
        <v>42263.680289351847</v>
      </c>
      <c r="M334" t="b">
        <v>1</v>
      </c>
      <c r="N334">
        <v>555</v>
      </c>
      <c r="O334" s="7">
        <f>AVERAGE(N334,E334)</f>
        <v>56785</v>
      </c>
      <c r="P334" t="b">
        <v>1</v>
      </c>
      <c r="R334" s="56">
        <f>E334/D334</f>
        <v>1.13015</v>
      </c>
      <c r="S334" t="s">
        <v>8276</v>
      </c>
      <c r="T334" s="6" t="str">
        <f>LEFT(S:S,FIND("/",S:S)-1)</f>
        <v>music</v>
      </c>
      <c r="U334" s="6" t="str">
        <f>RIGHT(S:S,FIND("/",S:S) - 2)</f>
        <v>rock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44">
        <v>40000</v>
      </c>
      <c r="E335" s="44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42">
        <f>(((I335/60)/60)/24)+DATE(1970,1,1)</f>
        <v>42467.59480324074</v>
      </c>
      <c r="K335">
        <v>1457450191</v>
      </c>
      <c r="L335" s="42">
        <f>(((K335/60)/60)/24)+DATE(1970,1,1)</f>
        <v>42437.636469907404</v>
      </c>
      <c r="M335" t="b">
        <v>1</v>
      </c>
      <c r="N335">
        <v>266</v>
      </c>
      <c r="O335" s="7">
        <f>AVERAGE(N335,E335)</f>
        <v>25178.5</v>
      </c>
      <c r="P335" t="b">
        <v>1</v>
      </c>
      <c r="R335" s="56">
        <f>E335/D335</f>
        <v>1.252275</v>
      </c>
      <c r="S335" t="s">
        <v>8271</v>
      </c>
      <c r="T335" s="6" t="str">
        <f>LEFT(S:S,FIND("/",S:S)-1)</f>
        <v>theater</v>
      </c>
      <c r="U335" s="6" t="str">
        <f>RIGHT(S:S,FIND("/",S:S) - 2)</f>
        <v>/plays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44">
        <v>10000</v>
      </c>
      <c r="E336" s="44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42">
        <f>(((I336/60)/60)/24)+DATE(1970,1,1)</f>
        <v>42139.791666666672</v>
      </c>
      <c r="K336">
        <v>1428423757</v>
      </c>
      <c r="L336" s="42">
        <f>(((K336/60)/60)/24)+DATE(1970,1,1)</f>
        <v>42101.682372685187</v>
      </c>
      <c r="M336" t="b">
        <v>1</v>
      </c>
      <c r="N336">
        <v>69</v>
      </c>
      <c r="O336" s="7">
        <f>AVERAGE(N336,E336)</f>
        <v>5094</v>
      </c>
      <c r="P336" t="b">
        <v>1</v>
      </c>
      <c r="R336" s="56">
        <f>E336/D336</f>
        <v>1.0119</v>
      </c>
      <c r="S336" t="s">
        <v>8301</v>
      </c>
      <c r="T336" s="6" t="str">
        <f>LEFT(S:S,FIND("/",S:S)-1)</f>
        <v>technology</v>
      </c>
      <c r="U336" s="6" t="str">
        <f>RIGHT(S:S,FIND("/",S:S) - 2)</f>
        <v>ploration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44">
        <v>8500</v>
      </c>
      <c r="E337" s="44">
        <v>8735</v>
      </c>
      <c r="F337" t="s">
        <v>8219</v>
      </c>
      <c r="G337" t="s">
        <v>8224</v>
      </c>
      <c r="H337" t="s">
        <v>8246</v>
      </c>
      <c r="I337">
        <v>1431122400</v>
      </c>
      <c r="J337" s="42">
        <f>(((I337/60)/60)/24)+DATE(1970,1,1)</f>
        <v>42132.916666666672</v>
      </c>
      <c r="K337">
        <v>1428428515</v>
      </c>
      <c r="L337" s="42">
        <f>(((K337/60)/60)/24)+DATE(1970,1,1)</f>
        <v>42101.737442129626</v>
      </c>
      <c r="M337" t="b">
        <v>1</v>
      </c>
      <c r="N337">
        <v>80</v>
      </c>
      <c r="O337" s="7">
        <f>AVERAGE(N337,E337)</f>
        <v>4407.5</v>
      </c>
      <c r="P337" t="b">
        <v>1</v>
      </c>
      <c r="R337" s="56">
        <f>E337/D337</f>
        <v>1.0276470588235294</v>
      </c>
      <c r="S337" t="s">
        <v>8303</v>
      </c>
      <c r="T337" s="6" t="str">
        <f>LEFT(S:S,FIND("/",S:S)-1)</f>
        <v>theater</v>
      </c>
      <c r="U337" s="6" t="str">
        <f>RIGHT(S:S,FIND("/",S:S) - 2)</f>
        <v>spaces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44">
        <v>25000</v>
      </c>
      <c r="E338" s="4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42">
        <f>(((I338/60)/60)/24)+DATE(1970,1,1)</f>
        <v>42321.637939814813</v>
      </c>
      <c r="K338">
        <v>1444832318</v>
      </c>
      <c r="L338" s="42">
        <f>(((K338/60)/60)/24)+DATE(1970,1,1)</f>
        <v>42291.596273148149</v>
      </c>
      <c r="M338" t="b">
        <v>1</v>
      </c>
      <c r="N338">
        <v>493</v>
      </c>
      <c r="O338" s="7">
        <f>AVERAGE(N338,E338)</f>
        <v>14851.39</v>
      </c>
      <c r="P338" t="b">
        <v>1</v>
      </c>
      <c r="R338" s="56">
        <f>E338/D338</f>
        <v>1.1683911999999999</v>
      </c>
      <c r="S338" t="s">
        <v>8293</v>
      </c>
      <c r="T338" s="6" t="str">
        <f>LEFT(S:S,FIND("/",S:S)-1)</f>
        <v>music</v>
      </c>
      <c r="U338" s="6" t="str">
        <f>RIGHT(S:S,FIND("/",S:S) - 2)</f>
        <v>aith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44">
        <v>3000</v>
      </c>
      <c r="E339" s="44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42">
        <f>(((I339/60)/60)/24)+DATE(1970,1,1)</f>
        <v>42077.086898148147</v>
      </c>
      <c r="K339">
        <v>1423710308</v>
      </c>
      <c r="L339" s="42">
        <f>(((K339/60)/60)/24)+DATE(1970,1,1)</f>
        <v>42047.128564814819</v>
      </c>
      <c r="M339" t="b">
        <v>1</v>
      </c>
      <c r="N339">
        <v>31</v>
      </c>
      <c r="O339" s="7">
        <f>AVERAGE(N339,E339)</f>
        <v>1533.0250000000001</v>
      </c>
      <c r="P339" t="b">
        <v>1</v>
      </c>
      <c r="R339" s="56">
        <f>E339/D339</f>
        <v>1.0116833333333335</v>
      </c>
      <c r="S339" t="s">
        <v>8266</v>
      </c>
      <c r="T339" s="6" t="str">
        <f>LEFT(S:S,FIND("/",S:S)-1)</f>
        <v>film &amp; video</v>
      </c>
      <c r="U339" s="6" t="str">
        <f>RIGHT(S:S,FIND("/",S:S) - 2)</f>
        <v>ideo/shorts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44">
        <v>15000</v>
      </c>
      <c r="E340" s="4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42">
        <f>(((I340/60)/60)/24)+DATE(1970,1,1)</f>
        <v>42616.041666666672</v>
      </c>
      <c r="K340">
        <v>1468001290</v>
      </c>
      <c r="L340" s="42">
        <f>(((K340/60)/60)/24)+DATE(1970,1,1)</f>
        <v>42559.755671296298</v>
      </c>
      <c r="M340" t="b">
        <v>1</v>
      </c>
      <c r="N340">
        <v>236</v>
      </c>
      <c r="O340" s="7">
        <f>AVERAGE(N340,E340)</f>
        <v>8378.02</v>
      </c>
      <c r="P340" t="b">
        <v>1</v>
      </c>
      <c r="R340" s="56">
        <f>E340/D340</f>
        <v>1.1013360000000001</v>
      </c>
      <c r="S340" t="s">
        <v>8271</v>
      </c>
      <c r="T340" s="6" t="str">
        <f>LEFT(S:S,FIND("/",S:S)-1)</f>
        <v>theater</v>
      </c>
      <c r="U340" s="6" t="str">
        <f>RIGHT(S:S,FIND("/",S:S) - 2)</f>
        <v>/plays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44">
        <v>6000</v>
      </c>
      <c r="E341" s="44">
        <v>6485</v>
      </c>
      <c r="F341" t="s">
        <v>8219</v>
      </c>
      <c r="G341" t="s">
        <v>8224</v>
      </c>
      <c r="H341" t="s">
        <v>8246</v>
      </c>
      <c r="I341">
        <v>1430331268</v>
      </c>
      <c r="J341" s="42">
        <f>(((I341/60)/60)/24)+DATE(1970,1,1)</f>
        <v>42123.760046296295</v>
      </c>
      <c r="K341">
        <v>1427739268</v>
      </c>
      <c r="L341" s="42">
        <f>(((K341/60)/60)/24)+DATE(1970,1,1)</f>
        <v>42093.760046296295</v>
      </c>
      <c r="M341" t="b">
        <v>1</v>
      </c>
      <c r="N341">
        <v>89</v>
      </c>
      <c r="O341" s="7">
        <f>AVERAGE(N341,E341)</f>
        <v>3287</v>
      </c>
      <c r="P341" t="b">
        <v>1</v>
      </c>
      <c r="R341" s="56">
        <f>E341/D341</f>
        <v>1.0808333333333333</v>
      </c>
      <c r="S341" t="s">
        <v>8272</v>
      </c>
      <c r="T341" s="6" t="str">
        <f>LEFT(S:S,FIND("/",S:S)-1)</f>
        <v>technology</v>
      </c>
      <c r="U341" s="6" t="str">
        <f>RIGHT(S:S,FIND("/",S:S) - 2)</f>
        <v>ology/web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44">
        <v>35000</v>
      </c>
      <c r="E342" s="44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42">
        <f>(((I342/60)/60)/24)+DATE(1970,1,1)</f>
        <v>42802.875</v>
      </c>
      <c r="K342">
        <v>1486397007</v>
      </c>
      <c r="L342" s="42">
        <f>(((K342/60)/60)/24)+DATE(1970,1,1)</f>
        <v>42772.669062500005</v>
      </c>
      <c r="M342" t="b">
        <v>1</v>
      </c>
      <c r="N342">
        <v>299</v>
      </c>
      <c r="O342" s="7">
        <f>AVERAGE(N342,E342)</f>
        <v>22028.5</v>
      </c>
      <c r="P342" t="b">
        <v>1</v>
      </c>
      <c r="R342" s="56">
        <f>E342/D342</f>
        <v>1.2502285714285715</v>
      </c>
      <c r="S342" t="s">
        <v>8303</v>
      </c>
      <c r="T342" s="6" t="str">
        <f>LEFT(S:S,FIND("/",S:S)-1)</f>
        <v>theater</v>
      </c>
      <c r="U342" s="6" t="str">
        <f>RIGHT(S:S,FIND("/",S:S) - 2)</f>
        <v>spaces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44">
        <v>3500</v>
      </c>
      <c r="E343" s="44">
        <v>3735</v>
      </c>
      <c r="F343" t="s">
        <v>8219</v>
      </c>
      <c r="G343" t="s">
        <v>8224</v>
      </c>
      <c r="H343" t="s">
        <v>8246</v>
      </c>
      <c r="I343">
        <v>1412135940</v>
      </c>
      <c r="J343" s="42">
        <f>(((I343/60)/60)/24)+DATE(1970,1,1)</f>
        <v>41913.165972222225</v>
      </c>
      <c r="K343">
        <v>1410555998</v>
      </c>
      <c r="L343" s="42">
        <f>(((K343/60)/60)/24)+DATE(1970,1,1)</f>
        <v>41894.879606481481</v>
      </c>
      <c r="M343" t="b">
        <v>1</v>
      </c>
      <c r="N343">
        <v>55</v>
      </c>
      <c r="O343" s="7">
        <f>AVERAGE(N343,E343)</f>
        <v>1895</v>
      </c>
      <c r="P343" t="b">
        <v>1</v>
      </c>
      <c r="R343" s="56">
        <f>E343/D343</f>
        <v>1.0671428571428572</v>
      </c>
      <c r="S343" t="s">
        <v>8285</v>
      </c>
      <c r="T343" s="6" t="str">
        <f>LEFT(S:S,FIND("/",S:S)-1)</f>
        <v>photography</v>
      </c>
      <c r="U343" s="6" t="str">
        <f>RIGHT(S:S,FIND("/",S:S) - 2)</f>
        <v>photobooks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44">
        <v>55000</v>
      </c>
      <c r="E344" s="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42">
        <f>(((I344/60)/60)/24)+DATE(1970,1,1)</f>
        <v>42489.780844907407</v>
      </c>
      <c r="K344">
        <v>1459363465</v>
      </c>
      <c r="L344" s="42">
        <f>(((K344/60)/60)/24)+DATE(1970,1,1)</f>
        <v>42459.780844907407</v>
      </c>
      <c r="M344" t="b">
        <v>1</v>
      </c>
      <c r="N344">
        <v>325</v>
      </c>
      <c r="O344" s="7">
        <f>AVERAGE(N344,E344)</f>
        <v>27763.26</v>
      </c>
      <c r="P344" t="b">
        <v>1</v>
      </c>
      <c r="R344" s="56">
        <f>E344/D344</f>
        <v>1.0036639999999999</v>
      </c>
      <c r="S344" t="s">
        <v>8271</v>
      </c>
      <c r="T344" s="6" t="str">
        <f>LEFT(S:S,FIND("/",S:S)-1)</f>
        <v>theater</v>
      </c>
      <c r="U344" s="6" t="str">
        <f>RIGHT(S:S,FIND("/",S:S) - 2)</f>
        <v>/plays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44">
        <v>30000</v>
      </c>
      <c r="E345" s="4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42">
        <f>(((I345/60)/60)/24)+DATE(1970,1,1)</f>
        <v>41957.125</v>
      </c>
      <c r="K345">
        <v>1413308545</v>
      </c>
      <c r="L345" s="42">
        <f>(((K345/60)/60)/24)+DATE(1970,1,1)</f>
        <v>41926.73778935185</v>
      </c>
      <c r="M345" t="b">
        <v>1</v>
      </c>
      <c r="N345">
        <v>524</v>
      </c>
      <c r="O345" s="7">
        <f>AVERAGE(N345,E345)</f>
        <v>15566.295</v>
      </c>
      <c r="P345" t="b">
        <v>1</v>
      </c>
      <c r="R345" s="56">
        <f>E345/D345</f>
        <v>1.0202863333333334</v>
      </c>
      <c r="S345" t="s">
        <v>8293</v>
      </c>
      <c r="T345" s="6" t="str">
        <f>LEFT(S:S,FIND("/",S:S)-1)</f>
        <v>music</v>
      </c>
      <c r="U345" s="6" t="str">
        <f>RIGHT(S:S,FIND("/",S:S) - 2)</f>
        <v>aith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44">
        <v>33500</v>
      </c>
      <c r="E346" s="44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42">
        <f>(((I346/60)/60)/24)+DATE(1970,1,1)</f>
        <v>42156.097222222219</v>
      </c>
      <c r="K346">
        <v>1429312694</v>
      </c>
      <c r="L346" s="42">
        <f>(((K346/60)/60)/24)+DATE(1970,1,1)</f>
        <v>42111.970995370371</v>
      </c>
      <c r="M346" t="b">
        <v>1</v>
      </c>
      <c r="N346">
        <v>285</v>
      </c>
      <c r="O346" s="7">
        <f>AVERAGE(N346,E346)</f>
        <v>17241.5</v>
      </c>
      <c r="P346" t="b">
        <v>1</v>
      </c>
      <c r="R346" s="56">
        <f>E346/D346</f>
        <v>1.0208358208955224</v>
      </c>
      <c r="S346" t="s">
        <v>8271</v>
      </c>
      <c r="T346" s="6" t="str">
        <f>LEFT(S:S,FIND("/",S:S)-1)</f>
        <v>theater</v>
      </c>
      <c r="U346" s="6" t="str">
        <f>RIGHT(S:S,FIND("/",S:S) - 2)</f>
        <v>/plays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44">
        <v>14500</v>
      </c>
      <c r="E347" s="44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42">
        <f>(((I347/60)/60)/24)+DATE(1970,1,1)</f>
        <v>42144.944328703699</v>
      </c>
      <c r="K347">
        <v>1429569590</v>
      </c>
      <c r="L347" s="42">
        <f>(((K347/60)/60)/24)+DATE(1970,1,1)</f>
        <v>42114.944328703699</v>
      </c>
      <c r="M347" t="b">
        <v>1</v>
      </c>
      <c r="N347">
        <v>179</v>
      </c>
      <c r="O347" s="7">
        <f>AVERAGE(N347,E347)</f>
        <v>9027</v>
      </c>
      <c r="P347" t="b">
        <v>1</v>
      </c>
      <c r="R347" s="56">
        <f>E347/D347</f>
        <v>1.2327586206896552</v>
      </c>
      <c r="S347" t="s">
        <v>8303</v>
      </c>
      <c r="T347" s="6" t="str">
        <f>LEFT(S:S,FIND("/",S:S)-1)</f>
        <v>theater</v>
      </c>
      <c r="U347" s="6" t="str">
        <f>RIGHT(S:S,FIND("/",S:S) - 2)</f>
        <v>spaces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44">
        <v>10000</v>
      </c>
      <c r="E348" s="4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42">
        <f>(((I348/60)/60)/24)+DATE(1970,1,1)</f>
        <v>42291.500243055561</v>
      </c>
      <c r="K348">
        <v>1442232021</v>
      </c>
      <c r="L348" s="42">
        <f>(((K348/60)/60)/24)+DATE(1970,1,1)</f>
        <v>42261.500243055561</v>
      </c>
      <c r="M348" t="b">
        <v>1</v>
      </c>
      <c r="N348">
        <v>188</v>
      </c>
      <c r="O348" s="7">
        <f>AVERAGE(N348,E348)</f>
        <v>8608.44</v>
      </c>
      <c r="P348" t="b">
        <v>1</v>
      </c>
      <c r="R348" s="56">
        <f>E348/D348</f>
        <v>1.7028880000000002</v>
      </c>
      <c r="S348" t="s">
        <v>8271</v>
      </c>
      <c r="T348" s="6" t="str">
        <f>LEFT(S:S,FIND("/",S:S)-1)</f>
        <v>theater</v>
      </c>
      <c r="U348" s="6" t="str">
        <f>RIGHT(S:S,FIND("/",S:S) - 2)</f>
        <v>/plays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44">
        <v>40000</v>
      </c>
      <c r="E349" s="44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42">
        <f>(((I349/60)/60)/24)+DATE(1970,1,1)</f>
        <v>42322.537141203706</v>
      </c>
      <c r="K349">
        <v>1444910009</v>
      </c>
      <c r="L349" s="42">
        <f>(((K349/60)/60)/24)+DATE(1970,1,1)</f>
        <v>42292.495474537034</v>
      </c>
      <c r="M349" t="b">
        <v>1</v>
      </c>
      <c r="N349">
        <v>379</v>
      </c>
      <c r="O349" s="7">
        <f>AVERAGE(N349,E349)</f>
        <v>22507.599999999999</v>
      </c>
      <c r="P349" t="b">
        <v>1</v>
      </c>
      <c r="R349" s="56">
        <f>E349/D349</f>
        <v>1.1159049999999999</v>
      </c>
      <c r="S349" t="s">
        <v>8300</v>
      </c>
      <c r="T349" s="6" t="str">
        <f>LEFT(S:S,FIND("/",S:S)-1)</f>
        <v>music</v>
      </c>
      <c r="U349" s="6" t="str">
        <f>RIGHT(S:S,FIND("/",S:S) - 2)</f>
        <v>usic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44">
        <v>10000</v>
      </c>
      <c r="E350" s="44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42">
        <f>(((I350/60)/60)/24)+DATE(1970,1,1)</f>
        <v>42237.58699074074</v>
      </c>
      <c r="K350">
        <v>1437573916</v>
      </c>
      <c r="L350" s="42">
        <f>(((K350/60)/60)/24)+DATE(1970,1,1)</f>
        <v>42207.58699074074</v>
      </c>
      <c r="M350" t="b">
        <v>1</v>
      </c>
      <c r="N350">
        <v>119</v>
      </c>
      <c r="O350" s="7">
        <f>AVERAGE(N350,E350)</f>
        <v>5209.5</v>
      </c>
      <c r="P350" t="b">
        <v>1</v>
      </c>
      <c r="R350" s="56">
        <f>E350/D350</f>
        <v>1.03</v>
      </c>
      <c r="S350" t="s">
        <v>8280</v>
      </c>
      <c r="T350" s="6" t="str">
        <f>LEFT(S:S,FIND("/",S:S)-1)</f>
        <v>music</v>
      </c>
      <c r="U350" s="6" t="str">
        <f>RIGHT(S:S,FIND("/",S:S) - 2)</f>
        <v>usic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44">
        <v>11260</v>
      </c>
      <c r="E351" s="4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42">
        <f>(((I351/60)/60)/24)+DATE(1970,1,1)</f>
        <v>42790.498935185184</v>
      </c>
      <c r="K351">
        <v>1485345508</v>
      </c>
      <c r="L351" s="42">
        <f>(((K351/60)/60)/24)+DATE(1970,1,1)</f>
        <v>42760.498935185184</v>
      </c>
      <c r="M351" t="b">
        <v>1</v>
      </c>
      <c r="N351">
        <v>167</v>
      </c>
      <c r="O351" s="7">
        <f>AVERAGE(N351,E351)</f>
        <v>6087.09</v>
      </c>
      <c r="P351" t="b">
        <v>1</v>
      </c>
      <c r="R351" s="56">
        <f>E351/D351</f>
        <v>1.0663570159857905</v>
      </c>
      <c r="S351" t="s">
        <v>8281</v>
      </c>
      <c r="T351" s="6" t="str">
        <f>LEFT(S:S,FIND("/",S:S)-1)</f>
        <v>journalism</v>
      </c>
      <c r="U351" s="6" t="str">
        <f>RIGHT(S:S,FIND("/",S:S) - 2)</f>
        <v>ism/audio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44">
        <v>25000</v>
      </c>
      <c r="E352" s="44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42">
        <f>(((I352/60)/60)/24)+DATE(1970,1,1)</f>
        <v>42624.165972222225</v>
      </c>
      <c r="K352">
        <v>1470274509</v>
      </c>
      <c r="L352" s="42">
        <f>(((K352/60)/60)/24)+DATE(1970,1,1)</f>
        <v>42586.066076388888</v>
      </c>
      <c r="M352" t="b">
        <v>1</v>
      </c>
      <c r="N352">
        <v>221</v>
      </c>
      <c r="O352" s="7">
        <f>AVERAGE(N352,E352)</f>
        <v>14455.5</v>
      </c>
      <c r="P352" t="b">
        <v>1</v>
      </c>
      <c r="R352" s="56">
        <f>E352/D352</f>
        <v>1.1476</v>
      </c>
      <c r="S352" t="s">
        <v>8271</v>
      </c>
      <c r="T352" s="6" t="str">
        <f>LEFT(S:S,FIND("/",S:S)-1)</f>
        <v>theater</v>
      </c>
      <c r="U352" s="6" t="str">
        <f>RIGHT(S:S,FIND("/",S:S) - 2)</f>
        <v>/plays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44">
        <v>34000</v>
      </c>
      <c r="E353" s="44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42">
        <f>(((I353/60)/60)/24)+DATE(1970,1,1)</f>
        <v>42467.923078703709</v>
      </c>
      <c r="K353">
        <v>1456614554</v>
      </c>
      <c r="L353" s="42">
        <f>(((K353/60)/60)/24)+DATE(1970,1,1)</f>
        <v>42427.964745370366</v>
      </c>
      <c r="M353" t="b">
        <v>1</v>
      </c>
      <c r="N353">
        <v>964</v>
      </c>
      <c r="O353" s="7">
        <f>AVERAGE(N353,E353)</f>
        <v>22130</v>
      </c>
      <c r="P353" t="b">
        <v>1</v>
      </c>
      <c r="R353" s="56">
        <f>E353/D353</f>
        <v>1.2734117647058822</v>
      </c>
      <c r="S353" t="s">
        <v>8273</v>
      </c>
      <c r="T353" s="6" t="str">
        <f>LEFT(S:S,FIND("/",S:S)-1)</f>
        <v>technology</v>
      </c>
      <c r="U353" s="6" t="str">
        <f>RIGHT(S:S,FIND("/",S:S) - 2)</f>
        <v>wearables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44">
        <v>10000</v>
      </c>
      <c r="E354" s="4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42">
        <f>(((I354/60)/60)/24)+DATE(1970,1,1)</f>
        <v>41920.167453703703</v>
      </c>
      <c r="K354">
        <v>1410148868</v>
      </c>
      <c r="L354" s="42">
        <f>(((K354/60)/60)/24)+DATE(1970,1,1)</f>
        <v>41890.167453703703</v>
      </c>
      <c r="M354" t="b">
        <v>1</v>
      </c>
      <c r="N354">
        <v>286</v>
      </c>
      <c r="O354" s="7">
        <f>AVERAGE(N354,E354)</f>
        <v>5971</v>
      </c>
      <c r="P354" t="b">
        <v>1</v>
      </c>
      <c r="R354" s="56">
        <f>E354/D354</f>
        <v>1.1656</v>
      </c>
      <c r="S354" t="s">
        <v>8271</v>
      </c>
      <c r="T354" s="6" t="str">
        <f>LEFT(S:S,FIND("/",S:S)-1)</f>
        <v>theater</v>
      </c>
      <c r="U354" s="6" t="str">
        <f>RIGHT(S:S,FIND("/",S:S) - 2)</f>
        <v>/plays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44">
        <v>58425</v>
      </c>
      <c r="E355" s="4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42">
        <f>(((I355/60)/60)/24)+DATE(1970,1,1)</f>
        <v>42327.833553240736</v>
      </c>
      <c r="K355">
        <v>1445367619</v>
      </c>
      <c r="L355" s="42">
        <f>(((K355/60)/60)/24)+DATE(1970,1,1)</f>
        <v>42297.791886574079</v>
      </c>
      <c r="M355" t="b">
        <v>1</v>
      </c>
      <c r="N355">
        <v>613</v>
      </c>
      <c r="O355" s="7">
        <f>AVERAGE(N355,E355)</f>
        <v>32036.59</v>
      </c>
      <c r="P355" t="b">
        <v>1</v>
      </c>
      <c r="R355" s="56">
        <f>E355/D355</f>
        <v>1.0861819426615318</v>
      </c>
      <c r="S355" t="s">
        <v>8289</v>
      </c>
      <c r="T355" s="6" t="str">
        <f>LEFT(S:S,FIND("/",S:S)-1)</f>
        <v>photography</v>
      </c>
      <c r="U355" s="6" t="str">
        <f>RIGHT(S:S,FIND("/",S:S) - 2)</f>
        <v>phy/nature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44">
        <v>3500</v>
      </c>
      <c r="E356" s="44">
        <v>3638</v>
      </c>
      <c r="F356" t="s">
        <v>8219</v>
      </c>
      <c r="G356" t="s">
        <v>8224</v>
      </c>
      <c r="H356" t="s">
        <v>8246</v>
      </c>
      <c r="I356">
        <v>1460141521</v>
      </c>
      <c r="J356" s="42">
        <f>(((I356/60)/60)/24)+DATE(1970,1,1)</f>
        <v>42468.786122685182</v>
      </c>
      <c r="K356">
        <v>1457553121</v>
      </c>
      <c r="L356" s="42">
        <f>(((K356/60)/60)/24)+DATE(1970,1,1)</f>
        <v>42438.827789351853</v>
      </c>
      <c r="M356" t="b">
        <v>1</v>
      </c>
      <c r="N356">
        <v>29</v>
      </c>
      <c r="O356" s="7">
        <f>AVERAGE(N356,E356)</f>
        <v>1833.5</v>
      </c>
      <c r="P356" t="b">
        <v>1</v>
      </c>
      <c r="R356" s="56">
        <f>E356/D356</f>
        <v>1.0394285714285714</v>
      </c>
      <c r="S356" t="s">
        <v>8297</v>
      </c>
      <c r="T356" s="6" t="str">
        <f>LEFT(S:S,FIND("/",S:S)-1)</f>
        <v>games</v>
      </c>
      <c r="U356" s="6" t="str">
        <f>RIGHT(S:S,FIND("/",S:S) - 2)</f>
        <v>ames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44">
        <v>35000</v>
      </c>
      <c r="E357" s="44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42">
        <f>(((I357/60)/60)/24)+DATE(1970,1,1)</f>
        <v>41974.3355787037</v>
      </c>
      <c r="K357">
        <v>1414738994</v>
      </c>
      <c r="L357" s="42">
        <f>(((K357/60)/60)/24)+DATE(1970,1,1)</f>
        <v>41943.293912037036</v>
      </c>
      <c r="M357" t="b">
        <v>1</v>
      </c>
      <c r="N357">
        <v>165</v>
      </c>
      <c r="O357" s="7">
        <f>AVERAGE(N357,E357)</f>
        <v>20427.5</v>
      </c>
      <c r="P357" t="b">
        <v>1</v>
      </c>
      <c r="R357" s="56">
        <f>E357/D357</f>
        <v>1.1625714285714286</v>
      </c>
      <c r="S357" t="s">
        <v>8271</v>
      </c>
      <c r="T357" s="6" t="str">
        <f>LEFT(S:S,FIND("/",S:S)-1)</f>
        <v>theater</v>
      </c>
      <c r="U357" s="6" t="str">
        <f>RIGHT(S:S,FIND("/",S:S) - 2)</f>
        <v>/plays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44">
        <v>7500</v>
      </c>
      <c r="E358" s="44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42">
        <f>(((I358/60)/60)/24)+DATE(1970,1,1)</f>
        <v>42445.761493055557</v>
      </c>
      <c r="K358">
        <v>1455563793</v>
      </c>
      <c r="L358" s="42">
        <f>(((K358/60)/60)/24)+DATE(1970,1,1)</f>
        <v>42415.803159722222</v>
      </c>
      <c r="M358" t="b">
        <v>1</v>
      </c>
      <c r="N358">
        <v>97</v>
      </c>
      <c r="O358" s="7">
        <f>AVERAGE(N358,E358)</f>
        <v>3899.4650000000001</v>
      </c>
      <c r="P358" t="b">
        <v>1</v>
      </c>
      <c r="R358" s="56">
        <f>E358/D358</f>
        <v>1.0269239999999999</v>
      </c>
      <c r="S358" t="s">
        <v>8271</v>
      </c>
      <c r="T358" s="6" t="str">
        <f>LEFT(S:S,FIND("/",S:S)-1)</f>
        <v>theater</v>
      </c>
      <c r="U358" s="6" t="str">
        <f>RIGHT(S:S,FIND("/",S:S) - 2)</f>
        <v>/plays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44">
        <v>15000</v>
      </c>
      <c r="E359" s="44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42">
        <f>(((I359/60)/60)/24)+DATE(1970,1,1)</f>
        <v>42118.222187499996</v>
      </c>
      <c r="K359">
        <v>1426396797</v>
      </c>
      <c r="L359" s="42">
        <f>(((K359/60)/60)/24)+DATE(1970,1,1)</f>
        <v>42078.222187499996</v>
      </c>
      <c r="M359" t="b">
        <v>1</v>
      </c>
      <c r="N359">
        <v>303</v>
      </c>
      <c r="O359" s="7">
        <f>AVERAGE(N359,E359)</f>
        <v>13201.5</v>
      </c>
      <c r="P359" t="b">
        <v>1</v>
      </c>
      <c r="R359" s="56">
        <f>E359/D359</f>
        <v>1.74</v>
      </c>
      <c r="S359" t="s">
        <v>8303</v>
      </c>
      <c r="T359" s="6" t="str">
        <f>LEFT(S:S,FIND("/",S:S)-1)</f>
        <v>theater</v>
      </c>
      <c r="U359" s="6" t="str">
        <f>RIGHT(S:S,FIND("/",S:S) - 2)</f>
        <v>spaces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44">
        <v>50000</v>
      </c>
      <c r="E360" s="44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42">
        <f>(((I360/60)/60)/24)+DATE(1970,1,1)</f>
        <v>42536.625</v>
      </c>
      <c r="K360">
        <v>1463517521</v>
      </c>
      <c r="L360" s="42">
        <f>(((K360/60)/60)/24)+DATE(1970,1,1)</f>
        <v>42507.860196759255</v>
      </c>
      <c r="M360" t="b">
        <v>1</v>
      </c>
      <c r="N360">
        <v>267</v>
      </c>
      <c r="O360" s="7">
        <f>AVERAGE(N360,E360)</f>
        <v>25905.5</v>
      </c>
      <c r="P360" t="b">
        <v>1</v>
      </c>
      <c r="R360" s="56">
        <f>E360/D360</f>
        <v>1.03088</v>
      </c>
      <c r="S360" t="s">
        <v>8271</v>
      </c>
      <c r="T360" s="6" t="str">
        <f>LEFT(S:S,FIND("/",S:S)-1)</f>
        <v>theater</v>
      </c>
      <c r="U360" s="6" t="str">
        <f>RIGHT(S:S,FIND("/",S:S) - 2)</f>
        <v>/plays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44">
        <v>24200</v>
      </c>
      <c r="E361" s="44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42">
        <f>(((I361/60)/60)/24)+DATE(1970,1,1)</f>
        <v>41957.216666666667</v>
      </c>
      <c r="K361">
        <v>1414028490</v>
      </c>
      <c r="L361" s="42">
        <f>(((K361/60)/60)/24)+DATE(1970,1,1)</f>
        <v>41935.070486111108</v>
      </c>
      <c r="M361" t="b">
        <v>1</v>
      </c>
      <c r="N361">
        <v>302</v>
      </c>
      <c r="O361" s="7">
        <f>AVERAGE(N361,E361)</f>
        <v>12838.5</v>
      </c>
      <c r="P361" t="b">
        <v>1</v>
      </c>
      <c r="R361" s="56">
        <f>E361/D361</f>
        <v>1.0485537190082646</v>
      </c>
      <c r="S361" t="s">
        <v>8303</v>
      </c>
      <c r="T361" s="6" t="str">
        <f>LEFT(S:S,FIND("/",S:S)-1)</f>
        <v>theater</v>
      </c>
      <c r="U361" s="6" t="str">
        <f>RIGHT(S:S,FIND("/",S:S) - 2)</f>
        <v>spaces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44">
        <v>12000</v>
      </c>
      <c r="E362" s="44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42">
        <f>(((I362/60)/60)/24)+DATE(1970,1,1)</f>
        <v>42208.132638888885</v>
      </c>
      <c r="K362">
        <v>1433799180</v>
      </c>
      <c r="L362" s="42">
        <f>(((K362/60)/60)/24)+DATE(1970,1,1)</f>
        <v>42163.897916666669</v>
      </c>
      <c r="M362" t="b">
        <v>0</v>
      </c>
      <c r="N362">
        <v>87</v>
      </c>
      <c r="O362" s="7">
        <f>AVERAGE(N362,E362)</f>
        <v>6126</v>
      </c>
      <c r="P362" t="b">
        <v>1</v>
      </c>
      <c r="R362" s="56">
        <f>E362/D362</f>
        <v>1.0137499999999999</v>
      </c>
      <c r="S362" t="s">
        <v>8276</v>
      </c>
      <c r="T362" s="6" t="str">
        <f>LEFT(S:S,FIND("/",S:S)-1)</f>
        <v>music</v>
      </c>
      <c r="U362" s="6" t="str">
        <f>RIGHT(S:S,FIND("/",S:S) - 2)</f>
        <v>rock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44">
        <v>35000</v>
      </c>
      <c r="E363" s="4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42">
        <f>(((I363/60)/60)/24)+DATE(1970,1,1)</f>
        <v>41966.042893518519</v>
      </c>
      <c r="K363">
        <v>1414108906</v>
      </c>
      <c r="L363" s="42">
        <f>(((K363/60)/60)/24)+DATE(1970,1,1)</f>
        <v>41936.001226851848</v>
      </c>
      <c r="M363" t="b">
        <v>0</v>
      </c>
      <c r="N363">
        <v>354</v>
      </c>
      <c r="O363" s="7">
        <f>AVERAGE(N363,E363)</f>
        <v>19615.474999999999</v>
      </c>
      <c r="P363" t="b">
        <v>1</v>
      </c>
      <c r="R363" s="56">
        <f>E363/D363</f>
        <v>1.1107699999999998</v>
      </c>
      <c r="S363" t="s">
        <v>8301</v>
      </c>
      <c r="T363" s="6" t="str">
        <f>LEFT(S:S,FIND("/",S:S)-1)</f>
        <v>technology</v>
      </c>
      <c r="U363" s="6" t="str">
        <f>RIGHT(S:S,FIND("/",S:S) - 2)</f>
        <v>ploration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44">
        <v>9665</v>
      </c>
      <c r="E364" s="4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42">
        <f>(((I364/60)/60)/24)+DATE(1970,1,1)</f>
        <v>41859</v>
      </c>
      <c r="K364">
        <v>1405573391</v>
      </c>
      <c r="L364" s="42">
        <f>(((K364/60)/60)/24)+DATE(1970,1,1)</f>
        <v>41837.210543981484</v>
      </c>
      <c r="M364" t="b">
        <v>0</v>
      </c>
      <c r="N364">
        <v>86</v>
      </c>
      <c r="O364" s="7">
        <f>AVERAGE(N364,E364)</f>
        <v>6043</v>
      </c>
      <c r="P364" t="b">
        <v>1</v>
      </c>
      <c r="R364" s="56">
        <f>E364/D364</f>
        <v>1.2415933781686497</v>
      </c>
      <c r="S364" t="s">
        <v>8303</v>
      </c>
      <c r="T364" s="6" t="str">
        <f>LEFT(S:S,FIND("/",S:S)-1)</f>
        <v>theater</v>
      </c>
      <c r="U364" s="6" t="str">
        <f>RIGHT(S:S,FIND("/",S:S) - 2)</f>
        <v>spaces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44">
        <v>8925</v>
      </c>
      <c r="E365" s="44">
        <v>9044</v>
      </c>
      <c r="F365" t="s">
        <v>8219</v>
      </c>
      <c r="G365" t="s">
        <v>8224</v>
      </c>
      <c r="H365" t="s">
        <v>8246</v>
      </c>
      <c r="I365">
        <v>1272828120</v>
      </c>
      <c r="J365" s="42">
        <f>(((I365/60)/60)/24)+DATE(1970,1,1)</f>
        <v>40300.806944444441</v>
      </c>
      <c r="K365">
        <v>1268934736</v>
      </c>
      <c r="L365" s="42">
        <f>(((K365/60)/60)/24)+DATE(1970,1,1)</f>
        <v>40255.744629629626</v>
      </c>
      <c r="M365" t="b">
        <v>0</v>
      </c>
      <c r="N365">
        <v>26</v>
      </c>
      <c r="O365" s="7">
        <f>AVERAGE(N365,E365)</f>
        <v>4535</v>
      </c>
      <c r="P365" t="b">
        <v>1</v>
      </c>
      <c r="R365" s="56">
        <f>E365/D365</f>
        <v>1.0133333333333334</v>
      </c>
      <c r="S365" t="s">
        <v>8276</v>
      </c>
      <c r="T365" s="6" t="str">
        <f>LEFT(S:S,FIND("/",S:S)-1)</f>
        <v>music</v>
      </c>
      <c r="U365" s="6" t="str">
        <f>RIGHT(S:S,FIND("/",S:S) - 2)</f>
        <v>rock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44">
        <v>7000</v>
      </c>
      <c r="E366" s="44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42">
        <f>(((I366/60)/60)/24)+DATE(1970,1,1)</f>
        <v>41811.165972222225</v>
      </c>
      <c r="K366">
        <v>1400704672</v>
      </c>
      <c r="L366" s="42">
        <f>(((K366/60)/60)/24)+DATE(1970,1,1)</f>
        <v>41780.859629629631</v>
      </c>
      <c r="M366" t="b">
        <v>0</v>
      </c>
      <c r="N366">
        <v>113</v>
      </c>
      <c r="O366" s="7">
        <f>AVERAGE(N366,E366)</f>
        <v>3912.15</v>
      </c>
      <c r="P366" t="b">
        <v>1</v>
      </c>
      <c r="R366" s="56">
        <f>E366/D366</f>
        <v>1.1016142857142857</v>
      </c>
      <c r="S366" t="s">
        <v>8271</v>
      </c>
      <c r="T366" s="6" t="str">
        <f>LEFT(S:S,FIND("/",S:S)-1)</f>
        <v>theater</v>
      </c>
      <c r="U366" s="6" t="str">
        <f>RIGHT(S:S,FIND("/",S:S) - 2)</f>
        <v>/plays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44">
        <v>15000</v>
      </c>
      <c r="E367" s="44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42">
        <f>(((I367/60)/60)/24)+DATE(1970,1,1)</f>
        <v>41698.606469907405</v>
      </c>
      <c r="K367">
        <v>1391005999</v>
      </c>
      <c r="L367" s="42">
        <f>(((K367/60)/60)/24)+DATE(1970,1,1)</f>
        <v>41668.606469907405</v>
      </c>
      <c r="M367" t="b">
        <v>0</v>
      </c>
      <c r="N367">
        <v>65</v>
      </c>
      <c r="O367" s="7">
        <f>AVERAGE(N367,E367)</f>
        <v>7830.5</v>
      </c>
      <c r="P367" t="b">
        <v>1</v>
      </c>
      <c r="R367" s="56">
        <f>E367/D367</f>
        <v>1.0397333333333334</v>
      </c>
      <c r="S367" t="s">
        <v>8271</v>
      </c>
      <c r="T367" s="6" t="str">
        <f>LEFT(S:S,FIND("/",S:S)-1)</f>
        <v>theater</v>
      </c>
      <c r="U367" s="6" t="str">
        <f>RIGHT(S:S,FIND("/",S:S) - 2)</f>
        <v>/plays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44">
        <v>38000</v>
      </c>
      <c r="E368" s="44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42">
        <f>(((I368/60)/60)/24)+DATE(1970,1,1)</f>
        <v>41049.793032407404</v>
      </c>
      <c r="K368">
        <v>1334948518</v>
      </c>
      <c r="L368" s="42">
        <f>(((K368/60)/60)/24)+DATE(1970,1,1)</f>
        <v>41019.793032407404</v>
      </c>
      <c r="M368" t="b">
        <v>0</v>
      </c>
      <c r="N368">
        <v>134</v>
      </c>
      <c r="O368" s="7">
        <f>AVERAGE(N368,E368)</f>
        <v>19317</v>
      </c>
      <c r="P368" t="b">
        <v>1</v>
      </c>
      <c r="R368" s="56">
        <f>E368/D368</f>
        <v>1.013157894736842</v>
      </c>
      <c r="S368" t="s">
        <v>8280</v>
      </c>
      <c r="T368" s="6" t="str">
        <f>LEFT(S:S,FIND("/",S:S)-1)</f>
        <v>music</v>
      </c>
      <c r="U368" s="6" t="str">
        <f>RIGHT(S:S,FIND("/",S:S) - 2)</f>
        <v>usic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44">
        <v>10000</v>
      </c>
      <c r="E369" s="4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42">
        <f>(((I369/60)/60)/24)+DATE(1970,1,1)</f>
        <v>41395.207638888889</v>
      </c>
      <c r="K369">
        <v>1363960278</v>
      </c>
      <c r="L369" s="42">
        <f>(((K369/60)/60)/24)+DATE(1970,1,1)</f>
        <v>41355.577291666668</v>
      </c>
      <c r="M369" t="b">
        <v>0</v>
      </c>
      <c r="N369">
        <v>119</v>
      </c>
      <c r="O369" s="7">
        <f>AVERAGE(N369,E369)</f>
        <v>5227.0050000000001</v>
      </c>
      <c r="P369" t="b">
        <v>1</v>
      </c>
      <c r="R369" s="56">
        <f>E369/D369</f>
        <v>1.033501</v>
      </c>
      <c r="S369" t="s">
        <v>8272</v>
      </c>
      <c r="T369" s="6" t="str">
        <f>LEFT(S:S,FIND("/",S:S)-1)</f>
        <v>technology</v>
      </c>
      <c r="U369" s="6" t="str">
        <f>RIGHT(S:S,FIND("/",S:S) - 2)</f>
        <v>ology/web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44">
        <v>12500</v>
      </c>
      <c r="E370" s="44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42">
        <f>(((I370/60)/60)/24)+DATE(1970,1,1)</f>
        <v>42078.563912037032</v>
      </c>
      <c r="K370">
        <v>1423405922</v>
      </c>
      <c r="L370" s="42">
        <f>(((K370/60)/60)/24)+DATE(1970,1,1)</f>
        <v>42043.605578703704</v>
      </c>
      <c r="M370" t="b">
        <v>0</v>
      </c>
      <c r="N370">
        <v>159</v>
      </c>
      <c r="O370" s="7">
        <f>AVERAGE(N370,E370)</f>
        <v>6586.5</v>
      </c>
      <c r="P370" t="b">
        <v>1</v>
      </c>
      <c r="R370" s="56">
        <f>E370/D370</f>
        <v>1.04112</v>
      </c>
      <c r="S370" t="s">
        <v>8286</v>
      </c>
      <c r="T370" s="6" t="str">
        <f>LEFT(S:S,FIND("/",S:S)-1)</f>
        <v>music</v>
      </c>
      <c r="U370" s="6" t="str">
        <f>RIGHT(S:S,FIND("/",S:S) - 2)</f>
        <v>usic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44">
        <v>6500</v>
      </c>
      <c r="E371" s="44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42">
        <f>(((I371/60)/60)/24)+DATE(1970,1,1)</f>
        <v>40923.551724537036</v>
      </c>
      <c r="K371">
        <v>1324041269</v>
      </c>
      <c r="L371" s="42">
        <f>(((K371/60)/60)/24)+DATE(1970,1,1)</f>
        <v>40893.551724537036</v>
      </c>
      <c r="M371" t="b">
        <v>0</v>
      </c>
      <c r="N371">
        <v>167</v>
      </c>
      <c r="O371" s="7">
        <f>AVERAGE(N371,E371)</f>
        <v>3663.56</v>
      </c>
      <c r="P371" t="b">
        <v>1</v>
      </c>
      <c r="R371" s="56">
        <f>E371/D371</f>
        <v>1.1015569230769231</v>
      </c>
      <c r="S371" t="s">
        <v>8271</v>
      </c>
      <c r="T371" s="6" t="str">
        <f>LEFT(S:S,FIND("/",S:S)-1)</f>
        <v>theater</v>
      </c>
      <c r="U371" s="6" t="str">
        <f>RIGHT(S:S,FIND("/",S:S) - 2)</f>
        <v>/plays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44">
        <v>25000</v>
      </c>
      <c r="E372" s="44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42">
        <f>(((I372/60)/60)/24)+DATE(1970,1,1)</f>
        <v>42741.795138888891</v>
      </c>
      <c r="K372">
        <v>1481137500</v>
      </c>
      <c r="L372" s="42">
        <f>(((K372/60)/60)/24)+DATE(1970,1,1)</f>
        <v>42711.795138888891</v>
      </c>
      <c r="M372" t="b">
        <v>0</v>
      </c>
      <c r="N372">
        <v>43</v>
      </c>
      <c r="O372" s="7">
        <f>AVERAGE(N372,E372)</f>
        <v>15274</v>
      </c>
      <c r="P372" t="b">
        <v>1</v>
      </c>
      <c r="R372" s="56">
        <f>E372/D372</f>
        <v>1.2202</v>
      </c>
      <c r="S372" t="s">
        <v>8269</v>
      </c>
      <c r="T372" s="6" t="str">
        <f>LEFT(S:S,FIND("/",S:S)-1)</f>
        <v>film &amp; video</v>
      </c>
      <c r="U372" s="6" t="str">
        <f>RIGHT(S:S,FIND("/",S:S) - 2)</f>
        <v>documentary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44">
        <v>150000</v>
      </c>
      <c r="E373" s="44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42">
        <f>(((I373/60)/60)/24)+DATE(1970,1,1)</f>
        <v>41306.767812500002</v>
      </c>
      <c r="K373">
        <v>1355855139</v>
      </c>
      <c r="L373" s="42">
        <f>(((K373/60)/60)/24)+DATE(1970,1,1)</f>
        <v>41261.767812500002</v>
      </c>
      <c r="M373" t="b">
        <v>0</v>
      </c>
      <c r="N373">
        <v>1062</v>
      </c>
      <c r="O373" s="7">
        <f>AVERAGE(N373,E373)</f>
        <v>86157.5</v>
      </c>
      <c r="P373" t="b">
        <v>1</v>
      </c>
      <c r="R373" s="56">
        <f>E373/D373</f>
        <v>1.1416866666666667</v>
      </c>
      <c r="S373" t="s">
        <v>8278</v>
      </c>
      <c r="T373" s="6" t="str">
        <f>LEFT(S:S,FIND("/",S:S)-1)</f>
        <v>music</v>
      </c>
      <c r="U373" s="6" t="str">
        <f>RIGHT(S:S,FIND("/",S:S) - 2)</f>
        <v>jazz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44">
        <v>300</v>
      </c>
      <c r="E374" s="44">
        <v>376</v>
      </c>
      <c r="F374" t="s">
        <v>8219</v>
      </c>
      <c r="G374" t="s">
        <v>8225</v>
      </c>
      <c r="H374" t="s">
        <v>8247</v>
      </c>
      <c r="I374">
        <v>1459872000</v>
      </c>
      <c r="J374" s="42">
        <f>(((I374/60)/60)/24)+DATE(1970,1,1)</f>
        <v>42465.666666666672</v>
      </c>
      <c r="K374">
        <v>1456408244</v>
      </c>
      <c r="L374" s="42">
        <f>(((K374/60)/60)/24)+DATE(1970,1,1)</f>
        <v>42425.576898148152</v>
      </c>
      <c r="M374" t="b">
        <v>0</v>
      </c>
      <c r="N374">
        <v>9</v>
      </c>
      <c r="O374" s="7">
        <f>AVERAGE(N374,E374)</f>
        <v>192.5</v>
      </c>
      <c r="P374" t="b">
        <v>1</v>
      </c>
      <c r="R374" s="56">
        <f>E374/D374</f>
        <v>1.2533333333333334</v>
      </c>
      <c r="S374" t="s">
        <v>8269</v>
      </c>
      <c r="T374" s="6" t="str">
        <f>LEFT(S:S,FIND("/",S:S)-1)</f>
        <v>film &amp; video</v>
      </c>
      <c r="U374" s="6" t="str">
        <f>RIGHT(S:S,FIND("/",S:S) - 2)</f>
        <v>documentary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44">
        <v>7500</v>
      </c>
      <c r="E375" s="44">
        <v>8000</v>
      </c>
      <c r="F375" t="s">
        <v>8219</v>
      </c>
      <c r="G375" t="s">
        <v>8224</v>
      </c>
      <c r="H375" t="s">
        <v>8246</v>
      </c>
      <c r="I375">
        <v>1342648398</v>
      </c>
      <c r="J375" s="42">
        <f>(((I375/60)/60)/24)+DATE(1970,1,1)</f>
        <v>41108.91201388889</v>
      </c>
      <c r="K375">
        <v>1340056398</v>
      </c>
      <c r="L375" s="42">
        <f>(((K375/60)/60)/24)+DATE(1970,1,1)</f>
        <v>41078.91201388889</v>
      </c>
      <c r="M375" t="b">
        <v>0</v>
      </c>
      <c r="N375">
        <v>89</v>
      </c>
      <c r="O375" s="7">
        <f>AVERAGE(N375,E375)</f>
        <v>4044.5</v>
      </c>
      <c r="P375" t="b">
        <v>1</v>
      </c>
      <c r="R375" s="56">
        <f>E375/D375</f>
        <v>1.0666666666666667</v>
      </c>
      <c r="S375" t="s">
        <v>8276</v>
      </c>
      <c r="T375" s="6" t="str">
        <f>LEFT(S:S,FIND("/",S:S)-1)</f>
        <v>music</v>
      </c>
      <c r="U375" s="6" t="str">
        <f>RIGHT(S:S,FIND("/",S:S) - 2)</f>
        <v>rock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44">
        <v>6000</v>
      </c>
      <c r="E376" s="44">
        <v>7839</v>
      </c>
      <c r="F376" t="s">
        <v>8219</v>
      </c>
      <c r="G376" t="s">
        <v>8224</v>
      </c>
      <c r="H376" t="s">
        <v>8246</v>
      </c>
      <c r="I376">
        <v>1316208031</v>
      </c>
      <c r="J376" s="42">
        <f>(((I376/60)/60)/24)+DATE(1970,1,1)</f>
        <v>40802.889247685183</v>
      </c>
      <c r="K376">
        <v>1312320031</v>
      </c>
      <c r="L376" s="42">
        <f>(((K376/60)/60)/24)+DATE(1970,1,1)</f>
        <v>40757.889247685183</v>
      </c>
      <c r="M376" t="b">
        <v>0</v>
      </c>
      <c r="N376">
        <v>174</v>
      </c>
      <c r="O376" s="7">
        <f>AVERAGE(N376,E376)</f>
        <v>4006.5</v>
      </c>
      <c r="P376" t="b">
        <v>1</v>
      </c>
      <c r="R376" s="56">
        <f>E376/D376</f>
        <v>1.3065</v>
      </c>
      <c r="S376" t="s">
        <v>8293</v>
      </c>
      <c r="T376" s="6" t="str">
        <f>LEFT(S:S,FIND("/",S:S)-1)</f>
        <v>music</v>
      </c>
      <c r="U376" s="6" t="str">
        <f>RIGHT(S:S,FIND("/",S:S) - 2)</f>
        <v>aith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44">
        <v>500</v>
      </c>
      <c r="E377" s="44">
        <v>600</v>
      </c>
      <c r="F377" t="s">
        <v>8219</v>
      </c>
      <c r="G377" t="s">
        <v>8224</v>
      </c>
      <c r="H377" t="s">
        <v>8246</v>
      </c>
      <c r="I377">
        <v>1393694280</v>
      </c>
      <c r="J377" s="42">
        <f>(((I377/60)/60)/24)+DATE(1970,1,1)</f>
        <v>41699.720833333333</v>
      </c>
      <c r="K377">
        <v>1390088311</v>
      </c>
      <c r="L377" s="42">
        <f>(((K377/60)/60)/24)+DATE(1970,1,1)</f>
        <v>41657.985081018516</v>
      </c>
      <c r="M377" t="b">
        <v>0</v>
      </c>
      <c r="N377">
        <v>14</v>
      </c>
      <c r="O377" s="7">
        <f>AVERAGE(N377,E377)</f>
        <v>307</v>
      </c>
      <c r="P377" t="b">
        <v>1</v>
      </c>
      <c r="R377" s="56">
        <f>E377/D377</f>
        <v>1.2</v>
      </c>
      <c r="S377" t="s">
        <v>8305</v>
      </c>
      <c r="T377" s="6" t="str">
        <f>LEFT(S:S,FIND("/",S:S)-1)</f>
        <v>theater</v>
      </c>
      <c r="U377" s="6" t="str">
        <f>RIGHT(S:S,FIND("/",S:S) - 2)</f>
        <v>usical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44">
        <v>2450</v>
      </c>
      <c r="E378" s="44">
        <v>2596</v>
      </c>
      <c r="F378" t="s">
        <v>8219</v>
      </c>
      <c r="G378" t="s">
        <v>8225</v>
      </c>
      <c r="H378" t="s">
        <v>8247</v>
      </c>
      <c r="I378">
        <v>1472122316</v>
      </c>
      <c r="J378" s="42">
        <f>(((I378/60)/60)/24)+DATE(1970,1,1)</f>
        <v>42607.452731481477</v>
      </c>
      <c r="K378">
        <v>1469443916</v>
      </c>
      <c r="L378" s="42">
        <f>(((K378/60)/60)/24)+DATE(1970,1,1)</f>
        <v>42576.452731481477</v>
      </c>
      <c r="M378" t="b">
        <v>0</v>
      </c>
      <c r="N378">
        <v>48</v>
      </c>
      <c r="O378" s="7">
        <f>AVERAGE(N378,E378)</f>
        <v>1322</v>
      </c>
      <c r="P378" t="b">
        <v>1</v>
      </c>
      <c r="R378" s="56">
        <f>E378/D378</f>
        <v>1.0595918367346939</v>
      </c>
      <c r="S378" t="s">
        <v>8293</v>
      </c>
      <c r="T378" s="6" t="str">
        <f>LEFT(S:S,FIND("/",S:S)-1)</f>
        <v>music</v>
      </c>
      <c r="U378" s="6" t="str">
        <f>RIGHT(S:S,FIND("/",S:S) - 2)</f>
        <v>aith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44">
        <v>12000</v>
      </c>
      <c r="E379" s="44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42">
        <f>(((I379/60)/60)/24)+DATE(1970,1,1)</f>
        <v>42322.292361111111</v>
      </c>
      <c r="K379">
        <v>1444888868</v>
      </c>
      <c r="L379" s="42">
        <f>(((K379/60)/60)/24)+DATE(1970,1,1)</f>
        <v>42292.250787037032</v>
      </c>
      <c r="M379" t="b">
        <v>0</v>
      </c>
      <c r="N379">
        <v>133</v>
      </c>
      <c r="O379" s="7">
        <f>AVERAGE(N379,E379)</f>
        <v>6930.5</v>
      </c>
      <c r="P379" t="b">
        <v>1</v>
      </c>
      <c r="R379" s="56">
        <f>E379/D379</f>
        <v>1.1439999999999999</v>
      </c>
      <c r="S379" t="s">
        <v>8299</v>
      </c>
      <c r="T379" s="6" t="str">
        <f>LEFT(S:S,FIND("/",S:S)-1)</f>
        <v>food</v>
      </c>
      <c r="U379" s="6" t="str">
        <f>RIGHT(S:S,FIND("/",S:S) - 2)</f>
        <v>nts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44">
        <v>3000</v>
      </c>
      <c r="E380" s="44">
        <v>3353</v>
      </c>
      <c r="F380" t="s">
        <v>8219</v>
      </c>
      <c r="G380" t="s">
        <v>8229</v>
      </c>
      <c r="H380" t="s">
        <v>8251</v>
      </c>
      <c r="I380">
        <v>1453765920</v>
      </c>
      <c r="J380" s="42">
        <f>(((I380/60)/60)/24)+DATE(1970,1,1)</f>
        <v>42394.994444444441</v>
      </c>
      <c r="K380">
        <v>1451655808</v>
      </c>
      <c r="L380" s="42">
        <f>(((K380/60)/60)/24)+DATE(1970,1,1)</f>
        <v>42370.571851851855</v>
      </c>
      <c r="M380" t="b">
        <v>0</v>
      </c>
      <c r="N380">
        <v>83</v>
      </c>
      <c r="O380" s="7">
        <f>AVERAGE(N380,E380)</f>
        <v>1718</v>
      </c>
      <c r="P380" t="b">
        <v>1</v>
      </c>
      <c r="R380" s="56">
        <f>E380/D380</f>
        <v>1.1176666666666666</v>
      </c>
      <c r="S380" t="s">
        <v>8271</v>
      </c>
      <c r="T380" s="6" t="str">
        <f>LEFT(S:S,FIND("/",S:S)-1)</f>
        <v>theater</v>
      </c>
      <c r="U380" s="6" t="str">
        <f>RIGHT(S:S,FIND("/",S:S) - 2)</f>
        <v>/plays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44">
        <v>15000</v>
      </c>
      <c r="E381" s="44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42">
        <f>(((I381/60)/60)/24)+DATE(1970,1,1)</f>
        <v>41032.688333333332</v>
      </c>
      <c r="K381">
        <v>1332174672</v>
      </c>
      <c r="L381" s="42">
        <f>(((K381/60)/60)/24)+DATE(1970,1,1)</f>
        <v>40987.688333333332</v>
      </c>
      <c r="M381" t="b">
        <v>0</v>
      </c>
      <c r="N381">
        <v>149</v>
      </c>
      <c r="O381" s="7">
        <f>AVERAGE(N381,E381)</f>
        <v>8780.5</v>
      </c>
      <c r="P381" t="b">
        <v>1</v>
      </c>
      <c r="R381" s="56">
        <f>E381/D381</f>
        <v>1.1608000000000001</v>
      </c>
      <c r="S381" t="s">
        <v>8303</v>
      </c>
      <c r="T381" s="6" t="str">
        <f>LEFT(S:S,FIND("/",S:S)-1)</f>
        <v>theater</v>
      </c>
      <c r="U381" s="6" t="str">
        <f>RIGHT(S:S,FIND("/",S:S) - 2)</f>
        <v>spaces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44">
        <v>4000</v>
      </c>
      <c r="E382" s="44">
        <v>5660</v>
      </c>
      <c r="F382" t="s">
        <v>8219</v>
      </c>
      <c r="G382" t="s">
        <v>8224</v>
      </c>
      <c r="H382" t="s">
        <v>8246</v>
      </c>
      <c r="I382">
        <v>1453569392</v>
      </c>
      <c r="J382" s="42">
        <f>(((I382/60)/60)/24)+DATE(1970,1,1)</f>
        <v>42392.719814814816</v>
      </c>
      <c r="K382">
        <v>1451409392</v>
      </c>
      <c r="L382" s="42">
        <f>(((K382/60)/60)/24)+DATE(1970,1,1)</f>
        <v>42367.719814814816</v>
      </c>
      <c r="M382" t="b">
        <v>0</v>
      </c>
      <c r="N382">
        <v>49</v>
      </c>
      <c r="O382" s="7">
        <f>AVERAGE(N382,E382)</f>
        <v>2854.5</v>
      </c>
      <c r="P382" t="b">
        <v>1</v>
      </c>
      <c r="R382" s="56">
        <f>E382/D382</f>
        <v>1.415</v>
      </c>
      <c r="S382" t="s">
        <v>8267</v>
      </c>
      <c r="T382" s="6" t="str">
        <f>LEFT(S:S,FIND("/",S:S)-1)</f>
        <v>film &amp; video</v>
      </c>
      <c r="U382" s="6" t="str">
        <f>RIGHT(S:S,FIND("/",S:S) - 2)</f>
        <v>nce fiction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44">
        <v>25000</v>
      </c>
      <c r="E383" s="44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42">
        <f>(((I383/60)/60)/24)+DATE(1970,1,1)</f>
        <v>41120.208333333336</v>
      </c>
      <c r="K383">
        <v>1340642717</v>
      </c>
      <c r="L383" s="42">
        <f>(((K383/60)/60)/24)+DATE(1970,1,1)</f>
        <v>41085.698113425926</v>
      </c>
      <c r="M383" t="b">
        <v>0</v>
      </c>
      <c r="N383">
        <v>251</v>
      </c>
      <c r="O383" s="7">
        <f>AVERAGE(N383,E383)</f>
        <v>13216.75</v>
      </c>
      <c r="P383" t="b">
        <v>1</v>
      </c>
      <c r="R383" s="56">
        <f>E383/D383</f>
        <v>1.0472999999999999</v>
      </c>
      <c r="S383" t="s">
        <v>8271</v>
      </c>
      <c r="T383" s="6" t="str">
        <f>LEFT(S:S,FIND("/",S:S)-1)</f>
        <v>theater</v>
      </c>
      <c r="U383" s="6" t="str">
        <f>RIGHT(S:S,FIND("/",S:S) - 2)</f>
        <v>/plays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44">
        <v>600</v>
      </c>
      <c r="E384" s="4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42">
        <f>(((I384/60)/60)/24)+DATE(1970,1,1)</f>
        <v>41158.709490740745</v>
      </c>
      <c r="K384">
        <v>1345741300</v>
      </c>
      <c r="L384" s="42">
        <f>(((K384/60)/60)/24)+DATE(1970,1,1)</f>
        <v>41144.709490740745</v>
      </c>
      <c r="M384" t="b">
        <v>0</v>
      </c>
      <c r="N384">
        <v>22</v>
      </c>
      <c r="O384" s="7">
        <f>AVERAGE(N384,E384)</f>
        <v>778.5</v>
      </c>
      <c r="P384" t="b">
        <v>1</v>
      </c>
      <c r="R384" s="56">
        <f>E384/D384</f>
        <v>2.5583333333333331</v>
      </c>
      <c r="S384" t="s">
        <v>8284</v>
      </c>
      <c r="T384" s="6" t="str">
        <f>LEFT(S:S,FIND("/",S:S)-1)</f>
        <v>food</v>
      </c>
      <c r="U384" s="6" t="str">
        <f>RIGHT(S:S,FIND("/",S:S) - 2)</f>
        <v>cks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44">
        <v>999</v>
      </c>
      <c r="E385" s="44">
        <v>2065</v>
      </c>
      <c r="F385" t="s">
        <v>8219</v>
      </c>
      <c r="G385" t="s">
        <v>8224</v>
      </c>
      <c r="H385" t="s">
        <v>8246</v>
      </c>
      <c r="I385">
        <v>1400467759</v>
      </c>
      <c r="J385" s="42">
        <f>(((I385/60)/60)/24)+DATE(1970,1,1)</f>
        <v>41778.117581018516</v>
      </c>
      <c r="K385">
        <v>1398480559</v>
      </c>
      <c r="L385" s="42">
        <f>(((K385/60)/60)/24)+DATE(1970,1,1)</f>
        <v>41755.117581018516</v>
      </c>
      <c r="M385" t="b">
        <v>0</v>
      </c>
      <c r="N385">
        <v>48</v>
      </c>
      <c r="O385" s="7">
        <f>AVERAGE(N385,E385)</f>
        <v>1056.5</v>
      </c>
      <c r="P385" t="b">
        <v>1</v>
      </c>
      <c r="R385" s="56">
        <f>E385/D385</f>
        <v>2.0670670670670672</v>
      </c>
      <c r="S385" t="s">
        <v>8286</v>
      </c>
      <c r="T385" s="6" t="str">
        <f>LEFT(S:S,FIND("/",S:S)-1)</f>
        <v>music</v>
      </c>
      <c r="U385" s="6" t="str">
        <f>RIGHT(S:S,FIND("/",S:S) - 2)</f>
        <v>usic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44">
        <v>20000</v>
      </c>
      <c r="E386" s="44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42">
        <f>(((I386/60)/60)/24)+DATE(1970,1,1)</f>
        <v>42010.781793981485</v>
      </c>
      <c r="K386">
        <v>1417977947</v>
      </c>
      <c r="L386" s="42">
        <f>(((K386/60)/60)/24)+DATE(1970,1,1)</f>
        <v>41980.781793981485</v>
      </c>
      <c r="M386" t="b">
        <v>0</v>
      </c>
      <c r="N386">
        <v>383</v>
      </c>
      <c r="O386" s="7">
        <f>AVERAGE(N386,E386)</f>
        <v>11402</v>
      </c>
      <c r="P386" t="b">
        <v>1</v>
      </c>
      <c r="R386" s="56">
        <f>E386/D386</f>
        <v>1.1210500000000001</v>
      </c>
      <c r="S386" t="s">
        <v>8300</v>
      </c>
      <c r="T386" s="6" t="str">
        <f>LEFT(S:S,FIND("/",S:S)-1)</f>
        <v>music</v>
      </c>
      <c r="U386" s="6" t="str">
        <f>RIGHT(S:S,FIND("/",S:S) - 2)</f>
        <v>usic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44">
        <v>25000</v>
      </c>
      <c r="E387" s="44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42">
        <f>(((I387/60)/60)/24)+DATE(1970,1,1)</f>
        <v>41964.626168981486</v>
      </c>
      <c r="K387">
        <v>1413986501</v>
      </c>
      <c r="L387" s="42">
        <f>(((K387/60)/60)/24)+DATE(1970,1,1)</f>
        <v>41934.584502314814</v>
      </c>
      <c r="M387" t="b">
        <v>0</v>
      </c>
      <c r="N387">
        <v>237</v>
      </c>
      <c r="O387" s="7">
        <f>AVERAGE(N387,E387)</f>
        <v>13366.25</v>
      </c>
      <c r="P387" t="b">
        <v>1</v>
      </c>
      <c r="R387" s="56">
        <f>E387/D387</f>
        <v>1.05982</v>
      </c>
      <c r="S387" t="s">
        <v>8305</v>
      </c>
      <c r="T387" s="6" t="str">
        <f>LEFT(S:S,FIND("/",S:S)-1)</f>
        <v>theater</v>
      </c>
      <c r="U387" s="6" t="str">
        <f>RIGHT(S:S,FIND("/",S:S) - 2)</f>
        <v>usical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44">
        <v>600</v>
      </c>
      <c r="E388" s="44">
        <v>601</v>
      </c>
      <c r="F388" t="s">
        <v>8219</v>
      </c>
      <c r="G388" t="s">
        <v>8224</v>
      </c>
      <c r="H388" t="s">
        <v>8246</v>
      </c>
      <c r="I388">
        <v>1439246991</v>
      </c>
      <c r="J388" s="42">
        <f>(((I388/60)/60)/24)+DATE(1970,1,1)</f>
        <v>42226.951284722221</v>
      </c>
      <c r="K388">
        <v>1437950991</v>
      </c>
      <c r="L388" s="42">
        <f>(((K388/60)/60)/24)+DATE(1970,1,1)</f>
        <v>42211.951284722221</v>
      </c>
      <c r="M388" t="b">
        <v>0</v>
      </c>
      <c r="N388">
        <v>13</v>
      </c>
      <c r="O388" s="7">
        <f>AVERAGE(N388,E388)</f>
        <v>307</v>
      </c>
      <c r="P388" t="b">
        <v>1</v>
      </c>
      <c r="R388" s="56">
        <f>E388/D388</f>
        <v>1.0016666666666667</v>
      </c>
      <c r="S388" t="s">
        <v>8271</v>
      </c>
      <c r="T388" s="6" t="str">
        <f>LEFT(S:S,FIND("/",S:S)-1)</f>
        <v>theater</v>
      </c>
      <c r="U388" s="6" t="str">
        <f>RIGHT(S:S,FIND("/",S:S) - 2)</f>
        <v>/plays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44">
        <v>38000</v>
      </c>
      <c r="E389" s="44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42">
        <f>(((I389/60)/60)/24)+DATE(1970,1,1)</f>
        <v>42231.25</v>
      </c>
      <c r="K389">
        <v>1436976858</v>
      </c>
      <c r="L389" s="42">
        <f>(((K389/60)/60)/24)+DATE(1970,1,1)</f>
        <v>42200.67659722222</v>
      </c>
      <c r="M389" t="b">
        <v>0</v>
      </c>
      <c r="N389">
        <v>562</v>
      </c>
      <c r="O389" s="7">
        <f>AVERAGE(N389,E389)</f>
        <v>40939</v>
      </c>
      <c r="P389" t="b">
        <v>1</v>
      </c>
      <c r="R389" s="56">
        <f>E389/D389</f>
        <v>2.1398947368421051</v>
      </c>
      <c r="S389" t="s">
        <v>8276</v>
      </c>
      <c r="T389" s="6" t="str">
        <f>LEFT(S:S,FIND("/",S:S)-1)</f>
        <v>music</v>
      </c>
      <c r="U389" s="6" t="str">
        <f>RIGHT(S:S,FIND("/",S:S) - 2)</f>
        <v>rock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44">
        <v>5000</v>
      </c>
      <c r="E390" s="44">
        <v>6308</v>
      </c>
      <c r="F390" t="s">
        <v>8219</v>
      </c>
      <c r="G390" t="s">
        <v>8224</v>
      </c>
      <c r="H390" t="s">
        <v>8246</v>
      </c>
      <c r="I390">
        <v>1469670580</v>
      </c>
      <c r="J390" s="42">
        <f>(((I390/60)/60)/24)+DATE(1970,1,1)</f>
        <v>42579.076157407413</v>
      </c>
      <c r="K390">
        <v>1467078580</v>
      </c>
      <c r="L390" s="42">
        <f>(((K390/60)/60)/24)+DATE(1970,1,1)</f>
        <v>42549.076157407413</v>
      </c>
      <c r="M390" t="b">
        <v>0</v>
      </c>
      <c r="N390">
        <v>71</v>
      </c>
      <c r="O390" s="7">
        <f>AVERAGE(N390,E390)</f>
        <v>3189.5</v>
      </c>
      <c r="P390" t="b">
        <v>1</v>
      </c>
      <c r="R390" s="56">
        <f>E390/D390</f>
        <v>1.2616000000000001</v>
      </c>
      <c r="S390" t="s">
        <v>8271</v>
      </c>
      <c r="T390" s="6" t="str">
        <f>LEFT(S:S,FIND("/",S:S)-1)</f>
        <v>theater</v>
      </c>
      <c r="U390" s="6" t="str">
        <f>RIGHT(S:S,FIND("/",S:S) - 2)</f>
        <v>/plays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44">
        <v>68000</v>
      </c>
      <c r="E391" s="4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42">
        <f>(((I391/60)/60)/24)+DATE(1970,1,1)</f>
        <v>41705.957638888889</v>
      </c>
      <c r="K391">
        <v>1391477450</v>
      </c>
      <c r="L391" s="42">
        <f>(((K391/60)/60)/24)+DATE(1970,1,1)</f>
        <v>41674.063078703701</v>
      </c>
      <c r="M391" t="b">
        <v>0</v>
      </c>
      <c r="N391">
        <v>1510</v>
      </c>
      <c r="O391" s="7">
        <f>AVERAGE(N391,E391)</f>
        <v>62477.06</v>
      </c>
      <c r="P391" t="b">
        <v>1</v>
      </c>
      <c r="R391" s="56">
        <f>E391/D391</f>
        <v>1.8153547058823529</v>
      </c>
      <c r="S391" t="s">
        <v>8268</v>
      </c>
      <c r="T391" s="6" t="str">
        <f>LEFT(S:S,FIND("/",S:S)-1)</f>
        <v>film &amp; video</v>
      </c>
      <c r="U391" s="6" t="str">
        <f>RIGHT(S:S,FIND("/",S:S) - 2)</f>
        <v>video/drama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44">
        <v>1000</v>
      </c>
      <c r="E392" s="44">
        <v>1000</v>
      </c>
      <c r="F392" t="s">
        <v>8219</v>
      </c>
      <c r="G392" t="s">
        <v>8224</v>
      </c>
      <c r="H392" t="s">
        <v>8246</v>
      </c>
      <c r="I392">
        <v>1431046372</v>
      </c>
      <c r="J392" s="42">
        <f>(((I392/60)/60)/24)+DATE(1970,1,1)</f>
        <v>42132.036712962959</v>
      </c>
      <c r="K392">
        <v>1429318372</v>
      </c>
      <c r="L392" s="42">
        <f>(((K392/60)/60)/24)+DATE(1970,1,1)</f>
        <v>42112.036712962959</v>
      </c>
      <c r="M392" t="b">
        <v>0</v>
      </c>
      <c r="N392">
        <v>14</v>
      </c>
      <c r="O392" s="7">
        <f>AVERAGE(N392,E392)</f>
        <v>507</v>
      </c>
      <c r="P392" t="b">
        <v>1</v>
      </c>
      <c r="R392" s="56">
        <f>E392/D392</f>
        <v>1</v>
      </c>
      <c r="S392" t="s">
        <v>8276</v>
      </c>
      <c r="T392" s="6" t="str">
        <f>LEFT(S:S,FIND("/",S:S)-1)</f>
        <v>music</v>
      </c>
      <c r="U392" s="6" t="str">
        <f>RIGHT(S:S,FIND("/",S:S) - 2)</f>
        <v>rock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44">
        <v>20000</v>
      </c>
      <c r="E393" s="44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42">
        <f>(((I393/60)/60)/24)+DATE(1970,1,1)</f>
        <v>40895.040972222225</v>
      </c>
      <c r="K393">
        <v>1321578051</v>
      </c>
      <c r="L393" s="42">
        <f>(((K393/60)/60)/24)+DATE(1970,1,1)</f>
        <v>40865.042256944449</v>
      </c>
      <c r="M393" t="b">
        <v>0</v>
      </c>
      <c r="N393">
        <v>193</v>
      </c>
      <c r="O393" s="7">
        <f>AVERAGE(N393,E393)</f>
        <v>10157.5</v>
      </c>
      <c r="P393" t="b">
        <v>1</v>
      </c>
      <c r="R393" s="56">
        <f>E393/D393</f>
        <v>1.0061</v>
      </c>
      <c r="S393" t="s">
        <v>8287</v>
      </c>
      <c r="T393" s="6" t="str">
        <f>LEFT(S:S,FIND("/",S:S)-1)</f>
        <v>publishing</v>
      </c>
      <c r="U393" s="6" t="str">
        <f>RIGHT(S:S,FIND("/",S:S) - 2)</f>
        <v>nslations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44">
        <v>18500</v>
      </c>
      <c r="E394" s="4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42">
        <f>(((I394/60)/60)/24)+DATE(1970,1,1)</f>
        <v>40794.125</v>
      </c>
      <c r="K394">
        <v>1312823571</v>
      </c>
      <c r="L394" s="42">
        <f>(((K394/60)/60)/24)+DATE(1970,1,1)</f>
        <v>40763.717256944445</v>
      </c>
      <c r="M394" t="b">
        <v>0</v>
      </c>
      <c r="N394">
        <v>206</v>
      </c>
      <c r="O394" s="7">
        <f>AVERAGE(N394,E394)</f>
        <v>9436.5</v>
      </c>
      <c r="P394" t="b">
        <v>1</v>
      </c>
      <c r="R394" s="56">
        <f>E394/D394</f>
        <v>1.009027027027027</v>
      </c>
      <c r="S394" t="s">
        <v>8271</v>
      </c>
      <c r="T394" s="6" t="str">
        <f>LEFT(S:S,FIND("/",S:S)-1)</f>
        <v>theater</v>
      </c>
      <c r="U394" s="6" t="str">
        <f>RIGHT(S:S,FIND("/",S:S) - 2)</f>
        <v>/plays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44">
        <v>50000</v>
      </c>
      <c r="E395" s="44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42">
        <f>(((I395/60)/60)/24)+DATE(1970,1,1)</f>
        <v>41557.708935185183</v>
      </c>
      <c r="K395">
        <v>1378746052</v>
      </c>
      <c r="L395" s="42">
        <f>(((K395/60)/60)/24)+DATE(1970,1,1)</f>
        <v>41526.708935185183</v>
      </c>
      <c r="M395" t="b">
        <v>0</v>
      </c>
      <c r="N395">
        <v>351</v>
      </c>
      <c r="O395" s="7">
        <f>AVERAGE(N395,E395)</f>
        <v>27787</v>
      </c>
      <c r="P395" t="b">
        <v>1</v>
      </c>
      <c r="R395" s="56">
        <f>E395/D395</f>
        <v>1.10446</v>
      </c>
      <c r="S395" t="s">
        <v>8301</v>
      </c>
      <c r="T395" s="6" t="str">
        <f>LEFT(S:S,FIND("/",S:S)-1)</f>
        <v>technology</v>
      </c>
      <c r="U395" s="6" t="str">
        <f>RIGHT(S:S,FIND("/",S:S) - 2)</f>
        <v>ploration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44">
        <v>4700</v>
      </c>
      <c r="E396" s="44">
        <v>5259</v>
      </c>
      <c r="F396" t="s">
        <v>8219</v>
      </c>
      <c r="G396" t="s">
        <v>8227</v>
      </c>
      <c r="H396" t="s">
        <v>8249</v>
      </c>
      <c r="I396">
        <v>1460918282</v>
      </c>
      <c r="J396" s="42">
        <f>(((I396/60)/60)/24)+DATE(1970,1,1)</f>
        <v>42477.776412037041</v>
      </c>
      <c r="K396">
        <v>1455737882</v>
      </c>
      <c r="L396" s="42">
        <f>(((K396/60)/60)/24)+DATE(1970,1,1)</f>
        <v>42417.818078703705</v>
      </c>
      <c r="M396" t="b">
        <v>0</v>
      </c>
      <c r="N396">
        <v>50</v>
      </c>
      <c r="O396" s="7">
        <f>AVERAGE(N396,E396)</f>
        <v>2654.5</v>
      </c>
      <c r="P396" t="b">
        <v>1</v>
      </c>
      <c r="R396" s="56">
        <f>E396/D396</f>
        <v>1.118936170212766</v>
      </c>
      <c r="S396" t="s">
        <v>8296</v>
      </c>
      <c r="T396" s="6" t="str">
        <f>LEFT(S:S,FIND("/",S:S)-1)</f>
        <v>photography</v>
      </c>
      <c r="U396" s="6" t="str">
        <f>RIGHT(S:S,FIND("/",S:S) - 2)</f>
        <v>phy/people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44">
        <v>10000</v>
      </c>
      <c r="E397" s="4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42">
        <f>(((I397/60)/60)/24)+DATE(1970,1,1)</f>
        <v>41026.897222222222</v>
      </c>
      <c r="K397">
        <v>1332452960</v>
      </c>
      <c r="L397" s="42">
        <f>(((K397/60)/60)/24)+DATE(1970,1,1)</f>
        <v>40990.909259259257</v>
      </c>
      <c r="M397" t="b">
        <v>0</v>
      </c>
      <c r="N397">
        <v>184</v>
      </c>
      <c r="O397" s="7">
        <f>AVERAGE(N397,E397)</f>
        <v>5494.2250000000004</v>
      </c>
      <c r="P397" t="b">
        <v>1</v>
      </c>
      <c r="R397" s="56">
        <f>E397/D397</f>
        <v>1.0804450000000001</v>
      </c>
      <c r="S397" t="s">
        <v>8302</v>
      </c>
      <c r="T397" s="6" t="str">
        <f>LEFT(S:S,FIND("/",S:S)-1)</f>
        <v>technology</v>
      </c>
      <c r="U397" s="6" t="str">
        <f>RIGHT(S:S,FIND("/",S:S) - 2)</f>
        <v>kerspaces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44">
        <v>15000</v>
      </c>
      <c r="E398" s="44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42">
        <f>(((I398/60)/60)/24)+DATE(1970,1,1)</f>
        <v>41097.564884259256</v>
      </c>
      <c r="K398">
        <v>1340372006</v>
      </c>
      <c r="L398" s="42">
        <f>(((K398/60)/60)/24)+DATE(1970,1,1)</f>
        <v>41082.564884259256</v>
      </c>
      <c r="M398" t="b">
        <v>0</v>
      </c>
      <c r="N398">
        <v>196</v>
      </c>
      <c r="O398" s="7">
        <f>AVERAGE(N398,E398)</f>
        <v>8098</v>
      </c>
      <c r="P398" t="b">
        <v>1</v>
      </c>
      <c r="R398" s="56">
        <f>E398/D398</f>
        <v>1.0666666666666667</v>
      </c>
      <c r="S398" t="s">
        <v>8293</v>
      </c>
      <c r="T398" s="6" t="str">
        <f>LEFT(S:S,FIND("/",S:S)-1)</f>
        <v>music</v>
      </c>
      <c r="U398" s="6" t="str">
        <f>RIGHT(S:S,FIND("/",S:S) - 2)</f>
        <v>aith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44">
        <v>12444</v>
      </c>
      <c r="E399" s="4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42">
        <f>(((I399/60)/60)/24)+DATE(1970,1,1)</f>
        <v>40422.155555555553</v>
      </c>
      <c r="K399">
        <v>1279651084</v>
      </c>
      <c r="L399" s="42">
        <f>(((K399/60)/60)/24)+DATE(1970,1,1)</f>
        <v>40379.776435185187</v>
      </c>
      <c r="M399" t="b">
        <v>0</v>
      </c>
      <c r="N399">
        <v>229</v>
      </c>
      <c r="O399" s="7">
        <f>AVERAGE(N399,E399)</f>
        <v>6579.1750000000002</v>
      </c>
      <c r="P399" t="b">
        <v>1</v>
      </c>
      <c r="R399" s="56">
        <f>E399/D399</f>
        <v>1.0390027322404372</v>
      </c>
      <c r="S399" t="s">
        <v>8271</v>
      </c>
      <c r="T399" s="6" t="str">
        <f>LEFT(S:S,FIND("/",S:S)-1)</f>
        <v>theater</v>
      </c>
      <c r="U399" s="6" t="str">
        <f>RIGHT(S:S,FIND("/",S:S) - 2)</f>
        <v>/plays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44">
        <v>7500</v>
      </c>
      <c r="E400" s="44">
        <v>9387</v>
      </c>
      <c r="F400" t="s">
        <v>8219</v>
      </c>
      <c r="G400" t="s">
        <v>8224</v>
      </c>
      <c r="H400" t="s">
        <v>8246</v>
      </c>
      <c r="I400">
        <v>1430334126</v>
      </c>
      <c r="J400" s="42">
        <f>(((I400/60)/60)/24)+DATE(1970,1,1)</f>
        <v>42123.793124999997</v>
      </c>
      <c r="K400">
        <v>1426446126</v>
      </c>
      <c r="L400" s="42">
        <f>(((K400/60)/60)/24)+DATE(1970,1,1)</f>
        <v>42078.793124999997</v>
      </c>
      <c r="M400" t="b">
        <v>0</v>
      </c>
      <c r="N400">
        <v>67</v>
      </c>
      <c r="O400" s="7">
        <f>AVERAGE(N400,E400)</f>
        <v>4727</v>
      </c>
      <c r="P400" t="b">
        <v>1</v>
      </c>
      <c r="R400" s="56">
        <f>E400/D400</f>
        <v>1.2516</v>
      </c>
      <c r="S400" t="s">
        <v>8265</v>
      </c>
      <c r="T400" s="6" t="str">
        <f>LEFT(S:S,FIND("/",S:S)-1)</f>
        <v>film &amp; video</v>
      </c>
      <c r="U400" s="6" t="str">
        <f>RIGHT(S:S,FIND("/",S:S) - 2)</f>
        <v>/television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44">
        <v>20000</v>
      </c>
      <c r="E401" s="44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42">
        <f>(((I401/60)/60)/24)+DATE(1970,1,1)</f>
        <v>42718.5</v>
      </c>
      <c r="K401">
        <v>1479070867</v>
      </c>
      <c r="L401" s="42">
        <f>(((K401/60)/60)/24)+DATE(1970,1,1)</f>
        <v>42687.875775462962</v>
      </c>
      <c r="M401" t="b">
        <v>0</v>
      </c>
      <c r="N401">
        <v>95</v>
      </c>
      <c r="O401" s="7">
        <f>AVERAGE(N401,E401)</f>
        <v>10728</v>
      </c>
      <c r="P401" t="b">
        <v>1</v>
      </c>
      <c r="R401" s="56">
        <f>E401/D401</f>
        <v>1.0680499999999999</v>
      </c>
      <c r="S401" t="s">
        <v>8274</v>
      </c>
      <c r="T401" s="6" t="str">
        <f>LEFT(S:S,FIND("/",S:S)-1)</f>
        <v>publishing</v>
      </c>
      <c r="U401" s="6" t="str">
        <f>RIGHT(S:S,FIND("/",S:S) - 2)</f>
        <v>onfiction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44">
        <v>10000</v>
      </c>
      <c r="E402" s="4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42">
        <f>(((I402/60)/60)/24)+DATE(1970,1,1)</f>
        <v>41776.145833333336</v>
      </c>
      <c r="K402">
        <v>1397661347</v>
      </c>
      <c r="L402" s="42">
        <f>(((K402/60)/60)/24)+DATE(1970,1,1)</f>
        <v>41745.635960648149</v>
      </c>
      <c r="M402" t="b">
        <v>0</v>
      </c>
      <c r="N402">
        <v>62</v>
      </c>
      <c r="O402" s="7">
        <f>AVERAGE(N402,E402)</f>
        <v>5646.125</v>
      </c>
      <c r="P402" t="b">
        <v>1</v>
      </c>
      <c r="R402" s="56">
        <f>E402/D402</f>
        <v>1.1230249999999999</v>
      </c>
      <c r="S402" t="s">
        <v>8303</v>
      </c>
      <c r="T402" s="6" t="str">
        <f>LEFT(S:S,FIND("/",S:S)-1)</f>
        <v>theater</v>
      </c>
      <c r="U402" s="6" t="str">
        <f>RIGHT(S:S,FIND("/",S:S) - 2)</f>
        <v>spaces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44">
        <v>50000</v>
      </c>
      <c r="E403" s="44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42">
        <f>(((I403/60)/60)/24)+DATE(1970,1,1)</f>
        <v>40762.842245370368</v>
      </c>
      <c r="K403">
        <v>1310155970</v>
      </c>
      <c r="L403" s="42">
        <f>(((K403/60)/60)/24)+DATE(1970,1,1)</f>
        <v>40732.842245370368</v>
      </c>
      <c r="M403" t="b">
        <v>0</v>
      </c>
      <c r="N403">
        <v>73</v>
      </c>
      <c r="O403" s="7">
        <f>AVERAGE(N403,E403)</f>
        <v>25989.5</v>
      </c>
      <c r="P403" t="b">
        <v>1</v>
      </c>
      <c r="R403" s="56">
        <f>E403/D403</f>
        <v>1.0381199999999999</v>
      </c>
      <c r="S403" t="s">
        <v>8305</v>
      </c>
      <c r="T403" s="6" t="str">
        <f>LEFT(S:S,FIND("/",S:S)-1)</f>
        <v>theater</v>
      </c>
      <c r="U403" s="6" t="str">
        <f>RIGHT(S:S,FIND("/",S:S) - 2)</f>
        <v>usical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44">
        <v>2000</v>
      </c>
      <c r="E404" s="4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42">
        <f>(((I404/60)/60)/24)+DATE(1970,1,1)</f>
        <v>42313.58121527778</v>
      </c>
      <c r="K404">
        <v>1444913817</v>
      </c>
      <c r="L404" s="42">
        <f>(((K404/60)/60)/24)+DATE(1970,1,1)</f>
        <v>42292.539548611108</v>
      </c>
      <c r="M404" t="b">
        <v>0</v>
      </c>
      <c r="N404">
        <v>43</v>
      </c>
      <c r="O404" s="7">
        <f>AVERAGE(N404,E404)</f>
        <v>1438</v>
      </c>
      <c r="P404" t="b">
        <v>1</v>
      </c>
      <c r="R404" s="56">
        <f>E404/D404</f>
        <v>1.4165000000000001</v>
      </c>
      <c r="S404" t="s">
        <v>8273</v>
      </c>
      <c r="T404" s="6" t="str">
        <f>LEFT(S:S,FIND("/",S:S)-1)</f>
        <v>technology</v>
      </c>
      <c r="U404" s="6" t="str">
        <f>RIGHT(S:S,FIND("/",S:S) - 2)</f>
        <v>wearables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44">
        <v>5000</v>
      </c>
      <c r="E405" s="44">
        <v>5263</v>
      </c>
      <c r="F405" t="s">
        <v>8219</v>
      </c>
      <c r="G405" t="s">
        <v>8224</v>
      </c>
      <c r="H405" t="s">
        <v>8246</v>
      </c>
      <c r="I405">
        <v>1312960080</v>
      </c>
      <c r="J405" s="42">
        <f>(((I405/60)/60)/24)+DATE(1970,1,1)</f>
        <v>40765.297222222223</v>
      </c>
      <c r="K405">
        <v>1308900441</v>
      </c>
      <c r="L405" s="42">
        <f>(((K405/60)/60)/24)+DATE(1970,1,1)</f>
        <v>40718.310659722221</v>
      </c>
      <c r="M405" t="b">
        <v>0</v>
      </c>
      <c r="N405">
        <v>70</v>
      </c>
      <c r="O405" s="7">
        <f>AVERAGE(N405,E405)</f>
        <v>2666.5</v>
      </c>
      <c r="P405" t="b">
        <v>1</v>
      </c>
      <c r="R405" s="56">
        <f>E405/D405</f>
        <v>1.0526</v>
      </c>
      <c r="S405" t="s">
        <v>8303</v>
      </c>
      <c r="T405" s="6" t="str">
        <f>LEFT(S:S,FIND("/",S:S)-1)</f>
        <v>theater</v>
      </c>
      <c r="U405" s="6" t="str">
        <f>RIGHT(S:S,FIND("/",S:S) - 2)</f>
        <v>spaces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44">
        <v>35000</v>
      </c>
      <c r="E406" s="44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42">
        <f>(((I406/60)/60)/24)+DATE(1970,1,1)</f>
        <v>41675.961111111108</v>
      </c>
      <c r="K406">
        <v>1389107062</v>
      </c>
      <c r="L406" s="42">
        <f>(((K406/60)/60)/24)+DATE(1970,1,1)</f>
        <v>41646.628032407411</v>
      </c>
      <c r="M406" t="b">
        <v>0</v>
      </c>
      <c r="N406">
        <v>271</v>
      </c>
      <c r="O406" s="7">
        <f>AVERAGE(N406,E406)</f>
        <v>18176.5</v>
      </c>
      <c r="P406" t="b">
        <v>1</v>
      </c>
      <c r="R406" s="56">
        <f>E406/D406</f>
        <v>1.0309142857142857</v>
      </c>
      <c r="S406" t="s">
        <v>8271</v>
      </c>
      <c r="T406" s="6" t="str">
        <f>LEFT(S:S,FIND("/",S:S)-1)</f>
        <v>theater</v>
      </c>
      <c r="U406" s="6" t="str">
        <f>RIGHT(S:S,FIND("/",S:S) - 2)</f>
        <v>/plays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44">
        <v>2820</v>
      </c>
      <c r="E407" s="44">
        <v>3036</v>
      </c>
      <c r="F407" t="s">
        <v>8219</v>
      </c>
      <c r="G407" t="s">
        <v>8224</v>
      </c>
      <c r="H407" t="s">
        <v>8246</v>
      </c>
      <c r="I407">
        <v>1394071339</v>
      </c>
      <c r="J407" s="42">
        <f>(((I407/60)/60)/24)+DATE(1970,1,1)</f>
        <v>41704.08494212963</v>
      </c>
      <c r="K407">
        <v>1391479339</v>
      </c>
      <c r="L407" s="42">
        <f>(((K407/60)/60)/24)+DATE(1970,1,1)</f>
        <v>41674.08494212963</v>
      </c>
      <c r="M407" t="b">
        <v>0</v>
      </c>
      <c r="N407">
        <v>55</v>
      </c>
      <c r="O407" s="7">
        <f>AVERAGE(N407,E407)</f>
        <v>1545.5</v>
      </c>
      <c r="P407" t="b">
        <v>1</v>
      </c>
      <c r="R407" s="56">
        <f>E407/D407</f>
        <v>1.0765957446808512</v>
      </c>
      <c r="S407" t="s">
        <v>8298</v>
      </c>
      <c r="T407" s="6" t="str">
        <f>LEFT(S:S,FIND("/",S:S)-1)</f>
        <v>food</v>
      </c>
      <c r="U407" s="6" t="str">
        <f>RIGHT(S:S,FIND("/",S:S) - 2)</f>
        <v>tch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44">
        <v>2800</v>
      </c>
      <c r="E408" s="44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42">
        <f>(((I408/60)/60)/24)+DATE(1970,1,1)</f>
        <v>40672.249305555553</v>
      </c>
      <c r="K408">
        <v>1301975637</v>
      </c>
      <c r="L408" s="42">
        <f>(((K408/60)/60)/24)+DATE(1970,1,1)</f>
        <v>40638.162465277775</v>
      </c>
      <c r="M408" t="b">
        <v>0</v>
      </c>
      <c r="N408">
        <v>35</v>
      </c>
      <c r="O408" s="7">
        <f>AVERAGE(N408,E408)</f>
        <v>1525.365</v>
      </c>
      <c r="P408" t="b">
        <v>1</v>
      </c>
      <c r="R408" s="56">
        <f>E408/D408</f>
        <v>1.0770464285714285</v>
      </c>
      <c r="S408" t="s">
        <v>8271</v>
      </c>
      <c r="T408" s="6" t="str">
        <f>LEFT(S:S,FIND("/",S:S)-1)</f>
        <v>theater</v>
      </c>
      <c r="U408" s="6" t="str">
        <f>RIGHT(S:S,FIND("/",S:S) - 2)</f>
        <v>/plays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44">
        <v>2000</v>
      </c>
      <c r="E409" s="44">
        <v>2031</v>
      </c>
      <c r="F409" t="s">
        <v>8219</v>
      </c>
      <c r="G409" t="s">
        <v>8224</v>
      </c>
      <c r="H409" t="s">
        <v>8246</v>
      </c>
      <c r="I409">
        <v>1321739650</v>
      </c>
      <c r="J409" s="42">
        <f>(((I409/60)/60)/24)+DATE(1970,1,1)</f>
        <v>40866.912615740745</v>
      </c>
      <c r="K409">
        <v>1316552050</v>
      </c>
      <c r="L409" s="42">
        <f>(((K409/60)/60)/24)+DATE(1970,1,1)</f>
        <v>40806.870949074073</v>
      </c>
      <c r="M409" t="b">
        <v>0</v>
      </c>
      <c r="N409">
        <v>22</v>
      </c>
      <c r="O409" s="7">
        <f>AVERAGE(N409,E409)</f>
        <v>1026.5</v>
      </c>
      <c r="P409" t="b">
        <v>1</v>
      </c>
      <c r="R409" s="56">
        <f>E409/D409</f>
        <v>1.0155000000000001</v>
      </c>
      <c r="S409" t="s">
        <v>8276</v>
      </c>
      <c r="T409" s="6" t="str">
        <f>LEFT(S:S,FIND("/",S:S)-1)</f>
        <v>music</v>
      </c>
      <c r="U409" s="6" t="str">
        <f>RIGHT(S:S,FIND("/",S:S) - 2)</f>
        <v>rock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44">
        <v>6000</v>
      </c>
      <c r="E410" s="44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42">
        <f>(((I410/60)/60)/24)+DATE(1970,1,1)</f>
        <v>41583.777662037035</v>
      </c>
      <c r="K410">
        <v>1380217190</v>
      </c>
      <c r="L410" s="42">
        <f>(((K410/60)/60)/24)+DATE(1970,1,1)</f>
        <v>41543.735995370371</v>
      </c>
      <c r="M410" t="b">
        <v>0</v>
      </c>
      <c r="N410">
        <v>38</v>
      </c>
      <c r="O410" s="7">
        <f>AVERAGE(N410,E410)</f>
        <v>3062.13</v>
      </c>
      <c r="P410" t="b">
        <v>1</v>
      </c>
      <c r="R410" s="56">
        <f>E410/D410</f>
        <v>1.0143766666666667</v>
      </c>
      <c r="S410" t="s">
        <v>8266</v>
      </c>
      <c r="T410" s="6" t="str">
        <f>LEFT(S:S,FIND("/",S:S)-1)</f>
        <v>film &amp; video</v>
      </c>
      <c r="U410" s="6" t="str">
        <f>RIGHT(S:S,FIND("/",S:S) - 2)</f>
        <v>ideo/shorts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44">
        <v>500</v>
      </c>
      <c r="E411" s="44">
        <v>684</v>
      </c>
      <c r="F411" t="s">
        <v>8219</v>
      </c>
      <c r="G411" t="s">
        <v>8225</v>
      </c>
      <c r="H411" t="s">
        <v>8247</v>
      </c>
      <c r="I411">
        <v>1469220144</v>
      </c>
      <c r="J411" s="42">
        <f>(((I411/60)/60)/24)+DATE(1970,1,1)</f>
        <v>42573.862777777773</v>
      </c>
      <c r="K411">
        <v>1466628144</v>
      </c>
      <c r="L411" s="42">
        <f>(((K411/60)/60)/24)+DATE(1970,1,1)</f>
        <v>42543.862777777773</v>
      </c>
      <c r="M411" t="b">
        <v>0</v>
      </c>
      <c r="N411">
        <v>15</v>
      </c>
      <c r="O411" s="7">
        <f>AVERAGE(N411,E411)</f>
        <v>349.5</v>
      </c>
      <c r="P411" t="b">
        <v>1</v>
      </c>
      <c r="R411" s="56">
        <f>E411/D411</f>
        <v>1.3680000000000001</v>
      </c>
      <c r="S411" t="s">
        <v>8273</v>
      </c>
      <c r="T411" s="6" t="str">
        <f>LEFT(S:S,FIND("/",S:S)-1)</f>
        <v>technology</v>
      </c>
      <c r="U411" s="6" t="str">
        <f>RIGHT(S:S,FIND("/",S:S) - 2)</f>
        <v>wearables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44">
        <v>1000</v>
      </c>
      <c r="E412" s="44">
        <v>1283</v>
      </c>
      <c r="F412" t="s">
        <v>8219</v>
      </c>
      <c r="G412" t="s">
        <v>8229</v>
      </c>
      <c r="H412" t="s">
        <v>8251</v>
      </c>
      <c r="I412">
        <v>1434670397</v>
      </c>
      <c r="J412" s="42">
        <f>(((I412/60)/60)/24)+DATE(1970,1,1)</f>
        <v>42173.981446759266</v>
      </c>
      <c r="K412">
        <v>1429486397</v>
      </c>
      <c r="L412" s="42">
        <f>(((K412/60)/60)/24)+DATE(1970,1,1)</f>
        <v>42113.981446759266</v>
      </c>
      <c r="M412" t="b">
        <v>0</v>
      </c>
      <c r="N412">
        <v>7</v>
      </c>
      <c r="O412" s="7">
        <f>AVERAGE(N412,E412)</f>
        <v>645</v>
      </c>
      <c r="P412" t="b">
        <v>1</v>
      </c>
      <c r="R412" s="56">
        <f>E412/D412</f>
        <v>1.2829999999999999</v>
      </c>
      <c r="S412" t="s">
        <v>8301</v>
      </c>
      <c r="T412" s="6" t="str">
        <f>LEFT(S:S,FIND("/",S:S)-1)</f>
        <v>technology</v>
      </c>
      <c r="U412" s="6" t="str">
        <f>RIGHT(S:S,FIND("/",S:S) - 2)</f>
        <v>ploration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44">
        <v>30000</v>
      </c>
      <c r="E413" s="44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42">
        <f>(((I413/60)/60)/24)+DATE(1970,1,1)</f>
        <v>41630.208333333336</v>
      </c>
      <c r="K413">
        <v>1384920804</v>
      </c>
      <c r="L413" s="42">
        <f>(((K413/60)/60)/24)+DATE(1970,1,1)</f>
        <v>41598.17597222222</v>
      </c>
      <c r="M413" t="b">
        <v>0</v>
      </c>
      <c r="N413">
        <v>241</v>
      </c>
      <c r="O413" s="7">
        <f>AVERAGE(N413,E413)</f>
        <v>15278</v>
      </c>
      <c r="P413" t="b">
        <v>1</v>
      </c>
      <c r="R413" s="56">
        <f>E413/D413</f>
        <v>1.0105</v>
      </c>
      <c r="S413" t="s">
        <v>8271</v>
      </c>
      <c r="T413" s="6" t="str">
        <f>LEFT(S:S,FIND("/",S:S)-1)</f>
        <v>theater</v>
      </c>
      <c r="U413" s="6" t="str">
        <f>RIGHT(S:S,FIND("/",S:S) - 2)</f>
        <v>/plays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44">
        <v>2500</v>
      </c>
      <c r="E414" s="4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42">
        <f>(((I414/60)/60)/24)+DATE(1970,1,1)</f>
        <v>41115.742800925924</v>
      </c>
      <c r="K414">
        <v>1341856178</v>
      </c>
      <c r="L414" s="42">
        <f>(((K414/60)/60)/24)+DATE(1970,1,1)</f>
        <v>41099.742800925924</v>
      </c>
      <c r="M414" t="b">
        <v>0</v>
      </c>
      <c r="N414">
        <v>55</v>
      </c>
      <c r="O414" s="7">
        <f>AVERAGE(N414,E414)</f>
        <v>1613</v>
      </c>
      <c r="P414" t="b">
        <v>1</v>
      </c>
      <c r="R414" s="56">
        <f>E414/D414</f>
        <v>1.2684</v>
      </c>
      <c r="S414" t="s">
        <v>8276</v>
      </c>
      <c r="T414" s="6" t="str">
        <f>LEFT(S:S,FIND("/",S:S)-1)</f>
        <v>music</v>
      </c>
      <c r="U414" s="6" t="str">
        <f>RIGHT(S:S,FIND("/",S:S) - 2)</f>
        <v>rock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44">
        <v>12800</v>
      </c>
      <c r="E415" s="44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42">
        <f>(((I415/60)/60)/24)+DATE(1970,1,1)</f>
        <v>41109.877442129626</v>
      </c>
      <c r="K415">
        <v>1340139811</v>
      </c>
      <c r="L415" s="42">
        <f>(((K415/60)/60)/24)+DATE(1970,1,1)</f>
        <v>41079.877442129626</v>
      </c>
      <c r="M415" t="b">
        <v>0</v>
      </c>
      <c r="N415">
        <v>171</v>
      </c>
      <c r="O415" s="7">
        <f>AVERAGE(N415,E415)</f>
        <v>6811</v>
      </c>
      <c r="P415" t="b">
        <v>1</v>
      </c>
      <c r="R415" s="56">
        <f>E415/D415</f>
        <v>1.0508593749999999</v>
      </c>
      <c r="S415" t="s">
        <v>8281</v>
      </c>
      <c r="T415" s="6" t="str">
        <f>LEFT(S:S,FIND("/",S:S)-1)</f>
        <v>journalism</v>
      </c>
      <c r="U415" s="6" t="str">
        <f>RIGHT(S:S,FIND("/",S:S) - 2)</f>
        <v>ism/audio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44">
        <v>18500</v>
      </c>
      <c r="E416" s="44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42">
        <f>(((I416/60)/60)/24)+DATE(1970,1,1)</f>
        <v>41559.063252314816</v>
      </c>
      <c r="K416">
        <v>1378949465</v>
      </c>
      <c r="L416" s="42">
        <f>(((K416/60)/60)/24)+DATE(1970,1,1)</f>
        <v>41529.063252314816</v>
      </c>
      <c r="M416" t="b">
        <v>0</v>
      </c>
      <c r="N416">
        <v>208</v>
      </c>
      <c r="O416" s="7">
        <f>AVERAGE(N416,E416)</f>
        <v>9618</v>
      </c>
      <c r="P416" t="b">
        <v>1</v>
      </c>
      <c r="R416" s="56">
        <f>E416/D416</f>
        <v>1.0285405405405406</v>
      </c>
      <c r="S416" t="s">
        <v>8271</v>
      </c>
      <c r="T416" s="6" t="str">
        <f>LEFT(S:S,FIND("/",S:S)-1)</f>
        <v>theater</v>
      </c>
      <c r="U416" s="6" t="str">
        <f>RIGHT(S:S,FIND("/",S:S) - 2)</f>
        <v>/plays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44">
        <v>1400</v>
      </c>
      <c r="E417" s="44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42">
        <f>(((I417/60)/60)/24)+DATE(1970,1,1)</f>
        <v>41929.5</v>
      </c>
      <c r="K417">
        <v>1411417602</v>
      </c>
      <c r="L417" s="42">
        <f>(((K417/60)/60)/24)+DATE(1970,1,1)</f>
        <v>41904.851875</v>
      </c>
      <c r="M417" t="b">
        <v>0</v>
      </c>
      <c r="N417">
        <v>21</v>
      </c>
      <c r="O417" s="7">
        <f>AVERAGE(N417,E417)</f>
        <v>725.53</v>
      </c>
      <c r="P417" t="b">
        <v>1</v>
      </c>
      <c r="R417" s="56">
        <f>E417/D417</f>
        <v>1.0214714285714286</v>
      </c>
      <c r="S417" t="s">
        <v>8284</v>
      </c>
      <c r="T417" s="6" t="str">
        <f>LEFT(S:S,FIND("/",S:S)-1)</f>
        <v>food</v>
      </c>
      <c r="U417" s="6" t="str">
        <f>RIGHT(S:S,FIND("/",S:S) - 2)</f>
        <v>cks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44">
        <v>1000</v>
      </c>
      <c r="E418" s="44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42">
        <f>(((I418/60)/60)/24)+DATE(1970,1,1)</f>
        <v>41678.396192129629</v>
      </c>
      <c r="K418">
        <v>1389259831</v>
      </c>
      <c r="L418" s="42">
        <f>(((K418/60)/60)/24)+DATE(1970,1,1)</f>
        <v>41648.396192129629</v>
      </c>
      <c r="M418" t="b">
        <v>0</v>
      </c>
      <c r="N418">
        <v>25</v>
      </c>
      <c r="O418" s="7">
        <f>AVERAGE(N418,E418)</f>
        <v>613.58500000000004</v>
      </c>
      <c r="P418" t="b">
        <v>1</v>
      </c>
      <c r="R418" s="56">
        <f>E418/D418</f>
        <v>1.2021700000000002</v>
      </c>
      <c r="S418" t="s">
        <v>8278</v>
      </c>
      <c r="T418" s="6" t="str">
        <f>LEFT(S:S,FIND("/",S:S)-1)</f>
        <v>music</v>
      </c>
      <c r="U418" s="6" t="str">
        <f>RIGHT(S:S,FIND("/",S:S) - 2)</f>
        <v>jazz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44">
        <v>10500</v>
      </c>
      <c r="E419" s="44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42">
        <f>(((I419/60)/60)/24)+DATE(1970,1,1)</f>
        <v>41372.189583333333</v>
      </c>
      <c r="K419">
        <v>1364426260</v>
      </c>
      <c r="L419" s="42">
        <f>(((K419/60)/60)/24)+DATE(1970,1,1)</f>
        <v>41360.970601851855</v>
      </c>
      <c r="M419" t="b">
        <v>0</v>
      </c>
      <c r="N419">
        <v>52</v>
      </c>
      <c r="O419" s="7">
        <f>AVERAGE(N419,E419)</f>
        <v>5289</v>
      </c>
      <c r="P419" t="b">
        <v>1</v>
      </c>
      <c r="R419" s="56">
        <f>E419/D419</f>
        <v>1.0024761904761905</v>
      </c>
      <c r="S419" t="s">
        <v>8265</v>
      </c>
      <c r="T419" s="6" t="str">
        <f>LEFT(S:S,FIND("/",S:S)-1)</f>
        <v>film &amp; video</v>
      </c>
      <c r="U419" s="6" t="str">
        <f>RIGHT(S:S,FIND("/",S:S) - 2)</f>
        <v>/television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44">
        <v>22400</v>
      </c>
      <c r="E420" s="44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42">
        <f>(((I420/60)/60)/24)+DATE(1970,1,1)</f>
        <v>42208.282372685186</v>
      </c>
      <c r="K420">
        <v>1435041997</v>
      </c>
      <c r="L420" s="42">
        <f>(((K420/60)/60)/24)+DATE(1970,1,1)</f>
        <v>42178.282372685186</v>
      </c>
      <c r="M420" t="b">
        <v>0</v>
      </c>
      <c r="N420">
        <v>104</v>
      </c>
      <c r="O420" s="7">
        <f>AVERAGE(N420,E420)</f>
        <v>11323</v>
      </c>
      <c r="P420" t="b">
        <v>1</v>
      </c>
      <c r="R420" s="56">
        <f>E420/D420</f>
        <v>1.0063392857142857</v>
      </c>
      <c r="S420" t="s">
        <v>8297</v>
      </c>
      <c r="T420" s="6" t="str">
        <f>LEFT(S:S,FIND("/",S:S)-1)</f>
        <v>games</v>
      </c>
      <c r="U420" s="6" t="str">
        <f>RIGHT(S:S,FIND("/",S:S) - 2)</f>
        <v>ames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44">
        <v>8000</v>
      </c>
      <c r="E421" s="44">
        <v>8035</v>
      </c>
      <c r="F421" t="s">
        <v>8219</v>
      </c>
      <c r="G421" t="s">
        <v>8224</v>
      </c>
      <c r="H421" t="s">
        <v>8246</v>
      </c>
      <c r="I421">
        <v>1372536787</v>
      </c>
      <c r="J421" s="42">
        <f>(((I421/60)/60)/24)+DATE(1970,1,1)</f>
        <v>41454.842442129629</v>
      </c>
      <c r="K421">
        <v>1367352787</v>
      </c>
      <c r="L421" s="42">
        <f>(((K421/60)/60)/24)+DATE(1970,1,1)</f>
        <v>41394.842442129629</v>
      </c>
      <c r="M421" t="b">
        <v>0</v>
      </c>
      <c r="N421">
        <v>73</v>
      </c>
      <c r="O421" s="7">
        <f>AVERAGE(N421,E421)</f>
        <v>4054</v>
      </c>
      <c r="P421" t="b">
        <v>1</v>
      </c>
      <c r="R421" s="56">
        <f>E421/D421</f>
        <v>1.004375</v>
      </c>
      <c r="S421" t="s">
        <v>8267</v>
      </c>
      <c r="T421" s="6" t="str">
        <f>LEFT(S:S,FIND("/",S:S)-1)</f>
        <v>film &amp; video</v>
      </c>
      <c r="U421" s="6" t="str">
        <f>RIGHT(S:S,FIND("/",S:S) - 2)</f>
        <v>nce fiction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44">
        <v>3300</v>
      </c>
      <c r="E422" s="44">
        <v>14.5</v>
      </c>
      <c r="F422" t="s">
        <v>8221</v>
      </c>
      <c r="G422" t="s">
        <v>8224</v>
      </c>
      <c r="H422" t="s">
        <v>8246</v>
      </c>
      <c r="I422">
        <v>1394772031</v>
      </c>
      <c r="J422" s="42">
        <f>(((I422/60)/60)/24)+DATE(1970,1,1)</f>
        <v>41712.194803240738</v>
      </c>
      <c r="K422">
        <v>1392183631</v>
      </c>
      <c r="L422" s="42">
        <f>(((K422/60)/60)/24)+DATE(1970,1,1)</f>
        <v>41682.23646990741</v>
      </c>
      <c r="M422" t="b">
        <v>0</v>
      </c>
      <c r="N422">
        <v>3</v>
      </c>
      <c r="O422" s="7">
        <f>AVERAGE(N422,E422)</f>
        <v>8.75</v>
      </c>
      <c r="P422" t="b">
        <v>0</v>
      </c>
      <c r="R422" s="56">
        <f>E422/D422</f>
        <v>4.3939393939393936E-3</v>
      </c>
      <c r="S422" t="s">
        <v>8271</v>
      </c>
      <c r="T422" s="6" t="str">
        <f>LEFT(S:S,FIND("/",S:S)-1)</f>
        <v>theater</v>
      </c>
      <c r="U422" s="6" t="str">
        <f>RIGHT(S:S,FIND("/",S:S) - 2)</f>
        <v>/plays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44">
        <v>15000</v>
      </c>
      <c r="E423" s="44">
        <v>301</v>
      </c>
      <c r="F423" t="s">
        <v>8221</v>
      </c>
      <c r="G423" t="s">
        <v>8224</v>
      </c>
      <c r="H423" t="s">
        <v>8246</v>
      </c>
      <c r="I423">
        <v>1440157656</v>
      </c>
      <c r="J423" s="42">
        <f>(((I423/60)/60)/24)+DATE(1970,1,1)</f>
        <v>42237.491388888884</v>
      </c>
      <c r="K423">
        <v>1434973656</v>
      </c>
      <c r="L423" s="42">
        <f>(((K423/60)/60)/24)+DATE(1970,1,1)</f>
        <v>42177.491388888884</v>
      </c>
      <c r="M423" t="b">
        <v>0</v>
      </c>
      <c r="N423">
        <v>6</v>
      </c>
      <c r="O423" s="7">
        <f>AVERAGE(N423,E423)</f>
        <v>153.5</v>
      </c>
      <c r="P423" t="b">
        <v>0</v>
      </c>
      <c r="R423" s="56">
        <f>E423/D423</f>
        <v>2.0066666666666667E-2</v>
      </c>
      <c r="S423" t="s">
        <v>8271</v>
      </c>
      <c r="T423" s="6" t="str">
        <f>LEFT(S:S,FIND("/",S:S)-1)</f>
        <v>theater</v>
      </c>
      <c r="U423" s="6" t="str">
        <f>RIGHT(S:S,FIND("/",S:S) - 2)</f>
        <v>/plays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44">
        <v>40000</v>
      </c>
      <c r="E424" s="44">
        <v>430</v>
      </c>
      <c r="F424" t="s">
        <v>8221</v>
      </c>
      <c r="G424" t="s">
        <v>8224</v>
      </c>
      <c r="H424" t="s">
        <v>8246</v>
      </c>
      <c r="I424">
        <v>1410416097</v>
      </c>
      <c r="J424" s="42">
        <f>(((I424/60)/60)/24)+DATE(1970,1,1)</f>
        <v>41893.260381944441</v>
      </c>
      <c r="K424">
        <v>1407824097</v>
      </c>
      <c r="L424" s="42">
        <f>(((K424/60)/60)/24)+DATE(1970,1,1)</f>
        <v>41863.260381944441</v>
      </c>
      <c r="M424" t="b">
        <v>0</v>
      </c>
      <c r="N424">
        <v>12</v>
      </c>
      <c r="O424" s="7">
        <f>AVERAGE(N424,E424)</f>
        <v>221</v>
      </c>
      <c r="P424" t="b">
        <v>0</v>
      </c>
      <c r="R424" s="56">
        <f>E424/D424</f>
        <v>1.0749999999999999E-2</v>
      </c>
      <c r="S424" t="s">
        <v>8271</v>
      </c>
      <c r="T424" s="6" t="str">
        <f>LEFT(S:S,FIND("/",S:S)-1)</f>
        <v>theater</v>
      </c>
      <c r="U424" s="6" t="str">
        <f>RIGHT(S:S,FIND("/",S:S) - 2)</f>
        <v>/plays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44">
        <v>20000</v>
      </c>
      <c r="E425" s="44">
        <v>153</v>
      </c>
      <c r="F425" t="s">
        <v>8221</v>
      </c>
      <c r="G425" t="s">
        <v>8224</v>
      </c>
      <c r="H425" t="s">
        <v>8246</v>
      </c>
      <c r="I425">
        <v>1370470430</v>
      </c>
      <c r="J425" s="42">
        <f>(((I425/60)/60)/24)+DATE(1970,1,1)</f>
        <v>41430.92627314815</v>
      </c>
      <c r="K425">
        <v>1367878430</v>
      </c>
      <c r="L425" s="42">
        <f>(((K425/60)/60)/24)+DATE(1970,1,1)</f>
        <v>41400.92627314815</v>
      </c>
      <c r="M425" t="b">
        <v>0</v>
      </c>
      <c r="N425">
        <v>13</v>
      </c>
      <c r="O425" s="7">
        <f>AVERAGE(N425,E425)</f>
        <v>83</v>
      </c>
      <c r="P425" t="b">
        <v>0</v>
      </c>
      <c r="R425" s="56">
        <f>E425/D425</f>
        <v>7.6499999999999997E-3</v>
      </c>
      <c r="S425" t="s">
        <v>8271</v>
      </c>
      <c r="T425" s="6" t="str">
        <f>LEFT(S:S,FIND("/",S:S)-1)</f>
        <v>theater</v>
      </c>
      <c r="U425" s="6" t="str">
        <f>RIGHT(S:S,FIND("/",S:S) - 2)</f>
        <v>/plays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44">
        <v>3000</v>
      </c>
      <c r="E426" s="44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42">
        <f>(((I426/60)/60)/24)+DATE(1970,1,1)</f>
        <v>40994.334479166668</v>
      </c>
      <c r="K426">
        <v>1327568499</v>
      </c>
      <c r="L426" s="42">
        <f>(((K426/60)/60)/24)+DATE(1970,1,1)</f>
        <v>40934.376145833332</v>
      </c>
      <c r="M426" t="b">
        <v>0</v>
      </c>
      <c r="N426">
        <v>5</v>
      </c>
      <c r="O426" s="7">
        <f>AVERAGE(N426,E426)</f>
        <v>104.45</v>
      </c>
      <c r="P426" t="b">
        <v>0</v>
      </c>
      <c r="R426" s="56">
        <f>E426/D426</f>
        <v>6.7966666666666675E-2</v>
      </c>
      <c r="S426" t="s">
        <v>8290</v>
      </c>
      <c r="T426" s="6" t="str">
        <f>LEFT(S:S,FIND("/",S:S)-1)</f>
        <v>publishing</v>
      </c>
      <c r="U426" s="6" t="str">
        <f>RIGHT(S:S,FIND("/",S:S) - 2)</f>
        <v>art books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44">
        <v>50000</v>
      </c>
      <c r="E427" s="44">
        <v>6</v>
      </c>
      <c r="F427" t="s">
        <v>8221</v>
      </c>
      <c r="G427" t="s">
        <v>8224</v>
      </c>
      <c r="H427" t="s">
        <v>8246</v>
      </c>
      <c r="I427">
        <v>1448660404</v>
      </c>
      <c r="J427" s="42">
        <f>(((I427/60)/60)/24)+DATE(1970,1,1)</f>
        <v>42335.902824074074</v>
      </c>
      <c r="K427">
        <v>1443472804</v>
      </c>
      <c r="L427" s="42">
        <f>(((K427/60)/60)/24)+DATE(1970,1,1)</f>
        <v>42275.861157407402</v>
      </c>
      <c r="M427" t="b">
        <v>0</v>
      </c>
      <c r="N427">
        <v>2</v>
      </c>
      <c r="O427" s="7">
        <f>AVERAGE(N427,E427)</f>
        <v>4</v>
      </c>
      <c r="P427" t="b">
        <v>0</v>
      </c>
      <c r="R427" s="56">
        <f>E427/D427</f>
        <v>1.2E-4</v>
      </c>
      <c r="S427" t="s">
        <v>8271</v>
      </c>
      <c r="T427" s="6" t="str">
        <f>LEFT(S:S,FIND("/",S:S)-1)</f>
        <v>theater</v>
      </c>
      <c r="U427" s="6" t="str">
        <f>RIGHT(S:S,FIND("/",S:S) - 2)</f>
        <v>/plays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44">
        <v>10000</v>
      </c>
      <c r="E428" s="44">
        <v>133</v>
      </c>
      <c r="F428" t="s">
        <v>8221</v>
      </c>
      <c r="G428" t="s">
        <v>8224</v>
      </c>
      <c r="H428" t="s">
        <v>8246</v>
      </c>
      <c r="I428">
        <v>1456851914</v>
      </c>
      <c r="J428" s="42">
        <f>(((I428/60)/60)/24)+DATE(1970,1,1)</f>
        <v>42430.711967592593</v>
      </c>
      <c r="K428">
        <v>1454259914</v>
      </c>
      <c r="L428" s="42">
        <f>(((K428/60)/60)/24)+DATE(1970,1,1)</f>
        <v>42400.711967592593</v>
      </c>
      <c r="M428" t="b">
        <v>0</v>
      </c>
      <c r="N428">
        <v>8</v>
      </c>
      <c r="O428" s="7">
        <f>AVERAGE(N428,E428)</f>
        <v>70.5</v>
      </c>
      <c r="P428" t="b">
        <v>0</v>
      </c>
      <c r="R428" s="56">
        <f>E428/D428</f>
        <v>1.3299999999999999E-2</v>
      </c>
      <c r="S428" t="s">
        <v>8271</v>
      </c>
      <c r="T428" s="6" t="str">
        <f>LEFT(S:S,FIND("/",S:S)-1)</f>
        <v>theater</v>
      </c>
      <c r="U428" s="6" t="str">
        <f>RIGHT(S:S,FIND("/",S:S) - 2)</f>
        <v>/plays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44">
        <v>6500</v>
      </c>
      <c r="E429" s="44">
        <v>0</v>
      </c>
      <c r="F429" t="s">
        <v>8221</v>
      </c>
      <c r="G429" t="s">
        <v>8224</v>
      </c>
      <c r="H429" t="s">
        <v>8246</v>
      </c>
      <c r="I429">
        <v>1445540340</v>
      </c>
      <c r="J429" s="42">
        <f>(((I429/60)/60)/24)+DATE(1970,1,1)</f>
        <v>42299.790972222225</v>
      </c>
      <c r="K429">
        <v>1444340940</v>
      </c>
      <c r="L429" s="42">
        <f>(((K429/60)/60)/24)+DATE(1970,1,1)</f>
        <v>42285.909027777772</v>
      </c>
      <c r="M429" t="b">
        <v>0</v>
      </c>
      <c r="N429">
        <v>0</v>
      </c>
      <c r="O429" s="7">
        <f>AVERAGE(N429,E429)</f>
        <v>0</v>
      </c>
      <c r="P429" t="b">
        <v>0</v>
      </c>
      <c r="R429" s="56">
        <f>E429/D429</f>
        <v>0</v>
      </c>
      <c r="S429" t="s">
        <v>8274</v>
      </c>
      <c r="T429" s="6" t="str">
        <f>LEFT(S:S,FIND("/",S:S)-1)</f>
        <v>publishing</v>
      </c>
      <c r="U429" s="6" t="str">
        <f>RIGHT(S:S,FIND("/",S:S) - 2)</f>
        <v>onfiction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44">
        <v>12000</v>
      </c>
      <c r="E430" s="44">
        <v>676</v>
      </c>
      <c r="F430" t="s">
        <v>8221</v>
      </c>
      <c r="G430" t="s">
        <v>8224</v>
      </c>
      <c r="H430" t="s">
        <v>8246</v>
      </c>
      <c r="I430">
        <v>1402956000</v>
      </c>
      <c r="J430" s="42">
        <f>(((I430/60)/60)/24)+DATE(1970,1,1)</f>
        <v>41806.916666666664</v>
      </c>
      <c r="K430">
        <v>1400523845</v>
      </c>
      <c r="L430" s="42">
        <f>(((K430/60)/60)/24)+DATE(1970,1,1)</f>
        <v>41778.766724537039</v>
      </c>
      <c r="M430" t="b">
        <v>0</v>
      </c>
      <c r="N430">
        <v>13</v>
      </c>
      <c r="O430" s="7">
        <f>AVERAGE(N430,E430)</f>
        <v>344.5</v>
      </c>
      <c r="P430" t="b">
        <v>0</v>
      </c>
      <c r="R430" s="56">
        <f>E430/D430</f>
        <v>5.6333333333333332E-2</v>
      </c>
      <c r="S430" t="s">
        <v>8297</v>
      </c>
      <c r="T430" s="6" t="str">
        <f>LEFT(S:S,FIND("/",S:S)-1)</f>
        <v>games</v>
      </c>
      <c r="U430" s="6" t="str">
        <f>RIGHT(S:S,FIND("/",S:S) - 2)</f>
        <v>ames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44">
        <v>5000</v>
      </c>
      <c r="E431" s="44">
        <v>0</v>
      </c>
      <c r="F431" t="s">
        <v>8221</v>
      </c>
      <c r="G431" t="s">
        <v>8224</v>
      </c>
      <c r="H431" t="s">
        <v>8246</v>
      </c>
      <c r="I431">
        <v>1259297940</v>
      </c>
      <c r="J431" s="42">
        <f>(((I431/60)/60)/24)+DATE(1970,1,1)</f>
        <v>40144.207638888889</v>
      </c>
      <c r="K431">
        <v>1252964282</v>
      </c>
      <c r="L431" s="42">
        <f>(((K431/60)/60)/24)+DATE(1970,1,1)</f>
        <v>40070.901412037041</v>
      </c>
      <c r="M431" t="b">
        <v>0</v>
      </c>
      <c r="N431">
        <v>0</v>
      </c>
      <c r="O431" s="7">
        <f>AVERAGE(N431,E431)</f>
        <v>0</v>
      </c>
      <c r="P431" t="b">
        <v>0</v>
      </c>
      <c r="R431" s="56">
        <f>E431/D431</f>
        <v>0</v>
      </c>
      <c r="S431" t="s">
        <v>8282</v>
      </c>
      <c r="T431" s="6" t="str">
        <f>LEFT(S:S,FIND("/",S:S)-1)</f>
        <v>games</v>
      </c>
      <c r="U431" s="6" t="str">
        <f>RIGHT(S:S,FIND("/",S:S) - 2)</f>
        <v>ames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44">
        <v>1000</v>
      </c>
      <c r="E432" s="44">
        <v>24</v>
      </c>
      <c r="F432" t="s">
        <v>8221</v>
      </c>
      <c r="G432" t="s">
        <v>8224</v>
      </c>
      <c r="H432" t="s">
        <v>8246</v>
      </c>
      <c r="I432">
        <v>1378866867</v>
      </c>
      <c r="J432" s="42">
        <f>(((I432/60)/60)/24)+DATE(1970,1,1)</f>
        <v>41528.107256944444</v>
      </c>
      <c r="K432">
        <v>1377570867</v>
      </c>
      <c r="L432" s="42">
        <f>(((K432/60)/60)/24)+DATE(1970,1,1)</f>
        <v>41513.107256944444</v>
      </c>
      <c r="M432" t="b">
        <v>0</v>
      </c>
      <c r="N432">
        <v>5</v>
      </c>
      <c r="O432" s="7">
        <f>AVERAGE(N432,E432)</f>
        <v>14.5</v>
      </c>
      <c r="P432" t="b">
        <v>0</v>
      </c>
      <c r="R432" s="56">
        <f>E432/D432</f>
        <v>2.4E-2</v>
      </c>
      <c r="S432" t="s">
        <v>8283</v>
      </c>
      <c r="T432" s="6" t="str">
        <f>LEFT(S:S,FIND("/",S:S)-1)</f>
        <v>games</v>
      </c>
      <c r="U432" s="6" t="str">
        <f>RIGHT(S:S,FIND("/",S:S) - 2)</f>
        <v>ames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44">
        <v>3000</v>
      </c>
      <c r="E433" s="44">
        <v>415</v>
      </c>
      <c r="F433" t="s">
        <v>8221</v>
      </c>
      <c r="G433" t="s">
        <v>8225</v>
      </c>
      <c r="H433" t="s">
        <v>8247</v>
      </c>
      <c r="I433">
        <v>1467752083</v>
      </c>
      <c r="J433" s="42">
        <f>(((I433/60)/60)/24)+DATE(1970,1,1)</f>
        <v>42556.871331018512</v>
      </c>
      <c r="K433">
        <v>1465160083</v>
      </c>
      <c r="L433" s="42">
        <f>(((K433/60)/60)/24)+DATE(1970,1,1)</f>
        <v>42526.871331018512</v>
      </c>
      <c r="M433" t="b">
        <v>0</v>
      </c>
      <c r="N433">
        <v>8</v>
      </c>
      <c r="O433" s="7">
        <f>AVERAGE(N433,E433)</f>
        <v>211.5</v>
      </c>
      <c r="P433" t="b">
        <v>0</v>
      </c>
      <c r="R433" s="56">
        <f>E433/D433</f>
        <v>0.13833333333333334</v>
      </c>
      <c r="S433" t="s">
        <v>8292</v>
      </c>
      <c r="T433" s="6" t="str">
        <f>LEFT(S:S,FIND("/",S:S)-1)</f>
        <v>music</v>
      </c>
      <c r="U433" s="6" t="str">
        <f>RIGHT(S:S,FIND("/",S:S) - 2)</f>
        <v>/pop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44">
        <v>6000</v>
      </c>
      <c r="E434" s="44">
        <v>570</v>
      </c>
      <c r="F434" t="s">
        <v>8221</v>
      </c>
      <c r="G434" t="s">
        <v>8224</v>
      </c>
      <c r="H434" t="s">
        <v>8246</v>
      </c>
      <c r="I434">
        <v>1445448381</v>
      </c>
      <c r="J434" s="42">
        <f>(((I434/60)/60)/24)+DATE(1970,1,1)</f>
        <v>42298.726631944446</v>
      </c>
      <c r="K434">
        <v>1440264381</v>
      </c>
      <c r="L434" s="42">
        <f>(((K434/60)/60)/24)+DATE(1970,1,1)</f>
        <v>42238.726631944446</v>
      </c>
      <c r="M434" t="b">
        <v>0</v>
      </c>
      <c r="N434">
        <v>8</v>
      </c>
      <c r="O434" s="7">
        <f>AVERAGE(N434,E434)</f>
        <v>289</v>
      </c>
      <c r="P434" t="b">
        <v>0</v>
      </c>
      <c r="R434" s="56">
        <f>E434/D434</f>
        <v>9.5000000000000001E-2</v>
      </c>
      <c r="S434" t="s">
        <v>8277</v>
      </c>
      <c r="T434" s="6" t="str">
        <f>LEFT(S:S,FIND("/",S:S)-1)</f>
        <v>music</v>
      </c>
      <c r="U434" s="6" t="str">
        <f>RIGHT(S:S,FIND("/",S:S) - 2)</f>
        <v>etal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44">
        <v>3000</v>
      </c>
      <c r="E435" s="44">
        <v>0</v>
      </c>
      <c r="F435" t="s">
        <v>8221</v>
      </c>
      <c r="G435" t="s">
        <v>8224</v>
      </c>
      <c r="H435" t="s">
        <v>8246</v>
      </c>
      <c r="I435">
        <v>1444576022</v>
      </c>
      <c r="J435" s="42">
        <f>(((I435/60)/60)/24)+DATE(1970,1,1)</f>
        <v>42288.629884259266</v>
      </c>
      <c r="K435">
        <v>1439392022</v>
      </c>
      <c r="L435" s="42">
        <f>(((K435/60)/60)/24)+DATE(1970,1,1)</f>
        <v>42228.629884259266</v>
      </c>
      <c r="M435" t="b">
        <v>0</v>
      </c>
      <c r="N435">
        <v>0</v>
      </c>
      <c r="O435" s="7">
        <f>AVERAGE(N435,E435)</f>
        <v>0</v>
      </c>
      <c r="P435" t="b">
        <v>0</v>
      </c>
      <c r="R435" s="56">
        <f>E435/D435</f>
        <v>0</v>
      </c>
      <c r="S435" t="s">
        <v>8276</v>
      </c>
      <c r="T435" s="6" t="str">
        <f>LEFT(S:S,FIND("/",S:S)-1)</f>
        <v>music</v>
      </c>
      <c r="U435" s="6" t="str">
        <f>RIGHT(S:S,FIND("/",S:S) - 2)</f>
        <v>rock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44">
        <v>2500</v>
      </c>
      <c r="E436" s="44">
        <v>125</v>
      </c>
      <c r="F436" t="s">
        <v>8221</v>
      </c>
      <c r="G436" t="s">
        <v>8224</v>
      </c>
      <c r="H436" t="s">
        <v>8246</v>
      </c>
      <c r="I436">
        <v>1385931702</v>
      </c>
      <c r="J436" s="42">
        <f>(((I436/60)/60)/24)+DATE(1970,1,1)</f>
        <v>41609.876180555555</v>
      </c>
      <c r="K436">
        <v>1383076902</v>
      </c>
      <c r="L436" s="42">
        <f>(((K436/60)/60)/24)+DATE(1970,1,1)</f>
        <v>41576.834513888891</v>
      </c>
      <c r="M436" t="b">
        <v>0</v>
      </c>
      <c r="N436">
        <v>2</v>
      </c>
      <c r="O436" s="7">
        <f>AVERAGE(N436,E436)</f>
        <v>63.5</v>
      </c>
      <c r="P436" t="b">
        <v>0</v>
      </c>
      <c r="R436" s="56">
        <f>E436/D436</f>
        <v>0.05</v>
      </c>
      <c r="S436" t="s">
        <v>8271</v>
      </c>
      <c r="T436" s="6" t="str">
        <f>LEFT(S:S,FIND("/",S:S)-1)</f>
        <v>theater</v>
      </c>
      <c r="U436" s="6" t="str">
        <f>RIGHT(S:S,FIND("/",S:S) - 2)</f>
        <v>/plays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44">
        <v>110000</v>
      </c>
      <c r="E437" s="44">
        <v>3</v>
      </c>
      <c r="F437" t="s">
        <v>8221</v>
      </c>
      <c r="G437" t="s">
        <v>8224</v>
      </c>
      <c r="H437" t="s">
        <v>8246</v>
      </c>
      <c r="I437">
        <v>1379094980</v>
      </c>
      <c r="J437" s="42">
        <f>(((I437/60)/60)/24)+DATE(1970,1,1)</f>
        <v>41530.747453703705</v>
      </c>
      <c r="K437">
        <v>1376502980</v>
      </c>
      <c r="L437" s="42">
        <f>(((K437/60)/60)/24)+DATE(1970,1,1)</f>
        <v>41500.747453703705</v>
      </c>
      <c r="M437" t="b">
        <v>0</v>
      </c>
      <c r="N437">
        <v>3</v>
      </c>
      <c r="O437" s="7">
        <f>AVERAGE(N437,E437)</f>
        <v>3</v>
      </c>
      <c r="P437" t="b">
        <v>0</v>
      </c>
      <c r="R437" s="56">
        <f>E437/D437</f>
        <v>2.7272727272727273E-5</v>
      </c>
      <c r="S437" t="s">
        <v>8270</v>
      </c>
      <c r="T437" s="6" t="str">
        <f>LEFT(S:S,FIND("/",S:S)-1)</f>
        <v>film &amp; video</v>
      </c>
      <c r="U437" s="6" t="str">
        <f>RIGHT(S:S,FIND("/",S:S) - 2)</f>
        <v>o/animation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44">
        <v>1000</v>
      </c>
      <c r="E438" s="44">
        <v>0</v>
      </c>
      <c r="F438" t="s">
        <v>8221</v>
      </c>
      <c r="G438" t="s">
        <v>8224</v>
      </c>
      <c r="H438" t="s">
        <v>8246</v>
      </c>
      <c r="I438">
        <v>1375260113</v>
      </c>
      <c r="J438" s="42">
        <f>(((I438/60)/60)/24)+DATE(1970,1,1)</f>
        <v>41486.36241898148</v>
      </c>
      <c r="K438">
        <v>1372668113</v>
      </c>
      <c r="L438" s="42">
        <f>(((K438/60)/60)/24)+DATE(1970,1,1)</f>
        <v>41456.36241898148</v>
      </c>
      <c r="M438" t="b">
        <v>0</v>
      </c>
      <c r="N438">
        <v>0</v>
      </c>
      <c r="O438" s="7">
        <f>AVERAGE(N438,E438)</f>
        <v>0</v>
      </c>
      <c r="P438" t="b">
        <v>0</v>
      </c>
      <c r="R438" s="56">
        <f>E438/D438</f>
        <v>0</v>
      </c>
      <c r="S438" t="s">
        <v>8303</v>
      </c>
      <c r="T438" s="6" t="str">
        <f>LEFT(S:S,FIND("/",S:S)-1)</f>
        <v>theater</v>
      </c>
      <c r="U438" s="6" t="str">
        <f>RIGHT(S:S,FIND("/",S:S) - 2)</f>
        <v>spaces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44">
        <v>7000</v>
      </c>
      <c r="E439" s="44">
        <v>0</v>
      </c>
      <c r="F439" t="s">
        <v>8221</v>
      </c>
      <c r="G439" t="s">
        <v>8229</v>
      </c>
      <c r="H439" t="s">
        <v>8251</v>
      </c>
      <c r="I439">
        <v>1475912326</v>
      </c>
      <c r="J439" s="42">
        <f>(((I439/60)/60)/24)+DATE(1970,1,1)</f>
        <v>42651.31858796296</v>
      </c>
      <c r="K439">
        <v>1470728326</v>
      </c>
      <c r="L439" s="42">
        <f>(((K439/60)/60)/24)+DATE(1970,1,1)</f>
        <v>42591.31858796296</v>
      </c>
      <c r="M439" t="b">
        <v>0</v>
      </c>
      <c r="N439">
        <v>0</v>
      </c>
      <c r="O439" s="7">
        <f>AVERAGE(N439,E439)</f>
        <v>0</v>
      </c>
      <c r="P439" t="b">
        <v>0</v>
      </c>
      <c r="R439" s="56">
        <f>E439/D439</f>
        <v>0</v>
      </c>
      <c r="S439" t="s">
        <v>8271</v>
      </c>
      <c r="T439" s="6" t="str">
        <f>LEFT(S:S,FIND("/",S:S)-1)</f>
        <v>theater</v>
      </c>
      <c r="U439" s="6" t="str">
        <f>RIGHT(S:S,FIND("/",S:S) - 2)</f>
        <v>/plays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44">
        <v>20000</v>
      </c>
      <c r="E440" s="44">
        <v>1876</v>
      </c>
      <c r="F440" t="s">
        <v>8221</v>
      </c>
      <c r="G440" t="s">
        <v>8224</v>
      </c>
      <c r="H440" t="s">
        <v>8246</v>
      </c>
      <c r="I440">
        <v>1447830958</v>
      </c>
      <c r="J440" s="42">
        <f>(((I440/60)/60)/24)+DATE(1970,1,1)</f>
        <v>42326.302754629629</v>
      </c>
      <c r="K440">
        <v>1445235358</v>
      </c>
      <c r="L440" s="42">
        <f>(((K440/60)/60)/24)+DATE(1970,1,1)</f>
        <v>42296.261087962965</v>
      </c>
      <c r="M440" t="b">
        <v>0</v>
      </c>
      <c r="N440">
        <v>11</v>
      </c>
      <c r="O440" s="7">
        <f>AVERAGE(N440,E440)</f>
        <v>943.5</v>
      </c>
      <c r="P440" t="b">
        <v>0</v>
      </c>
      <c r="R440" s="56">
        <f>E440/D440</f>
        <v>9.3799999999999994E-2</v>
      </c>
      <c r="S440" t="s">
        <v>8279</v>
      </c>
      <c r="T440" s="6" t="str">
        <f>LEFT(S:S,FIND("/",S:S)-1)</f>
        <v>music</v>
      </c>
      <c r="U440" s="6" t="str">
        <f>RIGHT(S:S,FIND("/",S:S) - 2)</f>
        <v>rock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44">
        <v>450</v>
      </c>
      <c r="E441" s="44">
        <v>0</v>
      </c>
      <c r="F441" t="s">
        <v>8221</v>
      </c>
      <c r="G441" t="s">
        <v>8224</v>
      </c>
      <c r="H441" t="s">
        <v>8246</v>
      </c>
      <c r="I441">
        <v>1413569818</v>
      </c>
      <c r="J441" s="42">
        <f>(((I441/60)/60)/24)+DATE(1970,1,1)</f>
        <v>41929.761782407404</v>
      </c>
      <c r="K441">
        <v>1412705818</v>
      </c>
      <c r="L441" s="42">
        <f>(((K441/60)/60)/24)+DATE(1970,1,1)</f>
        <v>41919.761782407404</v>
      </c>
      <c r="M441" t="b">
        <v>0</v>
      </c>
      <c r="N441">
        <v>0</v>
      </c>
      <c r="O441" s="7">
        <f>AVERAGE(N441,E441)</f>
        <v>0</v>
      </c>
      <c r="P441" t="b">
        <v>0</v>
      </c>
      <c r="R441" s="56">
        <f>E441/D441</f>
        <v>0</v>
      </c>
      <c r="S441" t="s">
        <v>8272</v>
      </c>
      <c r="T441" s="6" t="str">
        <f>LEFT(S:S,FIND("/",S:S)-1)</f>
        <v>technology</v>
      </c>
      <c r="U441" s="6" t="str">
        <f>RIGHT(S:S,FIND("/",S:S) - 2)</f>
        <v>ology/web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44">
        <v>5000</v>
      </c>
      <c r="E442" s="44">
        <v>5</v>
      </c>
      <c r="F442" t="s">
        <v>8221</v>
      </c>
      <c r="G442" t="s">
        <v>8224</v>
      </c>
      <c r="H442" t="s">
        <v>8246</v>
      </c>
      <c r="I442">
        <v>1458859153</v>
      </c>
      <c r="J442" s="42">
        <f>(((I442/60)/60)/24)+DATE(1970,1,1)</f>
        <v>42453.943900462968</v>
      </c>
      <c r="K442">
        <v>1456270753</v>
      </c>
      <c r="L442" s="42">
        <f>(((K442/60)/60)/24)+DATE(1970,1,1)</f>
        <v>42423.985567129625</v>
      </c>
      <c r="M442" t="b">
        <v>0</v>
      </c>
      <c r="N442">
        <v>1</v>
      </c>
      <c r="O442" s="7">
        <f>AVERAGE(N442,E442)</f>
        <v>3</v>
      </c>
      <c r="P442" t="b">
        <v>0</v>
      </c>
      <c r="R442" s="56">
        <f>E442/D442</f>
        <v>1E-3</v>
      </c>
      <c r="S442" t="s">
        <v>8305</v>
      </c>
      <c r="T442" s="6" t="str">
        <f>LEFT(S:S,FIND("/",S:S)-1)</f>
        <v>theater</v>
      </c>
      <c r="U442" s="6" t="str">
        <f>RIGHT(S:S,FIND("/",S:S) - 2)</f>
        <v>usical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44">
        <v>400</v>
      </c>
      <c r="E443" s="44">
        <v>0</v>
      </c>
      <c r="F443" t="s">
        <v>8221</v>
      </c>
      <c r="G443" t="s">
        <v>8225</v>
      </c>
      <c r="H443" t="s">
        <v>8247</v>
      </c>
      <c r="I443">
        <v>1383418996</v>
      </c>
      <c r="J443" s="42">
        <f>(((I443/60)/60)/24)+DATE(1970,1,1)</f>
        <v>41580.793935185182</v>
      </c>
      <c r="K443">
        <v>1380826996</v>
      </c>
      <c r="L443" s="42">
        <f>(((K443/60)/60)/24)+DATE(1970,1,1)</f>
        <v>41550.793935185182</v>
      </c>
      <c r="M443" t="b">
        <v>0</v>
      </c>
      <c r="N443">
        <v>0</v>
      </c>
      <c r="O443" s="7">
        <f>AVERAGE(N443,E443)</f>
        <v>0</v>
      </c>
      <c r="P443" t="b">
        <v>0</v>
      </c>
      <c r="R443" s="56">
        <f>E443/D443</f>
        <v>0</v>
      </c>
      <c r="S443" t="s">
        <v>8282</v>
      </c>
      <c r="T443" s="6" t="str">
        <f>LEFT(S:S,FIND("/",S:S)-1)</f>
        <v>games</v>
      </c>
      <c r="U443" s="6" t="str">
        <f>RIGHT(S:S,FIND("/",S:S) - 2)</f>
        <v>ames</v>
      </c>
    </row>
    <row r="444" spans="1:21" x14ac:dyDescent="0.25">
      <c r="A444">
        <v>442</v>
      </c>
      <c r="B444" s="3" t="s">
        <v>443</v>
      </c>
      <c r="C444" s="3" t="s">
        <v>4552</v>
      </c>
      <c r="D444" s="44">
        <v>17000</v>
      </c>
      <c r="E444" s="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42">
        <f>(((I444/60)/60)/24)+DATE(1970,1,1)</f>
        <v>42054.888692129629</v>
      </c>
      <c r="K444">
        <v>1421788783</v>
      </c>
      <c r="L444" s="42">
        <f>(((K444/60)/60)/24)+DATE(1970,1,1)</f>
        <v>42024.888692129629</v>
      </c>
      <c r="M444" t="b">
        <v>0</v>
      </c>
      <c r="N444">
        <v>17</v>
      </c>
      <c r="O444" s="7">
        <f>AVERAGE(N444,E444)</f>
        <v>3354</v>
      </c>
      <c r="P444" t="b">
        <v>0</v>
      </c>
      <c r="R444" s="56">
        <f>E444/D444</f>
        <v>0.39358823529411763</v>
      </c>
      <c r="S444" t="s">
        <v>8272</v>
      </c>
      <c r="T444" s="6" t="str">
        <f>LEFT(S:S,FIND("/",S:S)-1)</f>
        <v>technology</v>
      </c>
      <c r="U444" s="6" t="str">
        <f>RIGHT(S:S,FIND("/",S:S) - 2)</f>
        <v>ology/web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44">
        <v>10000</v>
      </c>
      <c r="E445" s="44">
        <v>10</v>
      </c>
      <c r="F445" t="s">
        <v>8221</v>
      </c>
      <c r="G445" t="s">
        <v>8229</v>
      </c>
      <c r="H445" t="s">
        <v>8251</v>
      </c>
      <c r="I445">
        <v>1391991701</v>
      </c>
      <c r="J445" s="42">
        <f>(((I445/60)/60)/24)+DATE(1970,1,1)</f>
        <v>41680.015057870369</v>
      </c>
      <c r="K445">
        <v>1389399701</v>
      </c>
      <c r="L445" s="42">
        <f>(((K445/60)/60)/24)+DATE(1970,1,1)</f>
        <v>41650.015057870369</v>
      </c>
      <c r="M445" t="b">
        <v>0</v>
      </c>
      <c r="N445">
        <v>2</v>
      </c>
      <c r="O445" s="7">
        <f>AVERAGE(N445,E445)</f>
        <v>6</v>
      </c>
      <c r="P445" t="b">
        <v>0</v>
      </c>
      <c r="R445" s="56">
        <f>E445/D445</f>
        <v>1E-3</v>
      </c>
      <c r="S445" t="s">
        <v>8301</v>
      </c>
      <c r="T445" s="6" t="str">
        <f>LEFT(S:S,FIND("/",S:S)-1)</f>
        <v>technology</v>
      </c>
      <c r="U445" s="6" t="str">
        <f>RIGHT(S:S,FIND("/",S:S) - 2)</f>
        <v>ploration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44">
        <v>1000</v>
      </c>
      <c r="E446" s="44">
        <v>50</v>
      </c>
      <c r="F446" t="s">
        <v>8221</v>
      </c>
      <c r="G446" t="s">
        <v>8224</v>
      </c>
      <c r="H446" t="s">
        <v>8246</v>
      </c>
      <c r="I446">
        <v>1329342361</v>
      </c>
      <c r="J446" s="42">
        <f>(((I446/60)/60)/24)+DATE(1970,1,1)</f>
        <v>40954.906956018516</v>
      </c>
      <c r="K446">
        <v>1324158361</v>
      </c>
      <c r="L446" s="42">
        <f>(((K446/60)/60)/24)+DATE(1970,1,1)</f>
        <v>40894.906956018516</v>
      </c>
      <c r="M446" t="b">
        <v>0</v>
      </c>
      <c r="N446">
        <v>1</v>
      </c>
      <c r="O446" s="7">
        <f>AVERAGE(N446,E446)</f>
        <v>25.5</v>
      </c>
      <c r="P446" t="b">
        <v>0</v>
      </c>
      <c r="R446" s="56">
        <f>E446/D446</f>
        <v>0.05</v>
      </c>
      <c r="S446" t="s">
        <v>8271</v>
      </c>
      <c r="T446" s="6" t="str">
        <f>LEFT(S:S,FIND("/",S:S)-1)</f>
        <v>theater</v>
      </c>
      <c r="U446" s="6" t="str">
        <f>RIGHT(S:S,FIND("/",S:S) - 2)</f>
        <v>/plays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44">
        <v>60000</v>
      </c>
      <c r="E447" s="44">
        <v>2</v>
      </c>
      <c r="F447" t="s">
        <v>8221</v>
      </c>
      <c r="G447" t="s">
        <v>8224</v>
      </c>
      <c r="H447" t="s">
        <v>8246</v>
      </c>
      <c r="I447">
        <v>1432195375</v>
      </c>
      <c r="J447" s="42">
        <f>(((I447/60)/60)/24)+DATE(1970,1,1)</f>
        <v>42145.335358796292</v>
      </c>
      <c r="K447">
        <v>1430899375</v>
      </c>
      <c r="L447" s="42">
        <f>(((K447/60)/60)/24)+DATE(1970,1,1)</f>
        <v>42130.335358796292</v>
      </c>
      <c r="M447" t="b">
        <v>0</v>
      </c>
      <c r="N447">
        <v>2</v>
      </c>
      <c r="O447" s="7">
        <f>AVERAGE(N447,E447)</f>
        <v>2</v>
      </c>
      <c r="P447" t="b">
        <v>0</v>
      </c>
      <c r="R447" s="56">
        <f>E447/D447</f>
        <v>3.3333333333333335E-5</v>
      </c>
      <c r="S447" t="s">
        <v>8273</v>
      </c>
      <c r="T447" s="6" t="str">
        <f>LEFT(S:S,FIND("/",S:S)-1)</f>
        <v>technology</v>
      </c>
      <c r="U447" s="6" t="str">
        <f>RIGHT(S:S,FIND("/",S:S) - 2)</f>
        <v>wearables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44">
        <v>10500</v>
      </c>
      <c r="E448" s="44">
        <v>766</v>
      </c>
      <c r="F448" t="s">
        <v>8221</v>
      </c>
      <c r="G448" t="s">
        <v>8224</v>
      </c>
      <c r="H448" t="s">
        <v>8246</v>
      </c>
      <c r="I448">
        <v>1425434420</v>
      </c>
      <c r="J448" s="42">
        <f>(((I448/60)/60)/24)+DATE(1970,1,1)</f>
        <v>42067.083564814813</v>
      </c>
      <c r="K448">
        <v>1422842420</v>
      </c>
      <c r="L448" s="42">
        <f>(((K448/60)/60)/24)+DATE(1970,1,1)</f>
        <v>42037.083564814813</v>
      </c>
      <c r="M448" t="b">
        <v>0</v>
      </c>
      <c r="N448">
        <v>16</v>
      </c>
      <c r="O448" s="7">
        <f>AVERAGE(N448,E448)</f>
        <v>391</v>
      </c>
      <c r="P448" t="b">
        <v>0</v>
      </c>
      <c r="R448" s="56">
        <f>E448/D448</f>
        <v>7.2952380952380949E-2</v>
      </c>
      <c r="S448" t="s">
        <v>8271</v>
      </c>
      <c r="T448" s="6" t="str">
        <f>LEFT(S:S,FIND("/",S:S)-1)</f>
        <v>theater</v>
      </c>
      <c r="U448" s="6" t="str">
        <f>RIGHT(S:S,FIND("/",S:S) - 2)</f>
        <v>/plays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44">
        <v>30000</v>
      </c>
      <c r="E449" s="44">
        <v>5</v>
      </c>
      <c r="F449" t="s">
        <v>8221</v>
      </c>
      <c r="G449" t="s">
        <v>8225</v>
      </c>
      <c r="H449" t="s">
        <v>8247</v>
      </c>
      <c r="I449">
        <v>1364041163</v>
      </c>
      <c r="J449" s="42">
        <f>(((I449/60)/60)/24)+DATE(1970,1,1)</f>
        <v>41356.513460648144</v>
      </c>
      <c r="K449">
        <v>1361884763</v>
      </c>
      <c r="L449" s="42">
        <f>(((K449/60)/60)/24)+DATE(1970,1,1)</f>
        <v>41331.555127314816</v>
      </c>
      <c r="M449" t="b">
        <v>0</v>
      </c>
      <c r="N449">
        <v>1</v>
      </c>
      <c r="O449" s="7">
        <f>AVERAGE(N449,E449)</f>
        <v>3</v>
      </c>
      <c r="P449" t="b">
        <v>0</v>
      </c>
      <c r="R449" s="56">
        <f>E449/D449</f>
        <v>1.6666666666666666E-4</v>
      </c>
      <c r="S449" t="s">
        <v>8294</v>
      </c>
      <c r="T449" s="6" t="str">
        <f>LEFT(S:S,FIND("/",S:S)-1)</f>
        <v>technology</v>
      </c>
      <c r="U449" s="6" t="str">
        <f>RIGHT(S:S,FIND("/",S:S) - 2)</f>
        <v>y/gadgets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44">
        <v>2500</v>
      </c>
      <c r="E450" s="44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42">
        <f>(((I450/60)/60)/24)+DATE(1970,1,1)</f>
        <v>41773.758043981477</v>
      </c>
      <c r="K450">
        <v>1398363095</v>
      </c>
      <c r="L450" s="42">
        <f>(((K450/60)/60)/24)+DATE(1970,1,1)</f>
        <v>41753.758043981477</v>
      </c>
      <c r="M450" t="b">
        <v>0</v>
      </c>
      <c r="N450">
        <v>4</v>
      </c>
      <c r="O450" s="7">
        <f>AVERAGE(N450,E450)</f>
        <v>43.005000000000003</v>
      </c>
      <c r="P450" t="b">
        <v>0</v>
      </c>
      <c r="R450" s="56">
        <f>E450/D450</f>
        <v>3.2804E-2</v>
      </c>
      <c r="S450" t="s">
        <v>8298</v>
      </c>
      <c r="T450" s="6" t="str">
        <f>LEFT(S:S,FIND("/",S:S)-1)</f>
        <v>food</v>
      </c>
      <c r="U450" s="6" t="str">
        <f>RIGHT(S:S,FIND("/",S:S) - 2)</f>
        <v>tch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44">
        <v>2000</v>
      </c>
      <c r="E451" s="44">
        <v>45</v>
      </c>
      <c r="F451" t="s">
        <v>8221</v>
      </c>
      <c r="G451" t="s">
        <v>8225</v>
      </c>
      <c r="H451" t="s">
        <v>8247</v>
      </c>
      <c r="I451">
        <v>1382017085</v>
      </c>
      <c r="J451" s="42">
        <f>(((I451/60)/60)/24)+DATE(1970,1,1)</f>
        <v>41564.568113425928</v>
      </c>
      <c r="K451">
        <v>1379425085</v>
      </c>
      <c r="L451" s="42">
        <f>(((K451/60)/60)/24)+DATE(1970,1,1)</f>
        <v>41534.568113425928</v>
      </c>
      <c r="M451" t="b">
        <v>0</v>
      </c>
      <c r="N451">
        <v>5</v>
      </c>
      <c r="O451" s="7">
        <f>AVERAGE(N451,E451)</f>
        <v>25</v>
      </c>
      <c r="P451" t="b">
        <v>0</v>
      </c>
      <c r="R451" s="56">
        <f>E451/D451</f>
        <v>2.2499999999999999E-2</v>
      </c>
      <c r="S451" t="s">
        <v>8269</v>
      </c>
      <c r="T451" s="6" t="str">
        <f>LEFT(S:S,FIND("/",S:S)-1)</f>
        <v>film &amp; video</v>
      </c>
      <c r="U451" s="6" t="str">
        <f>RIGHT(S:S,FIND("/",S:S) - 2)</f>
        <v>documentary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44">
        <v>50000</v>
      </c>
      <c r="E452" s="44">
        <v>396</v>
      </c>
      <c r="F452" t="s">
        <v>8221</v>
      </c>
      <c r="G452" t="s">
        <v>8224</v>
      </c>
      <c r="H452" t="s">
        <v>8246</v>
      </c>
      <c r="I452">
        <v>1392417800</v>
      </c>
      <c r="J452" s="42">
        <f>(((I452/60)/60)/24)+DATE(1970,1,1)</f>
        <v>41684.946759259255</v>
      </c>
      <c r="K452">
        <v>1389825800</v>
      </c>
      <c r="L452" s="42">
        <f>(((K452/60)/60)/24)+DATE(1970,1,1)</f>
        <v>41654.946759259255</v>
      </c>
      <c r="M452" t="b">
        <v>0</v>
      </c>
      <c r="N452">
        <v>7</v>
      </c>
      <c r="O452" s="7">
        <f>AVERAGE(N452,E452)</f>
        <v>201.5</v>
      </c>
      <c r="P452" t="b">
        <v>0</v>
      </c>
      <c r="R452" s="56">
        <f>E452/D452</f>
        <v>7.92E-3</v>
      </c>
      <c r="S452" t="s">
        <v>8282</v>
      </c>
      <c r="T452" s="6" t="str">
        <f>LEFT(S:S,FIND("/",S:S)-1)</f>
        <v>games</v>
      </c>
      <c r="U452" s="6" t="str">
        <f>RIGHT(S:S,FIND("/",S:S) - 2)</f>
        <v>ames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44">
        <v>20000</v>
      </c>
      <c r="E453" s="44">
        <v>0</v>
      </c>
      <c r="F453" t="s">
        <v>8221</v>
      </c>
      <c r="G453" t="s">
        <v>8224</v>
      </c>
      <c r="H453" t="s">
        <v>8246</v>
      </c>
      <c r="I453">
        <v>1390669791</v>
      </c>
      <c r="J453" s="42">
        <f>(((I453/60)/60)/24)+DATE(1970,1,1)</f>
        <v>41664.715173611112</v>
      </c>
      <c r="K453">
        <v>1388077791</v>
      </c>
      <c r="L453" s="42">
        <f>(((K453/60)/60)/24)+DATE(1970,1,1)</f>
        <v>41634.715173611112</v>
      </c>
      <c r="M453" t="b">
        <v>0</v>
      </c>
      <c r="N453">
        <v>0</v>
      </c>
      <c r="O453" s="7">
        <f>AVERAGE(N453,E453)</f>
        <v>0</v>
      </c>
      <c r="P453" t="b">
        <v>0</v>
      </c>
      <c r="R453" s="56">
        <f>E453/D453</f>
        <v>0</v>
      </c>
      <c r="S453" t="s">
        <v>8303</v>
      </c>
      <c r="T453" s="6" t="str">
        <f>LEFT(S:S,FIND("/",S:S)-1)</f>
        <v>theater</v>
      </c>
      <c r="U453" s="6" t="str">
        <f>RIGHT(S:S,FIND("/",S:S) - 2)</f>
        <v>spaces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44">
        <v>750</v>
      </c>
      <c r="E454" s="44">
        <v>480</v>
      </c>
      <c r="F454" t="s">
        <v>8221</v>
      </c>
      <c r="G454" t="s">
        <v>8224</v>
      </c>
      <c r="H454" t="s">
        <v>8246</v>
      </c>
      <c r="I454">
        <v>1431536015</v>
      </c>
      <c r="J454" s="42">
        <f>(((I454/60)/60)/24)+DATE(1970,1,1)</f>
        <v>42137.703877314809</v>
      </c>
      <c r="K454">
        <v>1428944015</v>
      </c>
      <c r="L454" s="42">
        <f>(((K454/60)/60)/24)+DATE(1970,1,1)</f>
        <v>42107.703877314809</v>
      </c>
      <c r="M454" t="b">
        <v>0</v>
      </c>
      <c r="N454">
        <v>12</v>
      </c>
      <c r="O454" s="7">
        <f>AVERAGE(N454,E454)</f>
        <v>246</v>
      </c>
      <c r="P454" t="b">
        <v>0</v>
      </c>
      <c r="R454" s="56">
        <f>E454/D454</f>
        <v>0.64</v>
      </c>
      <c r="S454" t="s">
        <v>8305</v>
      </c>
      <c r="T454" s="6" t="str">
        <f>LEFT(S:S,FIND("/",S:S)-1)</f>
        <v>theater</v>
      </c>
      <c r="U454" s="6" t="str">
        <f>RIGHT(S:S,FIND("/",S:S) - 2)</f>
        <v>usical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44">
        <v>94875</v>
      </c>
      <c r="E455" s="44">
        <v>26</v>
      </c>
      <c r="F455" t="s">
        <v>8221</v>
      </c>
      <c r="G455" t="s">
        <v>8224</v>
      </c>
      <c r="H455" t="s">
        <v>8246</v>
      </c>
      <c r="I455">
        <v>1424375279</v>
      </c>
      <c r="J455" s="42">
        <f>(((I455/60)/60)/24)+DATE(1970,1,1)</f>
        <v>42054.824988425928</v>
      </c>
      <c r="K455">
        <v>1422992879</v>
      </c>
      <c r="L455" s="42">
        <f>(((K455/60)/60)/24)+DATE(1970,1,1)</f>
        <v>42038.824988425928</v>
      </c>
      <c r="M455" t="b">
        <v>0</v>
      </c>
      <c r="N455">
        <v>2</v>
      </c>
      <c r="O455" s="7">
        <f>AVERAGE(N455,E455)</f>
        <v>14</v>
      </c>
      <c r="P455" t="b">
        <v>0</v>
      </c>
      <c r="R455" s="56">
        <f>E455/D455</f>
        <v>2.740447957839262E-4</v>
      </c>
      <c r="S455" t="s">
        <v>8305</v>
      </c>
      <c r="T455" s="6" t="str">
        <f>LEFT(S:S,FIND("/",S:S)-1)</f>
        <v>theater</v>
      </c>
      <c r="U455" s="6" t="str">
        <f>RIGHT(S:S,FIND("/",S:S) - 2)</f>
        <v>usical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44">
        <v>10000</v>
      </c>
      <c r="E456" s="44">
        <v>82</v>
      </c>
      <c r="F456" t="s">
        <v>8221</v>
      </c>
      <c r="G456" t="s">
        <v>8224</v>
      </c>
      <c r="H456" t="s">
        <v>8246</v>
      </c>
      <c r="I456">
        <v>1417007640</v>
      </c>
      <c r="J456" s="42">
        <f>(((I456/60)/60)/24)+DATE(1970,1,1)</f>
        <v>41969.551388888889</v>
      </c>
      <c r="K456">
        <v>1414343571</v>
      </c>
      <c r="L456" s="42">
        <f>(((K456/60)/60)/24)+DATE(1970,1,1)</f>
        <v>41938.717256944445</v>
      </c>
      <c r="M456" t="b">
        <v>0</v>
      </c>
      <c r="N456">
        <v>5</v>
      </c>
      <c r="O456" s="7">
        <f>AVERAGE(N456,E456)</f>
        <v>43.5</v>
      </c>
      <c r="P456" t="b">
        <v>0</v>
      </c>
      <c r="R456" s="56">
        <f>E456/D456</f>
        <v>8.2000000000000007E-3</v>
      </c>
      <c r="S456" t="s">
        <v>8270</v>
      </c>
      <c r="T456" s="6" t="str">
        <f>LEFT(S:S,FIND("/",S:S)-1)</f>
        <v>film &amp; video</v>
      </c>
      <c r="U456" s="6" t="str">
        <f>RIGHT(S:S,FIND("/",S:S) - 2)</f>
        <v>o/animation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44">
        <v>65000</v>
      </c>
      <c r="E457" s="44">
        <v>45</v>
      </c>
      <c r="F457" t="s">
        <v>8221</v>
      </c>
      <c r="G457" t="s">
        <v>8224</v>
      </c>
      <c r="H457" t="s">
        <v>8246</v>
      </c>
      <c r="I457">
        <v>1334622660</v>
      </c>
      <c r="J457" s="42">
        <f>(((I457/60)/60)/24)+DATE(1970,1,1)</f>
        <v>41016.021527777775</v>
      </c>
      <c r="K457">
        <v>1330733022</v>
      </c>
      <c r="L457" s="42">
        <f>(((K457/60)/60)/24)+DATE(1970,1,1)</f>
        <v>40971.002569444441</v>
      </c>
      <c r="M457" t="b">
        <v>0</v>
      </c>
      <c r="N457">
        <v>2</v>
      </c>
      <c r="O457" s="7">
        <f>AVERAGE(N457,E457)</f>
        <v>23.5</v>
      </c>
      <c r="P457" t="b">
        <v>0</v>
      </c>
      <c r="R457" s="56">
        <f>E457/D457</f>
        <v>6.9230769230769226E-4</v>
      </c>
      <c r="S457" t="s">
        <v>8271</v>
      </c>
      <c r="T457" s="6" t="str">
        <f>LEFT(S:S,FIND("/",S:S)-1)</f>
        <v>theater</v>
      </c>
      <c r="U457" s="6" t="str">
        <f>RIGHT(S:S,FIND("/",S:S) - 2)</f>
        <v>/plays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44">
        <v>8888</v>
      </c>
      <c r="E458" s="44">
        <v>61</v>
      </c>
      <c r="F458" t="s">
        <v>8221</v>
      </c>
      <c r="G458" t="s">
        <v>8224</v>
      </c>
      <c r="H458" t="s">
        <v>8246</v>
      </c>
      <c r="I458">
        <v>1382414340</v>
      </c>
      <c r="J458" s="42">
        <f>(((I458/60)/60)/24)+DATE(1970,1,1)</f>
        <v>41569.165972222225</v>
      </c>
      <c r="K458">
        <v>1380559201</v>
      </c>
      <c r="L458" s="42">
        <f>(((K458/60)/60)/24)+DATE(1970,1,1)</f>
        <v>41547.694456018515</v>
      </c>
      <c r="M458" t="b">
        <v>0</v>
      </c>
      <c r="N458">
        <v>3</v>
      </c>
      <c r="O458" s="7">
        <f>AVERAGE(N458,E458)</f>
        <v>32</v>
      </c>
      <c r="P458" t="b">
        <v>0</v>
      </c>
      <c r="R458" s="56">
        <f>E458/D458</f>
        <v>6.8631863186318634E-3</v>
      </c>
      <c r="S458" t="s">
        <v>8276</v>
      </c>
      <c r="T458" s="6" t="str">
        <f>LEFT(S:S,FIND("/",S:S)-1)</f>
        <v>music</v>
      </c>
      <c r="U458" s="6" t="str">
        <f>RIGHT(S:S,FIND("/",S:S) - 2)</f>
        <v>rock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44">
        <v>20000</v>
      </c>
      <c r="E459" s="44">
        <v>0</v>
      </c>
      <c r="F459" t="s">
        <v>8221</v>
      </c>
      <c r="G459" t="s">
        <v>8229</v>
      </c>
      <c r="H459" t="s">
        <v>8251</v>
      </c>
      <c r="I459">
        <v>1408213512</v>
      </c>
      <c r="J459" s="42">
        <f>(((I459/60)/60)/24)+DATE(1970,1,1)</f>
        <v>41867.767500000002</v>
      </c>
      <c r="K459">
        <v>1405621512</v>
      </c>
      <c r="L459" s="42">
        <f>(((K459/60)/60)/24)+DATE(1970,1,1)</f>
        <v>41837.767500000002</v>
      </c>
      <c r="M459" t="b">
        <v>0</v>
      </c>
      <c r="N459">
        <v>0</v>
      </c>
      <c r="O459" s="7">
        <f>AVERAGE(N459,E459)</f>
        <v>0</v>
      </c>
      <c r="P459" t="b">
        <v>0</v>
      </c>
      <c r="R459" s="56">
        <f>E459/D459</f>
        <v>0</v>
      </c>
      <c r="S459" t="s">
        <v>8287</v>
      </c>
      <c r="T459" s="6" t="str">
        <f>LEFT(S:S,FIND("/",S:S)-1)</f>
        <v>publishing</v>
      </c>
      <c r="U459" s="6" t="str">
        <f>RIGHT(S:S,FIND("/",S:S) - 2)</f>
        <v>nslations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44">
        <v>10000</v>
      </c>
      <c r="E460" s="44">
        <v>821</v>
      </c>
      <c r="F460" t="s">
        <v>8221</v>
      </c>
      <c r="G460" t="s">
        <v>8225</v>
      </c>
      <c r="H460" t="s">
        <v>8247</v>
      </c>
      <c r="I460">
        <v>1368550060</v>
      </c>
      <c r="J460" s="42">
        <f>(((I460/60)/60)/24)+DATE(1970,1,1)</f>
        <v>41408.69976851852</v>
      </c>
      <c r="K460">
        <v>1365958060</v>
      </c>
      <c r="L460" s="42">
        <f>(((K460/60)/60)/24)+DATE(1970,1,1)</f>
        <v>41378.69976851852</v>
      </c>
      <c r="M460" t="b">
        <v>0</v>
      </c>
      <c r="N460">
        <v>49</v>
      </c>
      <c r="O460" s="7">
        <f>AVERAGE(N460,E460)</f>
        <v>435</v>
      </c>
      <c r="P460" t="b">
        <v>0</v>
      </c>
      <c r="R460" s="56">
        <f>E460/D460</f>
        <v>8.2100000000000006E-2</v>
      </c>
      <c r="S460" t="s">
        <v>8271</v>
      </c>
      <c r="T460" s="6" t="str">
        <f>LEFT(S:S,FIND("/",S:S)-1)</f>
        <v>theater</v>
      </c>
      <c r="U460" s="6" t="str">
        <f>RIGHT(S:S,FIND("/",S:S) - 2)</f>
        <v>/plays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44">
        <v>39000</v>
      </c>
      <c r="E461" s="44">
        <v>25</v>
      </c>
      <c r="F461" t="s">
        <v>8221</v>
      </c>
      <c r="G461" t="s">
        <v>8224</v>
      </c>
      <c r="H461" t="s">
        <v>8246</v>
      </c>
      <c r="I461">
        <v>1321201327</v>
      </c>
      <c r="J461" s="42">
        <f>(((I461/60)/60)/24)+DATE(1970,1,1)</f>
        <v>40860.682025462964</v>
      </c>
      <c r="K461">
        <v>1316013727</v>
      </c>
      <c r="L461" s="42">
        <f>(((K461/60)/60)/24)+DATE(1970,1,1)</f>
        <v>40800.6403587963</v>
      </c>
      <c r="M461" t="b">
        <v>0</v>
      </c>
      <c r="N461">
        <v>1</v>
      </c>
      <c r="O461" s="7">
        <f>AVERAGE(N461,E461)</f>
        <v>13</v>
      </c>
      <c r="P461" t="b">
        <v>0</v>
      </c>
      <c r="R461" s="56">
        <f>E461/D461</f>
        <v>6.4102564102564103E-4</v>
      </c>
      <c r="S461" t="s">
        <v>8271</v>
      </c>
      <c r="T461" s="6" t="str">
        <f>LEFT(S:S,FIND("/",S:S)-1)</f>
        <v>theater</v>
      </c>
      <c r="U461" s="6" t="str">
        <f>RIGHT(S:S,FIND("/",S:S) - 2)</f>
        <v>/plays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44">
        <v>8500</v>
      </c>
      <c r="E462" s="44">
        <v>25</v>
      </c>
      <c r="F462" t="s">
        <v>8221</v>
      </c>
      <c r="G462" t="s">
        <v>8224</v>
      </c>
      <c r="H462" t="s">
        <v>8246</v>
      </c>
      <c r="I462">
        <v>1401595200</v>
      </c>
      <c r="J462" s="42">
        <f>(((I462/60)/60)/24)+DATE(1970,1,1)</f>
        <v>41791.166666666664</v>
      </c>
      <c r="K462">
        <v>1398862875</v>
      </c>
      <c r="L462" s="42">
        <f>(((K462/60)/60)/24)+DATE(1970,1,1)</f>
        <v>41759.542534722219</v>
      </c>
      <c r="M462" t="b">
        <v>0</v>
      </c>
      <c r="N462">
        <v>2</v>
      </c>
      <c r="O462" s="7">
        <f>AVERAGE(N462,E462)</f>
        <v>13.5</v>
      </c>
      <c r="P462" t="b">
        <v>0</v>
      </c>
      <c r="R462" s="56">
        <f>E462/D462</f>
        <v>2.9411764705882353E-3</v>
      </c>
      <c r="S462" t="s">
        <v>8305</v>
      </c>
      <c r="T462" s="6" t="str">
        <f>LEFT(S:S,FIND("/",S:S)-1)</f>
        <v>theater</v>
      </c>
      <c r="U462" s="6" t="str">
        <f>RIGHT(S:S,FIND("/",S:S) - 2)</f>
        <v>usical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44">
        <v>550</v>
      </c>
      <c r="E463" s="44">
        <v>0</v>
      </c>
      <c r="F463" t="s">
        <v>8221</v>
      </c>
      <c r="G463" t="s">
        <v>8225</v>
      </c>
      <c r="H463" t="s">
        <v>8247</v>
      </c>
      <c r="I463">
        <v>1370204367</v>
      </c>
      <c r="J463" s="42">
        <f>(((I463/60)/60)/24)+DATE(1970,1,1)</f>
        <v>41427.84684027778</v>
      </c>
      <c r="K463">
        <v>1368476367</v>
      </c>
      <c r="L463" s="42">
        <f>(((K463/60)/60)/24)+DATE(1970,1,1)</f>
        <v>41407.84684027778</v>
      </c>
      <c r="M463" t="b">
        <v>0</v>
      </c>
      <c r="N463">
        <v>0</v>
      </c>
      <c r="O463" s="7">
        <f>AVERAGE(N463,E463)</f>
        <v>0</v>
      </c>
      <c r="P463" t="b">
        <v>0</v>
      </c>
      <c r="R463" s="56">
        <f>E463/D463</f>
        <v>0</v>
      </c>
      <c r="S463" t="s">
        <v>8298</v>
      </c>
      <c r="T463" s="6" t="str">
        <f>LEFT(S:S,FIND("/",S:S)-1)</f>
        <v>food</v>
      </c>
      <c r="U463" s="6" t="str">
        <f>RIGHT(S:S,FIND("/",S:S) - 2)</f>
        <v>tch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44">
        <v>100000</v>
      </c>
      <c r="E464" s="44">
        <v>0</v>
      </c>
      <c r="F464" t="s">
        <v>8221</v>
      </c>
      <c r="G464" t="s">
        <v>8224</v>
      </c>
      <c r="H464" t="s">
        <v>8246</v>
      </c>
      <c r="I464">
        <v>1312945341</v>
      </c>
      <c r="J464" s="42">
        <f>(((I464/60)/60)/24)+DATE(1970,1,1)</f>
        <v>40765.126631944448</v>
      </c>
      <c r="K464">
        <v>1307761341</v>
      </c>
      <c r="L464" s="42">
        <f>(((K464/60)/60)/24)+DATE(1970,1,1)</f>
        <v>40705.126631944448</v>
      </c>
      <c r="M464" t="b">
        <v>0</v>
      </c>
      <c r="N464">
        <v>0</v>
      </c>
      <c r="O464" s="7">
        <f>AVERAGE(N464,E464)</f>
        <v>0</v>
      </c>
      <c r="P464" t="b">
        <v>0</v>
      </c>
      <c r="R464" s="56">
        <f>E464/D464</f>
        <v>0</v>
      </c>
      <c r="S464" t="s">
        <v>8279</v>
      </c>
      <c r="T464" s="6" t="str">
        <f>LEFT(S:S,FIND("/",S:S)-1)</f>
        <v>music</v>
      </c>
      <c r="U464" s="6" t="str">
        <f>RIGHT(S:S,FIND("/",S:S) - 2)</f>
        <v>rock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44">
        <v>55000</v>
      </c>
      <c r="E465" s="44">
        <v>1250</v>
      </c>
      <c r="F465" t="s">
        <v>8221</v>
      </c>
      <c r="G465" t="s">
        <v>8224</v>
      </c>
      <c r="H465" t="s">
        <v>8246</v>
      </c>
      <c r="I465">
        <v>1316883753</v>
      </c>
      <c r="J465" s="42">
        <f>(((I465/60)/60)/24)+DATE(1970,1,1)</f>
        <v>40810.710104166668</v>
      </c>
      <c r="K465">
        <v>1311699753</v>
      </c>
      <c r="L465" s="42">
        <f>(((K465/60)/60)/24)+DATE(1970,1,1)</f>
        <v>40750.710104166668</v>
      </c>
      <c r="M465" t="b">
        <v>0</v>
      </c>
      <c r="N465">
        <v>11</v>
      </c>
      <c r="O465" s="7">
        <f>AVERAGE(N465,E465)</f>
        <v>630.5</v>
      </c>
      <c r="P465" t="b">
        <v>0</v>
      </c>
      <c r="R465" s="56">
        <f>E465/D465</f>
        <v>2.2727272727272728E-2</v>
      </c>
      <c r="S465" t="s">
        <v>8271</v>
      </c>
      <c r="T465" s="6" t="str">
        <f>LEFT(S:S,FIND("/",S:S)-1)</f>
        <v>theater</v>
      </c>
      <c r="U465" s="6" t="str">
        <f>RIGHT(S:S,FIND("/",S:S) - 2)</f>
        <v>/plays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44">
        <v>1010</v>
      </c>
      <c r="E466" s="44">
        <v>1</v>
      </c>
      <c r="F466" t="s">
        <v>8221</v>
      </c>
      <c r="G466" t="s">
        <v>8236</v>
      </c>
      <c r="H466" t="s">
        <v>8249</v>
      </c>
      <c r="I466">
        <v>1463602935</v>
      </c>
      <c r="J466" s="42">
        <f>(((I466/60)/60)/24)+DATE(1970,1,1)</f>
        <v>42508.848784722228</v>
      </c>
      <c r="K466">
        <v>1461874935</v>
      </c>
      <c r="L466" s="42">
        <f>(((K466/60)/60)/24)+DATE(1970,1,1)</f>
        <v>42488.848784722228</v>
      </c>
      <c r="M466" t="b">
        <v>0</v>
      </c>
      <c r="N466">
        <v>1</v>
      </c>
      <c r="O466" s="7">
        <f>AVERAGE(N466,E466)</f>
        <v>1</v>
      </c>
      <c r="P466" t="b">
        <v>0</v>
      </c>
      <c r="R466" s="56">
        <f>E466/D466</f>
        <v>9.9009900990099011E-4</v>
      </c>
      <c r="S466" t="s">
        <v>8271</v>
      </c>
      <c r="T466" s="6" t="str">
        <f>LEFT(S:S,FIND("/",S:S)-1)</f>
        <v>theater</v>
      </c>
      <c r="U466" s="6" t="str">
        <f>RIGHT(S:S,FIND("/",S:S) - 2)</f>
        <v>/plays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44">
        <v>512</v>
      </c>
      <c r="E467" s="44">
        <v>138</v>
      </c>
      <c r="F467" t="s">
        <v>8221</v>
      </c>
      <c r="G467" t="s">
        <v>8224</v>
      </c>
      <c r="H467" t="s">
        <v>8246</v>
      </c>
      <c r="I467">
        <v>1403837574</v>
      </c>
      <c r="J467" s="42">
        <f>(((I467/60)/60)/24)+DATE(1970,1,1)</f>
        <v>41817.120069444441</v>
      </c>
      <c r="K467">
        <v>1402455174</v>
      </c>
      <c r="L467" s="42">
        <f>(((K467/60)/60)/24)+DATE(1970,1,1)</f>
        <v>41801.120069444441</v>
      </c>
      <c r="M467" t="b">
        <v>0</v>
      </c>
      <c r="N467">
        <v>8</v>
      </c>
      <c r="O467" s="7">
        <f>AVERAGE(N467,E467)</f>
        <v>73</v>
      </c>
      <c r="P467" t="b">
        <v>0</v>
      </c>
      <c r="R467" s="56">
        <f>E467/D467</f>
        <v>0.26953125</v>
      </c>
      <c r="S467" t="s">
        <v>8270</v>
      </c>
      <c r="T467" s="6" t="str">
        <f>LEFT(S:S,FIND("/",S:S)-1)</f>
        <v>film &amp; video</v>
      </c>
      <c r="U467" s="6" t="str">
        <f>RIGHT(S:S,FIND("/",S:S) - 2)</f>
        <v>o/animation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44">
        <v>10000</v>
      </c>
      <c r="E468" s="44">
        <v>76</v>
      </c>
      <c r="F468" t="s">
        <v>8221</v>
      </c>
      <c r="G468" t="s">
        <v>8224</v>
      </c>
      <c r="H468" t="s">
        <v>8246</v>
      </c>
      <c r="I468">
        <v>1347057464</v>
      </c>
      <c r="J468" s="42">
        <f>(((I468/60)/60)/24)+DATE(1970,1,1)</f>
        <v>41159.942870370374</v>
      </c>
      <c r="K468">
        <v>1344465464</v>
      </c>
      <c r="L468" s="42">
        <f>(((K468/60)/60)/24)+DATE(1970,1,1)</f>
        <v>41129.942870370374</v>
      </c>
      <c r="M468" t="b">
        <v>0</v>
      </c>
      <c r="N468">
        <v>5</v>
      </c>
      <c r="O468" s="7">
        <f>AVERAGE(N468,E468)</f>
        <v>40.5</v>
      </c>
      <c r="P468" t="b">
        <v>0</v>
      </c>
      <c r="R468" s="56">
        <f>E468/D468</f>
        <v>7.6E-3</v>
      </c>
      <c r="S468" t="s">
        <v>8269</v>
      </c>
      <c r="T468" s="6" t="str">
        <f>LEFT(S:S,FIND("/",S:S)-1)</f>
        <v>film &amp; video</v>
      </c>
      <c r="U468" s="6" t="str">
        <f>RIGHT(S:S,FIND("/",S:S) - 2)</f>
        <v>documentary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44">
        <v>20000</v>
      </c>
      <c r="E469" s="44">
        <v>4315</v>
      </c>
      <c r="F469" t="s">
        <v>8221</v>
      </c>
      <c r="G469" t="s">
        <v>8224</v>
      </c>
      <c r="H469" t="s">
        <v>8246</v>
      </c>
      <c r="I469">
        <v>1348849134</v>
      </c>
      <c r="J469" s="42">
        <f>(((I469/60)/60)/24)+DATE(1970,1,1)</f>
        <v>41180.679791666669</v>
      </c>
      <c r="K469">
        <v>1344961134</v>
      </c>
      <c r="L469" s="42">
        <f>(((K469/60)/60)/24)+DATE(1970,1,1)</f>
        <v>41135.679791666669</v>
      </c>
      <c r="M469" t="b">
        <v>0</v>
      </c>
      <c r="N469">
        <v>39</v>
      </c>
      <c r="O469" s="7">
        <f>AVERAGE(N469,E469)</f>
        <v>2177</v>
      </c>
      <c r="P469" t="b">
        <v>0</v>
      </c>
      <c r="R469" s="56">
        <f>E469/D469</f>
        <v>0.21575</v>
      </c>
      <c r="S469" t="s">
        <v>8268</v>
      </c>
      <c r="T469" s="6" t="str">
        <f>LEFT(S:S,FIND("/",S:S)-1)</f>
        <v>film &amp; video</v>
      </c>
      <c r="U469" s="6" t="str">
        <f>RIGHT(S:S,FIND("/",S:S) - 2)</f>
        <v>video/drama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44">
        <v>7500</v>
      </c>
      <c r="E470" s="44">
        <v>0</v>
      </c>
      <c r="F470" t="s">
        <v>8221</v>
      </c>
      <c r="G470" t="s">
        <v>8224</v>
      </c>
      <c r="H470" t="s">
        <v>8246</v>
      </c>
      <c r="I470">
        <v>1341978665</v>
      </c>
      <c r="J470" s="42">
        <f>(((I470/60)/60)/24)+DATE(1970,1,1)</f>
        <v>41101.160474537035</v>
      </c>
      <c r="K470">
        <v>1336795283</v>
      </c>
      <c r="L470" s="42">
        <f>(((K470/60)/60)/24)+DATE(1970,1,1)</f>
        <v>41041.167627314811</v>
      </c>
      <c r="M470" t="b">
        <v>0</v>
      </c>
      <c r="N470">
        <v>0</v>
      </c>
      <c r="O470" s="7">
        <f>AVERAGE(N470,E470)</f>
        <v>0</v>
      </c>
      <c r="P470" t="b">
        <v>0</v>
      </c>
      <c r="R470" s="56">
        <f>E470/D470</f>
        <v>0</v>
      </c>
      <c r="S470" t="s">
        <v>8279</v>
      </c>
      <c r="T470" s="6" t="str">
        <f>LEFT(S:S,FIND("/",S:S)-1)</f>
        <v>music</v>
      </c>
      <c r="U470" s="6" t="str">
        <f>RIGHT(S:S,FIND("/",S:S) - 2)</f>
        <v>rock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44">
        <v>6000</v>
      </c>
      <c r="E471" s="44">
        <v>0</v>
      </c>
      <c r="F471" t="s">
        <v>8221</v>
      </c>
      <c r="G471" t="s">
        <v>8225</v>
      </c>
      <c r="H471" t="s">
        <v>8247</v>
      </c>
      <c r="I471">
        <v>1409960724</v>
      </c>
      <c r="J471" s="42">
        <f>(((I471/60)/60)/24)+DATE(1970,1,1)</f>
        <v>41887.989861111113</v>
      </c>
      <c r="K471">
        <v>1404776724</v>
      </c>
      <c r="L471" s="42">
        <f>(((K471/60)/60)/24)+DATE(1970,1,1)</f>
        <v>41827.989861111113</v>
      </c>
      <c r="M471" t="b">
        <v>0</v>
      </c>
      <c r="N471">
        <v>0</v>
      </c>
      <c r="O471" s="7">
        <f>AVERAGE(N471,E471)</f>
        <v>0</v>
      </c>
      <c r="P471" t="b">
        <v>0</v>
      </c>
      <c r="R471" s="56">
        <f>E471/D471</f>
        <v>0</v>
      </c>
      <c r="S471" t="s">
        <v>8295</v>
      </c>
      <c r="T471" s="6" t="str">
        <f>LEFT(S:S,FIND("/",S:S)-1)</f>
        <v>technology</v>
      </c>
      <c r="U471" s="6" t="str">
        <f>RIGHT(S:S,FIND("/",S:S) - 2)</f>
        <v>/hardware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44">
        <v>5000</v>
      </c>
      <c r="E472" s="44">
        <v>51</v>
      </c>
      <c r="F472" t="s">
        <v>8221</v>
      </c>
      <c r="G472" t="s">
        <v>8224</v>
      </c>
      <c r="H472" t="s">
        <v>8246</v>
      </c>
      <c r="I472">
        <v>1389844800</v>
      </c>
      <c r="J472" s="42">
        <f>(((I472/60)/60)/24)+DATE(1970,1,1)</f>
        <v>41655.166666666664</v>
      </c>
      <c r="K472">
        <v>1385524889</v>
      </c>
      <c r="L472" s="42">
        <f>(((K472/60)/60)/24)+DATE(1970,1,1)</f>
        <v>41605.167696759258</v>
      </c>
      <c r="M472" t="b">
        <v>0</v>
      </c>
      <c r="N472">
        <v>2</v>
      </c>
      <c r="O472" s="7">
        <f>AVERAGE(N472,E472)</f>
        <v>26.5</v>
      </c>
      <c r="P472" t="b">
        <v>0</v>
      </c>
      <c r="R472" s="56">
        <f>E472/D472</f>
        <v>1.0200000000000001E-2</v>
      </c>
      <c r="S472" t="s">
        <v>8271</v>
      </c>
      <c r="T472" s="6" t="str">
        <f>LEFT(S:S,FIND("/",S:S)-1)</f>
        <v>theater</v>
      </c>
      <c r="U472" s="6" t="str">
        <f>RIGHT(S:S,FIND("/",S:S) - 2)</f>
        <v>/plays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44">
        <v>55000</v>
      </c>
      <c r="E473" s="44">
        <v>6541</v>
      </c>
      <c r="F473" t="s">
        <v>8221</v>
      </c>
      <c r="G473" t="s">
        <v>8224</v>
      </c>
      <c r="H473" t="s">
        <v>8246</v>
      </c>
      <c r="I473">
        <v>1397924379</v>
      </c>
      <c r="J473" s="42">
        <f>(((I473/60)/60)/24)+DATE(1970,1,1)</f>
        <v>41748.680312500001</v>
      </c>
      <c r="K473">
        <v>1394039979</v>
      </c>
      <c r="L473" s="42">
        <f>(((K473/60)/60)/24)+DATE(1970,1,1)</f>
        <v>41703.721979166665</v>
      </c>
      <c r="M473" t="b">
        <v>0</v>
      </c>
      <c r="N473">
        <v>170</v>
      </c>
      <c r="O473" s="7">
        <f>AVERAGE(N473,E473)</f>
        <v>3355.5</v>
      </c>
      <c r="P473" t="b">
        <v>0</v>
      </c>
      <c r="R473" s="56">
        <f>E473/D473</f>
        <v>0.11892727272727273</v>
      </c>
      <c r="S473" t="s">
        <v>8303</v>
      </c>
      <c r="T473" s="6" t="str">
        <f>LEFT(S:S,FIND("/",S:S)-1)</f>
        <v>theater</v>
      </c>
      <c r="U473" s="6" t="str">
        <f>RIGHT(S:S,FIND("/",S:S) - 2)</f>
        <v>spaces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44">
        <v>800</v>
      </c>
      <c r="E474" s="44">
        <v>141</v>
      </c>
      <c r="F474" t="s">
        <v>8221</v>
      </c>
      <c r="G474" t="s">
        <v>8224</v>
      </c>
      <c r="H474" t="s">
        <v>8246</v>
      </c>
      <c r="I474">
        <v>1408831718</v>
      </c>
      <c r="J474" s="42">
        <f>(((I474/60)/60)/24)+DATE(1970,1,1)</f>
        <v>41874.922662037039</v>
      </c>
      <c r="K474">
        <v>1406239718</v>
      </c>
      <c r="L474" s="42">
        <f>(((K474/60)/60)/24)+DATE(1970,1,1)</f>
        <v>41844.922662037039</v>
      </c>
      <c r="M474" t="b">
        <v>0</v>
      </c>
      <c r="N474">
        <v>5</v>
      </c>
      <c r="O474" s="7">
        <f>AVERAGE(N474,E474)</f>
        <v>73</v>
      </c>
      <c r="P474" t="b">
        <v>0</v>
      </c>
      <c r="R474" s="56">
        <f>E474/D474</f>
        <v>0.17624999999999999</v>
      </c>
      <c r="S474" t="s">
        <v>8269</v>
      </c>
      <c r="T474" s="6" t="str">
        <f>LEFT(S:S,FIND("/",S:S)-1)</f>
        <v>film &amp; video</v>
      </c>
      <c r="U474" s="6" t="str">
        <f>RIGHT(S:S,FIND("/",S:S) - 2)</f>
        <v>documentary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44">
        <v>30000</v>
      </c>
      <c r="E475" s="44">
        <v>861</v>
      </c>
      <c r="F475" t="s">
        <v>8221</v>
      </c>
      <c r="G475" t="s">
        <v>8224</v>
      </c>
      <c r="H475" t="s">
        <v>8246</v>
      </c>
      <c r="I475">
        <v>1410972319</v>
      </c>
      <c r="J475" s="42">
        <f>(((I475/60)/60)/24)+DATE(1970,1,1)</f>
        <v>41899.698136574072</v>
      </c>
      <c r="K475">
        <v>1408380319</v>
      </c>
      <c r="L475" s="42">
        <f>(((K475/60)/60)/24)+DATE(1970,1,1)</f>
        <v>41869.698136574072</v>
      </c>
      <c r="M475" t="b">
        <v>0</v>
      </c>
      <c r="N475">
        <v>14</v>
      </c>
      <c r="O475" s="7">
        <f>AVERAGE(N475,E475)</f>
        <v>437.5</v>
      </c>
      <c r="P475" t="b">
        <v>0</v>
      </c>
      <c r="R475" s="56">
        <f>E475/D475</f>
        <v>2.87E-2</v>
      </c>
      <c r="S475" t="s">
        <v>8279</v>
      </c>
      <c r="T475" s="6" t="str">
        <f>LEFT(S:S,FIND("/",S:S)-1)</f>
        <v>music</v>
      </c>
      <c r="U475" s="6" t="str">
        <f>RIGHT(S:S,FIND("/",S:S) - 2)</f>
        <v>rock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44">
        <v>3300</v>
      </c>
      <c r="E476" s="44">
        <v>1</v>
      </c>
      <c r="F476" t="s">
        <v>8221</v>
      </c>
      <c r="G476" t="s">
        <v>8224</v>
      </c>
      <c r="H476" t="s">
        <v>8246</v>
      </c>
      <c r="I476">
        <v>1487318029</v>
      </c>
      <c r="J476" s="42">
        <f>(((I476/60)/60)/24)+DATE(1970,1,1)</f>
        <v>42783.329039351855</v>
      </c>
      <c r="K476">
        <v>1484726029</v>
      </c>
      <c r="L476" s="42">
        <f>(((K476/60)/60)/24)+DATE(1970,1,1)</f>
        <v>42753.329039351855</v>
      </c>
      <c r="M476" t="b">
        <v>0</v>
      </c>
      <c r="N476">
        <v>1</v>
      </c>
      <c r="O476" s="7">
        <f>AVERAGE(N476,E476)</f>
        <v>1</v>
      </c>
      <c r="P476" t="b">
        <v>0</v>
      </c>
      <c r="R476" s="56">
        <f>E476/D476</f>
        <v>3.0303030303030303E-4</v>
      </c>
      <c r="S476" t="s">
        <v>8276</v>
      </c>
      <c r="T476" s="6" t="str">
        <f>LEFT(S:S,FIND("/",S:S)-1)</f>
        <v>music</v>
      </c>
      <c r="U476" s="6" t="str">
        <f>RIGHT(S:S,FIND("/",S:S) - 2)</f>
        <v>rock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44">
        <v>2000</v>
      </c>
      <c r="E477" s="44">
        <v>0</v>
      </c>
      <c r="F477" t="s">
        <v>8221</v>
      </c>
      <c r="G477" t="s">
        <v>8224</v>
      </c>
      <c r="H477" t="s">
        <v>8246</v>
      </c>
      <c r="I477">
        <v>1430877843</v>
      </c>
      <c r="J477" s="42">
        <f>(((I477/60)/60)/24)+DATE(1970,1,1)</f>
        <v>42130.086145833338</v>
      </c>
      <c r="K477">
        <v>1428285843</v>
      </c>
      <c r="L477" s="42">
        <f>(((K477/60)/60)/24)+DATE(1970,1,1)</f>
        <v>42100.086145833338</v>
      </c>
      <c r="M477" t="b">
        <v>0</v>
      </c>
      <c r="N477">
        <v>0</v>
      </c>
      <c r="O477" s="7">
        <f>AVERAGE(N477,E477)</f>
        <v>0</v>
      </c>
      <c r="P477" t="b">
        <v>0</v>
      </c>
      <c r="R477" s="56">
        <f>E477/D477</f>
        <v>0</v>
      </c>
      <c r="S477" t="s">
        <v>8285</v>
      </c>
      <c r="T477" s="6" t="str">
        <f>LEFT(S:S,FIND("/",S:S)-1)</f>
        <v>photography</v>
      </c>
      <c r="U477" s="6" t="str">
        <f>RIGHT(S:S,FIND("/",S:S) - 2)</f>
        <v>photobooks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44">
        <v>220000</v>
      </c>
      <c r="E478" s="44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42">
        <f>(((I478/60)/60)/24)+DATE(1970,1,1)</f>
        <v>41793.165972222225</v>
      </c>
      <c r="K478">
        <v>1398727441</v>
      </c>
      <c r="L478" s="42">
        <f>(((K478/60)/60)/24)+DATE(1970,1,1)</f>
        <v>41757.975011574075</v>
      </c>
      <c r="M478" t="b">
        <v>0</v>
      </c>
      <c r="N478">
        <v>124</v>
      </c>
      <c r="O478" s="7">
        <f>AVERAGE(N478,E478)</f>
        <v>2515.2950000000001</v>
      </c>
      <c r="P478" t="b">
        <v>0</v>
      </c>
      <c r="R478" s="56">
        <f>E478/D478</f>
        <v>2.2302681818181819E-2</v>
      </c>
      <c r="S478" t="s">
        <v>8305</v>
      </c>
      <c r="T478" s="6" t="str">
        <f>LEFT(S:S,FIND("/",S:S)-1)</f>
        <v>theater</v>
      </c>
      <c r="U478" s="6" t="str">
        <f>RIGHT(S:S,FIND("/",S:S) - 2)</f>
        <v>usical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44">
        <v>1500</v>
      </c>
      <c r="E479" s="44">
        <v>0</v>
      </c>
      <c r="F479" t="s">
        <v>8221</v>
      </c>
      <c r="G479" t="s">
        <v>8224</v>
      </c>
      <c r="H479" t="s">
        <v>8246</v>
      </c>
      <c r="I479">
        <v>1337371334</v>
      </c>
      <c r="J479" s="42">
        <f>(((I479/60)/60)/24)+DATE(1970,1,1)</f>
        <v>41047.83488425926</v>
      </c>
      <c r="K479">
        <v>1332187334</v>
      </c>
      <c r="L479" s="42">
        <f>(((K479/60)/60)/24)+DATE(1970,1,1)</f>
        <v>40987.83488425926</v>
      </c>
      <c r="M479" t="b">
        <v>0</v>
      </c>
      <c r="N479">
        <v>0</v>
      </c>
      <c r="O479" s="7">
        <f>AVERAGE(N479,E479)</f>
        <v>0</v>
      </c>
      <c r="P479" t="b">
        <v>0</v>
      </c>
      <c r="R479" s="56">
        <f>E479/D479</f>
        <v>0</v>
      </c>
      <c r="S479" t="s">
        <v>8271</v>
      </c>
      <c r="T479" s="6" t="str">
        <f>LEFT(S:S,FIND("/",S:S)-1)</f>
        <v>theater</v>
      </c>
      <c r="U479" s="6" t="str">
        <f>RIGHT(S:S,FIND("/",S:S) - 2)</f>
        <v>/plays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44">
        <v>10000</v>
      </c>
      <c r="E480" s="44">
        <v>0</v>
      </c>
      <c r="F480" t="s">
        <v>8221</v>
      </c>
      <c r="G480" t="s">
        <v>8224</v>
      </c>
      <c r="H480" t="s">
        <v>8246</v>
      </c>
      <c r="I480">
        <v>1427921509</v>
      </c>
      <c r="J480" s="42">
        <f>(((I480/60)/60)/24)+DATE(1970,1,1)</f>
        <v>42095.869317129633</v>
      </c>
      <c r="K480">
        <v>1425333109</v>
      </c>
      <c r="L480" s="42">
        <f>(((K480/60)/60)/24)+DATE(1970,1,1)</f>
        <v>42065.910983796297</v>
      </c>
      <c r="M480" t="b">
        <v>0</v>
      </c>
      <c r="N480">
        <v>0</v>
      </c>
      <c r="O480" s="7">
        <f>AVERAGE(N480,E480)</f>
        <v>0</v>
      </c>
      <c r="P480" t="b">
        <v>0</v>
      </c>
      <c r="R480" s="56">
        <f>E480/D480</f>
        <v>0</v>
      </c>
      <c r="S480" t="s">
        <v>8276</v>
      </c>
      <c r="T480" s="6" t="str">
        <f>LEFT(S:S,FIND("/",S:S)-1)</f>
        <v>music</v>
      </c>
      <c r="U480" s="6" t="str">
        <f>RIGHT(S:S,FIND("/",S:S) - 2)</f>
        <v>rock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44">
        <v>15000</v>
      </c>
      <c r="E481" s="44">
        <v>4884</v>
      </c>
      <c r="F481" t="s">
        <v>8221</v>
      </c>
      <c r="G481" t="s">
        <v>8224</v>
      </c>
      <c r="H481" t="s">
        <v>8246</v>
      </c>
      <c r="I481">
        <v>1416566835</v>
      </c>
      <c r="J481" s="42">
        <f>(((I481/60)/60)/24)+DATE(1970,1,1)</f>
        <v>41964.449479166666</v>
      </c>
      <c r="K481">
        <v>1411379235</v>
      </c>
      <c r="L481" s="42">
        <f>(((K481/60)/60)/24)+DATE(1970,1,1)</f>
        <v>41904.407812500001</v>
      </c>
      <c r="M481" t="b">
        <v>0</v>
      </c>
      <c r="N481">
        <v>55</v>
      </c>
      <c r="O481" s="7">
        <f>AVERAGE(N481,E481)</f>
        <v>2469.5</v>
      </c>
      <c r="P481" t="b">
        <v>0</v>
      </c>
      <c r="R481" s="56">
        <f>E481/D481</f>
        <v>0.3256</v>
      </c>
      <c r="S481" t="s">
        <v>8266</v>
      </c>
      <c r="T481" s="6" t="str">
        <f>LEFT(S:S,FIND("/",S:S)-1)</f>
        <v>film &amp; video</v>
      </c>
      <c r="U481" s="6" t="str">
        <f>RIGHT(S:S,FIND("/",S:S) - 2)</f>
        <v>ideo/shorts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44">
        <v>40000</v>
      </c>
      <c r="E482" s="44">
        <v>7764</v>
      </c>
      <c r="F482" t="s">
        <v>8221</v>
      </c>
      <c r="G482" t="s">
        <v>8224</v>
      </c>
      <c r="H482" t="s">
        <v>8246</v>
      </c>
      <c r="I482">
        <v>1376049615</v>
      </c>
      <c r="J482" s="42">
        <f>(((I482/60)/60)/24)+DATE(1970,1,1)</f>
        <v>41495.500173611108</v>
      </c>
      <c r="K482">
        <v>1373457615</v>
      </c>
      <c r="L482" s="42">
        <f>(((K482/60)/60)/24)+DATE(1970,1,1)</f>
        <v>41465.500173611108</v>
      </c>
      <c r="M482" t="b">
        <v>0</v>
      </c>
      <c r="N482">
        <v>140</v>
      </c>
      <c r="O482" s="7">
        <f>AVERAGE(N482,E482)</f>
        <v>3952</v>
      </c>
      <c r="P482" t="b">
        <v>0</v>
      </c>
      <c r="R482" s="56">
        <f>E482/D482</f>
        <v>0.19409999999999999</v>
      </c>
      <c r="S482" t="s">
        <v>8285</v>
      </c>
      <c r="T482" s="6" t="str">
        <f>LEFT(S:S,FIND("/",S:S)-1)</f>
        <v>photography</v>
      </c>
      <c r="U482" s="6" t="str">
        <f>RIGHT(S:S,FIND("/",S:S) - 2)</f>
        <v>photobooks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44">
        <v>30000</v>
      </c>
      <c r="E483" s="44">
        <v>1830</v>
      </c>
      <c r="F483" t="s">
        <v>8221</v>
      </c>
      <c r="G483" t="s">
        <v>8224</v>
      </c>
      <c r="H483" t="s">
        <v>8246</v>
      </c>
      <c r="I483">
        <v>1349885289</v>
      </c>
      <c r="J483" s="42">
        <f>(((I483/60)/60)/24)+DATE(1970,1,1)</f>
        <v>41192.672326388885</v>
      </c>
      <c r="K483">
        <v>1347293289</v>
      </c>
      <c r="L483" s="42">
        <f>(((K483/60)/60)/24)+DATE(1970,1,1)</f>
        <v>41162.672326388885</v>
      </c>
      <c r="M483" t="b">
        <v>0</v>
      </c>
      <c r="N483">
        <v>21</v>
      </c>
      <c r="O483" s="7">
        <f>AVERAGE(N483,E483)</f>
        <v>925.5</v>
      </c>
      <c r="P483" t="b">
        <v>0</v>
      </c>
      <c r="R483" s="56">
        <f>E483/D483</f>
        <v>6.0999999999999999E-2</v>
      </c>
      <c r="S483" t="s">
        <v>8275</v>
      </c>
      <c r="T483" s="6" t="str">
        <f>LEFT(S:S,FIND("/",S:S)-1)</f>
        <v>publishing</v>
      </c>
      <c r="U483" s="6" t="str">
        <f>RIGHT(S:S,FIND("/",S:S) - 2)</f>
        <v>g/fiction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44">
        <v>10000</v>
      </c>
      <c r="E484" s="44">
        <v>10</v>
      </c>
      <c r="F484" t="s">
        <v>8221</v>
      </c>
      <c r="G484" t="s">
        <v>8224</v>
      </c>
      <c r="H484" t="s">
        <v>8246</v>
      </c>
      <c r="I484">
        <v>1460644440</v>
      </c>
      <c r="J484" s="42">
        <f>(((I484/60)/60)/24)+DATE(1970,1,1)</f>
        <v>42474.606944444444</v>
      </c>
      <c r="K484">
        <v>1458336690</v>
      </c>
      <c r="L484" s="42">
        <f>(((K484/60)/60)/24)+DATE(1970,1,1)</f>
        <v>42447.896875000006</v>
      </c>
      <c r="M484" t="b">
        <v>0</v>
      </c>
      <c r="N484">
        <v>1</v>
      </c>
      <c r="O484" s="7">
        <f>AVERAGE(N484,E484)</f>
        <v>5.5</v>
      </c>
      <c r="P484" t="b">
        <v>0</v>
      </c>
      <c r="R484" s="56">
        <f>E484/D484</f>
        <v>1E-3</v>
      </c>
      <c r="S484" t="s">
        <v>8269</v>
      </c>
      <c r="T484" s="6" t="str">
        <f>LEFT(S:S,FIND("/",S:S)-1)</f>
        <v>film &amp; video</v>
      </c>
      <c r="U484" s="6" t="str">
        <f>RIGHT(S:S,FIND("/",S:S) - 2)</f>
        <v>documentary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44">
        <v>15000</v>
      </c>
      <c r="E485" s="44">
        <v>7530</v>
      </c>
      <c r="F485" t="s">
        <v>8221</v>
      </c>
      <c r="G485" t="s">
        <v>8225</v>
      </c>
      <c r="H485" t="s">
        <v>8247</v>
      </c>
      <c r="I485">
        <v>1359434672</v>
      </c>
      <c r="J485" s="42">
        <f>(((I485/60)/60)/24)+DATE(1970,1,1)</f>
        <v>41303.197592592594</v>
      </c>
      <c r="K485">
        <v>1354250672</v>
      </c>
      <c r="L485" s="42">
        <f>(((K485/60)/60)/24)+DATE(1970,1,1)</f>
        <v>41243.197592592594</v>
      </c>
      <c r="M485" t="b">
        <v>0</v>
      </c>
      <c r="N485">
        <v>147</v>
      </c>
      <c r="O485" s="7">
        <f>AVERAGE(N485,E485)</f>
        <v>3838.5</v>
      </c>
      <c r="P485" t="b">
        <v>0</v>
      </c>
      <c r="R485" s="56">
        <f>E485/D485</f>
        <v>0.502</v>
      </c>
      <c r="S485" t="s">
        <v>8285</v>
      </c>
      <c r="T485" s="6" t="str">
        <f>LEFT(S:S,FIND("/",S:S)-1)</f>
        <v>photography</v>
      </c>
      <c r="U485" s="6" t="str">
        <f>RIGHT(S:S,FIND("/",S:S) - 2)</f>
        <v>photobooks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44">
        <v>80000</v>
      </c>
      <c r="E486" s="44">
        <v>149</v>
      </c>
      <c r="F486" t="s">
        <v>8221</v>
      </c>
      <c r="G486" t="s">
        <v>8225</v>
      </c>
      <c r="H486" t="s">
        <v>8247</v>
      </c>
      <c r="I486">
        <v>1446766372</v>
      </c>
      <c r="J486" s="42">
        <f>(((I486/60)/60)/24)+DATE(1970,1,1)</f>
        <v>42313.981157407412</v>
      </c>
      <c r="K486">
        <v>1443220372</v>
      </c>
      <c r="L486" s="42">
        <f>(((K486/60)/60)/24)+DATE(1970,1,1)</f>
        <v>42272.93949074074</v>
      </c>
      <c r="M486" t="b">
        <v>0</v>
      </c>
      <c r="N486">
        <v>11</v>
      </c>
      <c r="O486" s="7">
        <f>AVERAGE(N486,E486)</f>
        <v>80</v>
      </c>
      <c r="P486" t="b">
        <v>0</v>
      </c>
      <c r="R486" s="56">
        <f>E486/D486</f>
        <v>1.8625E-3</v>
      </c>
      <c r="S486" t="s">
        <v>8295</v>
      </c>
      <c r="T486" s="6" t="str">
        <f>LEFT(S:S,FIND("/",S:S)-1)</f>
        <v>technology</v>
      </c>
      <c r="U486" s="6" t="str">
        <f>RIGHT(S:S,FIND("/",S:S) - 2)</f>
        <v>/hardware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44">
        <v>37956</v>
      </c>
      <c r="E487" s="44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42">
        <f>(((I487/60)/60)/24)+DATE(1970,1,1)</f>
        <v>41411.50577546296</v>
      </c>
      <c r="K487">
        <v>1366200499</v>
      </c>
      <c r="L487" s="42">
        <f>(((K487/60)/60)/24)+DATE(1970,1,1)</f>
        <v>41381.50577546296</v>
      </c>
      <c r="M487" t="b">
        <v>0</v>
      </c>
      <c r="N487">
        <v>125</v>
      </c>
      <c r="O487" s="7">
        <f>AVERAGE(N487,E487)</f>
        <v>4220.0050000000001</v>
      </c>
      <c r="P487" t="b">
        <v>0</v>
      </c>
      <c r="R487" s="56">
        <f>E487/D487</f>
        <v>0.21906971229845085</v>
      </c>
      <c r="S487" t="s">
        <v>8280</v>
      </c>
      <c r="T487" s="6" t="str">
        <f>LEFT(S:S,FIND("/",S:S)-1)</f>
        <v>music</v>
      </c>
      <c r="U487" s="6" t="str">
        <f>RIGHT(S:S,FIND("/",S:S) - 2)</f>
        <v>usic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44">
        <v>550000</v>
      </c>
      <c r="E488" s="44">
        <v>50</v>
      </c>
      <c r="F488" t="s">
        <v>8221</v>
      </c>
      <c r="G488" t="s">
        <v>8226</v>
      </c>
      <c r="H488" t="s">
        <v>8248</v>
      </c>
      <c r="I488">
        <v>1401662239</v>
      </c>
      <c r="J488" s="42">
        <f>(((I488/60)/60)/24)+DATE(1970,1,1)</f>
        <v>41791.94258101852</v>
      </c>
      <c r="K488">
        <v>1399070239</v>
      </c>
      <c r="L488" s="42">
        <f>(((K488/60)/60)/24)+DATE(1970,1,1)</f>
        <v>41761.94258101852</v>
      </c>
      <c r="M488" t="b">
        <v>0</v>
      </c>
      <c r="N488">
        <v>1</v>
      </c>
      <c r="O488" s="7">
        <f>AVERAGE(N488,E488)</f>
        <v>25.5</v>
      </c>
      <c r="P488" t="b">
        <v>0</v>
      </c>
      <c r="R488" s="56">
        <f>E488/D488</f>
        <v>9.0909090909090904E-5</v>
      </c>
      <c r="S488" t="s">
        <v>8272</v>
      </c>
      <c r="T488" s="6" t="str">
        <f>LEFT(S:S,FIND("/",S:S)-1)</f>
        <v>technology</v>
      </c>
      <c r="U488" s="6" t="str">
        <f>RIGHT(S:S,FIND("/",S:S) - 2)</f>
        <v>ology/web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44">
        <v>50000</v>
      </c>
      <c r="E489" s="44">
        <v>0</v>
      </c>
      <c r="F489" t="s">
        <v>8221</v>
      </c>
      <c r="G489" t="s">
        <v>8229</v>
      </c>
      <c r="H489" t="s">
        <v>8251</v>
      </c>
      <c r="I489">
        <v>1482678994</v>
      </c>
      <c r="J489" s="42">
        <f>(((I489/60)/60)/24)+DATE(1970,1,1)</f>
        <v>42729.636504629627</v>
      </c>
      <c r="K489">
        <v>1477491394</v>
      </c>
      <c r="L489" s="42">
        <f>(((K489/60)/60)/24)+DATE(1970,1,1)</f>
        <v>42669.594837962963</v>
      </c>
      <c r="M489" t="b">
        <v>0</v>
      </c>
      <c r="N489">
        <v>0</v>
      </c>
      <c r="O489" s="7">
        <f>AVERAGE(N489,E489)</f>
        <v>0</v>
      </c>
      <c r="P489" t="b">
        <v>0</v>
      </c>
      <c r="R489" s="56">
        <f>E489/D489</f>
        <v>0</v>
      </c>
      <c r="S489" t="s">
        <v>8294</v>
      </c>
      <c r="T489" s="6" t="str">
        <f>LEFT(S:S,FIND("/",S:S)-1)</f>
        <v>technology</v>
      </c>
      <c r="U489" s="6" t="str">
        <f>RIGHT(S:S,FIND("/",S:S) - 2)</f>
        <v>y/gadgets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44">
        <v>12000</v>
      </c>
      <c r="E490" s="44">
        <v>0</v>
      </c>
      <c r="F490" t="s">
        <v>8221</v>
      </c>
      <c r="G490" t="s">
        <v>8224</v>
      </c>
      <c r="H490" t="s">
        <v>8246</v>
      </c>
      <c r="I490">
        <v>1483924700</v>
      </c>
      <c r="J490" s="42">
        <f>(((I490/60)/60)/24)+DATE(1970,1,1)</f>
        <v>42744.054398148146</v>
      </c>
      <c r="K490">
        <v>1481332700</v>
      </c>
      <c r="L490" s="42">
        <f>(((K490/60)/60)/24)+DATE(1970,1,1)</f>
        <v>42714.054398148146</v>
      </c>
      <c r="M490" t="b">
        <v>0</v>
      </c>
      <c r="N490">
        <v>0</v>
      </c>
      <c r="O490" s="7">
        <f>AVERAGE(N490,E490)</f>
        <v>0</v>
      </c>
      <c r="P490" t="b">
        <v>0</v>
      </c>
      <c r="R490" s="56">
        <f>E490/D490</f>
        <v>0</v>
      </c>
      <c r="S490" t="s">
        <v>8279</v>
      </c>
      <c r="T490" s="6" t="str">
        <f>LEFT(S:S,FIND("/",S:S)-1)</f>
        <v>music</v>
      </c>
      <c r="U490" s="6" t="str">
        <f>RIGHT(S:S,FIND("/",S:S) - 2)</f>
        <v>rock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44">
        <v>74997</v>
      </c>
      <c r="E491" s="44">
        <v>215</v>
      </c>
      <c r="F491" t="s">
        <v>8221</v>
      </c>
      <c r="G491" t="s">
        <v>8224</v>
      </c>
      <c r="H491" t="s">
        <v>8246</v>
      </c>
      <c r="I491">
        <v>1325763180</v>
      </c>
      <c r="J491" s="42">
        <f>(((I491/60)/60)/24)+DATE(1970,1,1)</f>
        <v>40913.481249999997</v>
      </c>
      <c r="K491">
        <v>1323084816</v>
      </c>
      <c r="L491" s="42">
        <f>(((K491/60)/60)/24)+DATE(1970,1,1)</f>
        <v>40882.481666666667</v>
      </c>
      <c r="M491" t="b">
        <v>0</v>
      </c>
      <c r="N491">
        <v>3</v>
      </c>
      <c r="O491" s="7">
        <f>AVERAGE(N491,E491)</f>
        <v>109</v>
      </c>
      <c r="P491" t="b">
        <v>0</v>
      </c>
      <c r="R491" s="56">
        <f>E491/D491</f>
        <v>2.8667813379201833E-3</v>
      </c>
      <c r="S491" t="s">
        <v>8276</v>
      </c>
      <c r="T491" s="6" t="str">
        <f>LEFT(S:S,FIND("/",S:S)-1)</f>
        <v>music</v>
      </c>
      <c r="U491" s="6" t="str">
        <f>RIGHT(S:S,FIND("/",S:S) - 2)</f>
        <v>rock</v>
      </c>
    </row>
    <row r="492" spans="1:21" x14ac:dyDescent="0.25">
      <c r="A492">
        <v>490</v>
      </c>
      <c r="B492" s="3" t="s">
        <v>491</v>
      </c>
      <c r="C492" s="3" t="s">
        <v>4600</v>
      </c>
      <c r="D492" s="44">
        <v>1000</v>
      </c>
      <c r="E492" s="44">
        <v>0</v>
      </c>
      <c r="F492" t="s">
        <v>8221</v>
      </c>
      <c r="G492" t="s">
        <v>8224</v>
      </c>
      <c r="H492" t="s">
        <v>8246</v>
      </c>
      <c r="I492">
        <v>1345677285</v>
      </c>
      <c r="J492" s="42">
        <f>(((I492/60)/60)/24)+DATE(1970,1,1)</f>
        <v>41143.968576388892</v>
      </c>
      <c r="K492">
        <v>1343085285</v>
      </c>
      <c r="L492" s="42">
        <f>(((K492/60)/60)/24)+DATE(1970,1,1)</f>
        <v>41113.968576388892</v>
      </c>
      <c r="M492" t="b">
        <v>0</v>
      </c>
      <c r="N492">
        <v>0</v>
      </c>
      <c r="O492" s="7">
        <f>AVERAGE(N492,E492)</f>
        <v>0</v>
      </c>
      <c r="P492" t="b">
        <v>0</v>
      </c>
      <c r="R492" s="56">
        <f>E492/D492</f>
        <v>0</v>
      </c>
      <c r="S492" t="s">
        <v>8295</v>
      </c>
      <c r="T492" s="6" t="str">
        <f>LEFT(S:S,FIND("/",S:S)-1)</f>
        <v>technology</v>
      </c>
      <c r="U492" s="6" t="str">
        <f>RIGHT(S:S,FIND("/",S:S) - 2)</f>
        <v>/hardware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44">
        <v>10000</v>
      </c>
      <c r="E493" s="44">
        <v>0</v>
      </c>
      <c r="F493" t="s">
        <v>8221</v>
      </c>
      <c r="G493" t="s">
        <v>8224</v>
      </c>
      <c r="H493" t="s">
        <v>8246</v>
      </c>
      <c r="I493">
        <v>1453937699</v>
      </c>
      <c r="J493" s="42">
        <f>(((I493/60)/60)/24)+DATE(1970,1,1)</f>
        <v>42396.982627314821</v>
      </c>
      <c r="K493">
        <v>1451345699</v>
      </c>
      <c r="L493" s="42">
        <f>(((K493/60)/60)/24)+DATE(1970,1,1)</f>
        <v>42366.982627314821</v>
      </c>
      <c r="M493" t="b">
        <v>0</v>
      </c>
      <c r="N493">
        <v>0</v>
      </c>
      <c r="O493" s="7">
        <f>AVERAGE(N493,E493)</f>
        <v>0</v>
      </c>
      <c r="P493" t="b">
        <v>0</v>
      </c>
      <c r="R493" s="56">
        <f>E493/D493</f>
        <v>0</v>
      </c>
      <c r="S493" t="s">
        <v>8282</v>
      </c>
      <c r="T493" s="6" t="str">
        <f>LEFT(S:S,FIND("/",S:S)-1)</f>
        <v>games</v>
      </c>
      <c r="U493" s="6" t="str">
        <f>RIGHT(S:S,FIND("/",S:S) - 2)</f>
        <v>ames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44">
        <v>10000000</v>
      </c>
      <c r="E494" s="44">
        <v>0</v>
      </c>
      <c r="F494" t="s">
        <v>8221</v>
      </c>
      <c r="G494" t="s">
        <v>8235</v>
      </c>
      <c r="H494" t="s">
        <v>8255</v>
      </c>
      <c r="I494">
        <v>1476319830</v>
      </c>
      <c r="J494" s="42">
        <f>(((I494/60)/60)/24)+DATE(1970,1,1)</f>
        <v>42656.03506944445</v>
      </c>
      <c r="K494">
        <v>1471135830</v>
      </c>
      <c r="L494" s="42">
        <f>(((K494/60)/60)/24)+DATE(1970,1,1)</f>
        <v>42596.03506944445</v>
      </c>
      <c r="M494" t="b">
        <v>0</v>
      </c>
      <c r="N494">
        <v>0</v>
      </c>
      <c r="O494" s="7">
        <f>AVERAGE(N494,E494)</f>
        <v>0</v>
      </c>
      <c r="P494" t="b">
        <v>0</v>
      </c>
      <c r="R494" s="56">
        <f>E494/D494</f>
        <v>0</v>
      </c>
      <c r="S494" t="s">
        <v>8303</v>
      </c>
      <c r="T494" s="6" t="str">
        <f>LEFT(S:S,FIND("/",S:S)-1)</f>
        <v>theater</v>
      </c>
      <c r="U494" s="6" t="str">
        <f>RIGHT(S:S,FIND("/",S:S) - 2)</f>
        <v>spaces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44">
        <v>30000</v>
      </c>
      <c r="E495" s="44">
        <v>0</v>
      </c>
      <c r="F495" t="s">
        <v>8221</v>
      </c>
      <c r="G495" t="s">
        <v>8225</v>
      </c>
      <c r="H495" t="s">
        <v>8247</v>
      </c>
      <c r="I495">
        <v>1432142738</v>
      </c>
      <c r="J495" s="42">
        <f>(((I495/60)/60)/24)+DATE(1970,1,1)</f>
        <v>42144.726134259254</v>
      </c>
      <c r="K495">
        <v>1429550738</v>
      </c>
      <c r="L495" s="42">
        <f>(((K495/60)/60)/24)+DATE(1970,1,1)</f>
        <v>42114.726134259254</v>
      </c>
      <c r="M495" t="b">
        <v>0</v>
      </c>
      <c r="N495">
        <v>0</v>
      </c>
      <c r="O495" s="7">
        <f>AVERAGE(N495,E495)</f>
        <v>0</v>
      </c>
      <c r="P495" t="b">
        <v>0</v>
      </c>
      <c r="R495" s="56">
        <f>E495/D495</f>
        <v>0</v>
      </c>
      <c r="S495" t="s">
        <v>8294</v>
      </c>
      <c r="T495" s="6" t="str">
        <f>LEFT(S:S,FIND("/",S:S)-1)</f>
        <v>technology</v>
      </c>
      <c r="U495" s="6" t="str">
        <f>RIGHT(S:S,FIND("/",S:S) - 2)</f>
        <v>y/gadgets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44">
        <v>20000</v>
      </c>
      <c r="E496" s="44">
        <v>31</v>
      </c>
      <c r="F496" t="s">
        <v>8221</v>
      </c>
      <c r="G496" t="s">
        <v>8224</v>
      </c>
      <c r="H496" t="s">
        <v>8246</v>
      </c>
      <c r="I496">
        <v>1404356400</v>
      </c>
      <c r="J496" s="42">
        <f>(((I496/60)/60)/24)+DATE(1970,1,1)</f>
        <v>41823.125</v>
      </c>
      <c r="K496">
        <v>1402343765</v>
      </c>
      <c r="L496" s="42">
        <f>(((K496/60)/60)/24)+DATE(1970,1,1)</f>
        <v>41799.830613425926</v>
      </c>
      <c r="M496" t="b">
        <v>0</v>
      </c>
      <c r="N496">
        <v>3</v>
      </c>
      <c r="O496" s="7">
        <f>AVERAGE(N496,E496)</f>
        <v>17</v>
      </c>
      <c r="P496" t="b">
        <v>0</v>
      </c>
      <c r="R496" s="56">
        <f>E496/D496</f>
        <v>1.5499999999999999E-3</v>
      </c>
      <c r="S496" t="s">
        <v>8305</v>
      </c>
      <c r="T496" s="6" t="str">
        <f>LEFT(S:S,FIND("/",S:S)-1)</f>
        <v>theater</v>
      </c>
      <c r="U496" s="6" t="str">
        <f>RIGHT(S:S,FIND("/",S:S) - 2)</f>
        <v>usical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44">
        <v>7000</v>
      </c>
      <c r="E497" s="44">
        <v>0</v>
      </c>
      <c r="F497" t="s">
        <v>8221</v>
      </c>
      <c r="G497" t="s">
        <v>8224</v>
      </c>
      <c r="H497" t="s">
        <v>8246</v>
      </c>
      <c r="I497">
        <v>1437076305</v>
      </c>
      <c r="J497" s="42">
        <f>(((I497/60)/60)/24)+DATE(1970,1,1)</f>
        <v>42201.827604166669</v>
      </c>
      <c r="K497">
        <v>1434484305</v>
      </c>
      <c r="L497" s="42">
        <f>(((K497/60)/60)/24)+DATE(1970,1,1)</f>
        <v>42171.827604166669</v>
      </c>
      <c r="M497" t="b">
        <v>0</v>
      </c>
      <c r="N497">
        <v>0</v>
      </c>
      <c r="O497" s="7">
        <f>AVERAGE(N497,E497)</f>
        <v>0</v>
      </c>
      <c r="P497" t="b">
        <v>0</v>
      </c>
      <c r="R497" s="56">
        <f>E497/D497</f>
        <v>0</v>
      </c>
      <c r="S497" t="s">
        <v>8269</v>
      </c>
      <c r="T497" s="6" t="str">
        <f>LEFT(S:S,FIND("/",S:S)-1)</f>
        <v>film &amp; video</v>
      </c>
      <c r="U497" s="6" t="str">
        <f>RIGHT(S:S,FIND("/",S:S) - 2)</f>
        <v>documentary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44">
        <v>60000</v>
      </c>
      <c r="E498" s="44">
        <v>1</v>
      </c>
      <c r="F498" t="s">
        <v>8221</v>
      </c>
      <c r="G498" t="s">
        <v>8224</v>
      </c>
      <c r="H498" t="s">
        <v>8246</v>
      </c>
      <c r="I498">
        <v>1392070874</v>
      </c>
      <c r="J498" s="42">
        <f>(((I498/60)/60)/24)+DATE(1970,1,1)</f>
        <v>41680.93141203704</v>
      </c>
      <c r="K498">
        <v>1386886874</v>
      </c>
      <c r="L498" s="42">
        <f>(((K498/60)/60)/24)+DATE(1970,1,1)</f>
        <v>41620.93141203704</v>
      </c>
      <c r="M498" t="b">
        <v>0</v>
      </c>
      <c r="N498">
        <v>1</v>
      </c>
      <c r="O498" s="7">
        <f>AVERAGE(N498,E498)</f>
        <v>1</v>
      </c>
      <c r="P498" t="b">
        <v>0</v>
      </c>
      <c r="R498" s="56">
        <f>E498/D498</f>
        <v>1.6666666666666667E-5</v>
      </c>
      <c r="S498" t="s">
        <v>8273</v>
      </c>
      <c r="T498" s="6" t="str">
        <f>LEFT(S:S,FIND("/",S:S)-1)</f>
        <v>technology</v>
      </c>
      <c r="U498" s="6" t="str">
        <f>RIGHT(S:S,FIND("/",S:S) - 2)</f>
        <v>wearables</v>
      </c>
    </row>
    <row r="499" spans="1:21" x14ac:dyDescent="0.25">
      <c r="A499">
        <v>497</v>
      </c>
      <c r="B499" s="3" t="s">
        <v>498</v>
      </c>
      <c r="C499" s="3" t="s">
        <v>4607</v>
      </c>
      <c r="D499" s="44">
        <v>4480</v>
      </c>
      <c r="E499" s="44">
        <v>30</v>
      </c>
      <c r="F499" t="s">
        <v>8221</v>
      </c>
      <c r="G499" t="s">
        <v>8224</v>
      </c>
      <c r="H499" t="s">
        <v>8246</v>
      </c>
      <c r="I499">
        <v>1419483600</v>
      </c>
      <c r="J499" s="42">
        <f>(((I499/60)/60)/24)+DATE(1970,1,1)</f>
        <v>41998.208333333328</v>
      </c>
      <c r="K499">
        <v>1414889665</v>
      </c>
      <c r="L499" s="42">
        <f>(((K499/60)/60)/24)+DATE(1970,1,1)</f>
        <v>41945.037789351853</v>
      </c>
      <c r="M499" t="b">
        <v>0</v>
      </c>
      <c r="N499">
        <v>3</v>
      </c>
      <c r="O499" s="7">
        <f>AVERAGE(N499,E499)</f>
        <v>16.5</v>
      </c>
      <c r="P499" t="b">
        <v>0</v>
      </c>
      <c r="R499" s="56">
        <f>E499/D499</f>
        <v>6.6964285714285711E-3</v>
      </c>
      <c r="S499" t="s">
        <v>8279</v>
      </c>
      <c r="T499" s="6" t="str">
        <f>LEFT(S:S,FIND("/",S:S)-1)</f>
        <v>music</v>
      </c>
      <c r="U499" s="6" t="str">
        <f>RIGHT(S:S,FIND("/",S:S) - 2)</f>
        <v>rock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44">
        <v>65108</v>
      </c>
      <c r="E500" s="44">
        <v>2994</v>
      </c>
      <c r="F500" t="s">
        <v>8221</v>
      </c>
      <c r="G500" t="s">
        <v>8224</v>
      </c>
      <c r="H500" t="s">
        <v>8246</v>
      </c>
      <c r="I500">
        <v>1324664249</v>
      </c>
      <c r="J500" s="42">
        <f>(((I500/60)/60)/24)+DATE(1970,1,1)</f>
        <v>40900.762141203704</v>
      </c>
      <c r="K500">
        <v>1321035449</v>
      </c>
      <c r="L500" s="42">
        <f>(((K500/60)/60)/24)+DATE(1970,1,1)</f>
        <v>40858.762141203704</v>
      </c>
      <c r="M500" t="b">
        <v>0</v>
      </c>
      <c r="N500">
        <v>22</v>
      </c>
      <c r="O500" s="7">
        <f>AVERAGE(N500,E500)</f>
        <v>1508</v>
      </c>
      <c r="P500" t="b">
        <v>0</v>
      </c>
      <c r="R500" s="56">
        <f>E500/D500</f>
        <v>4.5985132395404561E-2</v>
      </c>
      <c r="S500" t="s">
        <v>8305</v>
      </c>
      <c r="T500" s="6" t="str">
        <f>LEFT(S:S,FIND("/",S:S)-1)</f>
        <v>theater</v>
      </c>
      <c r="U500" s="6" t="str">
        <f>RIGHT(S:S,FIND("/",S:S) - 2)</f>
        <v>usical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44">
        <v>20000</v>
      </c>
      <c r="E501" s="44">
        <v>1910</v>
      </c>
      <c r="F501" t="s">
        <v>8221</v>
      </c>
      <c r="G501" t="s">
        <v>8224</v>
      </c>
      <c r="H501" t="s">
        <v>8246</v>
      </c>
      <c r="I501">
        <v>1255381140</v>
      </c>
      <c r="J501" s="42">
        <f>(((I501/60)/60)/24)+DATE(1970,1,1)</f>
        <v>40098.874305555553</v>
      </c>
      <c r="K501">
        <v>1250630968</v>
      </c>
      <c r="L501" s="42">
        <f>(((K501/60)/60)/24)+DATE(1970,1,1)</f>
        <v>40043.895462962959</v>
      </c>
      <c r="M501" t="b">
        <v>0</v>
      </c>
      <c r="N501">
        <v>26</v>
      </c>
      <c r="O501" s="7">
        <f>AVERAGE(N501,E501)</f>
        <v>968</v>
      </c>
      <c r="P501" t="b">
        <v>0</v>
      </c>
      <c r="R501" s="56">
        <f>E501/D501</f>
        <v>9.5500000000000002E-2</v>
      </c>
      <c r="S501" t="s">
        <v>8271</v>
      </c>
      <c r="T501" s="6" t="str">
        <f>LEFT(S:S,FIND("/",S:S)-1)</f>
        <v>theater</v>
      </c>
      <c r="U501" s="6" t="str">
        <f>RIGHT(S:S,FIND("/",S:S) - 2)</f>
        <v>/plays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44">
        <v>6500</v>
      </c>
      <c r="E502" s="44">
        <v>215</v>
      </c>
      <c r="F502" t="s">
        <v>8221</v>
      </c>
      <c r="G502" t="s">
        <v>8224</v>
      </c>
      <c r="H502" t="s">
        <v>8246</v>
      </c>
      <c r="I502">
        <v>1273356960</v>
      </c>
      <c r="J502" s="42">
        <f>(((I502/60)/60)/24)+DATE(1970,1,1)</f>
        <v>40306.927777777775</v>
      </c>
      <c r="K502">
        <v>1268255751</v>
      </c>
      <c r="L502" s="42">
        <f>(((K502/60)/60)/24)+DATE(1970,1,1)</f>
        <v>40247.886006944449</v>
      </c>
      <c r="M502" t="b">
        <v>0</v>
      </c>
      <c r="N502">
        <v>4</v>
      </c>
      <c r="O502" s="7">
        <f>AVERAGE(N502,E502)</f>
        <v>109.5</v>
      </c>
      <c r="P502" t="b">
        <v>0</v>
      </c>
      <c r="R502" s="56">
        <f>E502/D502</f>
        <v>3.307692307692308E-2</v>
      </c>
      <c r="S502" t="s">
        <v>8270</v>
      </c>
      <c r="T502" s="6" t="str">
        <f>LEFT(S:S,FIND("/",S:S)-1)</f>
        <v>film &amp; video</v>
      </c>
      <c r="U502" s="6" t="str">
        <f>RIGHT(S:S,FIND("/",S:S) - 2)</f>
        <v>o/animation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44">
        <v>10000</v>
      </c>
      <c r="E503" s="44">
        <v>0</v>
      </c>
      <c r="F503" t="s">
        <v>8221</v>
      </c>
      <c r="G503" t="s">
        <v>8224</v>
      </c>
      <c r="H503" t="s">
        <v>8246</v>
      </c>
      <c r="I503">
        <v>1310189851</v>
      </c>
      <c r="J503" s="42">
        <f>(((I503/60)/60)/24)+DATE(1970,1,1)</f>
        <v>40733.234386574077</v>
      </c>
      <c r="K503">
        <v>1307597851</v>
      </c>
      <c r="L503" s="42">
        <f>(((K503/60)/60)/24)+DATE(1970,1,1)</f>
        <v>40703.234386574077</v>
      </c>
      <c r="M503" t="b">
        <v>0</v>
      </c>
      <c r="N503">
        <v>0</v>
      </c>
      <c r="O503" s="7">
        <f>AVERAGE(N503,E503)</f>
        <v>0</v>
      </c>
      <c r="P503" t="b">
        <v>0</v>
      </c>
      <c r="R503" s="56">
        <f>E503/D503</f>
        <v>0</v>
      </c>
      <c r="S503" t="s">
        <v>8279</v>
      </c>
      <c r="T503" s="6" t="str">
        <f>LEFT(S:S,FIND("/",S:S)-1)</f>
        <v>music</v>
      </c>
      <c r="U503" s="6" t="str">
        <f>RIGHT(S:S,FIND("/",S:S) - 2)</f>
        <v>rock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44">
        <v>20000</v>
      </c>
      <c r="E504" s="44">
        <v>230</v>
      </c>
      <c r="F504" t="s">
        <v>8221</v>
      </c>
      <c r="G504" t="s">
        <v>8224</v>
      </c>
      <c r="H504" t="s">
        <v>8246</v>
      </c>
      <c r="I504">
        <v>1332073025</v>
      </c>
      <c r="J504" s="42">
        <f>(((I504/60)/60)/24)+DATE(1970,1,1)</f>
        <v>40986.511863425927</v>
      </c>
      <c r="K504">
        <v>1329484625</v>
      </c>
      <c r="L504" s="42">
        <f>(((K504/60)/60)/24)+DATE(1970,1,1)</f>
        <v>40956.553530092591</v>
      </c>
      <c r="M504" t="b">
        <v>0</v>
      </c>
      <c r="N504">
        <v>4</v>
      </c>
      <c r="O504" s="7">
        <f>AVERAGE(N504,E504)</f>
        <v>117</v>
      </c>
      <c r="P504" t="b">
        <v>0</v>
      </c>
      <c r="R504" s="56">
        <f>E504/D504</f>
        <v>1.15E-2</v>
      </c>
      <c r="S504" t="s">
        <v>8273</v>
      </c>
      <c r="T504" s="6" t="str">
        <f>LEFT(S:S,FIND("/",S:S)-1)</f>
        <v>technology</v>
      </c>
      <c r="U504" s="6" t="str">
        <f>RIGHT(S:S,FIND("/",S:S) - 2)</f>
        <v>wearables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44">
        <v>6500</v>
      </c>
      <c r="E505" s="44">
        <v>114</v>
      </c>
      <c r="F505" t="s">
        <v>8221</v>
      </c>
      <c r="G505" t="s">
        <v>8225</v>
      </c>
      <c r="H505" t="s">
        <v>8247</v>
      </c>
      <c r="I505">
        <v>1421498303</v>
      </c>
      <c r="J505" s="42">
        <f>(((I505/60)/60)/24)+DATE(1970,1,1)</f>
        <v>42021.526655092588</v>
      </c>
      <c r="K505">
        <v>1418906303</v>
      </c>
      <c r="L505" s="42">
        <f>(((K505/60)/60)/24)+DATE(1970,1,1)</f>
        <v>41991.526655092588</v>
      </c>
      <c r="M505" t="b">
        <v>0</v>
      </c>
      <c r="N505">
        <v>9</v>
      </c>
      <c r="O505" s="7">
        <f>AVERAGE(N505,E505)</f>
        <v>61.5</v>
      </c>
      <c r="P505" t="b">
        <v>0</v>
      </c>
      <c r="R505" s="56">
        <f>E505/D505</f>
        <v>1.7538461538461537E-2</v>
      </c>
      <c r="S505" t="s">
        <v>8272</v>
      </c>
      <c r="T505" s="6" t="str">
        <f>LEFT(S:S,FIND("/",S:S)-1)</f>
        <v>technology</v>
      </c>
      <c r="U505" s="6" t="str">
        <f>RIGHT(S:S,FIND("/",S:S) - 2)</f>
        <v>ology/web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44">
        <v>24500</v>
      </c>
      <c r="E506" s="44">
        <v>335</v>
      </c>
      <c r="F506" t="s">
        <v>8221</v>
      </c>
      <c r="G506" t="s">
        <v>8224</v>
      </c>
      <c r="H506" t="s">
        <v>8246</v>
      </c>
      <c r="I506">
        <v>1334097387</v>
      </c>
      <c r="J506" s="42">
        <f>(((I506/60)/60)/24)+DATE(1970,1,1)</f>
        <v>41009.941979166666</v>
      </c>
      <c r="K506">
        <v>1328916987</v>
      </c>
      <c r="L506" s="42">
        <f>(((K506/60)/60)/24)+DATE(1970,1,1)</f>
        <v>40949.98364583333</v>
      </c>
      <c r="M506" t="b">
        <v>0</v>
      </c>
      <c r="N506">
        <v>5</v>
      </c>
      <c r="O506" s="7">
        <f>AVERAGE(N506,E506)</f>
        <v>170</v>
      </c>
      <c r="P506" t="b">
        <v>0</v>
      </c>
      <c r="R506" s="56">
        <f>E506/D506</f>
        <v>1.3673469387755101E-2</v>
      </c>
      <c r="S506" t="s">
        <v>8301</v>
      </c>
      <c r="T506" s="6" t="str">
        <f>LEFT(S:S,FIND("/",S:S)-1)</f>
        <v>technology</v>
      </c>
      <c r="U506" s="6" t="str">
        <f>RIGHT(S:S,FIND("/",S:S) - 2)</f>
        <v>ploration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44">
        <v>12000</v>
      </c>
      <c r="E507" s="44">
        <v>52</v>
      </c>
      <c r="F507" t="s">
        <v>8221</v>
      </c>
      <c r="G507" t="s">
        <v>8224</v>
      </c>
      <c r="H507" t="s">
        <v>8246</v>
      </c>
      <c r="I507">
        <v>1451010086</v>
      </c>
      <c r="J507" s="42">
        <f>(((I507/60)/60)/24)+DATE(1970,1,1)</f>
        <v>42363.098217592589</v>
      </c>
      <c r="K507">
        <v>1447122086</v>
      </c>
      <c r="L507" s="42">
        <f>(((K507/60)/60)/24)+DATE(1970,1,1)</f>
        <v>42318.098217592589</v>
      </c>
      <c r="M507" t="b">
        <v>0</v>
      </c>
      <c r="N507">
        <v>14</v>
      </c>
      <c r="O507" s="7">
        <f>AVERAGE(N507,E507)</f>
        <v>33</v>
      </c>
      <c r="P507" t="b">
        <v>0</v>
      </c>
      <c r="R507" s="56">
        <f>E507/D507</f>
        <v>4.3333333333333331E-3</v>
      </c>
      <c r="S507" t="s">
        <v>8278</v>
      </c>
      <c r="T507" s="6" t="str">
        <f>LEFT(S:S,FIND("/",S:S)-1)</f>
        <v>music</v>
      </c>
      <c r="U507" s="6" t="str">
        <f>RIGHT(S:S,FIND("/",S:S) - 2)</f>
        <v>jazz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44">
        <v>200000</v>
      </c>
      <c r="E508" s="44">
        <v>250</v>
      </c>
      <c r="F508" t="s">
        <v>8221</v>
      </c>
      <c r="G508" t="s">
        <v>8224</v>
      </c>
      <c r="H508" t="s">
        <v>8246</v>
      </c>
      <c r="I508">
        <v>1376140520</v>
      </c>
      <c r="J508" s="42">
        <f>(((I508/60)/60)/24)+DATE(1970,1,1)</f>
        <v>41496.552314814813</v>
      </c>
      <c r="K508">
        <v>1373548520</v>
      </c>
      <c r="L508" s="42">
        <f>(((K508/60)/60)/24)+DATE(1970,1,1)</f>
        <v>41466.552314814813</v>
      </c>
      <c r="M508" t="b">
        <v>0</v>
      </c>
      <c r="N508">
        <v>1</v>
      </c>
      <c r="O508" s="7">
        <f>AVERAGE(N508,E508)</f>
        <v>125.5</v>
      </c>
      <c r="P508" t="b">
        <v>0</v>
      </c>
      <c r="R508" s="56">
        <f>E508/D508</f>
        <v>1.25E-3</v>
      </c>
      <c r="S508" t="s">
        <v>8271</v>
      </c>
      <c r="T508" s="6" t="str">
        <f>LEFT(S:S,FIND("/",S:S)-1)</f>
        <v>theater</v>
      </c>
      <c r="U508" s="6" t="str">
        <f>RIGHT(S:S,FIND("/",S:S) - 2)</f>
        <v>/plays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44">
        <v>20000</v>
      </c>
      <c r="E509" s="44">
        <v>640</v>
      </c>
      <c r="F509" t="s">
        <v>8221</v>
      </c>
      <c r="G509" t="s">
        <v>8224</v>
      </c>
      <c r="H509" t="s">
        <v>8246</v>
      </c>
      <c r="I509">
        <v>1350687657</v>
      </c>
      <c r="J509" s="42">
        <f>(((I509/60)/60)/24)+DATE(1970,1,1)</f>
        <v>41201.958993055552</v>
      </c>
      <c r="K509">
        <v>1346799657</v>
      </c>
      <c r="L509" s="42">
        <f>(((K509/60)/60)/24)+DATE(1970,1,1)</f>
        <v>41156.958993055552</v>
      </c>
      <c r="M509" t="b">
        <v>0</v>
      </c>
      <c r="N509">
        <v>10</v>
      </c>
      <c r="O509" s="7">
        <f>AVERAGE(N509,E509)</f>
        <v>325</v>
      </c>
      <c r="P509" t="b">
        <v>0</v>
      </c>
      <c r="R509" s="56">
        <f>E509/D509</f>
        <v>3.2000000000000001E-2</v>
      </c>
      <c r="S509" t="s">
        <v>8274</v>
      </c>
      <c r="T509" s="6" t="str">
        <f>LEFT(S:S,FIND("/",S:S)-1)</f>
        <v>publishing</v>
      </c>
      <c r="U509" s="6" t="str">
        <f>RIGHT(S:S,FIND("/",S:S) - 2)</f>
        <v>onfiction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44">
        <v>50000</v>
      </c>
      <c r="E510" s="44">
        <v>400</v>
      </c>
      <c r="F510" t="s">
        <v>8221</v>
      </c>
      <c r="G510" t="s">
        <v>8224</v>
      </c>
      <c r="H510" t="s">
        <v>8246</v>
      </c>
      <c r="I510">
        <v>1337955240</v>
      </c>
      <c r="J510" s="42">
        <f>(((I510/60)/60)/24)+DATE(1970,1,1)</f>
        <v>41054.593055555553</v>
      </c>
      <c r="K510">
        <v>1332808501</v>
      </c>
      <c r="L510" s="42">
        <f>(((K510/60)/60)/24)+DATE(1970,1,1)</f>
        <v>40995.024317129632</v>
      </c>
      <c r="M510" t="b">
        <v>0</v>
      </c>
      <c r="N510">
        <v>3</v>
      </c>
      <c r="O510" s="7">
        <f>AVERAGE(N510,E510)</f>
        <v>201.5</v>
      </c>
      <c r="P510" t="b">
        <v>0</v>
      </c>
      <c r="R510" s="56">
        <f>E510/D510</f>
        <v>8.0000000000000002E-3</v>
      </c>
      <c r="S510" t="s">
        <v>8278</v>
      </c>
      <c r="T510" s="6" t="str">
        <f>LEFT(S:S,FIND("/",S:S)-1)</f>
        <v>music</v>
      </c>
      <c r="U510" s="6" t="str">
        <f>RIGHT(S:S,FIND("/",S:S) - 2)</f>
        <v>jazz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44">
        <v>5000</v>
      </c>
      <c r="E511" s="44">
        <v>10</v>
      </c>
      <c r="F511" t="s">
        <v>8221</v>
      </c>
      <c r="G511" t="s">
        <v>8225</v>
      </c>
      <c r="H511" t="s">
        <v>8247</v>
      </c>
      <c r="I511">
        <v>1435504170</v>
      </c>
      <c r="J511" s="42">
        <f>(((I511/60)/60)/24)+DATE(1970,1,1)</f>
        <v>42183.631597222222</v>
      </c>
      <c r="K511">
        <v>1432912170</v>
      </c>
      <c r="L511" s="42">
        <f>(((K511/60)/60)/24)+DATE(1970,1,1)</f>
        <v>42153.631597222222</v>
      </c>
      <c r="M511" t="b">
        <v>0</v>
      </c>
      <c r="N511">
        <v>1</v>
      </c>
      <c r="O511" s="7">
        <f>AVERAGE(N511,E511)</f>
        <v>5.5</v>
      </c>
      <c r="P511" t="b">
        <v>0</v>
      </c>
      <c r="R511" s="56">
        <f>E511/D511</f>
        <v>2E-3</v>
      </c>
      <c r="S511" t="s">
        <v>8271</v>
      </c>
      <c r="T511" s="6" t="str">
        <f>LEFT(S:S,FIND("/",S:S)-1)</f>
        <v>theater</v>
      </c>
      <c r="U511" s="6" t="str">
        <f>RIGHT(S:S,FIND("/",S:S) - 2)</f>
        <v>/plays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44">
        <v>14000</v>
      </c>
      <c r="E512" s="44">
        <v>0</v>
      </c>
      <c r="F512" t="s">
        <v>8221</v>
      </c>
      <c r="G512" t="s">
        <v>8224</v>
      </c>
      <c r="H512" t="s">
        <v>8246</v>
      </c>
      <c r="I512">
        <v>1456805639</v>
      </c>
      <c r="J512" s="42">
        <f>(((I512/60)/60)/24)+DATE(1970,1,1)</f>
        <v>42430.176377314812</v>
      </c>
      <c r="K512">
        <v>1454213639</v>
      </c>
      <c r="L512" s="42">
        <f>(((K512/60)/60)/24)+DATE(1970,1,1)</f>
        <v>42400.176377314812</v>
      </c>
      <c r="M512" t="b">
        <v>0</v>
      </c>
      <c r="N512">
        <v>0</v>
      </c>
      <c r="O512" s="7">
        <f>AVERAGE(N512,E512)</f>
        <v>0</v>
      </c>
      <c r="P512" t="b">
        <v>0</v>
      </c>
      <c r="R512" s="56">
        <f>E512/D512</f>
        <v>0</v>
      </c>
      <c r="S512" t="s">
        <v>8269</v>
      </c>
      <c r="T512" s="6" t="str">
        <f>LEFT(S:S,FIND("/",S:S)-1)</f>
        <v>film &amp; video</v>
      </c>
      <c r="U512" s="6" t="str">
        <f>RIGHT(S:S,FIND("/",S:S) - 2)</f>
        <v>documentary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44">
        <v>5000</v>
      </c>
      <c r="E513" s="44">
        <v>150</v>
      </c>
      <c r="F513" t="s">
        <v>8221</v>
      </c>
      <c r="G513" t="s">
        <v>8224</v>
      </c>
      <c r="H513" t="s">
        <v>8246</v>
      </c>
      <c r="I513">
        <v>1365228982</v>
      </c>
      <c r="J513" s="42">
        <f>(((I513/60)/60)/24)+DATE(1970,1,1)</f>
        <v>41370.261365740742</v>
      </c>
      <c r="K513">
        <v>1362640582</v>
      </c>
      <c r="L513" s="42">
        <f>(((K513/60)/60)/24)+DATE(1970,1,1)</f>
        <v>41340.303032407406</v>
      </c>
      <c r="M513" t="b">
        <v>0</v>
      </c>
      <c r="N513">
        <v>5</v>
      </c>
      <c r="O513" s="7">
        <f>AVERAGE(N513,E513)</f>
        <v>77.5</v>
      </c>
      <c r="P513" t="b">
        <v>0</v>
      </c>
      <c r="R513" s="56">
        <f>E513/D513</f>
        <v>0.03</v>
      </c>
      <c r="S513" t="s">
        <v>8270</v>
      </c>
      <c r="T513" s="6" t="str">
        <f>LEFT(S:S,FIND("/",S:S)-1)</f>
        <v>film &amp; video</v>
      </c>
      <c r="U513" s="6" t="str">
        <f>RIGHT(S:S,FIND("/",S:S) - 2)</f>
        <v>o/animation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44">
        <v>8000</v>
      </c>
      <c r="E514" s="44">
        <v>11</v>
      </c>
      <c r="F514" t="s">
        <v>8221</v>
      </c>
      <c r="G514" t="s">
        <v>8224</v>
      </c>
      <c r="H514" t="s">
        <v>8246</v>
      </c>
      <c r="I514">
        <v>1479667727</v>
      </c>
      <c r="J514" s="42">
        <f>(((I514/60)/60)/24)+DATE(1970,1,1)</f>
        <v>42694.783877314811</v>
      </c>
      <c r="K514">
        <v>1475776127</v>
      </c>
      <c r="L514" s="42">
        <f>(((K514/60)/60)/24)+DATE(1970,1,1)</f>
        <v>42649.742210648154</v>
      </c>
      <c r="M514" t="b">
        <v>0</v>
      </c>
      <c r="N514">
        <v>2</v>
      </c>
      <c r="O514" s="7">
        <f>AVERAGE(N514,E514)</f>
        <v>6.5</v>
      </c>
      <c r="P514" t="b">
        <v>0</v>
      </c>
      <c r="R514" s="56">
        <f>E514/D514</f>
        <v>1.3749999999999999E-3</v>
      </c>
      <c r="S514" t="s">
        <v>8270</v>
      </c>
      <c r="T514" s="6" t="str">
        <f>LEFT(S:S,FIND("/",S:S)-1)</f>
        <v>film &amp; video</v>
      </c>
      <c r="U514" s="6" t="str">
        <f>RIGHT(S:S,FIND("/",S:S) - 2)</f>
        <v>o/animation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44">
        <v>50000</v>
      </c>
      <c r="E515" s="44">
        <v>6962</v>
      </c>
      <c r="F515" t="s">
        <v>8221</v>
      </c>
      <c r="G515" t="s">
        <v>8224</v>
      </c>
      <c r="H515" t="s">
        <v>8246</v>
      </c>
      <c r="I515">
        <v>1471244400</v>
      </c>
      <c r="J515" s="42">
        <f>(((I515/60)/60)/24)+DATE(1970,1,1)</f>
        <v>42597.291666666672</v>
      </c>
      <c r="K515">
        <v>1467387705</v>
      </c>
      <c r="L515" s="42">
        <f>(((K515/60)/60)/24)+DATE(1970,1,1)</f>
        <v>42552.653993055559</v>
      </c>
      <c r="M515" t="b">
        <v>0</v>
      </c>
      <c r="N515">
        <v>68</v>
      </c>
      <c r="O515" s="7">
        <f>AVERAGE(N515,E515)</f>
        <v>3515</v>
      </c>
      <c r="P515" t="b">
        <v>0</v>
      </c>
      <c r="R515" s="56">
        <f>E515/D515</f>
        <v>0.13924</v>
      </c>
      <c r="S515" t="s">
        <v>8271</v>
      </c>
      <c r="T515" s="6" t="str">
        <f>LEFT(S:S,FIND("/",S:S)-1)</f>
        <v>theater</v>
      </c>
      <c r="U515" s="6" t="str">
        <f>RIGHT(S:S,FIND("/",S:S) - 2)</f>
        <v>/plays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44">
        <v>1500</v>
      </c>
      <c r="E516" s="44">
        <v>50</v>
      </c>
      <c r="F516" t="s">
        <v>8221</v>
      </c>
      <c r="G516" t="s">
        <v>8229</v>
      </c>
      <c r="H516" t="s">
        <v>8251</v>
      </c>
      <c r="I516">
        <v>1407595447</v>
      </c>
      <c r="J516" s="42">
        <f>(((I516/60)/60)/24)+DATE(1970,1,1)</f>
        <v>41860.613969907405</v>
      </c>
      <c r="K516">
        <v>1405003447</v>
      </c>
      <c r="L516" s="42">
        <f>(((K516/60)/60)/24)+DATE(1970,1,1)</f>
        <v>41830.613969907405</v>
      </c>
      <c r="M516" t="b">
        <v>0</v>
      </c>
      <c r="N516">
        <v>3</v>
      </c>
      <c r="O516" s="7">
        <f>AVERAGE(N516,E516)</f>
        <v>26.5</v>
      </c>
      <c r="P516" t="b">
        <v>0</v>
      </c>
      <c r="R516" s="56">
        <f>E516/D516</f>
        <v>3.3333333333333333E-2</v>
      </c>
      <c r="S516" t="s">
        <v>8271</v>
      </c>
      <c r="T516" s="6" t="str">
        <f>LEFT(S:S,FIND("/",S:S)-1)</f>
        <v>theater</v>
      </c>
      <c r="U516" s="6" t="str">
        <f>RIGHT(S:S,FIND("/",S:S) - 2)</f>
        <v>/plays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44">
        <v>97000</v>
      </c>
      <c r="E517" s="44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42">
        <f>(((I517/60)/60)/24)+DATE(1970,1,1)</f>
        <v>42367.490752314814</v>
      </c>
      <c r="K517">
        <v>1447933601</v>
      </c>
      <c r="L517" s="42">
        <f>(((K517/60)/60)/24)+DATE(1970,1,1)</f>
        <v>42327.490752314814</v>
      </c>
      <c r="M517" t="b">
        <v>0</v>
      </c>
      <c r="N517">
        <v>34</v>
      </c>
      <c r="O517" s="7">
        <f>AVERAGE(N517,E517)</f>
        <v>12342.5</v>
      </c>
      <c r="P517" t="b">
        <v>0</v>
      </c>
      <c r="R517" s="56">
        <f>E517/D517</f>
        <v>0.25413402061855672</v>
      </c>
      <c r="S517" t="s">
        <v>8285</v>
      </c>
      <c r="T517" s="6" t="str">
        <f>LEFT(S:S,FIND("/",S:S)-1)</f>
        <v>photography</v>
      </c>
      <c r="U517" s="6" t="str">
        <f>RIGHT(S:S,FIND("/",S:S) - 2)</f>
        <v>photobooks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44">
        <v>5000</v>
      </c>
      <c r="E518" s="44">
        <v>0</v>
      </c>
      <c r="F518" t="s">
        <v>8221</v>
      </c>
      <c r="G518" t="s">
        <v>8225</v>
      </c>
      <c r="H518" t="s">
        <v>8247</v>
      </c>
      <c r="I518">
        <v>1432752080</v>
      </c>
      <c r="J518" s="42">
        <f>(((I518/60)/60)/24)+DATE(1970,1,1)</f>
        <v>42151.778703703705</v>
      </c>
      <c r="K518">
        <v>1427568080</v>
      </c>
      <c r="L518" s="42">
        <f>(((K518/60)/60)/24)+DATE(1970,1,1)</f>
        <v>42091.778703703705</v>
      </c>
      <c r="M518" t="b">
        <v>0</v>
      </c>
      <c r="N518">
        <v>0</v>
      </c>
      <c r="O518" s="7">
        <f>AVERAGE(N518,E518)</f>
        <v>0</v>
      </c>
      <c r="P518" t="b">
        <v>0</v>
      </c>
      <c r="R518" s="56">
        <f>E518/D518</f>
        <v>0</v>
      </c>
      <c r="S518" t="s">
        <v>8271</v>
      </c>
      <c r="T518" s="6" t="str">
        <f>LEFT(S:S,FIND("/",S:S)-1)</f>
        <v>theater</v>
      </c>
      <c r="U518" s="6" t="str">
        <f>RIGHT(S:S,FIND("/",S:S) - 2)</f>
        <v>/plays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44">
        <v>15000</v>
      </c>
      <c r="E519" s="44">
        <v>205</v>
      </c>
      <c r="F519" t="s">
        <v>8221</v>
      </c>
      <c r="G519" t="s">
        <v>8224</v>
      </c>
      <c r="H519" t="s">
        <v>8246</v>
      </c>
      <c r="I519">
        <v>1486046761</v>
      </c>
      <c r="J519" s="42">
        <f>(((I519/60)/60)/24)+DATE(1970,1,1)</f>
        <v>42768.615289351852</v>
      </c>
      <c r="K519">
        <v>1483454761</v>
      </c>
      <c r="L519" s="42">
        <f>(((K519/60)/60)/24)+DATE(1970,1,1)</f>
        <v>42738.615289351852</v>
      </c>
      <c r="M519" t="b">
        <v>0</v>
      </c>
      <c r="N519">
        <v>3</v>
      </c>
      <c r="O519" s="7">
        <f>AVERAGE(N519,E519)</f>
        <v>104</v>
      </c>
      <c r="P519" t="b">
        <v>0</v>
      </c>
      <c r="R519" s="56">
        <f>E519/D519</f>
        <v>1.3666666666666667E-2</v>
      </c>
      <c r="S519" t="s">
        <v>8271</v>
      </c>
      <c r="T519" s="6" t="str">
        <f>LEFT(S:S,FIND("/",S:S)-1)</f>
        <v>theater</v>
      </c>
      <c r="U519" s="6" t="str">
        <f>RIGHT(S:S,FIND("/",S:S) - 2)</f>
        <v>/plays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44">
        <v>7175</v>
      </c>
      <c r="E520" s="44">
        <v>0</v>
      </c>
      <c r="F520" t="s">
        <v>8221</v>
      </c>
      <c r="G520" t="s">
        <v>8224</v>
      </c>
      <c r="H520" t="s">
        <v>8246</v>
      </c>
      <c r="I520">
        <v>1441550760</v>
      </c>
      <c r="J520" s="42">
        <f>(((I520/60)/60)/24)+DATE(1970,1,1)</f>
        <v>42253.615277777775</v>
      </c>
      <c r="K520">
        <v>1438958824</v>
      </c>
      <c r="L520" s="42">
        <f>(((K520/60)/60)/24)+DATE(1970,1,1)</f>
        <v>42223.616018518514</v>
      </c>
      <c r="M520" t="b">
        <v>0</v>
      </c>
      <c r="N520">
        <v>0</v>
      </c>
      <c r="O520" s="7">
        <f>AVERAGE(N520,E520)</f>
        <v>0</v>
      </c>
      <c r="P520" t="b">
        <v>0</v>
      </c>
      <c r="R520" s="56">
        <f>E520/D520</f>
        <v>0</v>
      </c>
      <c r="S520" t="s">
        <v>8287</v>
      </c>
      <c r="T520" s="6" t="str">
        <f>LEFT(S:S,FIND("/",S:S)-1)</f>
        <v>publishing</v>
      </c>
      <c r="U520" s="6" t="str">
        <f>RIGHT(S:S,FIND("/",S:S) - 2)</f>
        <v>nslations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44">
        <v>12001</v>
      </c>
      <c r="E521" s="44">
        <v>2746</v>
      </c>
      <c r="F521" t="s">
        <v>8221</v>
      </c>
      <c r="G521" t="s">
        <v>8224</v>
      </c>
      <c r="H521" t="s">
        <v>8246</v>
      </c>
      <c r="I521">
        <v>1354699421</v>
      </c>
      <c r="J521" s="42">
        <f>(((I521/60)/60)/24)+DATE(1970,1,1)</f>
        <v>41248.391446759262</v>
      </c>
      <c r="K521">
        <v>1352107421</v>
      </c>
      <c r="L521" s="42">
        <f>(((K521/60)/60)/24)+DATE(1970,1,1)</f>
        <v>41218.391446759262</v>
      </c>
      <c r="M521" t="b">
        <v>0</v>
      </c>
      <c r="N521">
        <v>70</v>
      </c>
      <c r="O521" s="7">
        <f>AVERAGE(N521,E521)</f>
        <v>1408</v>
      </c>
      <c r="P521" t="b">
        <v>0</v>
      </c>
      <c r="R521" s="56">
        <f>E521/D521</f>
        <v>0.22881426547787684</v>
      </c>
      <c r="S521" t="s">
        <v>8280</v>
      </c>
      <c r="T521" s="6" t="str">
        <f>LEFT(S:S,FIND("/",S:S)-1)</f>
        <v>music</v>
      </c>
      <c r="U521" s="6" t="str">
        <f>RIGHT(S:S,FIND("/",S:S) - 2)</f>
        <v>usic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44">
        <v>5000</v>
      </c>
      <c r="E522" s="44">
        <v>5105</v>
      </c>
      <c r="F522" t="s">
        <v>8219</v>
      </c>
      <c r="G522" t="s">
        <v>8225</v>
      </c>
      <c r="H522" t="s">
        <v>8247</v>
      </c>
      <c r="I522">
        <v>1449766261</v>
      </c>
      <c r="J522" s="42">
        <f>(((I522/60)/60)/24)+DATE(1970,1,1)</f>
        <v>42348.702094907407</v>
      </c>
      <c r="K522">
        <v>1447174261</v>
      </c>
      <c r="L522" s="42">
        <f>(((K522/60)/60)/24)+DATE(1970,1,1)</f>
        <v>42318.702094907407</v>
      </c>
      <c r="M522" t="b">
        <v>0</v>
      </c>
      <c r="N522">
        <v>34</v>
      </c>
      <c r="O522" s="7">
        <f>AVERAGE(N522,E522)</f>
        <v>2569.5</v>
      </c>
      <c r="P522" t="b">
        <v>1</v>
      </c>
      <c r="R522" s="56">
        <f>E522/D522</f>
        <v>1.0209999999999999</v>
      </c>
      <c r="S522" t="s">
        <v>8298</v>
      </c>
      <c r="T522" s="6" t="str">
        <f>LEFT(S:S,FIND("/",S:S)-1)</f>
        <v>food</v>
      </c>
      <c r="U522" s="6" t="str">
        <f>RIGHT(S:S,FIND("/",S:S) - 2)</f>
        <v>tch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44">
        <v>5000</v>
      </c>
      <c r="E523" s="44">
        <v>5232</v>
      </c>
      <c r="F523" t="s">
        <v>8219</v>
      </c>
      <c r="G523" t="s">
        <v>8224</v>
      </c>
      <c r="H523" t="s">
        <v>8246</v>
      </c>
      <c r="I523">
        <v>1477976340</v>
      </c>
      <c r="J523" s="42">
        <f>(((I523/60)/60)/24)+DATE(1970,1,1)</f>
        <v>42675.207638888889</v>
      </c>
      <c r="K523">
        <v>1475460819</v>
      </c>
      <c r="L523" s="42">
        <f>(((K523/60)/60)/24)+DATE(1970,1,1)</f>
        <v>42646.092812499999</v>
      </c>
      <c r="M523" t="b">
        <v>0</v>
      </c>
      <c r="N523">
        <v>56</v>
      </c>
      <c r="O523" s="7">
        <f>AVERAGE(N523,E523)</f>
        <v>2644</v>
      </c>
      <c r="P523" t="b">
        <v>1</v>
      </c>
      <c r="R523" s="56">
        <f>E523/D523</f>
        <v>1.0464</v>
      </c>
      <c r="S523" t="s">
        <v>8270</v>
      </c>
      <c r="T523" s="6" t="str">
        <f>LEFT(S:S,FIND("/",S:S)-1)</f>
        <v>film &amp; video</v>
      </c>
      <c r="U523" s="6" t="str">
        <f>RIGHT(S:S,FIND("/",S:S) - 2)</f>
        <v>o/animation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44">
        <v>3000</v>
      </c>
      <c r="E524" s="4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42">
        <f>(((I524/60)/60)/24)+DATE(1970,1,1)</f>
        <v>42449.999131944445</v>
      </c>
      <c r="K524">
        <v>1456793925</v>
      </c>
      <c r="L524" s="42">
        <f>(((K524/60)/60)/24)+DATE(1970,1,1)</f>
        <v>42430.040798611109</v>
      </c>
      <c r="M524" t="b">
        <v>0</v>
      </c>
      <c r="N524">
        <v>31</v>
      </c>
      <c r="O524" s="7">
        <f>AVERAGE(N524,E524)</f>
        <v>1735.5</v>
      </c>
      <c r="P524" t="b">
        <v>1</v>
      </c>
      <c r="R524" s="56">
        <f>E524/D524</f>
        <v>1.1466666666666667</v>
      </c>
      <c r="S524" t="s">
        <v>8303</v>
      </c>
      <c r="T524" s="6" t="str">
        <f>LEFT(S:S,FIND("/",S:S)-1)</f>
        <v>theater</v>
      </c>
      <c r="U524" s="6" t="str">
        <f>RIGHT(S:S,FIND("/",S:S) - 2)</f>
        <v>spaces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44">
        <v>5000</v>
      </c>
      <c r="E525" s="44">
        <v>6030</v>
      </c>
      <c r="F525" t="s">
        <v>8219</v>
      </c>
      <c r="G525" t="s">
        <v>8224</v>
      </c>
      <c r="H525" t="s">
        <v>8246</v>
      </c>
      <c r="I525">
        <v>1442805076</v>
      </c>
      <c r="J525" s="42">
        <f>(((I525/60)/60)/24)+DATE(1970,1,1)</f>
        <v>42268.13282407407</v>
      </c>
      <c r="K525">
        <v>1440213076</v>
      </c>
      <c r="L525" s="42">
        <f>(((K525/60)/60)/24)+DATE(1970,1,1)</f>
        <v>42238.13282407407</v>
      </c>
      <c r="M525" t="b">
        <v>0</v>
      </c>
      <c r="N525">
        <v>84</v>
      </c>
      <c r="O525" s="7">
        <f>AVERAGE(N525,E525)</f>
        <v>3057</v>
      </c>
      <c r="P525" t="b">
        <v>1</v>
      </c>
      <c r="R525" s="56">
        <f>E525/D525</f>
        <v>1.206</v>
      </c>
      <c r="S525" t="s">
        <v>8285</v>
      </c>
      <c r="T525" s="6" t="str">
        <f>LEFT(S:S,FIND("/",S:S)-1)</f>
        <v>photography</v>
      </c>
      <c r="U525" s="6" t="str">
        <f>RIGHT(S:S,FIND("/",S:S) - 2)</f>
        <v>photobooks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44">
        <v>3500</v>
      </c>
      <c r="E526" s="44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42">
        <f>(((I526/60)/60)/24)+DATE(1970,1,1)</f>
        <v>42522.717233796298</v>
      </c>
      <c r="K526">
        <v>1462209169</v>
      </c>
      <c r="L526" s="42">
        <f>(((K526/60)/60)/24)+DATE(1970,1,1)</f>
        <v>42492.717233796298</v>
      </c>
      <c r="M526" t="b">
        <v>0</v>
      </c>
      <c r="N526">
        <v>130</v>
      </c>
      <c r="O526" s="7">
        <f>AVERAGE(N526,E526)</f>
        <v>1966.7750000000001</v>
      </c>
      <c r="P526" t="b">
        <v>1</v>
      </c>
      <c r="R526" s="56">
        <f>E526/D526</f>
        <v>1.0867285714285715</v>
      </c>
      <c r="S526" t="s">
        <v>8271</v>
      </c>
      <c r="T526" s="6" t="str">
        <f>LEFT(S:S,FIND("/",S:S)-1)</f>
        <v>theater</v>
      </c>
      <c r="U526" s="6" t="str">
        <f>RIGHT(S:S,FIND("/",S:S) - 2)</f>
        <v>/plays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44">
        <v>12000</v>
      </c>
      <c r="E527" s="44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42">
        <f>(((I527/60)/60)/24)+DATE(1970,1,1)</f>
        <v>41895.400937500002</v>
      </c>
      <c r="K527">
        <v>1406713041</v>
      </c>
      <c r="L527" s="42">
        <f>(((K527/60)/60)/24)+DATE(1970,1,1)</f>
        <v>41850.400937500002</v>
      </c>
      <c r="M527" t="b">
        <v>0</v>
      </c>
      <c r="N527">
        <v>12</v>
      </c>
      <c r="O527" s="7">
        <f>AVERAGE(N527,E527)</f>
        <v>6006</v>
      </c>
      <c r="P527" t="b">
        <v>1</v>
      </c>
      <c r="R527" s="56">
        <f>E527/D527</f>
        <v>1</v>
      </c>
      <c r="S527" t="s">
        <v>8287</v>
      </c>
      <c r="T527" s="6" t="str">
        <f>LEFT(S:S,FIND("/",S:S)-1)</f>
        <v>publishing</v>
      </c>
      <c r="U527" s="6" t="str">
        <f>RIGHT(S:S,FIND("/",S:S) - 2)</f>
        <v>nslations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44">
        <v>1500</v>
      </c>
      <c r="E528" s="44">
        <v>1710</v>
      </c>
      <c r="F528" t="s">
        <v>8219</v>
      </c>
      <c r="G528" t="s">
        <v>8225</v>
      </c>
      <c r="H528" t="s">
        <v>8247</v>
      </c>
      <c r="I528">
        <v>1438966800</v>
      </c>
      <c r="J528" s="42">
        <f>(((I528/60)/60)/24)+DATE(1970,1,1)</f>
        <v>42223.708333333328</v>
      </c>
      <c r="K528">
        <v>1436278344</v>
      </c>
      <c r="L528" s="42">
        <f>(((K528/60)/60)/24)+DATE(1970,1,1)</f>
        <v>42192.591944444444</v>
      </c>
      <c r="M528" t="b">
        <v>0</v>
      </c>
      <c r="N528">
        <v>23</v>
      </c>
      <c r="O528" s="7">
        <f>AVERAGE(N528,E528)</f>
        <v>866.5</v>
      </c>
      <c r="P528" t="b">
        <v>1</v>
      </c>
      <c r="R528" s="56">
        <f>E528/D528</f>
        <v>1.1399999999999999</v>
      </c>
      <c r="S528" t="s">
        <v>8270</v>
      </c>
      <c r="T528" s="6" t="str">
        <f>LEFT(S:S,FIND("/",S:S)-1)</f>
        <v>film &amp; video</v>
      </c>
      <c r="U528" s="6" t="str">
        <f>RIGHT(S:S,FIND("/",S:S) - 2)</f>
        <v>o/animation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44">
        <v>10000</v>
      </c>
      <c r="E529" s="44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42">
        <f>(((I529/60)/60)/24)+DATE(1970,1,1)</f>
        <v>42783.670138888891</v>
      </c>
      <c r="K529">
        <v>1484715366</v>
      </c>
      <c r="L529" s="42">
        <f>(((K529/60)/60)/24)+DATE(1970,1,1)</f>
        <v>42753.205625000002</v>
      </c>
      <c r="M529" t="b">
        <v>0</v>
      </c>
      <c r="N529">
        <v>158</v>
      </c>
      <c r="O529" s="7">
        <f>AVERAGE(N529,E529)</f>
        <v>5121.5</v>
      </c>
      <c r="P529" t="b">
        <v>1</v>
      </c>
      <c r="R529" s="56">
        <f>E529/D529</f>
        <v>1.0085</v>
      </c>
      <c r="S529" t="s">
        <v>8265</v>
      </c>
      <c r="T529" s="6" t="str">
        <f>LEFT(S:S,FIND("/",S:S)-1)</f>
        <v>film &amp; video</v>
      </c>
      <c r="U529" s="6" t="str">
        <f>RIGHT(S:S,FIND("/",S:S) - 2)</f>
        <v>/television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44">
        <v>1150</v>
      </c>
      <c r="E530" s="44">
        <v>1330</v>
      </c>
      <c r="F530" t="s">
        <v>8219</v>
      </c>
      <c r="G530" t="s">
        <v>8224</v>
      </c>
      <c r="H530" t="s">
        <v>8246</v>
      </c>
      <c r="I530">
        <v>1434921600</v>
      </c>
      <c r="J530" s="42">
        <f>(((I530/60)/60)/24)+DATE(1970,1,1)</f>
        <v>42176.888888888891</v>
      </c>
      <c r="K530">
        <v>1433109907</v>
      </c>
      <c r="L530" s="42">
        <f>(((K530/60)/60)/24)+DATE(1970,1,1)</f>
        <v>42155.920219907406</v>
      </c>
      <c r="M530" t="b">
        <v>0</v>
      </c>
      <c r="N530">
        <v>30</v>
      </c>
      <c r="O530" s="7">
        <f>AVERAGE(N530,E530)</f>
        <v>680</v>
      </c>
      <c r="P530" t="b">
        <v>1</v>
      </c>
      <c r="R530" s="56">
        <f>E530/D530</f>
        <v>1.1565217391304348</v>
      </c>
      <c r="S530" t="s">
        <v>8278</v>
      </c>
      <c r="T530" s="6" t="str">
        <f>LEFT(S:S,FIND("/",S:S)-1)</f>
        <v>music</v>
      </c>
      <c r="U530" s="6" t="str">
        <f>RIGHT(S:S,FIND("/",S:S) - 2)</f>
        <v>jazz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44">
        <v>1200</v>
      </c>
      <c r="E531" s="44">
        <v>1565</v>
      </c>
      <c r="F531" t="s">
        <v>8219</v>
      </c>
      <c r="G531" t="s">
        <v>8229</v>
      </c>
      <c r="H531" t="s">
        <v>8251</v>
      </c>
      <c r="I531">
        <v>1484110800</v>
      </c>
      <c r="J531" s="42">
        <f>(((I531/60)/60)/24)+DATE(1970,1,1)</f>
        <v>42746.208333333328</v>
      </c>
      <c r="K531">
        <v>1482281094</v>
      </c>
      <c r="L531" s="42">
        <f>(((K531/60)/60)/24)+DATE(1970,1,1)</f>
        <v>42725.031180555554</v>
      </c>
      <c r="M531" t="b">
        <v>0</v>
      </c>
      <c r="N531">
        <v>18</v>
      </c>
      <c r="O531" s="7">
        <f>AVERAGE(N531,E531)</f>
        <v>791.5</v>
      </c>
      <c r="P531" t="b">
        <v>1</v>
      </c>
      <c r="R531" s="56">
        <f>E531/D531</f>
        <v>1.3041666666666667</v>
      </c>
      <c r="S531" t="s">
        <v>8295</v>
      </c>
      <c r="T531" s="6" t="str">
        <f>LEFT(S:S,FIND("/",S:S)-1)</f>
        <v>technology</v>
      </c>
      <c r="U531" s="6" t="str">
        <f>RIGHT(S:S,FIND("/",S:S) - 2)</f>
        <v>/hardware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44">
        <v>3405</v>
      </c>
      <c r="E532" s="44">
        <v>3670</v>
      </c>
      <c r="F532" t="s">
        <v>8219</v>
      </c>
      <c r="G532" t="s">
        <v>8224</v>
      </c>
      <c r="H532" t="s">
        <v>8246</v>
      </c>
      <c r="I532">
        <v>1435111200</v>
      </c>
      <c r="J532" s="42">
        <f>(((I532/60)/60)/24)+DATE(1970,1,1)</f>
        <v>42179.083333333328</v>
      </c>
      <c r="K532">
        <v>1433254268</v>
      </c>
      <c r="L532" s="42">
        <f>(((K532/60)/60)/24)+DATE(1970,1,1)</f>
        <v>42157.591064814813</v>
      </c>
      <c r="M532" t="b">
        <v>0</v>
      </c>
      <c r="N532">
        <v>29</v>
      </c>
      <c r="O532" s="7">
        <f>AVERAGE(N532,E532)</f>
        <v>1849.5</v>
      </c>
      <c r="P532" t="b">
        <v>1</v>
      </c>
      <c r="R532" s="56">
        <f>E532/D532</f>
        <v>1.0778267254038179</v>
      </c>
      <c r="S532" t="s">
        <v>8265</v>
      </c>
      <c r="T532" s="6" t="str">
        <f>LEFT(S:S,FIND("/",S:S)-1)</f>
        <v>film &amp; video</v>
      </c>
      <c r="U532" s="6" t="str">
        <f>RIGHT(S:S,FIND("/",S:S) - 2)</f>
        <v>/television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44">
        <v>4000</v>
      </c>
      <c r="E533" s="44">
        <v>4000</v>
      </c>
      <c r="F533" t="s">
        <v>8219</v>
      </c>
      <c r="G533" t="s">
        <v>8224</v>
      </c>
      <c r="H533" t="s">
        <v>8246</v>
      </c>
      <c r="I533">
        <v>1481957940</v>
      </c>
      <c r="J533" s="42">
        <f>(((I533/60)/60)/24)+DATE(1970,1,1)</f>
        <v>42721.290972222225</v>
      </c>
      <c r="K533">
        <v>1478050429</v>
      </c>
      <c r="L533" s="42">
        <f>(((K533/60)/60)/24)+DATE(1970,1,1)</f>
        <v>42676.065150462964</v>
      </c>
      <c r="M533" t="b">
        <v>0</v>
      </c>
      <c r="N533">
        <v>31</v>
      </c>
      <c r="O533" s="7">
        <f>AVERAGE(N533,E533)</f>
        <v>2015.5</v>
      </c>
      <c r="P533" t="b">
        <v>1</v>
      </c>
      <c r="R533" s="56">
        <f>E533/D533</f>
        <v>1</v>
      </c>
      <c r="S533" t="s">
        <v>8298</v>
      </c>
      <c r="T533" s="6" t="str">
        <f>LEFT(S:S,FIND("/",S:S)-1)</f>
        <v>food</v>
      </c>
      <c r="U533" s="6" t="str">
        <f>RIGHT(S:S,FIND("/",S:S) - 2)</f>
        <v>tch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44">
        <v>10000</v>
      </c>
      <c r="E534" s="4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42">
        <f>(((I534/60)/60)/24)+DATE(1970,1,1)</f>
        <v>42503.007037037038</v>
      </c>
      <c r="K534">
        <v>1460506208</v>
      </c>
      <c r="L534" s="42">
        <f>(((K534/60)/60)/24)+DATE(1970,1,1)</f>
        <v>42473.007037037038</v>
      </c>
      <c r="M534" t="b">
        <v>0</v>
      </c>
      <c r="N534">
        <v>173</v>
      </c>
      <c r="O534" s="7">
        <f>AVERAGE(N534,E534)</f>
        <v>6249</v>
      </c>
      <c r="P534" t="b">
        <v>1</v>
      </c>
      <c r="R534" s="56">
        <f>E534/D534</f>
        <v>1.2324999999999999</v>
      </c>
      <c r="S534" t="s">
        <v>8271</v>
      </c>
      <c r="T534" s="6" t="str">
        <f>LEFT(S:S,FIND("/",S:S)-1)</f>
        <v>theater</v>
      </c>
      <c r="U534" s="6" t="str">
        <f>RIGHT(S:S,FIND("/",S:S) - 2)</f>
        <v>/plays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44">
        <v>2000</v>
      </c>
      <c r="E535" s="44">
        <v>2004</v>
      </c>
      <c r="F535" t="s">
        <v>8219</v>
      </c>
      <c r="G535" t="s">
        <v>8225</v>
      </c>
      <c r="H535" t="s">
        <v>8247</v>
      </c>
      <c r="I535">
        <v>1463394365</v>
      </c>
      <c r="J535" s="42">
        <f>(((I535/60)/60)/24)+DATE(1970,1,1)</f>
        <v>42506.43478009259</v>
      </c>
      <c r="K535">
        <v>1461320765</v>
      </c>
      <c r="L535" s="42">
        <f>(((K535/60)/60)/24)+DATE(1970,1,1)</f>
        <v>42482.43478009259</v>
      </c>
      <c r="M535" t="b">
        <v>0</v>
      </c>
      <c r="N535">
        <v>17</v>
      </c>
      <c r="O535" s="7">
        <f>AVERAGE(N535,E535)</f>
        <v>1010.5</v>
      </c>
      <c r="P535" t="b">
        <v>1</v>
      </c>
      <c r="R535" s="56">
        <f>E535/D535</f>
        <v>1.002</v>
      </c>
      <c r="S535" t="s">
        <v>8269</v>
      </c>
      <c r="T535" s="6" t="str">
        <f>LEFT(S:S,FIND("/",S:S)-1)</f>
        <v>film &amp; video</v>
      </c>
      <c r="U535" s="6" t="str">
        <f>RIGHT(S:S,FIND("/",S:S) - 2)</f>
        <v>documentary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44">
        <v>15000</v>
      </c>
      <c r="E536" s="44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42">
        <f>(((I536/60)/60)/24)+DATE(1970,1,1)</f>
        <v>42309.958333333328</v>
      </c>
      <c r="K536">
        <v>1443036470</v>
      </c>
      <c r="L536" s="42">
        <f>(((K536/60)/60)/24)+DATE(1970,1,1)</f>
        <v>42270.810995370368</v>
      </c>
      <c r="M536" t="b">
        <v>0</v>
      </c>
      <c r="N536">
        <v>48</v>
      </c>
      <c r="O536" s="7">
        <f>AVERAGE(N536,E536)</f>
        <v>7874</v>
      </c>
      <c r="P536" t="b">
        <v>1</v>
      </c>
      <c r="R536" s="56">
        <f>E536/D536</f>
        <v>1.0466666666666666</v>
      </c>
      <c r="S536" t="s">
        <v>8271</v>
      </c>
      <c r="T536" s="6" t="str">
        <f>LEFT(S:S,FIND("/",S:S)-1)</f>
        <v>theater</v>
      </c>
      <c r="U536" s="6" t="str">
        <f>RIGHT(S:S,FIND("/",S:S) - 2)</f>
        <v>/plays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44">
        <v>2000</v>
      </c>
      <c r="E537" s="44">
        <v>2050</v>
      </c>
      <c r="F537" t="s">
        <v>8219</v>
      </c>
      <c r="G537" t="s">
        <v>8225</v>
      </c>
      <c r="H537" t="s">
        <v>8247</v>
      </c>
      <c r="I537">
        <v>1483707905</v>
      </c>
      <c r="J537" s="42">
        <f>(((I537/60)/60)/24)+DATE(1970,1,1)</f>
        <v>42741.545196759253</v>
      </c>
      <c r="K537">
        <v>1481115905</v>
      </c>
      <c r="L537" s="42">
        <f>(((K537/60)/60)/24)+DATE(1970,1,1)</f>
        <v>42711.545196759253</v>
      </c>
      <c r="M537" t="b">
        <v>0</v>
      </c>
      <c r="N537">
        <v>59</v>
      </c>
      <c r="O537" s="7">
        <f>AVERAGE(N537,E537)</f>
        <v>1054.5</v>
      </c>
      <c r="P537" t="b">
        <v>1</v>
      </c>
      <c r="R537" s="56">
        <f>E537/D537</f>
        <v>1.0249999999999999</v>
      </c>
      <c r="S537" t="s">
        <v>8285</v>
      </c>
      <c r="T537" s="6" t="str">
        <f>LEFT(S:S,FIND("/",S:S)-1)</f>
        <v>photography</v>
      </c>
      <c r="U537" s="6" t="str">
        <f>RIGHT(S:S,FIND("/",S:S) - 2)</f>
        <v>photobooks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44">
        <v>3300</v>
      </c>
      <c r="E538" s="44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42">
        <f>(((I538/60)/60)/24)+DATE(1970,1,1)</f>
        <v>42219.75</v>
      </c>
      <c r="K538">
        <v>1435133807</v>
      </c>
      <c r="L538" s="42">
        <f>(((K538/60)/60)/24)+DATE(1970,1,1)</f>
        <v>42179.344988425932</v>
      </c>
      <c r="M538" t="b">
        <v>0</v>
      </c>
      <c r="N538">
        <v>39</v>
      </c>
      <c r="O538" s="7">
        <f>AVERAGE(N538,E538)</f>
        <v>1970.75</v>
      </c>
      <c r="P538" t="b">
        <v>1</v>
      </c>
      <c r="R538" s="56">
        <f>E538/D538</f>
        <v>1.1825757575757576</v>
      </c>
      <c r="S538" t="s">
        <v>8272</v>
      </c>
      <c r="T538" s="6" t="str">
        <f>LEFT(S:S,FIND("/",S:S)-1)</f>
        <v>technology</v>
      </c>
      <c r="U538" s="6" t="str">
        <f>RIGHT(S:S,FIND("/",S:S) - 2)</f>
        <v>ology/web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44">
        <v>2000</v>
      </c>
      <c r="E539" s="44">
        <v>2410</v>
      </c>
      <c r="F539" t="s">
        <v>8219</v>
      </c>
      <c r="G539" t="s">
        <v>8224</v>
      </c>
      <c r="H539" t="s">
        <v>8246</v>
      </c>
      <c r="I539">
        <v>1446665191</v>
      </c>
      <c r="J539" s="42">
        <f>(((I539/60)/60)/24)+DATE(1970,1,1)</f>
        <v>42312.810081018513</v>
      </c>
      <c r="K539">
        <v>1444069591</v>
      </c>
      <c r="L539" s="42">
        <f>(((K539/60)/60)/24)+DATE(1970,1,1)</f>
        <v>42282.768414351856</v>
      </c>
      <c r="M539" t="b">
        <v>0</v>
      </c>
      <c r="N539">
        <v>59</v>
      </c>
      <c r="O539" s="7">
        <f>AVERAGE(N539,E539)</f>
        <v>1234.5</v>
      </c>
      <c r="P539" t="b">
        <v>1</v>
      </c>
      <c r="R539" s="56">
        <f>E539/D539</f>
        <v>1.2050000000000001</v>
      </c>
      <c r="S539" t="s">
        <v>8286</v>
      </c>
      <c r="T539" s="6" t="str">
        <f>LEFT(S:S,FIND("/",S:S)-1)</f>
        <v>music</v>
      </c>
      <c r="U539" s="6" t="str">
        <f>RIGHT(S:S,FIND("/",S:S) - 2)</f>
        <v>usic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44">
        <v>5000</v>
      </c>
      <c r="E540" s="44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42">
        <f>(((I540/60)/60)/24)+DATE(1970,1,1)</f>
        <v>42503.794710648144</v>
      </c>
      <c r="K540">
        <v>1460574263</v>
      </c>
      <c r="L540" s="42">
        <f>(((K540/60)/60)/24)+DATE(1970,1,1)</f>
        <v>42473.794710648144</v>
      </c>
      <c r="M540" t="b">
        <v>0</v>
      </c>
      <c r="N540">
        <v>60</v>
      </c>
      <c r="O540" s="7">
        <f>AVERAGE(N540,E540)</f>
        <v>7590.5</v>
      </c>
      <c r="P540" t="b">
        <v>1</v>
      </c>
      <c r="R540" s="56">
        <f>E540/D540</f>
        <v>3.0242</v>
      </c>
      <c r="S540" t="s">
        <v>8268</v>
      </c>
      <c r="T540" s="6" t="str">
        <f>LEFT(S:S,FIND("/",S:S)-1)</f>
        <v>film &amp; video</v>
      </c>
      <c r="U540" s="6" t="str">
        <f>RIGHT(S:S,FIND("/",S:S) - 2)</f>
        <v>video/drama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44">
        <v>500</v>
      </c>
      <c r="E541" s="44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42">
        <f>(((I541/60)/60)/24)+DATE(1970,1,1)</f>
        <v>42556.049849537041</v>
      </c>
      <c r="K541">
        <v>1465866707</v>
      </c>
      <c r="L541" s="42">
        <f>(((K541/60)/60)/24)+DATE(1970,1,1)</f>
        <v>42535.049849537041</v>
      </c>
      <c r="M541" t="b">
        <v>0</v>
      </c>
      <c r="N541">
        <v>20</v>
      </c>
      <c r="O541" s="7">
        <f>AVERAGE(N541,E541)</f>
        <v>261.61</v>
      </c>
      <c r="P541" t="b">
        <v>1</v>
      </c>
      <c r="R541" s="56">
        <f>E541/D541</f>
        <v>1.00644</v>
      </c>
      <c r="S541" t="s">
        <v>8279</v>
      </c>
      <c r="T541" s="6" t="str">
        <f>LEFT(S:S,FIND("/",S:S)-1)</f>
        <v>music</v>
      </c>
      <c r="U541" s="6" t="str">
        <f>RIGHT(S:S,FIND("/",S:S) - 2)</f>
        <v>rock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44">
        <v>15000</v>
      </c>
      <c r="E542" s="44">
        <v>1</v>
      </c>
      <c r="F542" t="s">
        <v>8221</v>
      </c>
      <c r="G542" t="s">
        <v>8224</v>
      </c>
      <c r="H542" t="s">
        <v>8246</v>
      </c>
      <c r="I542">
        <v>1423078606</v>
      </c>
      <c r="J542" s="42">
        <f>(((I542/60)/60)/24)+DATE(1970,1,1)</f>
        <v>42039.817199074074</v>
      </c>
      <c r="K542">
        <v>1420486606</v>
      </c>
      <c r="L542" s="42">
        <f>(((K542/60)/60)/24)+DATE(1970,1,1)</f>
        <v>42009.817199074074</v>
      </c>
      <c r="M542" t="b">
        <v>0</v>
      </c>
      <c r="N542">
        <v>1</v>
      </c>
      <c r="O542" s="7">
        <f>AVERAGE(N542,E542)</f>
        <v>1</v>
      </c>
      <c r="P542" t="b">
        <v>0</v>
      </c>
      <c r="R542" s="56">
        <f>E542/D542</f>
        <v>6.666666666666667E-5</v>
      </c>
      <c r="S542" t="s">
        <v>8282</v>
      </c>
      <c r="T542" s="6" t="str">
        <f>LEFT(S:S,FIND("/",S:S)-1)</f>
        <v>games</v>
      </c>
      <c r="U542" s="6" t="str">
        <f>RIGHT(S:S,FIND("/",S:S) - 2)</f>
        <v>ames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44">
        <v>4500</v>
      </c>
      <c r="E543" s="44">
        <v>25</v>
      </c>
      <c r="F543" t="s">
        <v>8221</v>
      </c>
      <c r="G543" t="s">
        <v>8224</v>
      </c>
      <c r="H543" t="s">
        <v>8246</v>
      </c>
      <c r="I543">
        <v>1446080834</v>
      </c>
      <c r="J543" s="42">
        <f>(((I543/60)/60)/24)+DATE(1970,1,1)</f>
        <v>42306.046689814815</v>
      </c>
      <c r="K543">
        <v>1443488834</v>
      </c>
      <c r="L543" s="42">
        <f>(((K543/60)/60)/24)+DATE(1970,1,1)</f>
        <v>42276.046689814815</v>
      </c>
      <c r="M543" t="b">
        <v>0</v>
      </c>
      <c r="N543">
        <v>1</v>
      </c>
      <c r="O543" s="7">
        <f>AVERAGE(N543,E543)</f>
        <v>13</v>
      </c>
      <c r="P543" t="b">
        <v>0</v>
      </c>
      <c r="R543" s="56">
        <f>E543/D543</f>
        <v>5.5555555555555558E-3</v>
      </c>
      <c r="S543" t="s">
        <v>8305</v>
      </c>
      <c r="T543" s="6" t="str">
        <f>LEFT(S:S,FIND("/",S:S)-1)</f>
        <v>theater</v>
      </c>
      <c r="U543" s="6" t="str">
        <f>RIGHT(S:S,FIND("/",S:S) - 2)</f>
        <v>usical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44">
        <v>250000</v>
      </c>
      <c r="E544" s="44">
        <v>1</v>
      </c>
      <c r="F544" t="s">
        <v>8221</v>
      </c>
      <c r="G544" t="s">
        <v>8224</v>
      </c>
      <c r="H544" t="s">
        <v>8246</v>
      </c>
      <c r="I544">
        <v>1462293716</v>
      </c>
      <c r="J544" s="42">
        <f>(((I544/60)/60)/24)+DATE(1970,1,1)</f>
        <v>42493.695787037039</v>
      </c>
      <c r="K544">
        <v>1457113316</v>
      </c>
      <c r="L544" s="42">
        <f>(((K544/60)/60)/24)+DATE(1970,1,1)</f>
        <v>42433.737453703703</v>
      </c>
      <c r="M544" t="b">
        <v>0</v>
      </c>
      <c r="N544">
        <v>1</v>
      </c>
      <c r="O544" s="7">
        <f>AVERAGE(N544,E544)</f>
        <v>1</v>
      </c>
      <c r="P544" t="b">
        <v>0</v>
      </c>
      <c r="R544" s="56">
        <f>E544/D544</f>
        <v>3.9999999999999998E-6</v>
      </c>
      <c r="S544" t="s">
        <v>8269</v>
      </c>
      <c r="T544" s="6" t="str">
        <f>LEFT(S:S,FIND("/",S:S)-1)</f>
        <v>film &amp; video</v>
      </c>
      <c r="U544" s="6" t="str">
        <f>RIGHT(S:S,FIND("/",S:S) - 2)</f>
        <v>documentary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44">
        <v>22000</v>
      </c>
      <c r="E545" s="44">
        <v>70</v>
      </c>
      <c r="F545" t="s">
        <v>8221</v>
      </c>
      <c r="G545" t="s">
        <v>8226</v>
      </c>
      <c r="H545" t="s">
        <v>8248</v>
      </c>
      <c r="I545">
        <v>1414807962</v>
      </c>
      <c r="J545" s="42">
        <f>(((I545/60)/60)/24)+DATE(1970,1,1)</f>
        <v>41944.092152777775</v>
      </c>
      <c r="K545">
        <v>1412215962</v>
      </c>
      <c r="L545" s="42">
        <f>(((K545/60)/60)/24)+DATE(1970,1,1)</f>
        <v>41914.092152777775</v>
      </c>
      <c r="M545" t="b">
        <v>0</v>
      </c>
      <c r="N545">
        <v>2</v>
      </c>
      <c r="O545" s="7">
        <f>AVERAGE(N545,E545)</f>
        <v>36</v>
      </c>
      <c r="P545" t="b">
        <v>0</v>
      </c>
      <c r="R545" s="56">
        <f>E545/D545</f>
        <v>3.1818181818181819E-3</v>
      </c>
      <c r="S545" t="s">
        <v>8276</v>
      </c>
      <c r="T545" s="6" t="str">
        <f>LEFT(S:S,FIND("/",S:S)-1)</f>
        <v>music</v>
      </c>
      <c r="U545" s="6" t="str">
        <f>RIGHT(S:S,FIND("/",S:S) - 2)</f>
        <v>rock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44">
        <v>500</v>
      </c>
      <c r="E546" s="44">
        <v>6</v>
      </c>
      <c r="F546" t="s">
        <v>8221</v>
      </c>
      <c r="G546" t="s">
        <v>8224</v>
      </c>
      <c r="H546" t="s">
        <v>8246</v>
      </c>
      <c r="I546">
        <v>1467647160</v>
      </c>
      <c r="J546" s="42">
        <f>(((I546/60)/60)/24)+DATE(1970,1,1)</f>
        <v>42555.656944444447</v>
      </c>
      <c r="K546">
        <v>1465055160</v>
      </c>
      <c r="L546" s="42">
        <f>(((K546/60)/60)/24)+DATE(1970,1,1)</f>
        <v>42525.656944444447</v>
      </c>
      <c r="M546" t="b">
        <v>0</v>
      </c>
      <c r="N546">
        <v>2</v>
      </c>
      <c r="O546" s="7">
        <f>AVERAGE(N546,E546)</f>
        <v>4</v>
      </c>
      <c r="P546" t="b">
        <v>0</v>
      </c>
      <c r="R546" s="56">
        <f>E546/D546</f>
        <v>1.2E-2</v>
      </c>
      <c r="S546" t="s">
        <v>8284</v>
      </c>
      <c r="T546" s="6" t="str">
        <f>LEFT(S:S,FIND("/",S:S)-1)</f>
        <v>food</v>
      </c>
      <c r="U546" s="6" t="str">
        <f>RIGHT(S:S,FIND("/",S:S) - 2)</f>
        <v>cks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44">
        <v>50000</v>
      </c>
      <c r="E547" s="44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42">
        <f>(((I547/60)/60)/24)+DATE(1970,1,1)</f>
        <v>42323.634131944447</v>
      </c>
      <c r="K547">
        <v>1444140789</v>
      </c>
      <c r="L547" s="42">
        <f>(((K547/60)/60)/24)+DATE(1970,1,1)</f>
        <v>42283.592465277776</v>
      </c>
      <c r="M547" t="b">
        <v>0</v>
      </c>
      <c r="N547">
        <v>34</v>
      </c>
      <c r="O547" s="7">
        <f>AVERAGE(N547,E547)</f>
        <v>6863</v>
      </c>
      <c r="P547" t="b">
        <v>0</v>
      </c>
      <c r="R547" s="56">
        <f>E547/D547</f>
        <v>0.27383999999999997</v>
      </c>
      <c r="S547" t="s">
        <v>8265</v>
      </c>
      <c r="T547" s="6" t="str">
        <f>LEFT(S:S,FIND("/",S:S)-1)</f>
        <v>film &amp; video</v>
      </c>
      <c r="U547" s="6" t="str">
        <f>RIGHT(S:S,FIND("/",S:S) - 2)</f>
        <v>/television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44">
        <v>60000</v>
      </c>
      <c r="E548" s="44">
        <v>52</v>
      </c>
      <c r="F548" t="s">
        <v>8221</v>
      </c>
      <c r="G548" t="s">
        <v>8224</v>
      </c>
      <c r="H548" t="s">
        <v>8246</v>
      </c>
      <c r="I548">
        <v>1445097715</v>
      </c>
      <c r="J548" s="42">
        <f>(((I548/60)/60)/24)+DATE(1970,1,1)</f>
        <v>42294.667997685188</v>
      </c>
      <c r="K548">
        <v>1441209715</v>
      </c>
      <c r="L548" s="42">
        <f>(((K548/60)/60)/24)+DATE(1970,1,1)</f>
        <v>42249.667997685188</v>
      </c>
      <c r="M548" t="b">
        <v>0</v>
      </c>
      <c r="N548">
        <v>2</v>
      </c>
      <c r="O548" s="7">
        <f>AVERAGE(N548,E548)</f>
        <v>27</v>
      </c>
      <c r="P548" t="b">
        <v>0</v>
      </c>
      <c r="R548" s="56">
        <f>E548/D548</f>
        <v>8.6666666666666663E-4</v>
      </c>
      <c r="S548" t="s">
        <v>8282</v>
      </c>
      <c r="T548" s="6" t="str">
        <f>LEFT(S:S,FIND("/",S:S)-1)</f>
        <v>games</v>
      </c>
      <c r="U548" s="6" t="str">
        <f>RIGHT(S:S,FIND("/",S:S) - 2)</f>
        <v>ames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44">
        <v>7500</v>
      </c>
      <c r="E549" s="44">
        <v>0</v>
      </c>
      <c r="F549" t="s">
        <v>8221</v>
      </c>
      <c r="G549" t="s">
        <v>8225</v>
      </c>
      <c r="H549" t="s">
        <v>8247</v>
      </c>
      <c r="I549">
        <v>1455122564</v>
      </c>
      <c r="J549" s="42">
        <f>(((I549/60)/60)/24)+DATE(1970,1,1)</f>
        <v>42410.696342592593</v>
      </c>
      <c r="K549">
        <v>1452530564</v>
      </c>
      <c r="L549" s="42">
        <f>(((K549/60)/60)/24)+DATE(1970,1,1)</f>
        <v>42380.696342592593</v>
      </c>
      <c r="M549" t="b">
        <v>0</v>
      </c>
      <c r="N549">
        <v>0</v>
      </c>
      <c r="O549" s="7">
        <f>AVERAGE(N549,E549)</f>
        <v>0</v>
      </c>
      <c r="P549" t="b">
        <v>0</v>
      </c>
      <c r="R549" s="56">
        <f>E549/D549</f>
        <v>0</v>
      </c>
      <c r="S549" t="s">
        <v>8279</v>
      </c>
      <c r="T549" s="6" t="str">
        <f>LEFT(S:S,FIND("/",S:S)-1)</f>
        <v>music</v>
      </c>
      <c r="U549" s="6" t="str">
        <f>RIGHT(S:S,FIND("/",S:S) - 2)</f>
        <v>rock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44">
        <v>10000</v>
      </c>
      <c r="E550" s="44">
        <v>9</v>
      </c>
      <c r="F550" t="s">
        <v>8221</v>
      </c>
      <c r="G550" t="s">
        <v>8225</v>
      </c>
      <c r="H550" t="s">
        <v>8247</v>
      </c>
      <c r="I550">
        <v>1446154848</v>
      </c>
      <c r="J550" s="42">
        <f>(((I550/60)/60)/24)+DATE(1970,1,1)</f>
        <v>42306.903333333335</v>
      </c>
      <c r="K550">
        <v>1443562848</v>
      </c>
      <c r="L550" s="42">
        <f>(((K550/60)/60)/24)+DATE(1970,1,1)</f>
        <v>42276.903333333335</v>
      </c>
      <c r="M550" t="b">
        <v>0</v>
      </c>
      <c r="N550">
        <v>1</v>
      </c>
      <c r="O550" s="7">
        <f>AVERAGE(N550,E550)</f>
        <v>5</v>
      </c>
      <c r="P550" t="b">
        <v>0</v>
      </c>
      <c r="R550" s="56">
        <f>E550/D550</f>
        <v>8.9999999999999998E-4</v>
      </c>
      <c r="S550" t="s">
        <v>8271</v>
      </c>
      <c r="T550" s="6" t="str">
        <f>LEFT(S:S,FIND("/",S:S)-1)</f>
        <v>theater</v>
      </c>
      <c r="U550" s="6" t="str">
        <f>RIGHT(S:S,FIND("/",S:S) - 2)</f>
        <v>/plays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44">
        <v>2500</v>
      </c>
      <c r="E551" s="44">
        <v>68</v>
      </c>
      <c r="F551" t="s">
        <v>8221</v>
      </c>
      <c r="G551" t="s">
        <v>8225</v>
      </c>
      <c r="H551" t="s">
        <v>8247</v>
      </c>
      <c r="I551">
        <v>1436368622</v>
      </c>
      <c r="J551" s="42">
        <f>(((I551/60)/60)/24)+DATE(1970,1,1)</f>
        <v>42193.636828703704</v>
      </c>
      <c r="K551">
        <v>1433776622</v>
      </c>
      <c r="L551" s="42">
        <f>(((K551/60)/60)/24)+DATE(1970,1,1)</f>
        <v>42163.636828703704</v>
      </c>
      <c r="M551" t="b">
        <v>0</v>
      </c>
      <c r="N551">
        <v>8</v>
      </c>
      <c r="O551" s="7">
        <f>AVERAGE(N551,E551)</f>
        <v>38</v>
      </c>
      <c r="P551" t="b">
        <v>0</v>
      </c>
      <c r="R551" s="56">
        <f>E551/D551</f>
        <v>2.7199999999999998E-2</v>
      </c>
      <c r="S551" t="s">
        <v>8273</v>
      </c>
      <c r="T551" s="6" t="str">
        <f>LEFT(S:S,FIND("/",S:S)-1)</f>
        <v>technology</v>
      </c>
      <c r="U551" s="6" t="str">
        <f>RIGHT(S:S,FIND("/",S:S) - 2)</f>
        <v>wearables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44">
        <v>5000</v>
      </c>
      <c r="E552" s="44">
        <v>35</v>
      </c>
      <c r="F552" t="s">
        <v>8221</v>
      </c>
      <c r="G552" t="s">
        <v>8229</v>
      </c>
      <c r="H552" t="s">
        <v>8251</v>
      </c>
      <c r="I552">
        <v>1485838800</v>
      </c>
      <c r="J552" s="42">
        <f>(((I552/60)/60)/24)+DATE(1970,1,1)</f>
        <v>42766.208333333328</v>
      </c>
      <c r="K552">
        <v>1484756245</v>
      </c>
      <c r="L552" s="42">
        <f>(((K552/60)/60)/24)+DATE(1970,1,1)</f>
        <v>42753.678761574076</v>
      </c>
      <c r="M552" t="b">
        <v>0</v>
      </c>
      <c r="N552">
        <v>4</v>
      </c>
      <c r="O552" s="7">
        <f>AVERAGE(N552,E552)</f>
        <v>19.5</v>
      </c>
      <c r="P552" t="b">
        <v>0</v>
      </c>
      <c r="R552" s="56">
        <f>E552/D552</f>
        <v>7.0000000000000001E-3</v>
      </c>
      <c r="S552" t="s">
        <v>8290</v>
      </c>
      <c r="T552" s="6" t="str">
        <f>LEFT(S:S,FIND("/",S:S)-1)</f>
        <v>publishing</v>
      </c>
      <c r="U552" s="6" t="str">
        <f>RIGHT(S:S,FIND("/",S:S) - 2)</f>
        <v>art books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44">
        <v>75000</v>
      </c>
      <c r="E553" s="44">
        <v>3781</v>
      </c>
      <c r="F553" t="s">
        <v>8221</v>
      </c>
      <c r="G553" t="s">
        <v>8224</v>
      </c>
      <c r="H553" t="s">
        <v>8246</v>
      </c>
      <c r="I553">
        <v>1438451580</v>
      </c>
      <c r="J553" s="42">
        <f>(((I553/60)/60)/24)+DATE(1970,1,1)</f>
        <v>42217.745138888888</v>
      </c>
      <c r="K553">
        <v>1434609424</v>
      </c>
      <c r="L553" s="42">
        <f>(((K553/60)/60)/24)+DATE(1970,1,1)</f>
        <v>42173.275740740741</v>
      </c>
      <c r="M553" t="b">
        <v>0</v>
      </c>
      <c r="N553">
        <v>28</v>
      </c>
      <c r="O553" s="7">
        <f>AVERAGE(N553,E553)</f>
        <v>1904.5</v>
      </c>
      <c r="P553" t="b">
        <v>0</v>
      </c>
      <c r="R553" s="56">
        <f>E553/D553</f>
        <v>5.0413333333333331E-2</v>
      </c>
      <c r="S553" t="s">
        <v>8272</v>
      </c>
      <c r="T553" s="6" t="str">
        <f>LEFT(S:S,FIND("/",S:S)-1)</f>
        <v>technology</v>
      </c>
      <c r="U553" s="6" t="str">
        <f>RIGHT(S:S,FIND("/",S:S) - 2)</f>
        <v>ology/web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44">
        <v>45000</v>
      </c>
      <c r="E554" s="44">
        <v>0</v>
      </c>
      <c r="F554" t="s">
        <v>8221</v>
      </c>
      <c r="G554" t="s">
        <v>8229</v>
      </c>
      <c r="H554" t="s">
        <v>8251</v>
      </c>
      <c r="I554">
        <v>1452350896</v>
      </c>
      <c r="J554" s="42">
        <f>(((I554/60)/60)/24)+DATE(1970,1,1)</f>
        <v>42378.616851851853</v>
      </c>
      <c r="K554">
        <v>1447166896</v>
      </c>
      <c r="L554" s="42">
        <f>(((K554/60)/60)/24)+DATE(1970,1,1)</f>
        <v>42318.616851851853</v>
      </c>
      <c r="M554" t="b">
        <v>0</v>
      </c>
      <c r="N554">
        <v>0</v>
      </c>
      <c r="O554" s="7">
        <f>AVERAGE(N554,E554)</f>
        <v>0</v>
      </c>
      <c r="P554" t="b">
        <v>0</v>
      </c>
      <c r="R554" s="56">
        <f>E554/D554</f>
        <v>0</v>
      </c>
      <c r="S554" t="s">
        <v>8279</v>
      </c>
      <c r="T554" s="6" t="str">
        <f>LEFT(S:S,FIND("/",S:S)-1)</f>
        <v>music</v>
      </c>
      <c r="U554" s="6" t="str">
        <f>RIGHT(S:S,FIND("/",S:S) - 2)</f>
        <v>rock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44">
        <v>25000</v>
      </c>
      <c r="E555" s="44">
        <v>123</v>
      </c>
      <c r="F555" t="s">
        <v>8221</v>
      </c>
      <c r="G555" t="s">
        <v>8224</v>
      </c>
      <c r="H555" t="s">
        <v>8246</v>
      </c>
      <c r="I555">
        <v>1415988991</v>
      </c>
      <c r="J555" s="42">
        <f>(((I555/60)/60)/24)+DATE(1970,1,1)</f>
        <v>41957.761469907404</v>
      </c>
      <c r="K555">
        <v>1413393391</v>
      </c>
      <c r="L555" s="42">
        <f>(((K555/60)/60)/24)+DATE(1970,1,1)</f>
        <v>41927.71980324074</v>
      </c>
      <c r="M555" t="b">
        <v>0</v>
      </c>
      <c r="N555">
        <v>6</v>
      </c>
      <c r="O555" s="7">
        <f>AVERAGE(N555,E555)</f>
        <v>64.5</v>
      </c>
      <c r="P555" t="b">
        <v>0</v>
      </c>
      <c r="R555" s="56">
        <f>E555/D555</f>
        <v>4.9199999999999999E-3</v>
      </c>
      <c r="S555" t="s">
        <v>8270</v>
      </c>
      <c r="T555" s="6" t="str">
        <f>LEFT(S:S,FIND("/",S:S)-1)</f>
        <v>film &amp; video</v>
      </c>
      <c r="U555" s="6" t="str">
        <f>RIGHT(S:S,FIND("/",S:S) - 2)</f>
        <v>o/animation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44">
        <v>3870</v>
      </c>
      <c r="E556" s="44">
        <v>1416</v>
      </c>
      <c r="F556" t="s">
        <v>8221</v>
      </c>
      <c r="G556" t="s">
        <v>8224</v>
      </c>
      <c r="H556" t="s">
        <v>8246</v>
      </c>
      <c r="I556">
        <v>1413735972</v>
      </c>
      <c r="J556" s="42">
        <f>(((I556/60)/60)/24)+DATE(1970,1,1)</f>
        <v>41931.684861111113</v>
      </c>
      <c r="K556">
        <v>1411143972</v>
      </c>
      <c r="L556" s="42">
        <f>(((K556/60)/60)/24)+DATE(1970,1,1)</f>
        <v>41901.684861111113</v>
      </c>
      <c r="M556" t="b">
        <v>0</v>
      </c>
      <c r="N556">
        <v>22</v>
      </c>
      <c r="O556" s="7">
        <f>AVERAGE(N556,E556)</f>
        <v>719</v>
      </c>
      <c r="P556" t="b">
        <v>0</v>
      </c>
      <c r="R556" s="56">
        <f>E556/D556</f>
        <v>0.36589147286821705</v>
      </c>
      <c r="S556" t="s">
        <v>8296</v>
      </c>
      <c r="T556" s="6" t="str">
        <f>LEFT(S:S,FIND("/",S:S)-1)</f>
        <v>photography</v>
      </c>
      <c r="U556" s="6" t="str">
        <f>RIGHT(S:S,FIND("/",S:S) - 2)</f>
        <v>phy/people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44">
        <v>7500</v>
      </c>
      <c r="E557" s="44">
        <v>0</v>
      </c>
      <c r="F557" t="s">
        <v>8221</v>
      </c>
      <c r="G557" t="s">
        <v>8225</v>
      </c>
      <c r="H557" t="s">
        <v>8247</v>
      </c>
      <c r="I557">
        <v>1465720143</v>
      </c>
      <c r="J557" s="42">
        <f>(((I557/60)/60)/24)+DATE(1970,1,1)</f>
        <v>42533.353506944448</v>
      </c>
      <c r="K557">
        <v>1463128143</v>
      </c>
      <c r="L557" s="42">
        <f>(((K557/60)/60)/24)+DATE(1970,1,1)</f>
        <v>42503.353506944448</v>
      </c>
      <c r="M557" t="b">
        <v>0</v>
      </c>
      <c r="N557">
        <v>0</v>
      </c>
      <c r="O557" s="7">
        <f>AVERAGE(N557,E557)</f>
        <v>0</v>
      </c>
      <c r="P557" t="b">
        <v>0</v>
      </c>
      <c r="R557" s="56">
        <f>E557/D557</f>
        <v>0</v>
      </c>
      <c r="S557" t="s">
        <v>8271</v>
      </c>
      <c r="T557" s="6" t="str">
        <f>LEFT(S:S,FIND("/",S:S)-1)</f>
        <v>theater</v>
      </c>
      <c r="U557" s="6" t="str">
        <f>RIGHT(S:S,FIND("/",S:S) - 2)</f>
        <v>/plays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44">
        <v>8000</v>
      </c>
      <c r="E558" s="44">
        <v>200</v>
      </c>
      <c r="F558" t="s">
        <v>8221</v>
      </c>
      <c r="G558" t="s">
        <v>8224</v>
      </c>
      <c r="H558" t="s">
        <v>8246</v>
      </c>
      <c r="I558">
        <v>1452112717</v>
      </c>
      <c r="J558" s="42">
        <f>(((I558/60)/60)/24)+DATE(1970,1,1)</f>
        <v>42375.860150462962</v>
      </c>
      <c r="K558">
        <v>1449520717</v>
      </c>
      <c r="L558" s="42">
        <f>(((K558/60)/60)/24)+DATE(1970,1,1)</f>
        <v>42345.860150462962</v>
      </c>
      <c r="M558" t="b">
        <v>0</v>
      </c>
      <c r="N558">
        <v>1</v>
      </c>
      <c r="O558" s="7">
        <f>AVERAGE(N558,E558)</f>
        <v>100.5</v>
      </c>
      <c r="P558" t="b">
        <v>0</v>
      </c>
      <c r="R558" s="56">
        <f>E558/D558</f>
        <v>2.5000000000000001E-2</v>
      </c>
      <c r="S558" t="s">
        <v>8273</v>
      </c>
      <c r="T558" s="6" t="str">
        <f>LEFT(S:S,FIND("/",S:S)-1)</f>
        <v>technology</v>
      </c>
      <c r="U558" s="6" t="str">
        <f>RIGHT(S:S,FIND("/",S:S) - 2)</f>
        <v>wearables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44">
        <v>150000</v>
      </c>
      <c r="E559" s="44">
        <v>1366</v>
      </c>
      <c r="F559" t="s">
        <v>8221</v>
      </c>
      <c r="G559" t="s">
        <v>8236</v>
      </c>
      <c r="H559" t="s">
        <v>8249</v>
      </c>
      <c r="I559">
        <v>1480721803</v>
      </c>
      <c r="J559" s="42">
        <f>(((I559/60)/60)/24)+DATE(1970,1,1)</f>
        <v>42706.983831018515</v>
      </c>
      <c r="K559">
        <v>1478126203</v>
      </c>
      <c r="L559" s="42">
        <f>(((K559/60)/60)/24)+DATE(1970,1,1)</f>
        <v>42676.942164351851</v>
      </c>
      <c r="M559" t="b">
        <v>0</v>
      </c>
      <c r="N559">
        <v>20</v>
      </c>
      <c r="O559" s="7">
        <f>AVERAGE(N559,E559)</f>
        <v>693</v>
      </c>
      <c r="P559" t="b">
        <v>0</v>
      </c>
      <c r="R559" s="56">
        <f>E559/D559</f>
        <v>9.1066666666666674E-3</v>
      </c>
      <c r="S559" t="s">
        <v>8276</v>
      </c>
      <c r="T559" s="6" t="str">
        <f>LEFT(S:S,FIND("/",S:S)-1)</f>
        <v>music</v>
      </c>
      <c r="U559" s="6" t="str">
        <f>RIGHT(S:S,FIND("/",S:S) - 2)</f>
        <v>rock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44">
        <v>750</v>
      </c>
      <c r="E560" s="44">
        <v>0</v>
      </c>
      <c r="F560" t="s">
        <v>8221</v>
      </c>
      <c r="G560" t="s">
        <v>8224</v>
      </c>
      <c r="H560" t="s">
        <v>8246</v>
      </c>
      <c r="I560">
        <v>1427227905</v>
      </c>
      <c r="J560" s="42">
        <f>(((I560/60)/60)/24)+DATE(1970,1,1)</f>
        <v>42087.841493055559</v>
      </c>
      <c r="K560">
        <v>1424639505</v>
      </c>
      <c r="L560" s="42">
        <f>(((K560/60)/60)/24)+DATE(1970,1,1)</f>
        <v>42057.883159722223</v>
      </c>
      <c r="M560" t="b">
        <v>0</v>
      </c>
      <c r="N560">
        <v>0</v>
      </c>
      <c r="O560" s="7">
        <f>AVERAGE(N560,E560)</f>
        <v>0</v>
      </c>
      <c r="P560" t="b">
        <v>0</v>
      </c>
      <c r="R560" s="56">
        <f>E560/D560</f>
        <v>0</v>
      </c>
      <c r="S560" t="s">
        <v>8273</v>
      </c>
      <c r="T560" s="6" t="str">
        <f>LEFT(S:S,FIND("/",S:S)-1)</f>
        <v>technology</v>
      </c>
      <c r="U560" s="6" t="str">
        <f>RIGHT(S:S,FIND("/",S:S) - 2)</f>
        <v>wearables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44">
        <v>240000</v>
      </c>
      <c r="E561" s="44">
        <v>50</v>
      </c>
      <c r="F561" t="s">
        <v>8221</v>
      </c>
      <c r="G561" t="s">
        <v>8224</v>
      </c>
      <c r="H561" t="s">
        <v>8246</v>
      </c>
      <c r="I561">
        <v>1449989260</v>
      </c>
      <c r="J561" s="42">
        <f>(((I561/60)/60)/24)+DATE(1970,1,1)</f>
        <v>42351.283101851848</v>
      </c>
      <c r="K561">
        <v>1447397260</v>
      </c>
      <c r="L561" s="42">
        <f>(((K561/60)/60)/24)+DATE(1970,1,1)</f>
        <v>42321.283101851848</v>
      </c>
      <c r="M561" t="b">
        <v>0</v>
      </c>
      <c r="N561">
        <v>1</v>
      </c>
      <c r="O561" s="7">
        <f>AVERAGE(N561,E561)</f>
        <v>25.5</v>
      </c>
      <c r="P561" t="b">
        <v>0</v>
      </c>
      <c r="R561" s="56">
        <f>E561/D561</f>
        <v>2.0833333333333335E-4</v>
      </c>
      <c r="S561" t="s">
        <v>8271</v>
      </c>
      <c r="T561" s="6" t="str">
        <f>LEFT(S:S,FIND("/",S:S)-1)</f>
        <v>theater</v>
      </c>
      <c r="U561" s="6" t="str">
        <f>RIGHT(S:S,FIND("/",S:S) - 2)</f>
        <v>/plays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44">
        <v>100000</v>
      </c>
      <c r="E562" s="44">
        <v>12</v>
      </c>
      <c r="F562" t="s">
        <v>8221</v>
      </c>
      <c r="G562" t="s">
        <v>8229</v>
      </c>
      <c r="H562" t="s">
        <v>8251</v>
      </c>
      <c r="I562">
        <v>1418841045</v>
      </c>
      <c r="J562" s="42">
        <f>(((I562/60)/60)/24)+DATE(1970,1,1)</f>
        <v>41990.771354166667</v>
      </c>
      <c r="K562">
        <v>1416249045</v>
      </c>
      <c r="L562" s="42">
        <f>(((K562/60)/60)/24)+DATE(1970,1,1)</f>
        <v>41960.771354166667</v>
      </c>
      <c r="M562" t="b">
        <v>0</v>
      </c>
      <c r="N562">
        <v>3</v>
      </c>
      <c r="O562" s="7">
        <f>AVERAGE(N562,E562)</f>
        <v>7.5</v>
      </c>
      <c r="P562" t="b">
        <v>0</v>
      </c>
      <c r="R562" s="56">
        <f>E562/D562</f>
        <v>1.2E-4</v>
      </c>
      <c r="S562" t="s">
        <v>8269</v>
      </c>
      <c r="T562" s="6" t="str">
        <f>LEFT(S:S,FIND("/",S:S)-1)</f>
        <v>film &amp; video</v>
      </c>
      <c r="U562" s="6" t="str">
        <f>RIGHT(S:S,FIND("/",S:S) - 2)</f>
        <v>documentary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44">
        <v>15000</v>
      </c>
      <c r="E563" s="44">
        <v>55</v>
      </c>
      <c r="F563" t="s">
        <v>8221</v>
      </c>
      <c r="G563" t="s">
        <v>8224</v>
      </c>
      <c r="H563" t="s">
        <v>8246</v>
      </c>
      <c r="I563">
        <v>1445874513</v>
      </c>
      <c r="J563" s="42">
        <f>(((I563/60)/60)/24)+DATE(1970,1,1)</f>
        <v>42303.658715277779</v>
      </c>
      <c r="K563">
        <v>1442850513</v>
      </c>
      <c r="L563" s="42">
        <f>(((K563/60)/60)/24)+DATE(1970,1,1)</f>
        <v>42268.658715277779</v>
      </c>
      <c r="M563" t="b">
        <v>0</v>
      </c>
      <c r="N563">
        <v>2</v>
      </c>
      <c r="O563" s="7">
        <f>AVERAGE(N563,E563)</f>
        <v>28.5</v>
      </c>
      <c r="P563" t="b">
        <v>0</v>
      </c>
      <c r="R563" s="56">
        <f>E563/D563</f>
        <v>3.6666666666666666E-3</v>
      </c>
      <c r="S563" t="s">
        <v>8271</v>
      </c>
      <c r="T563" s="6" t="str">
        <f>LEFT(S:S,FIND("/",S:S)-1)</f>
        <v>theater</v>
      </c>
      <c r="U563" s="6" t="str">
        <f>RIGHT(S:S,FIND("/",S:S) - 2)</f>
        <v>/plays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44">
        <v>50000</v>
      </c>
      <c r="E564" s="44">
        <v>0</v>
      </c>
      <c r="F564" t="s">
        <v>8221</v>
      </c>
      <c r="G564" t="s">
        <v>8233</v>
      </c>
      <c r="H564" t="s">
        <v>8249</v>
      </c>
      <c r="I564">
        <v>1482052815</v>
      </c>
      <c r="J564" s="42">
        <f>(((I564/60)/60)/24)+DATE(1970,1,1)</f>
        <v>42722.389062500006</v>
      </c>
      <c r="K564">
        <v>1479460815</v>
      </c>
      <c r="L564" s="42">
        <f>(((K564/60)/60)/24)+DATE(1970,1,1)</f>
        <v>42692.389062500006</v>
      </c>
      <c r="M564" t="b">
        <v>0</v>
      </c>
      <c r="N564">
        <v>0</v>
      </c>
      <c r="O564" s="7">
        <f>AVERAGE(N564,E564)</f>
        <v>0</v>
      </c>
      <c r="P564" t="b">
        <v>0</v>
      </c>
      <c r="R564" s="56">
        <f>E564/D564</f>
        <v>0</v>
      </c>
      <c r="S564" t="s">
        <v>8283</v>
      </c>
      <c r="T564" s="6" t="str">
        <f>LEFT(S:S,FIND("/",S:S)-1)</f>
        <v>games</v>
      </c>
      <c r="U564" s="6" t="str">
        <f>RIGHT(S:S,FIND("/",S:S) - 2)</f>
        <v>ames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44">
        <v>75000</v>
      </c>
      <c r="E565" s="44">
        <v>68</v>
      </c>
      <c r="F565" t="s">
        <v>8221</v>
      </c>
      <c r="G565" t="s">
        <v>8226</v>
      </c>
      <c r="H565" t="s">
        <v>8248</v>
      </c>
      <c r="I565">
        <v>1424137247</v>
      </c>
      <c r="J565" s="42">
        <f>(((I565/60)/60)/24)+DATE(1970,1,1)</f>
        <v>42052.069988425923</v>
      </c>
      <c r="K565">
        <v>1421545247</v>
      </c>
      <c r="L565" s="42">
        <f>(((K565/60)/60)/24)+DATE(1970,1,1)</f>
        <v>42022.069988425923</v>
      </c>
      <c r="M565" t="b">
        <v>0</v>
      </c>
      <c r="N565">
        <v>2</v>
      </c>
      <c r="O565" s="7">
        <f>AVERAGE(N565,E565)</f>
        <v>35</v>
      </c>
      <c r="P565" t="b">
        <v>0</v>
      </c>
      <c r="R565" s="56">
        <f>E565/D565</f>
        <v>9.0666666666666662E-4</v>
      </c>
      <c r="S565" t="s">
        <v>8278</v>
      </c>
      <c r="T565" s="6" t="str">
        <f>LEFT(S:S,FIND("/",S:S)-1)</f>
        <v>music</v>
      </c>
      <c r="U565" s="6" t="str">
        <f>RIGHT(S:S,FIND("/",S:S) - 2)</f>
        <v>jazz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44">
        <v>18000</v>
      </c>
      <c r="E566" s="44">
        <v>1</v>
      </c>
      <c r="F566" t="s">
        <v>8221</v>
      </c>
      <c r="G566" t="s">
        <v>8230</v>
      </c>
      <c r="H566" t="s">
        <v>8249</v>
      </c>
      <c r="I566">
        <v>1457822275</v>
      </c>
      <c r="J566" s="42">
        <f>(((I566/60)/60)/24)+DATE(1970,1,1)</f>
        <v>42441.942997685182</v>
      </c>
      <c r="K566">
        <v>1455230275</v>
      </c>
      <c r="L566" s="42">
        <f>(((K566/60)/60)/24)+DATE(1970,1,1)</f>
        <v>42411.942997685182</v>
      </c>
      <c r="M566" t="b">
        <v>0</v>
      </c>
      <c r="N566">
        <v>1</v>
      </c>
      <c r="O566" s="7">
        <f>AVERAGE(N566,E566)</f>
        <v>1</v>
      </c>
      <c r="P566" t="b">
        <v>0</v>
      </c>
      <c r="R566" s="56">
        <f>E566/D566</f>
        <v>5.5555555555555558E-5</v>
      </c>
      <c r="S566" t="s">
        <v>8271</v>
      </c>
      <c r="T566" s="6" t="str">
        <f>LEFT(S:S,FIND("/",S:S)-1)</f>
        <v>theater</v>
      </c>
      <c r="U566" s="6" t="str">
        <f>RIGHT(S:S,FIND("/",S:S) - 2)</f>
        <v>/plays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44">
        <v>25000</v>
      </c>
      <c r="E567" s="44">
        <v>0</v>
      </c>
      <c r="F567" t="s">
        <v>8221</v>
      </c>
      <c r="G567" t="s">
        <v>8225</v>
      </c>
      <c r="H567" t="s">
        <v>8247</v>
      </c>
      <c r="I567">
        <v>1436554249</v>
      </c>
      <c r="J567" s="42">
        <f>(((I567/60)/60)/24)+DATE(1970,1,1)</f>
        <v>42195.785289351858</v>
      </c>
      <c r="K567">
        <v>1433962249</v>
      </c>
      <c r="L567" s="42">
        <f>(((K567/60)/60)/24)+DATE(1970,1,1)</f>
        <v>42165.785289351858</v>
      </c>
      <c r="M567" t="b">
        <v>0</v>
      </c>
      <c r="N567">
        <v>0</v>
      </c>
      <c r="O567" s="7">
        <f>AVERAGE(N567,E567)</f>
        <v>0</v>
      </c>
      <c r="P567" t="b">
        <v>0</v>
      </c>
      <c r="R567" s="56">
        <f>E567/D567</f>
        <v>0</v>
      </c>
      <c r="S567" t="s">
        <v>8305</v>
      </c>
      <c r="T567" s="6" t="str">
        <f>LEFT(S:S,FIND("/",S:S)-1)</f>
        <v>theater</v>
      </c>
      <c r="U567" s="6" t="str">
        <f>RIGHT(S:S,FIND("/",S:S) - 2)</f>
        <v>usical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44">
        <v>5000</v>
      </c>
      <c r="E568" s="44">
        <v>1</v>
      </c>
      <c r="F568" t="s">
        <v>8221</v>
      </c>
      <c r="G568" t="s">
        <v>8224</v>
      </c>
      <c r="H568" t="s">
        <v>8246</v>
      </c>
      <c r="I568">
        <v>1468513533</v>
      </c>
      <c r="J568" s="42">
        <f>(((I568/60)/60)/24)+DATE(1970,1,1)</f>
        <v>42565.68440972222</v>
      </c>
      <c r="K568">
        <v>1465921533</v>
      </c>
      <c r="L568" s="42">
        <f>(((K568/60)/60)/24)+DATE(1970,1,1)</f>
        <v>42535.68440972222</v>
      </c>
      <c r="M568" t="b">
        <v>0</v>
      </c>
      <c r="N568">
        <v>1</v>
      </c>
      <c r="O568" s="7">
        <f>AVERAGE(N568,E568)</f>
        <v>1</v>
      </c>
      <c r="P568" t="b">
        <v>0</v>
      </c>
      <c r="R568" s="56">
        <f>E568/D568</f>
        <v>2.0000000000000001E-4</v>
      </c>
      <c r="S568" t="s">
        <v>8304</v>
      </c>
      <c r="T568" s="6" t="str">
        <f>LEFT(S:S,FIND("/",S:S)-1)</f>
        <v>publishing</v>
      </c>
      <c r="U568" s="6" t="str">
        <f>RIGHT(S:S,FIND("/",S:S) - 2)</f>
        <v>n's books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44">
        <v>10000</v>
      </c>
      <c r="E569" s="44">
        <v>0</v>
      </c>
      <c r="F569" t="s">
        <v>8221</v>
      </c>
      <c r="G569" t="s">
        <v>8224</v>
      </c>
      <c r="H569" t="s">
        <v>8246</v>
      </c>
      <c r="I569">
        <v>1420143194</v>
      </c>
      <c r="J569" s="42">
        <f>(((I569/60)/60)/24)+DATE(1970,1,1)</f>
        <v>42005.842523148152</v>
      </c>
      <c r="K569">
        <v>1417551194</v>
      </c>
      <c r="L569" s="42">
        <f>(((K569/60)/60)/24)+DATE(1970,1,1)</f>
        <v>41975.842523148152</v>
      </c>
      <c r="M569" t="b">
        <v>0</v>
      </c>
      <c r="N569">
        <v>0</v>
      </c>
      <c r="O569" s="7">
        <f>AVERAGE(N569,E569)</f>
        <v>0</v>
      </c>
      <c r="P569" t="b">
        <v>0</v>
      </c>
      <c r="R569" s="56">
        <f>E569/D569</f>
        <v>0</v>
      </c>
      <c r="S569" t="s">
        <v>8305</v>
      </c>
      <c r="T569" s="6" t="str">
        <f>LEFT(S:S,FIND("/",S:S)-1)</f>
        <v>theater</v>
      </c>
      <c r="U569" s="6" t="str">
        <f>RIGHT(S:S,FIND("/",S:S) - 2)</f>
        <v>usical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44">
        <v>24500</v>
      </c>
      <c r="E570" s="44">
        <v>245</v>
      </c>
      <c r="F570" t="s">
        <v>8221</v>
      </c>
      <c r="G570" t="s">
        <v>8228</v>
      </c>
      <c r="H570" t="s">
        <v>8250</v>
      </c>
      <c r="I570">
        <v>1452942000</v>
      </c>
      <c r="J570" s="42">
        <f>(((I570/60)/60)/24)+DATE(1970,1,1)</f>
        <v>42385.458333333328</v>
      </c>
      <c r="K570">
        <v>1449785223</v>
      </c>
      <c r="L570" s="42">
        <f>(((K570/60)/60)/24)+DATE(1970,1,1)</f>
        <v>42348.9215625</v>
      </c>
      <c r="M570" t="b">
        <v>0</v>
      </c>
      <c r="N570">
        <v>5</v>
      </c>
      <c r="O570" s="7">
        <f>AVERAGE(N570,E570)</f>
        <v>125</v>
      </c>
      <c r="P570" t="b">
        <v>0</v>
      </c>
      <c r="R570" s="56">
        <f>E570/D570</f>
        <v>0.01</v>
      </c>
      <c r="S570" t="s">
        <v>8289</v>
      </c>
      <c r="T570" s="6" t="str">
        <f>LEFT(S:S,FIND("/",S:S)-1)</f>
        <v>photography</v>
      </c>
      <c r="U570" s="6" t="str">
        <f>RIGHT(S:S,FIND("/",S:S) - 2)</f>
        <v>phy/nature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44">
        <v>2500</v>
      </c>
      <c r="E571" s="44">
        <v>20</v>
      </c>
      <c r="F571" t="s">
        <v>8221</v>
      </c>
      <c r="G571" t="s">
        <v>8229</v>
      </c>
      <c r="H571" t="s">
        <v>8251</v>
      </c>
      <c r="I571">
        <v>1451679612</v>
      </c>
      <c r="J571" s="42">
        <f>(((I571/60)/60)/24)+DATE(1970,1,1)</f>
        <v>42370.847361111111</v>
      </c>
      <c r="K571">
        <v>1449087612</v>
      </c>
      <c r="L571" s="42">
        <f>(((K571/60)/60)/24)+DATE(1970,1,1)</f>
        <v>42340.847361111111</v>
      </c>
      <c r="M571" t="b">
        <v>0</v>
      </c>
      <c r="N571">
        <v>1</v>
      </c>
      <c r="O571" s="7">
        <f>AVERAGE(N571,E571)</f>
        <v>10.5</v>
      </c>
      <c r="P571" t="b">
        <v>0</v>
      </c>
      <c r="R571" s="56">
        <f>E571/D571</f>
        <v>8.0000000000000002E-3</v>
      </c>
      <c r="S571" t="s">
        <v>8298</v>
      </c>
      <c r="T571" s="6" t="str">
        <f>LEFT(S:S,FIND("/",S:S)-1)</f>
        <v>food</v>
      </c>
      <c r="U571" s="6" t="str">
        <f>RIGHT(S:S,FIND("/",S:S) - 2)</f>
        <v>tch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44">
        <v>85000</v>
      </c>
      <c r="E572" s="44">
        <v>142</v>
      </c>
      <c r="F572" t="s">
        <v>8221</v>
      </c>
      <c r="G572" t="s">
        <v>8224</v>
      </c>
      <c r="H572" t="s">
        <v>8246</v>
      </c>
      <c r="I572">
        <v>1455822569</v>
      </c>
      <c r="J572" s="42">
        <f>(((I572/60)/60)/24)+DATE(1970,1,1)</f>
        <v>42418.798252314817</v>
      </c>
      <c r="K572">
        <v>1453230569</v>
      </c>
      <c r="L572" s="42">
        <f>(((K572/60)/60)/24)+DATE(1970,1,1)</f>
        <v>42388.798252314817</v>
      </c>
      <c r="M572" t="b">
        <v>0</v>
      </c>
      <c r="N572">
        <v>1</v>
      </c>
      <c r="O572" s="7">
        <f>AVERAGE(N572,E572)</f>
        <v>71.5</v>
      </c>
      <c r="P572" t="b">
        <v>0</v>
      </c>
      <c r="R572" s="56">
        <f>E572/D572</f>
        <v>1.6705882352941177E-3</v>
      </c>
      <c r="S572" t="s">
        <v>8270</v>
      </c>
      <c r="T572" s="6" t="str">
        <f>LEFT(S:S,FIND("/",S:S)-1)</f>
        <v>film &amp; video</v>
      </c>
      <c r="U572" s="6" t="str">
        <f>RIGHT(S:S,FIND("/",S:S) - 2)</f>
        <v>o/animation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44">
        <v>25000</v>
      </c>
      <c r="E573" s="44">
        <v>106</v>
      </c>
      <c r="F573" t="s">
        <v>8221</v>
      </c>
      <c r="G573" t="s">
        <v>8224</v>
      </c>
      <c r="H573" t="s">
        <v>8246</v>
      </c>
      <c r="I573">
        <v>1437969540</v>
      </c>
      <c r="J573" s="42">
        <f>(((I573/60)/60)/24)+DATE(1970,1,1)</f>
        <v>42212.165972222225</v>
      </c>
      <c r="K573">
        <v>1436297723</v>
      </c>
      <c r="L573" s="42">
        <f>(((K573/60)/60)/24)+DATE(1970,1,1)</f>
        <v>42192.816238425927</v>
      </c>
      <c r="M573" t="b">
        <v>0</v>
      </c>
      <c r="N573">
        <v>2</v>
      </c>
      <c r="O573" s="7">
        <f>AVERAGE(N573,E573)</f>
        <v>54</v>
      </c>
      <c r="P573" t="b">
        <v>0</v>
      </c>
      <c r="R573" s="56">
        <f>E573/D573</f>
        <v>4.2399999999999998E-3</v>
      </c>
      <c r="S573" t="s">
        <v>8278</v>
      </c>
      <c r="T573" s="6" t="str">
        <f>LEFT(S:S,FIND("/",S:S)-1)</f>
        <v>music</v>
      </c>
      <c r="U573" s="6" t="str">
        <f>RIGHT(S:S,FIND("/",S:S) - 2)</f>
        <v>jazz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44">
        <v>2500</v>
      </c>
      <c r="E574" s="44">
        <v>0</v>
      </c>
      <c r="F574" t="s">
        <v>8221</v>
      </c>
      <c r="G574" t="s">
        <v>8224</v>
      </c>
      <c r="H574" t="s">
        <v>8246</v>
      </c>
      <c r="I574">
        <v>1446660688</v>
      </c>
      <c r="J574" s="42">
        <f>(((I574/60)/60)/24)+DATE(1970,1,1)</f>
        <v>42312.757962962962</v>
      </c>
      <c r="K574">
        <v>1444065088</v>
      </c>
      <c r="L574" s="42">
        <f>(((K574/60)/60)/24)+DATE(1970,1,1)</f>
        <v>42282.71629629629</v>
      </c>
      <c r="M574" t="b">
        <v>0</v>
      </c>
      <c r="N574">
        <v>0</v>
      </c>
      <c r="O574" s="7">
        <f>AVERAGE(N574,E574)</f>
        <v>0</v>
      </c>
      <c r="P574" t="b">
        <v>0</v>
      </c>
      <c r="R574" s="56">
        <f>E574/D574</f>
        <v>0</v>
      </c>
      <c r="S574" t="s">
        <v>8276</v>
      </c>
      <c r="T574" s="6" t="str">
        <f>LEFT(S:S,FIND("/",S:S)-1)</f>
        <v>music</v>
      </c>
      <c r="U574" s="6" t="str">
        <f>RIGHT(S:S,FIND("/",S:S) - 2)</f>
        <v>rock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44">
        <v>88888</v>
      </c>
      <c r="E575" s="44">
        <v>346</v>
      </c>
      <c r="F575" t="s">
        <v>8221</v>
      </c>
      <c r="G575" t="s">
        <v>8224</v>
      </c>
      <c r="H575" t="s">
        <v>8246</v>
      </c>
      <c r="I575">
        <v>1421543520</v>
      </c>
      <c r="J575" s="42">
        <f>(((I575/60)/60)/24)+DATE(1970,1,1)</f>
        <v>42022.05</v>
      </c>
      <c r="K575">
        <v>1416445931</v>
      </c>
      <c r="L575" s="42">
        <f>(((K575/60)/60)/24)+DATE(1970,1,1)</f>
        <v>41963.050127314811</v>
      </c>
      <c r="M575" t="b">
        <v>0</v>
      </c>
      <c r="N575">
        <v>9</v>
      </c>
      <c r="O575" s="7">
        <f>AVERAGE(N575,E575)</f>
        <v>177.5</v>
      </c>
      <c r="P575" t="b">
        <v>0</v>
      </c>
      <c r="R575" s="56">
        <f>E575/D575</f>
        <v>3.892538925389254E-3</v>
      </c>
      <c r="S575" t="s">
        <v>8282</v>
      </c>
      <c r="T575" s="6" t="str">
        <f>LEFT(S:S,FIND("/",S:S)-1)</f>
        <v>games</v>
      </c>
      <c r="U575" s="6" t="str">
        <f>RIGHT(S:S,FIND("/",S:S) - 2)</f>
        <v>ames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44">
        <v>11180</v>
      </c>
      <c r="E576" s="44">
        <v>80</v>
      </c>
      <c r="F576" t="s">
        <v>8221</v>
      </c>
      <c r="G576" t="s">
        <v>8225</v>
      </c>
      <c r="H576" t="s">
        <v>8247</v>
      </c>
      <c r="I576">
        <v>1476873507</v>
      </c>
      <c r="J576" s="42">
        <f>(((I576/60)/60)/24)+DATE(1970,1,1)</f>
        <v>42662.443368055552</v>
      </c>
      <c r="K576">
        <v>1474281507</v>
      </c>
      <c r="L576" s="42">
        <f>(((K576/60)/60)/24)+DATE(1970,1,1)</f>
        <v>42632.443368055552</v>
      </c>
      <c r="M576" t="b">
        <v>0</v>
      </c>
      <c r="N576">
        <v>4</v>
      </c>
      <c r="O576" s="7">
        <f>AVERAGE(N576,E576)</f>
        <v>42</v>
      </c>
      <c r="P576" t="b">
        <v>0</v>
      </c>
      <c r="R576" s="56">
        <f>E576/D576</f>
        <v>7.1556350626118068E-3</v>
      </c>
      <c r="S576" t="s">
        <v>8303</v>
      </c>
      <c r="T576" s="6" t="str">
        <f>LEFT(S:S,FIND("/",S:S)-1)</f>
        <v>theater</v>
      </c>
      <c r="U576" s="6" t="str">
        <f>RIGHT(S:S,FIND("/",S:S) - 2)</f>
        <v>spaces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44">
        <v>60000</v>
      </c>
      <c r="E577" s="44">
        <v>259</v>
      </c>
      <c r="F577" t="s">
        <v>8221</v>
      </c>
      <c r="G577" t="s">
        <v>8236</v>
      </c>
      <c r="H577" t="s">
        <v>8249</v>
      </c>
      <c r="I577">
        <v>1434213443</v>
      </c>
      <c r="J577" s="42">
        <f>(((I577/60)/60)/24)+DATE(1970,1,1)</f>
        <v>42168.692627314813</v>
      </c>
      <c r="K577">
        <v>1431621443</v>
      </c>
      <c r="L577" s="42">
        <f>(((K577/60)/60)/24)+DATE(1970,1,1)</f>
        <v>42138.692627314813</v>
      </c>
      <c r="M577" t="b">
        <v>0</v>
      </c>
      <c r="N577">
        <v>4</v>
      </c>
      <c r="O577" s="7">
        <f>AVERAGE(N577,E577)</f>
        <v>131.5</v>
      </c>
      <c r="P577" t="b">
        <v>0</v>
      </c>
      <c r="R577" s="56">
        <f>E577/D577</f>
        <v>4.3166666666666666E-3</v>
      </c>
      <c r="S577" t="s">
        <v>8280</v>
      </c>
      <c r="T577" s="6" t="str">
        <f>LEFT(S:S,FIND("/",S:S)-1)</f>
        <v>music</v>
      </c>
      <c r="U577" s="6" t="str">
        <f>RIGHT(S:S,FIND("/",S:S) - 2)</f>
        <v>usic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44">
        <v>80000</v>
      </c>
      <c r="E578" s="44">
        <v>1</v>
      </c>
      <c r="F578" t="s">
        <v>8221</v>
      </c>
      <c r="G578" t="s">
        <v>8224</v>
      </c>
      <c r="H578" t="s">
        <v>8246</v>
      </c>
      <c r="I578">
        <v>1427537952</v>
      </c>
      <c r="J578" s="42">
        <f>(((I578/60)/60)/24)+DATE(1970,1,1)</f>
        <v>42091.43</v>
      </c>
      <c r="K578">
        <v>1422357552</v>
      </c>
      <c r="L578" s="42">
        <f>(((K578/60)/60)/24)+DATE(1970,1,1)</f>
        <v>42031.471666666665</v>
      </c>
      <c r="M578" t="b">
        <v>0</v>
      </c>
      <c r="N578">
        <v>1</v>
      </c>
      <c r="O578" s="7">
        <f>AVERAGE(N578,E578)</f>
        <v>1</v>
      </c>
      <c r="P578" t="b">
        <v>0</v>
      </c>
      <c r="R578" s="56">
        <f>E578/D578</f>
        <v>1.2500000000000001E-5</v>
      </c>
      <c r="S578" t="s">
        <v>8273</v>
      </c>
      <c r="T578" s="6" t="str">
        <f>LEFT(S:S,FIND("/",S:S)-1)</f>
        <v>technology</v>
      </c>
      <c r="U578" s="6" t="str">
        <f>RIGHT(S:S,FIND("/",S:S) - 2)</f>
        <v>wearables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44">
        <v>5000</v>
      </c>
      <c r="E579" s="44">
        <v>10</v>
      </c>
      <c r="F579" t="s">
        <v>8221</v>
      </c>
      <c r="G579" t="s">
        <v>8224</v>
      </c>
      <c r="H579" t="s">
        <v>8246</v>
      </c>
      <c r="I579">
        <v>1463753302</v>
      </c>
      <c r="J579" s="42">
        <f>(((I579/60)/60)/24)+DATE(1970,1,1)</f>
        <v>42510.589143518519</v>
      </c>
      <c r="K579">
        <v>1458569302</v>
      </c>
      <c r="L579" s="42">
        <f>(((K579/60)/60)/24)+DATE(1970,1,1)</f>
        <v>42450.589143518519</v>
      </c>
      <c r="M579" t="b">
        <v>0</v>
      </c>
      <c r="N579">
        <v>1</v>
      </c>
      <c r="O579" s="7">
        <f>AVERAGE(N579,E579)</f>
        <v>5.5</v>
      </c>
      <c r="P579" t="b">
        <v>0</v>
      </c>
      <c r="R579" s="56">
        <f>E579/D579</f>
        <v>2E-3</v>
      </c>
      <c r="S579" t="s">
        <v>8297</v>
      </c>
      <c r="T579" s="6" t="str">
        <f>LEFT(S:S,FIND("/",S:S)-1)</f>
        <v>games</v>
      </c>
      <c r="U579" s="6" t="str">
        <f>RIGHT(S:S,FIND("/",S:S) - 2)</f>
        <v>ames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44">
        <v>125000</v>
      </c>
      <c r="E580" s="44">
        <v>14</v>
      </c>
      <c r="F580" t="s">
        <v>8221</v>
      </c>
      <c r="G580" t="s">
        <v>8225</v>
      </c>
      <c r="H580" t="s">
        <v>8247</v>
      </c>
      <c r="I580">
        <v>1441633993</v>
      </c>
      <c r="J580" s="42">
        <f>(((I580/60)/60)/24)+DATE(1970,1,1)</f>
        <v>42254.578622685185</v>
      </c>
      <c r="K580">
        <v>1439560393</v>
      </c>
      <c r="L580" s="42">
        <f>(((K580/60)/60)/24)+DATE(1970,1,1)</f>
        <v>42230.578622685185</v>
      </c>
      <c r="M580" t="b">
        <v>0</v>
      </c>
      <c r="N580">
        <v>7</v>
      </c>
      <c r="O580" s="7">
        <f>AVERAGE(N580,E580)</f>
        <v>10.5</v>
      </c>
      <c r="P580" t="b">
        <v>0</v>
      </c>
      <c r="R580" s="56">
        <f>E580/D580</f>
        <v>1.12E-4</v>
      </c>
      <c r="S580" t="s">
        <v>8305</v>
      </c>
      <c r="T580" s="6" t="str">
        <f>LEFT(S:S,FIND("/",S:S)-1)</f>
        <v>theater</v>
      </c>
      <c r="U580" s="6" t="str">
        <f>RIGHT(S:S,FIND("/",S:S) - 2)</f>
        <v>usical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44">
        <v>12000</v>
      </c>
      <c r="E581" s="44">
        <v>175</v>
      </c>
      <c r="F581" t="s">
        <v>8221</v>
      </c>
      <c r="G581" t="s">
        <v>8224</v>
      </c>
      <c r="H581" t="s">
        <v>8246</v>
      </c>
      <c r="I581">
        <v>1419539223</v>
      </c>
      <c r="J581" s="42">
        <f>(((I581/60)/60)/24)+DATE(1970,1,1)</f>
        <v>41998.852118055554</v>
      </c>
      <c r="K581">
        <v>1416947223</v>
      </c>
      <c r="L581" s="42">
        <f>(((K581/60)/60)/24)+DATE(1970,1,1)</f>
        <v>41968.852118055554</v>
      </c>
      <c r="M581" t="b">
        <v>0</v>
      </c>
      <c r="N581">
        <v>5</v>
      </c>
      <c r="O581" s="7">
        <f>AVERAGE(N581,E581)</f>
        <v>90</v>
      </c>
      <c r="P581" t="b">
        <v>0</v>
      </c>
      <c r="R581" s="56">
        <f>E581/D581</f>
        <v>1.4583333333333334E-2</v>
      </c>
      <c r="S581" t="s">
        <v>8271</v>
      </c>
      <c r="T581" s="6" t="str">
        <f>LEFT(S:S,FIND("/",S:S)-1)</f>
        <v>theater</v>
      </c>
      <c r="U581" s="6" t="str">
        <f>RIGHT(S:S,FIND("/",S:S) - 2)</f>
        <v>/plays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44">
        <v>3000</v>
      </c>
      <c r="E582" s="44">
        <v>1</v>
      </c>
      <c r="F582" t="s">
        <v>8221</v>
      </c>
      <c r="G582" t="s">
        <v>8224</v>
      </c>
      <c r="H582" t="s">
        <v>8246</v>
      </c>
      <c r="I582">
        <v>1474580867</v>
      </c>
      <c r="J582" s="42">
        <f>(((I582/60)/60)/24)+DATE(1970,1,1)</f>
        <v>42635.908182870371</v>
      </c>
      <c r="K582">
        <v>1471988867</v>
      </c>
      <c r="L582" s="42">
        <f>(((K582/60)/60)/24)+DATE(1970,1,1)</f>
        <v>42605.908182870371</v>
      </c>
      <c r="M582" t="b">
        <v>0</v>
      </c>
      <c r="N582">
        <v>1</v>
      </c>
      <c r="O582" s="7">
        <f>AVERAGE(N582,E582)</f>
        <v>1</v>
      </c>
      <c r="P582" t="b">
        <v>0</v>
      </c>
      <c r="R582" s="56">
        <f>E582/D582</f>
        <v>3.3333333333333332E-4</v>
      </c>
      <c r="S582" t="s">
        <v>8271</v>
      </c>
      <c r="T582" s="6" t="str">
        <f>LEFT(S:S,FIND("/",S:S)-1)</f>
        <v>theater</v>
      </c>
      <c r="U582" s="6" t="str">
        <f>RIGHT(S:S,FIND("/",S:S) - 2)</f>
        <v>/plays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44">
        <v>400</v>
      </c>
      <c r="E583" s="44">
        <v>0</v>
      </c>
      <c r="F583" t="s">
        <v>8221</v>
      </c>
      <c r="G583" t="s">
        <v>8224</v>
      </c>
      <c r="H583" t="s">
        <v>8246</v>
      </c>
      <c r="I583">
        <v>1438474704</v>
      </c>
      <c r="J583" s="42">
        <f>(((I583/60)/60)/24)+DATE(1970,1,1)</f>
        <v>42218.012777777782</v>
      </c>
      <c r="K583">
        <v>1435882704</v>
      </c>
      <c r="L583" s="42">
        <f>(((K583/60)/60)/24)+DATE(1970,1,1)</f>
        <v>42188.012777777782</v>
      </c>
      <c r="M583" t="b">
        <v>0</v>
      </c>
      <c r="N583">
        <v>0</v>
      </c>
      <c r="O583" s="7">
        <f>AVERAGE(N583,E583)</f>
        <v>0</v>
      </c>
      <c r="P583" t="b">
        <v>0</v>
      </c>
      <c r="R583" s="56">
        <f>E583/D583</f>
        <v>0</v>
      </c>
      <c r="S583" t="s">
        <v>8275</v>
      </c>
      <c r="T583" s="6" t="str">
        <f>LEFT(S:S,FIND("/",S:S)-1)</f>
        <v>publishing</v>
      </c>
      <c r="U583" s="6" t="str">
        <f>RIGHT(S:S,FIND("/",S:S) - 2)</f>
        <v>g/fiction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44">
        <v>100000</v>
      </c>
      <c r="E584" s="44">
        <v>0</v>
      </c>
      <c r="F584" t="s">
        <v>8221</v>
      </c>
      <c r="G584" t="s">
        <v>8224</v>
      </c>
      <c r="H584" t="s">
        <v>8246</v>
      </c>
      <c r="I584">
        <v>1426442400</v>
      </c>
      <c r="J584" s="42">
        <f>(((I584/60)/60)/24)+DATE(1970,1,1)</f>
        <v>42078.75</v>
      </c>
      <c r="K584">
        <v>1424454319</v>
      </c>
      <c r="L584" s="42">
        <f>(((K584/60)/60)/24)+DATE(1970,1,1)</f>
        <v>42055.739803240736</v>
      </c>
      <c r="M584" t="b">
        <v>0</v>
      </c>
      <c r="N584">
        <v>0</v>
      </c>
      <c r="O584" s="7">
        <f>AVERAGE(N584,E584)</f>
        <v>0</v>
      </c>
      <c r="P584" t="b">
        <v>0</v>
      </c>
      <c r="R584" s="56">
        <f>E584/D584</f>
        <v>0</v>
      </c>
      <c r="S584" t="s">
        <v>8272</v>
      </c>
      <c r="T584" s="6" t="str">
        <f>LEFT(S:S,FIND("/",S:S)-1)</f>
        <v>technology</v>
      </c>
      <c r="U584" s="6" t="str">
        <f>RIGHT(S:S,FIND("/",S:S) - 2)</f>
        <v>ology/web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44">
        <v>9000</v>
      </c>
      <c r="E585" s="44">
        <v>1</v>
      </c>
      <c r="F585" t="s">
        <v>8221</v>
      </c>
      <c r="G585" t="s">
        <v>8224</v>
      </c>
      <c r="H585" t="s">
        <v>8246</v>
      </c>
      <c r="I585">
        <v>1426800687</v>
      </c>
      <c r="J585" s="42">
        <f>(((I585/60)/60)/24)+DATE(1970,1,1)</f>
        <v>42082.896840277783</v>
      </c>
      <c r="K585">
        <v>1424212287</v>
      </c>
      <c r="L585" s="42">
        <f>(((K585/60)/60)/24)+DATE(1970,1,1)</f>
        <v>42052.93850694444</v>
      </c>
      <c r="M585" t="b">
        <v>0</v>
      </c>
      <c r="N585">
        <v>1</v>
      </c>
      <c r="O585" s="7">
        <f>AVERAGE(N585,E585)</f>
        <v>1</v>
      </c>
      <c r="P585" t="b">
        <v>0</v>
      </c>
      <c r="R585" s="56">
        <f>E585/D585</f>
        <v>1.1111111111111112E-4</v>
      </c>
      <c r="S585" t="s">
        <v>8269</v>
      </c>
      <c r="T585" s="6" t="str">
        <f>LEFT(S:S,FIND("/",S:S)-1)</f>
        <v>film &amp; video</v>
      </c>
      <c r="U585" s="6" t="str">
        <f>RIGHT(S:S,FIND("/",S:S) - 2)</f>
        <v>documentary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44">
        <v>1000</v>
      </c>
      <c r="E586" s="44">
        <v>10</v>
      </c>
      <c r="F586" t="s">
        <v>8221</v>
      </c>
      <c r="G586" t="s">
        <v>8224</v>
      </c>
      <c r="H586" t="s">
        <v>8246</v>
      </c>
      <c r="I586">
        <v>1426522316</v>
      </c>
      <c r="J586" s="42">
        <f>(((I586/60)/60)/24)+DATE(1970,1,1)</f>
        <v>42079.674953703703</v>
      </c>
      <c r="K586">
        <v>1423933916</v>
      </c>
      <c r="L586" s="42">
        <f>(((K586/60)/60)/24)+DATE(1970,1,1)</f>
        <v>42049.716620370367</v>
      </c>
      <c r="M586" t="b">
        <v>0</v>
      </c>
      <c r="N586">
        <v>2</v>
      </c>
      <c r="O586" s="7">
        <f>AVERAGE(N586,E586)</f>
        <v>6</v>
      </c>
      <c r="P586" t="b">
        <v>0</v>
      </c>
      <c r="R586" s="56">
        <f>E586/D586</f>
        <v>0.01</v>
      </c>
      <c r="S586" t="s">
        <v>8301</v>
      </c>
      <c r="T586" s="6" t="str">
        <f>LEFT(S:S,FIND("/",S:S)-1)</f>
        <v>technology</v>
      </c>
      <c r="U586" s="6" t="str">
        <f>RIGHT(S:S,FIND("/",S:S) - 2)</f>
        <v>ploration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44">
        <v>9000</v>
      </c>
      <c r="E587" s="44">
        <v>0</v>
      </c>
      <c r="F587" t="s">
        <v>8221</v>
      </c>
      <c r="G587" t="s">
        <v>8225</v>
      </c>
      <c r="H587" t="s">
        <v>8247</v>
      </c>
      <c r="I587">
        <v>1448928000</v>
      </c>
      <c r="J587" s="42">
        <f>(((I587/60)/60)/24)+DATE(1970,1,1)</f>
        <v>42339</v>
      </c>
      <c r="K587">
        <v>1444123377</v>
      </c>
      <c r="L587" s="42">
        <f>(((K587/60)/60)/24)+DATE(1970,1,1)</f>
        <v>42283.3909375</v>
      </c>
      <c r="M587" t="b">
        <v>0</v>
      </c>
      <c r="N587">
        <v>0</v>
      </c>
      <c r="O587" s="7">
        <f>AVERAGE(N587,E587)</f>
        <v>0</v>
      </c>
      <c r="P587" t="b">
        <v>0</v>
      </c>
      <c r="R587" s="56">
        <f>E587/D587</f>
        <v>0</v>
      </c>
      <c r="S587" t="s">
        <v>8270</v>
      </c>
      <c r="T587" s="6" t="str">
        <f>LEFT(S:S,FIND("/",S:S)-1)</f>
        <v>film &amp; video</v>
      </c>
      <c r="U587" s="6" t="str">
        <f>RIGHT(S:S,FIND("/",S:S) - 2)</f>
        <v>o/animation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44">
        <v>10000</v>
      </c>
      <c r="E588" s="44">
        <v>56</v>
      </c>
      <c r="F588" t="s">
        <v>8221</v>
      </c>
      <c r="G588" t="s">
        <v>8224</v>
      </c>
      <c r="H588" t="s">
        <v>8246</v>
      </c>
      <c r="I588">
        <v>1424032207</v>
      </c>
      <c r="J588" s="42">
        <f>(((I588/60)/60)/24)+DATE(1970,1,1)</f>
        <v>42050.854247685187</v>
      </c>
      <c r="K588">
        <v>1421440207</v>
      </c>
      <c r="L588" s="42">
        <f>(((K588/60)/60)/24)+DATE(1970,1,1)</f>
        <v>42020.854247685187</v>
      </c>
      <c r="M588" t="b">
        <v>0</v>
      </c>
      <c r="N588">
        <v>4</v>
      </c>
      <c r="O588" s="7">
        <f>AVERAGE(N588,E588)</f>
        <v>30</v>
      </c>
      <c r="P588" t="b">
        <v>0</v>
      </c>
      <c r="R588" s="56">
        <f>E588/D588</f>
        <v>5.5999999999999999E-3</v>
      </c>
      <c r="S588" t="s">
        <v>8271</v>
      </c>
      <c r="T588" s="6" t="str">
        <f>LEFT(S:S,FIND("/",S:S)-1)</f>
        <v>theater</v>
      </c>
      <c r="U588" s="6" t="str">
        <f>RIGHT(S:S,FIND("/",S:S) - 2)</f>
        <v>/plays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44">
        <v>30000</v>
      </c>
      <c r="E589" s="44">
        <v>2725</v>
      </c>
      <c r="F589" t="s">
        <v>8221</v>
      </c>
      <c r="G589" t="s">
        <v>8229</v>
      </c>
      <c r="H589" t="s">
        <v>8251</v>
      </c>
      <c r="I589">
        <v>1429207833</v>
      </c>
      <c r="J589" s="42">
        <f>(((I589/60)/60)/24)+DATE(1970,1,1)</f>
        <v>42110.757326388892</v>
      </c>
      <c r="K589">
        <v>1426615833</v>
      </c>
      <c r="L589" s="42">
        <f>(((K589/60)/60)/24)+DATE(1970,1,1)</f>
        <v>42080.757326388892</v>
      </c>
      <c r="M589" t="b">
        <v>0</v>
      </c>
      <c r="N589">
        <v>7</v>
      </c>
      <c r="O589" s="7">
        <f>AVERAGE(N589,E589)</f>
        <v>1366</v>
      </c>
      <c r="P589" t="b">
        <v>0</v>
      </c>
      <c r="R589" s="56">
        <f>E589/D589</f>
        <v>9.0833333333333335E-2</v>
      </c>
      <c r="S589" t="s">
        <v>8271</v>
      </c>
      <c r="T589" s="6" t="str">
        <f>LEFT(S:S,FIND("/",S:S)-1)</f>
        <v>theater</v>
      </c>
      <c r="U589" s="6" t="str">
        <f>RIGHT(S:S,FIND("/",S:S) - 2)</f>
        <v>/plays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44">
        <v>9000</v>
      </c>
      <c r="E590" s="44">
        <v>301</v>
      </c>
      <c r="F590" t="s">
        <v>8221</v>
      </c>
      <c r="G590" t="s">
        <v>8237</v>
      </c>
      <c r="H590" t="s">
        <v>8249</v>
      </c>
      <c r="I590">
        <v>1479410886</v>
      </c>
      <c r="J590" s="42">
        <f>(((I590/60)/60)/24)+DATE(1970,1,1)</f>
        <v>42691.811180555553</v>
      </c>
      <c r="K590">
        <v>1474223286</v>
      </c>
      <c r="L590" s="42">
        <f>(((K590/60)/60)/24)+DATE(1970,1,1)</f>
        <v>42631.769513888896</v>
      </c>
      <c r="M590" t="b">
        <v>0</v>
      </c>
      <c r="N590">
        <v>2</v>
      </c>
      <c r="O590" s="7">
        <f>AVERAGE(N590,E590)</f>
        <v>151.5</v>
      </c>
      <c r="P590" t="b">
        <v>0</v>
      </c>
      <c r="R590" s="56">
        <f>E590/D590</f>
        <v>3.3444444444444443E-2</v>
      </c>
      <c r="S590" t="s">
        <v>8279</v>
      </c>
      <c r="T590" s="6" t="str">
        <f>LEFT(S:S,FIND("/",S:S)-1)</f>
        <v>music</v>
      </c>
      <c r="U590" s="6" t="str">
        <f>RIGHT(S:S,FIND("/",S:S) - 2)</f>
        <v>rock</v>
      </c>
    </row>
    <row r="591" spans="1:21" x14ac:dyDescent="0.25">
      <c r="A591">
        <v>589</v>
      </c>
      <c r="B591" s="3" t="s">
        <v>590</v>
      </c>
      <c r="C591" s="3" t="s">
        <v>4699</v>
      </c>
      <c r="D591" s="44">
        <v>7500</v>
      </c>
      <c r="E591" s="44">
        <v>1</v>
      </c>
      <c r="F591" t="s">
        <v>8221</v>
      </c>
      <c r="G591" t="s">
        <v>8224</v>
      </c>
      <c r="H591" t="s">
        <v>8246</v>
      </c>
      <c r="I591">
        <v>1436366699</v>
      </c>
      <c r="J591" s="42">
        <f>(((I591/60)/60)/24)+DATE(1970,1,1)</f>
        <v>42193.614571759259</v>
      </c>
      <c r="K591">
        <v>1435070699</v>
      </c>
      <c r="L591" s="42">
        <f>(((K591/60)/60)/24)+DATE(1970,1,1)</f>
        <v>42178.614571759259</v>
      </c>
      <c r="M591" t="b">
        <v>0</v>
      </c>
      <c r="N591">
        <v>1</v>
      </c>
      <c r="O591" s="7">
        <f>AVERAGE(N591,E591)</f>
        <v>1</v>
      </c>
      <c r="P591" t="b">
        <v>0</v>
      </c>
      <c r="R591" s="56">
        <f>E591/D591</f>
        <v>1.3333333333333334E-4</v>
      </c>
      <c r="S591" t="s">
        <v>8273</v>
      </c>
      <c r="T591" s="6" t="str">
        <f>LEFT(S:S,FIND("/",S:S)-1)</f>
        <v>technology</v>
      </c>
      <c r="U591" s="6" t="str">
        <f>RIGHT(S:S,FIND("/",S:S) - 2)</f>
        <v>wearables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44">
        <v>5000</v>
      </c>
      <c r="E592" s="44">
        <v>223</v>
      </c>
      <c r="F592" t="s">
        <v>8221</v>
      </c>
      <c r="G592" t="s">
        <v>8225</v>
      </c>
      <c r="H592" t="s">
        <v>8247</v>
      </c>
      <c r="I592">
        <v>1454936460</v>
      </c>
      <c r="J592" s="42">
        <f>(((I592/60)/60)/24)+DATE(1970,1,1)</f>
        <v>42408.542361111111</v>
      </c>
      <c r="K592">
        <v>1452259131</v>
      </c>
      <c r="L592" s="42">
        <f>(((K592/60)/60)/24)+DATE(1970,1,1)</f>
        <v>42377.554756944446</v>
      </c>
      <c r="M592" t="b">
        <v>0</v>
      </c>
      <c r="N592">
        <v>9</v>
      </c>
      <c r="O592" s="7">
        <f>AVERAGE(N592,E592)</f>
        <v>116</v>
      </c>
      <c r="P592" t="b">
        <v>0</v>
      </c>
      <c r="R592" s="56">
        <f>E592/D592</f>
        <v>4.4600000000000001E-2</v>
      </c>
      <c r="S592" t="s">
        <v>8274</v>
      </c>
      <c r="T592" s="6" t="str">
        <f>LEFT(S:S,FIND("/",S:S)-1)</f>
        <v>publishing</v>
      </c>
      <c r="U592" s="6" t="str">
        <f>RIGHT(S:S,FIND("/",S:S) - 2)</f>
        <v>onfiction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44">
        <v>100000</v>
      </c>
      <c r="E593" s="44">
        <v>61</v>
      </c>
      <c r="F593" t="s">
        <v>8221</v>
      </c>
      <c r="G593" t="s">
        <v>8224</v>
      </c>
      <c r="H593" t="s">
        <v>8246</v>
      </c>
      <c r="I593">
        <v>1437570130</v>
      </c>
      <c r="J593" s="42">
        <f>(((I593/60)/60)/24)+DATE(1970,1,1)</f>
        <v>42207.543171296296</v>
      </c>
      <c r="K593">
        <v>1434978130</v>
      </c>
      <c r="L593" s="42">
        <f>(((K593/60)/60)/24)+DATE(1970,1,1)</f>
        <v>42177.543171296296</v>
      </c>
      <c r="M593" t="b">
        <v>0</v>
      </c>
      <c r="N593">
        <v>2</v>
      </c>
      <c r="O593" s="7">
        <f>AVERAGE(N593,E593)</f>
        <v>31.5</v>
      </c>
      <c r="P593" t="b">
        <v>0</v>
      </c>
      <c r="R593" s="56">
        <f>E593/D593</f>
        <v>6.0999999999999997E-4</v>
      </c>
      <c r="S593" t="s">
        <v>8276</v>
      </c>
      <c r="T593" s="6" t="str">
        <f>LEFT(S:S,FIND("/",S:S)-1)</f>
        <v>music</v>
      </c>
      <c r="U593" s="6" t="str">
        <f>RIGHT(S:S,FIND("/",S:S) - 2)</f>
        <v>rock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44">
        <v>7500</v>
      </c>
      <c r="E594" s="44">
        <v>250</v>
      </c>
      <c r="F594" t="s">
        <v>8221</v>
      </c>
      <c r="G594" t="s">
        <v>8224</v>
      </c>
      <c r="H594" t="s">
        <v>8246</v>
      </c>
      <c r="I594">
        <v>1417584860</v>
      </c>
      <c r="J594" s="42">
        <f>(((I594/60)/60)/24)+DATE(1970,1,1)</f>
        <v>41976.232175925921</v>
      </c>
      <c r="K594">
        <v>1414992860</v>
      </c>
      <c r="L594" s="42">
        <f>(((K594/60)/60)/24)+DATE(1970,1,1)</f>
        <v>41946.232175925928</v>
      </c>
      <c r="M594" t="b">
        <v>0</v>
      </c>
      <c r="N594">
        <v>1</v>
      </c>
      <c r="O594" s="7">
        <f>AVERAGE(N594,E594)</f>
        <v>125.5</v>
      </c>
      <c r="P594" t="b">
        <v>0</v>
      </c>
      <c r="R594" s="56">
        <f>E594/D594</f>
        <v>3.3333333333333333E-2</v>
      </c>
      <c r="S594" t="s">
        <v>8271</v>
      </c>
      <c r="T594" s="6" t="str">
        <f>LEFT(S:S,FIND("/",S:S)-1)</f>
        <v>theater</v>
      </c>
      <c r="U594" s="6" t="str">
        <f>RIGHT(S:S,FIND("/",S:S) - 2)</f>
        <v>/plays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44">
        <v>500</v>
      </c>
      <c r="E595" s="44">
        <v>115</v>
      </c>
      <c r="F595" t="s">
        <v>8221</v>
      </c>
      <c r="G595" t="s">
        <v>8225</v>
      </c>
      <c r="H595" t="s">
        <v>8247</v>
      </c>
      <c r="I595">
        <v>1428333345</v>
      </c>
      <c r="J595" s="42">
        <f>(((I595/60)/60)/24)+DATE(1970,1,1)</f>
        <v>42100.635937500003</v>
      </c>
      <c r="K595">
        <v>1425744945</v>
      </c>
      <c r="L595" s="42">
        <f>(((K595/60)/60)/24)+DATE(1970,1,1)</f>
        <v>42070.677604166667</v>
      </c>
      <c r="M595" t="b">
        <v>0</v>
      </c>
      <c r="N595">
        <v>7</v>
      </c>
      <c r="O595" s="7">
        <f>AVERAGE(N595,E595)</f>
        <v>61</v>
      </c>
      <c r="P595" t="b">
        <v>0</v>
      </c>
      <c r="R595" s="56">
        <f>E595/D595</f>
        <v>0.23</v>
      </c>
      <c r="S595" t="s">
        <v>8282</v>
      </c>
      <c r="T595" s="6" t="str">
        <f>LEFT(S:S,FIND("/",S:S)-1)</f>
        <v>games</v>
      </c>
      <c r="U595" s="6" t="str">
        <f>RIGHT(S:S,FIND("/",S:S) - 2)</f>
        <v>ames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44">
        <v>25000</v>
      </c>
      <c r="E596" s="44">
        <v>26</v>
      </c>
      <c r="F596" t="s">
        <v>8221</v>
      </c>
      <c r="G596" t="s">
        <v>8224</v>
      </c>
      <c r="H596" t="s">
        <v>8246</v>
      </c>
      <c r="I596">
        <v>1460832206</v>
      </c>
      <c r="J596" s="42">
        <f>(((I596/60)/60)/24)+DATE(1970,1,1)</f>
        <v>42476.780162037037</v>
      </c>
      <c r="K596">
        <v>1458240206</v>
      </c>
      <c r="L596" s="42">
        <f>(((K596/60)/60)/24)+DATE(1970,1,1)</f>
        <v>42446.780162037037</v>
      </c>
      <c r="M596" t="b">
        <v>0</v>
      </c>
      <c r="N596">
        <v>2</v>
      </c>
      <c r="O596" s="7">
        <f>AVERAGE(N596,E596)</f>
        <v>14</v>
      </c>
      <c r="P596" t="b">
        <v>0</v>
      </c>
      <c r="R596" s="56">
        <f>E596/D596</f>
        <v>1.0399999999999999E-3</v>
      </c>
      <c r="S596" t="s">
        <v>8272</v>
      </c>
      <c r="T596" s="6" t="str">
        <f>LEFT(S:S,FIND("/",S:S)-1)</f>
        <v>technology</v>
      </c>
      <c r="U596" s="6" t="str">
        <f>RIGHT(S:S,FIND("/",S:S) - 2)</f>
        <v>ology/web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44">
        <v>100000</v>
      </c>
      <c r="E597" s="44">
        <v>426</v>
      </c>
      <c r="F597" t="s">
        <v>8221</v>
      </c>
      <c r="G597" t="s">
        <v>8224</v>
      </c>
      <c r="H597" t="s">
        <v>8246</v>
      </c>
      <c r="I597">
        <v>1430703638</v>
      </c>
      <c r="J597" s="42">
        <f>(((I597/60)/60)/24)+DATE(1970,1,1)</f>
        <v>42128.069884259254</v>
      </c>
      <c r="K597">
        <v>1426815638</v>
      </c>
      <c r="L597" s="42">
        <f>(((K597/60)/60)/24)+DATE(1970,1,1)</f>
        <v>42083.069884259254</v>
      </c>
      <c r="M597" t="b">
        <v>0</v>
      </c>
      <c r="N597">
        <v>8</v>
      </c>
      <c r="O597" s="7">
        <f>AVERAGE(N597,E597)</f>
        <v>217</v>
      </c>
      <c r="P597" t="b">
        <v>0</v>
      </c>
      <c r="R597" s="56">
        <f>E597/D597</f>
        <v>4.2599999999999999E-3</v>
      </c>
      <c r="S597" t="s">
        <v>8269</v>
      </c>
      <c r="T597" s="6" t="str">
        <f>LEFT(S:S,FIND("/",S:S)-1)</f>
        <v>film &amp; video</v>
      </c>
      <c r="U597" s="6" t="str">
        <f>RIGHT(S:S,FIND("/",S:S) - 2)</f>
        <v>documentary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44">
        <v>20000</v>
      </c>
      <c r="E598" s="44">
        <v>6</v>
      </c>
      <c r="F598" t="s">
        <v>8221</v>
      </c>
      <c r="G598" t="s">
        <v>8224</v>
      </c>
      <c r="H598" t="s">
        <v>8246</v>
      </c>
      <c r="I598">
        <v>1478122292</v>
      </c>
      <c r="J598" s="42">
        <f>(((I598/60)/60)/24)+DATE(1970,1,1)</f>
        <v>42676.896898148145</v>
      </c>
      <c r="K598">
        <v>1475530292</v>
      </c>
      <c r="L598" s="42">
        <f>(((K598/60)/60)/24)+DATE(1970,1,1)</f>
        <v>42646.896898148145</v>
      </c>
      <c r="M598" t="b">
        <v>0</v>
      </c>
      <c r="N598">
        <v>2</v>
      </c>
      <c r="O598" s="7">
        <f>AVERAGE(N598,E598)</f>
        <v>4</v>
      </c>
      <c r="P598" t="b">
        <v>0</v>
      </c>
      <c r="R598" s="56">
        <f>E598/D598</f>
        <v>2.9999999999999997E-4</v>
      </c>
      <c r="S598" t="s">
        <v>8271</v>
      </c>
      <c r="T598" s="6" t="str">
        <f>LEFT(S:S,FIND("/",S:S)-1)</f>
        <v>theater</v>
      </c>
      <c r="U598" s="6" t="str">
        <f>RIGHT(S:S,FIND("/",S:S) - 2)</f>
        <v>/plays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44">
        <v>7500</v>
      </c>
      <c r="E599" s="44">
        <v>20</v>
      </c>
      <c r="F599" t="s">
        <v>8221</v>
      </c>
      <c r="G599" t="s">
        <v>8224</v>
      </c>
      <c r="H599" t="s">
        <v>8246</v>
      </c>
      <c r="I599">
        <v>1469980800</v>
      </c>
      <c r="J599" s="42">
        <f>(((I599/60)/60)/24)+DATE(1970,1,1)</f>
        <v>42582.666666666672</v>
      </c>
      <c r="K599">
        <v>1466787335</v>
      </c>
      <c r="L599" s="42">
        <f>(((K599/60)/60)/24)+DATE(1970,1,1)</f>
        <v>42545.705266203702</v>
      </c>
      <c r="M599" t="b">
        <v>0</v>
      </c>
      <c r="N599">
        <v>2</v>
      </c>
      <c r="O599" s="7">
        <f>AVERAGE(N599,E599)</f>
        <v>11</v>
      </c>
      <c r="P599" t="b">
        <v>0</v>
      </c>
      <c r="R599" s="56">
        <f>E599/D599</f>
        <v>2.6666666666666666E-3</v>
      </c>
      <c r="S599" t="s">
        <v>8272</v>
      </c>
      <c r="T599" s="6" t="str">
        <f>LEFT(S:S,FIND("/",S:S)-1)</f>
        <v>technology</v>
      </c>
      <c r="U599" s="6" t="str">
        <f>RIGHT(S:S,FIND("/",S:S) - 2)</f>
        <v>ology/web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44">
        <v>2500</v>
      </c>
      <c r="E600" s="44">
        <v>850</v>
      </c>
      <c r="F600" t="s">
        <v>8221</v>
      </c>
      <c r="G600" t="s">
        <v>8224</v>
      </c>
      <c r="H600" t="s">
        <v>8246</v>
      </c>
      <c r="I600">
        <v>1417737781</v>
      </c>
      <c r="J600" s="42">
        <f>(((I600/60)/60)/24)+DATE(1970,1,1)</f>
        <v>41978.00209490741</v>
      </c>
      <c r="K600">
        <v>1415145781</v>
      </c>
      <c r="L600" s="42">
        <f>(((K600/60)/60)/24)+DATE(1970,1,1)</f>
        <v>41948.00209490741</v>
      </c>
      <c r="M600" t="b">
        <v>0</v>
      </c>
      <c r="N600">
        <v>7</v>
      </c>
      <c r="O600" s="7">
        <f>AVERAGE(N600,E600)</f>
        <v>428.5</v>
      </c>
      <c r="P600" t="b">
        <v>0</v>
      </c>
      <c r="R600" s="56">
        <f>E600/D600</f>
        <v>0.34</v>
      </c>
      <c r="S600" t="s">
        <v>8298</v>
      </c>
      <c r="T600" s="6" t="str">
        <f>LEFT(S:S,FIND("/",S:S)-1)</f>
        <v>food</v>
      </c>
      <c r="U600" s="6" t="str">
        <f>RIGHT(S:S,FIND("/",S:S) - 2)</f>
        <v>tch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44">
        <v>50000</v>
      </c>
      <c r="E601" s="44">
        <v>31</v>
      </c>
      <c r="F601" t="s">
        <v>8221</v>
      </c>
      <c r="G601" t="s">
        <v>8224</v>
      </c>
      <c r="H601" t="s">
        <v>8246</v>
      </c>
      <c r="I601">
        <v>1425827760</v>
      </c>
      <c r="J601" s="42">
        <f>(((I601/60)/60)/24)+DATE(1970,1,1)</f>
        <v>42071.636111111111</v>
      </c>
      <c r="K601">
        <v>1423769402</v>
      </c>
      <c r="L601" s="42">
        <f>(((K601/60)/60)/24)+DATE(1970,1,1)</f>
        <v>42047.812523148154</v>
      </c>
      <c r="M601" t="b">
        <v>0</v>
      </c>
      <c r="N601">
        <v>2</v>
      </c>
      <c r="O601" s="7">
        <f>AVERAGE(N601,E601)</f>
        <v>16.5</v>
      </c>
      <c r="P601" t="b">
        <v>0</v>
      </c>
      <c r="R601" s="56">
        <f>E601/D601</f>
        <v>6.2E-4</v>
      </c>
      <c r="S601" t="s">
        <v>8282</v>
      </c>
      <c r="T601" s="6" t="str">
        <f>LEFT(S:S,FIND("/",S:S)-1)</f>
        <v>games</v>
      </c>
      <c r="U601" s="6" t="str">
        <f>RIGHT(S:S,FIND("/",S:S) - 2)</f>
        <v>ames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44">
        <v>5000</v>
      </c>
      <c r="E602" s="44">
        <v>100</v>
      </c>
      <c r="F602" t="s">
        <v>8220</v>
      </c>
      <c r="G602" t="s">
        <v>8224</v>
      </c>
      <c r="H602" t="s">
        <v>8246</v>
      </c>
      <c r="I602">
        <v>1431198562</v>
      </c>
      <c r="J602" s="42">
        <f>(((I602/60)/60)/24)+DATE(1970,1,1)</f>
        <v>42133.798171296294</v>
      </c>
      <c r="K602">
        <v>1426014562</v>
      </c>
      <c r="L602" s="42">
        <f>(((K602/60)/60)/24)+DATE(1970,1,1)</f>
        <v>42073.798171296294</v>
      </c>
      <c r="M602" t="b">
        <v>0</v>
      </c>
      <c r="N602">
        <v>1</v>
      </c>
      <c r="O602" s="7">
        <f>AVERAGE(N602,E602)</f>
        <v>50.5</v>
      </c>
      <c r="P602" t="b">
        <v>0</v>
      </c>
      <c r="R602" s="56">
        <f>E602/D602</f>
        <v>0.02</v>
      </c>
      <c r="S602" t="s">
        <v>8273</v>
      </c>
      <c r="T602" s="6" t="str">
        <f>LEFT(S:S,FIND("/",S:S)-1)</f>
        <v>technology</v>
      </c>
      <c r="U602" s="6" t="str">
        <f>RIGHT(S:S,FIND("/",S:S) - 2)</f>
        <v>wearables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44">
        <v>10000</v>
      </c>
      <c r="E603" s="44">
        <v>140</v>
      </c>
      <c r="F603" t="s">
        <v>8220</v>
      </c>
      <c r="G603" t="s">
        <v>8229</v>
      </c>
      <c r="H603" t="s">
        <v>8251</v>
      </c>
      <c r="I603">
        <v>1419626139</v>
      </c>
      <c r="J603" s="42">
        <f>(((I603/60)/60)/24)+DATE(1970,1,1)</f>
        <v>41999.858090277776</v>
      </c>
      <c r="K603">
        <v>1417034139</v>
      </c>
      <c r="L603" s="42">
        <f>(((K603/60)/60)/24)+DATE(1970,1,1)</f>
        <v>41969.858090277776</v>
      </c>
      <c r="M603" t="b">
        <v>0</v>
      </c>
      <c r="N603">
        <v>6</v>
      </c>
      <c r="O603" s="7">
        <f>AVERAGE(N603,E603)</f>
        <v>73</v>
      </c>
      <c r="P603" t="b">
        <v>0</v>
      </c>
      <c r="R603" s="56">
        <f>E603/D603</f>
        <v>1.4E-2</v>
      </c>
      <c r="S603" t="s">
        <v>8269</v>
      </c>
      <c r="T603" s="6" t="str">
        <f>LEFT(S:S,FIND("/",S:S)-1)</f>
        <v>film &amp; video</v>
      </c>
      <c r="U603" s="6" t="str">
        <f>RIGHT(S:S,FIND("/",S:S) - 2)</f>
        <v>documentary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44">
        <v>70000</v>
      </c>
      <c r="E604" s="44">
        <v>0</v>
      </c>
      <c r="F604" t="s">
        <v>8220</v>
      </c>
      <c r="G604" t="s">
        <v>8224</v>
      </c>
      <c r="H604" t="s">
        <v>8246</v>
      </c>
      <c r="I604">
        <v>1434654215</v>
      </c>
      <c r="J604" s="42">
        <f>(((I604/60)/60)/24)+DATE(1970,1,1)</f>
        <v>42173.79415509259</v>
      </c>
      <c r="K604">
        <v>1432062215</v>
      </c>
      <c r="L604" s="42">
        <f>(((K604/60)/60)/24)+DATE(1970,1,1)</f>
        <v>42143.79415509259</v>
      </c>
      <c r="M604" t="b">
        <v>0</v>
      </c>
      <c r="N604">
        <v>0</v>
      </c>
      <c r="O604" s="7">
        <f>AVERAGE(N604,E604)</f>
        <v>0</v>
      </c>
      <c r="P604" t="b">
        <v>0</v>
      </c>
      <c r="R604" s="56">
        <f>E604/D604</f>
        <v>0</v>
      </c>
      <c r="S604" t="s">
        <v>8282</v>
      </c>
      <c r="T604" s="6" t="str">
        <f>LEFT(S:S,FIND("/",S:S)-1)</f>
        <v>games</v>
      </c>
      <c r="U604" s="6" t="str">
        <f>RIGHT(S:S,FIND("/",S:S) - 2)</f>
        <v>ames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44">
        <v>15000</v>
      </c>
      <c r="E605" s="44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42">
        <f>(((I605/60)/60)/24)+DATE(1970,1,1)</f>
        <v>41865.639155092591</v>
      </c>
      <c r="K605">
        <v>1405437623</v>
      </c>
      <c r="L605" s="42">
        <f>(((K605/60)/60)/24)+DATE(1970,1,1)</f>
        <v>41835.639155092591</v>
      </c>
      <c r="M605" t="b">
        <v>0</v>
      </c>
      <c r="N605">
        <v>13</v>
      </c>
      <c r="O605" s="7">
        <f>AVERAGE(N605,E605)</f>
        <v>301.51</v>
      </c>
      <c r="P605" t="b">
        <v>0</v>
      </c>
      <c r="R605" s="56">
        <f>E605/D605</f>
        <v>3.9334666666666664E-2</v>
      </c>
      <c r="S605" t="s">
        <v>8271</v>
      </c>
      <c r="T605" s="6" t="str">
        <f>LEFT(S:S,FIND("/",S:S)-1)</f>
        <v>theater</v>
      </c>
      <c r="U605" s="6" t="str">
        <f>RIGHT(S:S,FIND("/",S:S) - 2)</f>
        <v>/plays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44">
        <v>1500</v>
      </c>
      <c r="E606" s="44">
        <v>0</v>
      </c>
      <c r="F606" t="s">
        <v>8220</v>
      </c>
      <c r="G606" t="s">
        <v>8224</v>
      </c>
      <c r="H606" t="s">
        <v>8246</v>
      </c>
      <c r="I606">
        <v>1409187056</v>
      </c>
      <c r="J606" s="42">
        <f>(((I606/60)/60)/24)+DATE(1970,1,1)</f>
        <v>41879.035370370373</v>
      </c>
      <c r="K606">
        <v>1406595056</v>
      </c>
      <c r="L606" s="42">
        <f>(((K606/60)/60)/24)+DATE(1970,1,1)</f>
        <v>41849.035370370373</v>
      </c>
      <c r="M606" t="b">
        <v>0</v>
      </c>
      <c r="N606">
        <v>0</v>
      </c>
      <c r="O606" s="7">
        <f>AVERAGE(N606,E606)</f>
        <v>0</v>
      </c>
      <c r="P606" t="b">
        <v>0</v>
      </c>
      <c r="R606" s="56">
        <f>E606/D606</f>
        <v>0</v>
      </c>
      <c r="S606" t="s">
        <v>8282</v>
      </c>
      <c r="T606" s="6" t="str">
        <f>LEFT(S:S,FIND("/",S:S)-1)</f>
        <v>games</v>
      </c>
      <c r="U606" s="6" t="str">
        <f>RIGHT(S:S,FIND("/",S:S) - 2)</f>
        <v>ames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44">
        <v>5000</v>
      </c>
      <c r="E607" s="44">
        <v>131</v>
      </c>
      <c r="F607" t="s">
        <v>8220</v>
      </c>
      <c r="G607" t="s">
        <v>8224</v>
      </c>
      <c r="H607" t="s">
        <v>8246</v>
      </c>
      <c r="I607">
        <v>1440318908</v>
      </c>
      <c r="J607" s="42">
        <f>(((I607/60)/60)/24)+DATE(1970,1,1)</f>
        <v>42239.357731481476</v>
      </c>
      <c r="K607">
        <v>1436430908</v>
      </c>
      <c r="L607" s="42">
        <f>(((K607/60)/60)/24)+DATE(1970,1,1)</f>
        <v>42194.357731481476</v>
      </c>
      <c r="M607" t="b">
        <v>0</v>
      </c>
      <c r="N607">
        <v>8</v>
      </c>
      <c r="O607" s="7">
        <f>AVERAGE(N607,E607)</f>
        <v>69.5</v>
      </c>
      <c r="P607" t="b">
        <v>0</v>
      </c>
      <c r="R607" s="56">
        <f>E607/D607</f>
        <v>2.6200000000000001E-2</v>
      </c>
      <c r="S607" t="s">
        <v>8295</v>
      </c>
      <c r="T607" s="6" t="str">
        <f>LEFT(S:S,FIND("/",S:S)-1)</f>
        <v>technology</v>
      </c>
      <c r="U607" s="6" t="str">
        <f>RIGHT(S:S,FIND("/",S:S) - 2)</f>
        <v>/hardware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44">
        <v>5000</v>
      </c>
      <c r="E608" s="44">
        <v>10</v>
      </c>
      <c r="F608" t="s">
        <v>8220</v>
      </c>
      <c r="G608" t="s">
        <v>8233</v>
      </c>
      <c r="H608" t="s">
        <v>8249</v>
      </c>
      <c r="I608">
        <v>1432479600</v>
      </c>
      <c r="J608" s="42">
        <f>(((I608/60)/60)/24)+DATE(1970,1,1)</f>
        <v>42148.625</v>
      </c>
      <c r="K608">
        <v>1428507409</v>
      </c>
      <c r="L608" s="42">
        <f>(((K608/60)/60)/24)+DATE(1970,1,1)</f>
        <v>42102.650567129633</v>
      </c>
      <c r="M608" t="b">
        <v>0</v>
      </c>
      <c r="N608">
        <v>1</v>
      </c>
      <c r="O608" s="7">
        <f>AVERAGE(N608,E608)</f>
        <v>5.5</v>
      </c>
      <c r="P608" t="b">
        <v>0</v>
      </c>
      <c r="R608" s="56">
        <f>E608/D608</f>
        <v>2E-3</v>
      </c>
      <c r="S608" t="s">
        <v>8295</v>
      </c>
      <c r="T608" s="6" t="str">
        <f>LEFT(S:S,FIND("/",S:S)-1)</f>
        <v>technology</v>
      </c>
      <c r="U608" s="6" t="str">
        <f>RIGHT(S:S,FIND("/",S:S) - 2)</f>
        <v>/hardware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44">
        <v>250</v>
      </c>
      <c r="E609" s="44">
        <v>0</v>
      </c>
      <c r="F609" t="s">
        <v>8220</v>
      </c>
      <c r="G609" t="s">
        <v>8224</v>
      </c>
      <c r="H609" t="s">
        <v>8246</v>
      </c>
      <c r="I609">
        <v>1448225336</v>
      </c>
      <c r="J609" s="42">
        <f>(((I609/60)/60)/24)+DATE(1970,1,1)</f>
        <v>42330.867314814815</v>
      </c>
      <c r="K609">
        <v>1445629736</v>
      </c>
      <c r="L609" s="42">
        <f>(((K609/60)/60)/24)+DATE(1970,1,1)</f>
        <v>42300.825648148151</v>
      </c>
      <c r="M609" t="b">
        <v>0</v>
      </c>
      <c r="N609">
        <v>0</v>
      </c>
      <c r="O609" s="7">
        <f>AVERAGE(N609,E609)</f>
        <v>0</v>
      </c>
      <c r="P609" t="b">
        <v>0</v>
      </c>
      <c r="R609" s="56">
        <f>E609/D609</f>
        <v>0</v>
      </c>
      <c r="S609" t="s">
        <v>8282</v>
      </c>
      <c r="T609" s="6" t="str">
        <f>LEFT(S:S,FIND("/",S:S)-1)</f>
        <v>games</v>
      </c>
      <c r="U609" s="6" t="str">
        <f>RIGHT(S:S,FIND("/",S:S) - 2)</f>
        <v>ames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44">
        <v>150000</v>
      </c>
      <c r="E610" s="44">
        <v>1461</v>
      </c>
      <c r="F610" t="s">
        <v>8220</v>
      </c>
      <c r="G610" t="s">
        <v>8224</v>
      </c>
      <c r="H610" t="s">
        <v>8246</v>
      </c>
      <c r="I610">
        <v>1434405980</v>
      </c>
      <c r="J610" s="42">
        <f>(((I610/60)/60)/24)+DATE(1970,1,1)</f>
        <v>42170.921064814815</v>
      </c>
      <c r="K610">
        <v>1431813980</v>
      </c>
      <c r="L610" s="42">
        <f>(((K610/60)/60)/24)+DATE(1970,1,1)</f>
        <v>42140.921064814815</v>
      </c>
      <c r="M610" t="b">
        <v>0</v>
      </c>
      <c r="N610">
        <v>5</v>
      </c>
      <c r="O610" s="7">
        <f>AVERAGE(N610,E610)</f>
        <v>733</v>
      </c>
      <c r="P610" t="b">
        <v>0</v>
      </c>
      <c r="R610" s="56">
        <f>E610/D610</f>
        <v>9.7400000000000004E-3</v>
      </c>
      <c r="S610" t="s">
        <v>8295</v>
      </c>
      <c r="T610" s="6" t="str">
        <f>LEFT(S:S,FIND("/",S:S)-1)</f>
        <v>technology</v>
      </c>
      <c r="U610" s="6" t="str">
        <f>RIGHT(S:S,FIND("/",S:S) - 2)</f>
        <v>/hardware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44">
        <v>780</v>
      </c>
      <c r="E611" s="44">
        <v>5</v>
      </c>
      <c r="F611" t="s">
        <v>8220</v>
      </c>
      <c r="G611" t="s">
        <v>8225</v>
      </c>
      <c r="H611" t="s">
        <v>8247</v>
      </c>
      <c r="I611">
        <v>1448761744</v>
      </c>
      <c r="J611" s="42">
        <f>(((I611/60)/60)/24)+DATE(1970,1,1)</f>
        <v>42337.075740740736</v>
      </c>
      <c r="K611">
        <v>1446166144</v>
      </c>
      <c r="L611" s="42">
        <f>(((K611/60)/60)/24)+DATE(1970,1,1)</f>
        <v>42307.034074074079</v>
      </c>
      <c r="M611" t="b">
        <v>0</v>
      </c>
      <c r="N611">
        <v>1</v>
      </c>
      <c r="O611" s="7">
        <f>AVERAGE(N611,E611)</f>
        <v>3</v>
      </c>
      <c r="P611" t="b">
        <v>0</v>
      </c>
      <c r="R611" s="56">
        <f>E611/D611</f>
        <v>6.41025641025641E-3</v>
      </c>
      <c r="S611" t="s">
        <v>8270</v>
      </c>
      <c r="T611" s="6" t="str">
        <f>LEFT(S:S,FIND("/",S:S)-1)</f>
        <v>film &amp; video</v>
      </c>
      <c r="U611" s="6" t="str">
        <f>RIGHT(S:S,FIND("/",S:S) - 2)</f>
        <v>o/animation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44">
        <v>13803</v>
      </c>
      <c r="E612" s="44">
        <v>0</v>
      </c>
      <c r="F612" t="s">
        <v>8220</v>
      </c>
      <c r="G612" t="s">
        <v>8224</v>
      </c>
      <c r="H612" t="s">
        <v>8246</v>
      </c>
      <c r="I612">
        <v>1429732586</v>
      </c>
      <c r="J612" s="42">
        <f>(((I612/60)/60)/24)+DATE(1970,1,1)</f>
        <v>42116.83085648148</v>
      </c>
      <c r="K612">
        <v>1427140586</v>
      </c>
      <c r="L612" s="42">
        <f>(((K612/60)/60)/24)+DATE(1970,1,1)</f>
        <v>42086.83085648148</v>
      </c>
      <c r="M612" t="b">
        <v>0</v>
      </c>
      <c r="N612">
        <v>0</v>
      </c>
      <c r="O612" s="7">
        <f>AVERAGE(N612,E612)</f>
        <v>0</v>
      </c>
      <c r="P612" t="b">
        <v>0</v>
      </c>
      <c r="R612" s="56">
        <f>E612/D612</f>
        <v>0</v>
      </c>
      <c r="S612" t="s">
        <v>8276</v>
      </c>
      <c r="T612" s="6" t="str">
        <f>LEFT(S:S,FIND("/",S:S)-1)</f>
        <v>music</v>
      </c>
      <c r="U612" s="6" t="str">
        <f>RIGHT(S:S,FIND("/",S:S) - 2)</f>
        <v>rock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44">
        <v>80000</v>
      </c>
      <c r="E613" s="44">
        <v>0</v>
      </c>
      <c r="F613" t="s">
        <v>8220</v>
      </c>
      <c r="G613" t="s">
        <v>8230</v>
      </c>
      <c r="H613" t="s">
        <v>8249</v>
      </c>
      <c r="I613">
        <v>1453210037</v>
      </c>
      <c r="J613" s="42">
        <f>(((I613/60)/60)/24)+DATE(1970,1,1)</f>
        <v>42388.560613425929</v>
      </c>
      <c r="K613">
        <v>1448026037</v>
      </c>
      <c r="L613" s="42">
        <f>(((K613/60)/60)/24)+DATE(1970,1,1)</f>
        <v>42328.560613425929</v>
      </c>
      <c r="M613" t="b">
        <v>0</v>
      </c>
      <c r="N613">
        <v>0</v>
      </c>
      <c r="O613" s="7">
        <f>AVERAGE(N613,E613)</f>
        <v>0</v>
      </c>
      <c r="P613" t="b">
        <v>0</v>
      </c>
      <c r="R613" s="56">
        <f>E613/D613</f>
        <v>0</v>
      </c>
      <c r="S613" t="s">
        <v>8282</v>
      </c>
      <c r="T613" s="6" t="str">
        <f>LEFT(S:S,FIND("/",S:S)-1)</f>
        <v>games</v>
      </c>
      <c r="U613" s="6" t="str">
        <f>RIGHT(S:S,FIND("/",S:S) - 2)</f>
        <v>ames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44">
        <v>10000</v>
      </c>
      <c r="E614" s="44">
        <v>0</v>
      </c>
      <c r="F614" t="s">
        <v>8220</v>
      </c>
      <c r="G614" t="s">
        <v>8237</v>
      </c>
      <c r="H614" t="s">
        <v>8249</v>
      </c>
      <c r="I614">
        <v>1472777146</v>
      </c>
      <c r="J614" s="42">
        <f>(((I614/60)/60)/24)+DATE(1970,1,1)</f>
        <v>42615.031782407401</v>
      </c>
      <c r="K614">
        <v>1470185146</v>
      </c>
      <c r="L614" s="42">
        <f>(((K614/60)/60)/24)+DATE(1970,1,1)</f>
        <v>42585.031782407401</v>
      </c>
      <c r="M614" t="b">
        <v>0</v>
      </c>
      <c r="N614">
        <v>0</v>
      </c>
      <c r="O614" s="7">
        <f>AVERAGE(N614,E614)</f>
        <v>0</v>
      </c>
      <c r="P614" t="b">
        <v>0</v>
      </c>
      <c r="R614" s="56">
        <f>E614/D614</f>
        <v>0</v>
      </c>
      <c r="S614" t="s">
        <v>8276</v>
      </c>
      <c r="T614" s="6" t="str">
        <f>LEFT(S:S,FIND("/",S:S)-1)</f>
        <v>music</v>
      </c>
      <c r="U614" s="6" t="str">
        <f>RIGHT(S:S,FIND("/",S:S) - 2)</f>
        <v>rock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44">
        <v>60000</v>
      </c>
      <c r="E615" s="44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42">
        <f>(((I615/60)/60)/24)+DATE(1970,1,1)</f>
        <v>42278.207638888889</v>
      </c>
      <c r="K615">
        <v>1441022120</v>
      </c>
      <c r="L615" s="42">
        <f>(((K615/60)/60)/24)+DATE(1970,1,1)</f>
        <v>42247.496759259258</v>
      </c>
      <c r="M615" t="b">
        <v>0</v>
      </c>
      <c r="N615">
        <v>121</v>
      </c>
      <c r="O615" s="7">
        <f>AVERAGE(N615,E615)</f>
        <v>6469.5</v>
      </c>
      <c r="P615" t="b">
        <v>0</v>
      </c>
      <c r="R615" s="56">
        <f>E615/D615</f>
        <v>0.21363333333333334</v>
      </c>
      <c r="S615" t="s">
        <v>8293</v>
      </c>
      <c r="T615" s="6" t="str">
        <f>LEFT(S:S,FIND("/",S:S)-1)</f>
        <v>music</v>
      </c>
      <c r="U615" s="6" t="str">
        <f>RIGHT(S:S,FIND("/",S:S) - 2)</f>
        <v>aith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44">
        <v>10000</v>
      </c>
      <c r="E616" s="44">
        <v>0</v>
      </c>
      <c r="F616" t="s">
        <v>8220</v>
      </c>
      <c r="G616" t="s">
        <v>8224</v>
      </c>
      <c r="H616" t="s">
        <v>8246</v>
      </c>
      <c r="I616">
        <v>1466731740</v>
      </c>
      <c r="J616" s="42">
        <f>(((I616/60)/60)/24)+DATE(1970,1,1)</f>
        <v>42545.061805555553</v>
      </c>
      <c r="K616">
        <v>1464139740</v>
      </c>
      <c r="L616" s="42">
        <f>(((K616/60)/60)/24)+DATE(1970,1,1)</f>
        <v>42515.061805555553</v>
      </c>
      <c r="M616" t="b">
        <v>0</v>
      </c>
      <c r="N616">
        <v>0</v>
      </c>
      <c r="O616" s="7">
        <f>AVERAGE(N616,E616)</f>
        <v>0</v>
      </c>
      <c r="P616" t="b">
        <v>0</v>
      </c>
      <c r="R616" s="56">
        <f>E616/D616</f>
        <v>0</v>
      </c>
      <c r="S616" t="s">
        <v>8284</v>
      </c>
      <c r="T616" s="6" t="str">
        <f>LEFT(S:S,FIND("/",S:S)-1)</f>
        <v>food</v>
      </c>
      <c r="U616" s="6" t="str">
        <f>RIGHT(S:S,FIND("/",S:S) - 2)</f>
        <v>cks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44">
        <v>515</v>
      </c>
      <c r="E617" s="44">
        <v>0</v>
      </c>
      <c r="F617" t="s">
        <v>8220</v>
      </c>
      <c r="G617" t="s">
        <v>8228</v>
      </c>
      <c r="H617" t="s">
        <v>8250</v>
      </c>
      <c r="I617">
        <v>1443149759</v>
      </c>
      <c r="J617" s="42">
        <f>(((I617/60)/60)/24)+DATE(1970,1,1)</f>
        <v>42272.122210648144</v>
      </c>
      <c r="K617">
        <v>1440557759</v>
      </c>
      <c r="L617" s="42">
        <f>(((K617/60)/60)/24)+DATE(1970,1,1)</f>
        <v>42242.122210648144</v>
      </c>
      <c r="M617" t="b">
        <v>0</v>
      </c>
      <c r="N617">
        <v>0</v>
      </c>
      <c r="O617" s="7">
        <f>AVERAGE(N617,E617)</f>
        <v>0</v>
      </c>
      <c r="P617" t="b">
        <v>0</v>
      </c>
      <c r="R617" s="56">
        <f>E617/D617</f>
        <v>0</v>
      </c>
      <c r="S617" t="s">
        <v>8269</v>
      </c>
      <c r="T617" s="6" t="str">
        <f>LEFT(S:S,FIND("/",S:S)-1)</f>
        <v>film &amp; video</v>
      </c>
      <c r="U617" s="6" t="str">
        <f>RIGHT(S:S,FIND("/",S:S) - 2)</f>
        <v>documentary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44">
        <v>5000</v>
      </c>
      <c r="E618" s="44">
        <v>0</v>
      </c>
      <c r="F618" t="s">
        <v>8220</v>
      </c>
      <c r="G618" t="s">
        <v>8230</v>
      </c>
      <c r="H618" t="s">
        <v>8249</v>
      </c>
      <c r="I618">
        <v>1488013307</v>
      </c>
      <c r="J618" s="42">
        <f>(((I618/60)/60)/24)+DATE(1970,1,1)</f>
        <v>42791.376238425932</v>
      </c>
      <c r="K618">
        <v>1485421307</v>
      </c>
      <c r="L618" s="42">
        <f>(((K618/60)/60)/24)+DATE(1970,1,1)</f>
        <v>42761.376238425932</v>
      </c>
      <c r="M618" t="b">
        <v>0</v>
      </c>
      <c r="N618">
        <v>0</v>
      </c>
      <c r="O618" s="7">
        <f>AVERAGE(N618,E618)</f>
        <v>0</v>
      </c>
      <c r="P618" t="b">
        <v>0</v>
      </c>
      <c r="R618" s="56">
        <f>E618/D618</f>
        <v>0</v>
      </c>
      <c r="S618" t="s">
        <v>8303</v>
      </c>
      <c r="T618" s="6" t="str">
        <f>LEFT(S:S,FIND("/",S:S)-1)</f>
        <v>theater</v>
      </c>
      <c r="U618" s="6" t="str">
        <f>RIGHT(S:S,FIND("/",S:S) - 2)</f>
        <v>spaces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44">
        <v>2000</v>
      </c>
      <c r="E619" s="44">
        <v>60</v>
      </c>
      <c r="F619" t="s">
        <v>8220</v>
      </c>
      <c r="G619" t="s">
        <v>8225</v>
      </c>
      <c r="H619" t="s">
        <v>8247</v>
      </c>
      <c r="I619">
        <v>1431072843</v>
      </c>
      <c r="J619" s="42">
        <f>(((I619/60)/60)/24)+DATE(1970,1,1)</f>
        <v>42132.343090277776</v>
      </c>
      <c r="K619">
        <v>1427184843</v>
      </c>
      <c r="L619" s="42">
        <f>(((K619/60)/60)/24)+DATE(1970,1,1)</f>
        <v>42087.343090277776</v>
      </c>
      <c r="M619" t="b">
        <v>0</v>
      </c>
      <c r="N619">
        <v>3</v>
      </c>
      <c r="O619" s="7">
        <f>AVERAGE(N619,E619)</f>
        <v>31.5</v>
      </c>
      <c r="P619" t="b">
        <v>0</v>
      </c>
      <c r="R619" s="56">
        <f>E619/D619</f>
        <v>0.03</v>
      </c>
      <c r="S619" t="s">
        <v>8271</v>
      </c>
      <c r="T619" s="6" t="str">
        <f>LEFT(S:S,FIND("/",S:S)-1)</f>
        <v>theater</v>
      </c>
      <c r="U619" s="6" t="str">
        <f>RIGHT(S:S,FIND("/",S:S) - 2)</f>
        <v>/plays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44">
        <v>400</v>
      </c>
      <c r="E620" s="44">
        <v>0</v>
      </c>
      <c r="F620" t="s">
        <v>8220</v>
      </c>
      <c r="G620" t="s">
        <v>8224</v>
      </c>
      <c r="H620" t="s">
        <v>8246</v>
      </c>
      <c r="I620">
        <v>1449689203</v>
      </c>
      <c r="J620" s="42">
        <f>(((I620/60)/60)/24)+DATE(1970,1,1)</f>
        <v>42347.810219907406</v>
      </c>
      <c r="K620">
        <v>1447097203</v>
      </c>
      <c r="L620" s="42">
        <f>(((K620/60)/60)/24)+DATE(1970,1,1)</f>
        <v>42317.810219907406</v>
      </c>
      <c r="M620" t="b">
        <v>0</v>
      </c>
      <c r="N620">
        <v>0</v>
      </c>
      <c r="O620" s="7">
        <f>AVERAGE(N620,E620)</f>
        <v>0</v>
      </c>
      <c r="P620" t="b">
        <v>0</v>
      </c>
      <c r="R620" s="56">
        <f>E620/D620</f>
        <v>0</v>
      </c>
      <c r="S620" t="s">
        <v>8279</v>
      </c>
      <c r="T620" s="6" t="str">
        <f>LEFT(S:S,FIND("/",S:S)-1)</f>
        <v>music</v>
      </c>
      <c r="U620" s="6" t="str">
        <f>RIGHT(S:S,FIND("/",S:S) - 2)</f>
        <v>rock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44">
        <v>2500000</v>
      </c>
      <c r="E621" s="44">
        <v>1</v>
      </c>
      <c r="F621" t="s">
        <v>8220</v>
      </c>
      <c r="G621" t="s">
        <v>8224</v>
      </c>
      <c r="H621" t="s">
        <v>8246</v>
      </c>
      <c r="I621">
        <v>1416933390</v>
      </c>
      <c r="J621" s="42">
        <f>(((I621/60)/60)/24)+DATE(1970,1,1)</f>
        <v>41968.692013888889</v>
      </c>
      <c r="K621">
        <v>1411745790</v>
      </c>
      <c r="L621" s="42">
        <f>(((K621/60)/60)/24)+DATE(1970,1,1)</f>
        <v>41908.650347222225</v>
      </c>
      <c r="M621" t="b">
        <v>0</v>
      </c>
      <c r="N621">
        <v>1</v>
      </c>
      <c r="O621" s="7">
        <f>AVERAGE(N621,E621)</f>
        <v>1</v>
      </c>
      <c r="P621" t="b">
        <v>0</v>
      </c>
      <c r="R621" s="56">
        <f>E621/D621</f>
        <v>3.9999999999999998E-7</v>
      </c>
      <c r="S621" t="s">
        <v>8279</v>
      </c>
      <c r="T621" s="6" t="str">
        <f>LEFT(S:S,FIND("/",S:S)-1)</f>
        <v>music</v>
      </c>
      <c r="U621" s="6" t="str">
        <f>RIGHT(S:S,FIND("/",S:S) - 2)</f>
        <v>rock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44">
        <v>30000</v>
      </c>
      <c r="E622" s="44">
        <v>300</v>
      </c>
      <c r="F622" t="s">
        <v>8220</v>
      </c>
      <c r="G622" t="s">
        <v>8229</v>
      </c>
      <c r="H622" t="s">
        <v>8251</v>
      </c>
      <c r="I622">
        <v>1408986738</v>
      </c>
      <c r="J622" s="42">
        <f>(((I622/60)/60)/24)+DATE(1970,1,1)</f>
        <v>41876.716874999998</v>
      </c>
      <c r="K622">
        <v>1405098738</v>
      </c>
      <c r="L622" s="42">
        <f>(((K622/60)/60)/24)+DATE(1970,1,1)</f>
        <v>41831.716874999998</v>
      </c>
      <c r="M622" t="b">
        <v>0</v>
      </c>
      <c r="N622">
        <v>1</v>
      </c>
      <c r="O622" s="7">
        <f>AVERAGE(N622,E622)</f>
        <v>150.5</v>
      </c>
      <c r="P622" t="b">
        <v>0</v>
      </c>
      <c r="R622" s="56">
        <f>E622/D622</f>
        <v>0.01</v>
      </c>
      <c r="S622" t="s">
        <v>8296</v>
      </c>
      <c r="T622" s="6" t="str">
        <f>LEFT(S:S,FIND("/",S:S)-1)</f>
        <v>photography</v>
      </c>
      <c r="U622" s="6" t="str">
        <f>RIGHT(S:S,FIND("/",S:S) - 2)</f>
        <v>phy/people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44">
        <v>25000</v>
      </c>
      <c r="E623" s="44">
        <v>261</v>
      </c>
      <c r="F623" t="s">
        <v>8220</v>
      </c>
      <c r="G623" t="s">
        <v>8224</v>
      </c>
      <c r="H623" t="s">
        <v>8246</v>
      </c>
      <c r="I623">
        <v>1467934937</v>
      </c>
      <c r="J623" s="42">
        <f>(((I623/60)/60)/24)+DATE(1970,1,1)</f>
        <v>42558.987696759257</v>
      </c>
      <c r="K623">
        <v>1465342937</v>
      </c>
      <c r="L623" s="42">
        <f>(((K623/60)/60)/24)+DATE(1970,1,1)</f>
        <v>42528.987696759257</v>
      </c>
      <c r="M623" t="b">
        <v>0</v>
      </c>
      <c r="N623">
        <v>3</v>
      </c>
      <c r="O623" s="7">
        <f>AVERAGE(N623,E623)</f>
        <v>132</v>
      </c>
      <c r="P623" t="b">
        <v>0</v>
      </c>
      <c r="R623" s="56">
        <f>E623/D623</f>
        <v>1.044E-2</v>
      </c>
      <c r="S623" t="s">
        <v>8269</v>
      </c>
      <c r="T623" s="6" t="str">
        <f>LEFT(S:S,FIND("/",S:S)-1)</f>
        <v>film &amp; video</v>
      </c>
      <c r="U623" s="6" t="str">
        <f>RIGHT(S:S,FIND("/",S:S) - 2)</f>
        <v>documentary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44">
        <v>6000</v>
      </c>
      <c r="E624" s="44">
        <v>341</v>
      </c>
      <c r="F624" t="s">
        <v>8220</v>
      </c>
      <c r="G624" t="s">
        <v>8224</v>
      </c>
      <c r="H624" t="s">
        <v>8246</v>
      </c>
      <c r="I624">
        <v>1467398138</v>
      </c>
      <c r="J624" s="42">
        <f>(((I624/60)/60)/24)+DATE(1970,1,1)</f>
        <v>42552.774745370371</v>
      </c>
      <c r="K624">
        <v>1465670138</v>
      </c>
      <c r="L624" s="42">
        <f>(((K624/60)/60)/24)+DATE(1970,1,1)</f>
        <v>42532.774745370371</v>
      </c>
      <c r="M624" t="b">
        <v>0</v>
      </c>
      <c r="N624">
        <v>9</v>
      </c>
      <c r="O624" s="7">
        <f>AVERAGE(N624,E624)</f>
        <v>175</v>
      </c>
      <c r="P624" t="b">
        <v>0</v>
      </c>
      <c r="R624" s="56">
        <f>E624/D624</f>
        <v>5.6833333333333333E-2</v>
      </c>
      <c r="S624" t="s">
        <v>8271</v>
      </c>
      <c r="T624" s="6" t="str">
        <f>LEFT(S:S,FIND("/",S:S)-1)</f>
        <v>theater</v>
      </c>
      <c r="U624" s="6" t="str">
        <f>RIGHT(S:S,FIND("/",S:S) - 2)</f>
        <v>/plays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44">
        <v>75000</v>
      </c>
      <c r="E625" s="44">
        <v>0</v>
      </c>
      <c r="F625" t="s">
        <v>8220</v>
      </c>
      <c r="G625" t="s">
        <v>8226</v>
      </c>
      <c r="H625" t="s">
        <v>8248</v>
      </c>
      <c r="I625">
        <v>1432771997</v>
      </c>
      <c r="J625" s="42">
        <f>(((I625/60)/60)/24)+DATE(1970,1,1)</f>
        <v>42152.009224537032</v>
      </c>
      <c r="K625">
        <v>1430179997</v>
      </c>
      <c r="L625" s="42">
        <f>(((K625/60)/60)/24)+DATE(1970,1,1)</f>
        <v>42122.009224537032</v>
      </c>
      <c r="M625" t="b">
        <v>0</v>
      </c>
      <c r="N625">
        <v>0</v>
      </c>
      <c r="O625" s="7">
        <f>AVERAGE(N625,E625)</f>
        <v>0</v>
      </c>
      <c r="P625" t="b">
        <v>0</v>
      </c>
      <c r="R625" s="56">
        <f>E625/D625</f>
        <v>0</v>
      </c>
      <c r="S625" t="s">
        <v>8285</v>
      </c>
      <c r="T625" s="6" t="str">
        <f>LEFT(S:S,FIND("/",S:S)-1)</f>
        <v>photography</v>
      </c>
      <c r="U625" s="6" t="str">
        <f>RIGHT(S:S,FIND("/",S:S) - 2)</f>
        <v>photobooks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44">
        <v>5000</v>
      </c>
      <c r="E626" s="44">
        <v>0</v>
      </c>
      <c r="F626" t="s">
        <v>8220</v>
      </c>
      <c r="G626" t="s">
        <v>8224</v>
      </c>
      <c r="H626" t="s">
        <v>8246</v>
      </c>
      <c r="I626">
        <v>1431647041</v>
      </c>
      <c r="J626" s="42">
        <f>(((I626/60)/60)/24)+DATE(1970,1,1)</f>
        <v>42138.988900462966</v>
      </c>
      <c r="K626">
        <v>1429055041</v>
      </c>
      <c r="L626" s="42">
        <f>(((K626/60)/60)/24)+DATE(1970,1,1)</f>
        <v>42108.988900462966</v>
      </c>
      <c r="M626" t="b">
        <v>0</v>
      </c>
      <c r="N626">
        <v>0</v>
      </c>
      <c r="O626" s="7">
        <f>AVERAGE(N626,E626)</f>
        <v>0</v>
      </c>
      <c r="P626" t="b">
        <v>0</v>
      </c>
      <c r="R626" s="56">
        <f>E626/D626</f>
        <v>0</v>
      </c>
      <c r="S626" t="s">
        <v>8284</v>
      </c>
      <c r="T626" s="6" t="str">
        <f>LEFT(S:S,FIND("/",S:S)-1)</f>
        <v>food</v>
      </c>
      <c r="U626" s="6" t="str">
        <f>RIGHT(S:S,FIND("/",S:S) - 2)</f>
        <v>cks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44">
        <v>25000</v>
      </c>
      <c r="E627" s="44">
        <v>0</v>
      </c>
      <c r="F627" t="s">
        <v>8220</v>
      </c>
      <c r="G627" t="s">
        <v>8229</v>
      </c>
      <c r="H627" t="s">
        <v>8251</v>
      </c>
      <c r="I627">
        <v>1490560177</v>
      </c>
      <c r="J627" s="42">
        <f>(((I627/60)/60)/24)+DATE(1970,1,1)</f>
        <v>42820.853900462964</v>
      </c>
      <c r="K627">
        <v>1487971777</v>
      </c>
      <c r="L627" s="42">
        <f>(((K627/60)/60)/24)+DATE(1970,1,1)</f>
        <v>42790.895567129628</v>
      </c>
      <c r="M627" t="b">
        <v>0</v>
      </c>
      <c r="N627">
        <v>0</v>
      </c>
      <c r="O627" s="7">
        <f>AVERAGE(N627,E627)</f>
        <v>0</v>
      </c>
      <c r="P627" t="b">
        <v>0</v>
      </c>
      <c r="R627" s="56">
        <f>E627/D627</f>
        <v>0</v>
      </c>
      <c r="S627" t="s">
        <v>8276</v>
      </c>
      <c r="T627" s="6" t="str">
        <f>LEFT(S:S,FIND("/",S:S)-1)</f>
        <v>music</v>
      </c>
      <c r="U627" s="6" t="str">
        <f>RIGHT(S:S,FIND("/",S:S) - 2)</f>
        <v>rock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44">
        <v>25000</v>
      </c>
      <c r="E628" s="44">
        <v>4345</v>
      </c>
      <c r="F628" t="s">
        <v>8220</v>
      </c>
      <c r="G628" t="s">
        <v>8224</v>
      </c>
      <c r="H628" t="s">
        <v>8246</v>
      </c>
      <c r="I628">
        <v>1439644920</v>
      </c>
      <c r="J628" s="42">
        <f>(((I628/60)/60)/24)+DATE(1970,1,1)</f>
        <v>42231.556944444441</v>
      </c>
      <c r="K628">
        <v>1436793939</v>
      </c>
      <c r="L628" s="42">
        <f>(((K628/60)/60)/24)+DATE(1970,1,1)</f>
        <v>42198.559479166666</v>
      </c>
      <c r="M628" t="b">
        <v>0</v>
      </c>
      <c r="N628">
        <v>39</v>
      </c>
      <c r="O628" s="7">
        <f>AVERAGE(N628,E628)</f>
        <v>2192</v>
      </c>
      <c r="P628" t="b">
        <v>0</v>
      </c>
      <c r="R628" s="56">
        <f>E628/D628</f>
        <v>0.17380000000000001</v>
      </c>
      <c r="S628" t="s">
        <v>8305</v>
      </c>
      <c r="T628" s="6" t="str">
        <f>LEFT(S:S,FIND("/",S:S)-1)</f>
        <v>theater</v>
      </c>
      <c r="U628" s="6" t="str">
        <f>RIGHT(S:S,FIND("/",S:S) - 2)</f>
        <v>usical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44">
        <v>450000</v>
      </c>
      <c r="E629" s="44">
        <v>90</v>
      </c>
      <c r="F629" t="s">
        <v>8220</v>
      </c>
      <c r="G629" t="s">
        <v>8235</v>
      </c>
      <c r="H629" t="s">
        <v>8255</v>
      </c>
      <c r="I629">
        <v>1457996400</v>
      </c>
      <c r="J629" s="42">
        <f>(((I629/60)/60)/24)+DATE(1970,1,1)</f>
        <v>42443.958333333328</v>
      </c>
      <c r="K629">
        <v>1452842511</v>
      </c>
      <c r="L629" s="42">
        <f>(((K629/60)/60)/24)+DATE(1970,1,1)</f>
        <v>42384.306840277779</v>
      </c>
      <c r="M629" t="b">
        <v>0</v>
      </c>
      <c r="N629">
        <v>1</v>
      </c>
      <c r="O629" s="7">
        <f>AVERAGE(N629,E629)</f>
        <v>45.5</v>
      </c>
      <c r="P629" t="b">
        <v>0</v>
      </c>
      <c r="R629" s="56">
        <f>E629/D629</f>
        <v>2.0000000000000001E-4</v>
      </c>
      <c r="S629" t="s">
        <v>8272</v>
      </c>
      <c r="T629" s="6" t="str">
        <f>LEFT(S:S,FIND("/",S:S)-1)</f>
        <v>technology</v>
      </c>
      <c r="U629" s="6" t="str">
        <f>RIGHT(S:S,FIND("/",S:S) - 2)</f>
        <v>ology/web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44">
        <v>5000</v>
      </c>
      <c r="E630" s="44">
        <v>0</v>
      </c>
      <c r="F630" t="s">
        <v>8220</v>
      </c>
      <c r="G630" t="s">
        <v>8224</v>
      </c>
      <c r="H630" t="s">
        <v>8246</v>
      </c>
      <c r="I630">
        <v>1405269457</v>
      </c>
      <c r="J630" s="42">
        <f>(((I630/60)/60)/24)+DATE(1970,1,1)</f>
        <v>41833.692789351851</v>
      </c>
      <c r="K630">
        <v>1402677457</v>
      </c>
      <c r="L630" s="42">
        <f>(((K630/60)/60)/24)+DATE(1970,1,1)</f>
        <v>41803.692789351851</v>
      </c>
      <c r="M630" t="b">
        <v>0</v>
      </c>
      <c r="N630">
        <v>0</v>
      </c>
      <c r="O630" s="7">
        <f>AVERAGE(N630,E630)</f>
        <v>0</v>
      </c>
      <c r="P630" t="b">
        <v>0</v>
      </c>
      <c r="R630" s="56">
        <f>E630/D630</f>
        <v>0</v>
      </c>
      <c r="S630" t="s">
        <v>8297</v>
      </c>
      <c r="T630" s="6" t="str">
        <f>LEFT(S:S,FIND("/",S:S)-1)</f>
        <v>games</v>
      </c>
      <c r="U630" s="6" t="str">
        <f>RIGHT(S:S,FIND("/",S:S) - 2)</f>
        <v>ames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44">
        <v>200000</v>
      </c>
      <c r="E631" s="44">
        <v>350</v>
      </c>
      <c r="F631" t="s">
        <v>8220</v>
      </c>
      <c r="G631" t="s">
        <v>8226</v>
      </c>
      <c r="H631" t="s">
        <v>8248</v>
      </c>
      <c r="I631">
        <v>1463239108</v>
      </c>
      <c r="J631" s="42">
        <f>(((I631/60)/60)/24)+DATE(1970,1,1)</f>
        <v>42504.637824074074</v>
      </c>
      <c r="K631">
        <v>1460647108</v>
      </c>
      <c r="L631" s="42">
        <f>(((K631/60)/60)/24)+DATE(1970,1,1)</f>
        <v>42474.637824074074</v>
      </c>
      <c r="M631" t="b">
        <v>0</v>
      </c>
      <c r="N631">
        <v>3</v>
      </c>
      <c r="O631" s="7">
        <f>AVERAGE(N631,E631)</f>
        <v>176.5</v>
      </c>
      <c r="P631" t="b">
        <v>0</v>
      </c>
      <c r="R631" s="56">
        <f>E631/D631</f>
        <v>1.75E-3</v>
      </c>
      <c r="S631" t="s">
        <v>8271</v>
      </c>
      <c r="T631" s="6" t="str">
        <f>LEFT(S:S,FIND("/",S:S)-1)</f>
        <v>theater</v>
      </c>
      <c r="U631" s="6" t="str">
        <f>RIGHT(S:S,FIND("/",S:S) - 2)</f>
        <v>/plays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44">
        <v>11999</v>
      </c>
      <c r="E632" s="44">
        <v>10</v>
      </c>
      <c r="F632" t="s">
        <v>8220</v>
      </c>
      <c r="G632" t="s">
        <v>8224</v>
      </c>
      <c r="H632" t="s">
        <v>8246</v>
      </c>
      <c r="I632">
        <v>1441516200</v>
      </c>
      <c r="J632" s="42">
        <f>(((I632/60)/60)/24)+DATE(1970,1,1)</f>
        <v>42253.215277777781</v>
      </c>
      <c r="K632">
        <v>1438959121</v>
      </c>
      <c r="L632" s="42">
        <f>(((K632/60)/60)/24)+DATE(1970,1,1)</f>
        <v>42223.619456018518</v>
      </c>
      <c r="M632" t="b">
        <v>0</v>
      </c>
      <c r="N632">
        <v>1</v>
      </c>
      <c r="O632" s="7">
        <f>AVERAGE(N632,E632)</f>
        <v>5.5</v>
      </c>
      <c r="P632" t="b">
        <v>0</v>
      </c>
      <c r="R632" s="56">
        <f>E632/D632</f>
        <v>8.3340278356529708E-4</v>
      </c>
      <c r="S632" t="s">
        <v>8271</v>
      </c>
      <c r="T632" s="6" t="str">
        <f>LEFT(S:S,FIND("/",S:S)-1)</f>
        <v>theater</v>
      </c>
      <c r="U632" s="6" t="str">
        <f>RIGHT(S:S,FIND("/",S:S) - 2)</f>
        <v>/plays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44">
        <v>50000</v>
      </c>
      <c r="E633" s="44">
        <v>690</v>
      </c>
      <c r="F633" t="s">
        <v>8220</v>
      </c>
      <c r="G633" t="s">
        <v>8229</v>
      </c>
      <c r="H633" t="s">
        <v>8251</v>
      </c>
      <c r="I633">
        <v>1464460329</v>
      </c>
      <c r="J633" s="42">
        <f>(((I633/60)/60)/24)+DATE(1970,1,1)</f>
        <v>42518.772326388891</v>
      </c>
      <c r="K633">
        <v>1461954729</v>
      </c>
      <c r="L633" s="42">
        <f>(((K633/60)/60)/24)+DATE(1970,1,1)</f>
        <v>42489.772326388891</v>
      </c>
      <c r="M633" t="b">
        <v>0</v>
      </c>
      <c r="N633">
        <v>9</v>
      </c>
      <c r="O633" s="7">
        <f>AVERAGE(N633,E633)</f>
        <v>349.5</v>
      </c>
      <c r="P633" t="b">
        <v>0</v>
      </c>
      <c r="R633" s="56">
        <f>E633/D633</f>
        <v>1.38E-2</v>
      </c>
      <c r="S633" t="s">
        <v>8285</v>
      </c>
      <c r="T633" s="6" t="str">
        <f>LEFT(S:S,FIND("/",S:S)-1)</f>
        <v>photography</v>
      </c>
      <c r="U633" s="6" t="str">
        <f>RIGHT(S:S,FIND("/",S:S) - 2)</f>
        <v>photobooks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44">
        <v>20000</v>
      </c>
      <c r="E634" s="44">
        <v>0</v>
      </c>
      <c r="F634" t="s">
        <v>8220</v>
      </c>
      <c r="G634" t="s">
        <v>8233</v>
      </c>
      <c r="H634" t="s">
        <v>8249</v>
      </c>
      <c r="I634">
        <v>1448470165</v>
      </c>
      <c r="J634" s="42">
        <f>(((I634/60)/60)/24)+DATE(1970,1,1)</f>
        <v>42333.700983796298</v>
      </c>
      <c r="K634">
        <v>1445874565</v>
      </c>
      <c r="L634" s="42">
        <f>(((K634/60)/60)/24)+DATE(1970,1,1)</f>
        <v>42303.659317129626</v>
      </c>
      <c r="M634" t="b">
        <v>0</v>
      </c>
      <c r="N634">
        <v>0</v>
      </c>
      <c r="O634" s="7">
        <f>AVERAGE(N634,E634)</f>
        <v>0</v>
      </c>
      <c r="P634" t="b">
        <v>0</v>
      </c>
      <c r="R634" s="56">
        <f>E634/D634</f>
        <v>0</v>
      </c>
      <c r="S634" t="s">
        <v>8285</v>
      </c>
      <c r="T634" s="6" t="str">
        <f>LEFT(S:S,FIND("/",S:S)-1)</f>
        <v>photography</v>
      </c>
      <c r="U634" s="6" t="str">
        <f>RIGHT(S:S,FIND("/",S:S) - 2)</f>
        <v>photobooks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44">
        <v>10000</v>
      </c>
      <c r="E635" s="44">
        <v>1245</v>
      </c>
      <c r="F635" t="s">
        <v>8220</v>
      </c>
      <c r="G635" t="s">
        <v>8224</v>
      </c>
      <c r="H635" t="s">
        <v>8246</v>
      </c>
      <c r="I635">
        <v>1466204400</v>
      </c>
      <c r="J635" s="42">
        <f>(((I635/60)/60)/24)+DATE(1970,1,1)</f>
        <v>42538.958333333328</v>
      </c>
      <c r="K635">
        <v>1463469062</v>
      </c>
      <c r="L635" s="42">
        <f>(((K635/60)/60)/24)+DATE(1970,1,1)</f>
        <v>42507.29932870371</v>
      </c>
      <c r="M635" t="b">
        <v>0</v>
      </c>
      <c r="N635">
        <v>25</v>
      </c>
      <c r="O635" s="7">
        <f>AVERAGE(N635,E635)</f>
        <v>635</v>
      </c>
      <c r="P635" t="b">
        <v>0</v>
      </c>
      <c r="R635" s="56">
        <f>E635/D635</f>
        <v>0.1245</v>
      </c>
      <c r="S635" t="s">
        <v>8270</v>
      </c>
      <c r="T635" s="6" t="str">
        <f>LEFT(S:S,FIND("/",S:S)-1)</f>
        <v>film &amp; video</v>
      </c>
      <c r="U635" s="6" t="str">
        <f>RIGHT(S:S,FIND("/",S:S) - 2)</f>
        <v>o/animation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44">
        <v>5000</v>
      </c>
      <c r="E636" s="44">
        <v>1</v>
      </c>
      <c r="F636" t="s">
        <v>8220</v>
      </c>
      <c r="G636" t="s">
        <v>8224</v>
      </c>
      <c r="H636" t="s">
        <v>8246</v>
      </c>
      <c r="I636">
        <v>1424989029</v>
      </c>
      <c r="J636" s="42">
        <f>(((I636/60)/60)/24)+DATE(1970,1,1)</f>
        <v>42061.928576388891</v>
      </c>
      <c r="K636">
        <v>1422397029</v>
      </c>
      <c r="L636" s="42">
        <f>(((K636/60)/60)/24)+DATE(1970,1,1)</f>
        <v>42031.928576388891</v>
      </c>
      <c r="M636" t="b">
        <v>0</v>
      </c>
      <c r="N636">
        <v>1</v>
      </c>
      <c r="O636" s="7">
        <f>AVERAGE(N636,E636)</f>
        <v>1</v>
      </c>
      <c r="P636" t="b">
        <v>0</v>
      </c>
      <c r="R636" s="56">
        <f>E636/D636</f>
        <v>2.0000000000000001E-4</v>
      </c>
      <c r="S636" t="s">
        <v>8295</v>
      </c>
      <c r="T636" s="6" t="str">
        <f>LEFT(S:S,FIND("/",S:S)-1)</f>
        <v>technology</v>
      </c>
      <c r="U636" s="6" t="str">
        <f>RIGHT(S:S,FIND("/",S:S) - 2)</f>
        <v>/hardware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44">
        <v>25000</v>
      </c>
      <c r="E637" s="44">
        <v>2</v>
      </c>
      <c r="F637" t="s">
        <v>8220</v>
      </c>
      <c r="G637" t="s">
        <v>8224</v>
      </c>
      <c r="H637" t="s">
        <v>8246</v>
      </c>
      <c r="I637">
        <v>1428804762</v>
      </c>
      <c r="J637" s="42">
        <f>(((I637/60)/60)/24)+DATE(1970,1,1)</f>
        <v>42106.092152777783</v>
      </c>
      <c r="K637">
        <v>1426212762</v>
      </c>
      <c r="L637" s="42">
        <f>(((K637/60)/60)/24)+DATE(1970,1,1)</f>
        <v>42076.092152777783</v>
      </c>
      <c r="M637" t="b">
        <v>0</v>
      </c>
      <c r="N637">
        <v>1</v>
      </c>
      <c r="O637" s="7">
        <f>AVERAGE(N637,E637)</f>
        <v>1.5</v>
      </c>
      <c r="P637" t="b">
        <v>0</v>
      </c>
      <c r="R637" s="56">
        <f>E637/D637</f>
        <v>8.0000000000000007E-5</v>
      </c>
      <c r="S637" t="s">
        <v>8269</v>
      </c>
      <c r="T637" s="6" t="str">
        <f>LEFT(S:S,FIND("/",S:S)-1)</f>
        <v>film &amp; video</v>
      </c>
      <c r="U637" s="6" t="str">
        <f>RIGHT(S:S,FIND("/",S:S) - 2)</f>
        <v>documentary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44">
        <v>2000</v>
      </c>
      <c r="E638" s="44">
        <v>4</v>
      </c>
      <c r="F638" t="s">
        <v>8220</v>
      </c>
      <c r="G638" t="s">
        <v>8225</v>
      </c>
      <c r="H638" t="s">
        <v>8247</v>
      </c>
      <c r="I638">
        <v>1433587620</v>
      </c>
      <c r="J638" s="42">
        <f>(((I638/60)/60)/24)+DATE(1970,1,1)</f>
        <v>42161.44930555555</v>
      </c>
      <c r="K638">
        <v>1430996150</v>
      </c>
      <c r="L638" s="42">
        <f>(((K638/60)/60)/24)+DATE(1970,1,1)</f>
        <v>42131.455439814818</v>
      </c>
      <c r="M638" t="b">
        <v>0</v>
      </c>
      <c r="N638">
        <v>1</v>
      </c>
      <c r="O638" s="7">
        <f>AVERAGE(N638,E638)</f>
        <v>2.5</v>
      </c>
      <c r="P638" t="b">
        <v>0</v>
      </c>
      <c r="R638" s="56">
        <f>E638/D638</f>
        <v>2E-3</v>
      </c>
      <c r="S638" t="s">
        <v>8277</v>
      </c>
      <c r="T638" s="6" t="str">
        <f>LEFT(S:S,FIND("/",S:S)-1)</f>
        <v>music</v>
      </c>
      <c r="U638" s="6" t="str">
        <f>RIGHT(S:S,FIND("/",S:S) - 2)</f>
        <v>etal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44">
        <v>100000</v>
      </c>
      <c r="E639" s="44">
        <v>0</v>
      </c>
      <c r="F639" t="s">
        <v>8220</v>
      </c>
      <c r="G639" t="s">
        <v>8225</v>
      </c>
      <c r="H639" t="s">
        <v>8247</v>
      </c>
      <c r="I639">
        <v>1488063840</v>
      </c>
      <c r="J639" s="42">
        <f>(((I639/60)/60)/24)+DATE(1970,1,1)</f>
        <v>42791.961111111115</v>
      </c>
      <c r="K639">
        <v>1485558318</v>
      </c>
      <c r="L639" s="42">
        <f>(((K639/60)/60)/24)+DATE(1970,1,1)</f>
        <v>42762.962013888886</v>
      </c>
      <c r="M639" t="b">
        <v>0</v>
      </c>
      <c r="N639">
        <v>0</v>
      </c>
      <c r="O639" s="7">
        <f>AVERAGE(N639,E639)</f>
        <v>0</v>
      </c>
      <c r="P639" t="b">
        <v>0</v>
      </c>
      <c r="R639" s="56">
        <f>E639/D639</f>
        <v>0</v>
      </c>
      <c r="S639" t="s">
        <v>8275</v>
      </c>
      <c r="T639" s="6" t="str">
        <f>LEFT(S:S,FIND("/",S:S)-1)</f>
        <v>publishing</v>
      </c>
      <c r="U639" s="6" t="str">
        <f>RIGHT(S:S,FIND("/",S:S) - 2)</f>
        <v>g/fiction</v>
      </c>
    </row>
    <row r="640" spans="1:21" x14ac:dyDescent="0.25">
      <c r="A640">
        <v>638</v>
      </c>
      <c r="B640" s="3" t="s">
        <v>639</v>
      </c>
      <c r="C640" s="3" t="s">
        <v>4748</v>
      </c>
      <c r="D640" s="44">
        <v>200000</v>
      </c>
      <c r="E640" s="44">
        <v>18</v>
      </c>
      <c r="F640" t="s">
        <v>8220</v>
      </c>
      <c r="G640" t="s">
        <v>8236</v>
      </c>
      <c r="H640" t="s">
        <v>8249</v>
      </c>
      <c r="I640">
        <v>1490447662</v>
      </c>
      <c r="J640" s="42">
        <f>(((I640/60)/60)/24)+DATE(1970,1,1)</f>
        <v>42819.55164351852</v>
      </c>
      <c r="K640">
        <v>1485267262</v>
      </c>
      <c r="L640" s="42">
        <f>(((K640/60)/60)/24)+DATE(1970,1,1)</f>
        <v>42759.593310185184</v>
      </c>
      <c r="M640" t="b">
        <v>0</v>
      </c>
      <c r="N640">
        <v>6</v>
      </c>
      <c r="O640" s="7">
        <f>AVERAGE(N640,E640)</f>
        <v>12</v>
      </c>
      <c r="P640" t="b">
        <v>0</v>
      </c>
      <c r="R640" s="56">
        <f>E640/D640</f>
        <v>9.0000000000000006E-5</v>
      </c>
      <c r="S640" t="s">
        <v>8271</v>
      </c>
      <c r="T640" s="6" t="str">
        <f>LEFT(S:S,FIND("/",S:S)-1)</f>
        <v>theater</v>
      </c>
      <c r="U640" s="6" t="str">
        <f>RIGHT(S:S,FIND("/",S:S) - 2)</f>
        <v>/plays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44">
        <v>1000000</v>
      </c>
      <c r="E641" s="44">
        <v>1</v>
      </c>
      <c r="F641" t="s">
        <v>8220</v>
      </c>
      <c r="G641" t="s">
        <v>8224</v>
      </c>
      <c r="H641" t="s">
        <v>8246</v>
      </c>
      <c r="I641">
        <v>1413208795</v>
      </c>
      <c r="J641" s="42">
        <f>(((I641/60)/60)/24)+DATE(1970,1,1)</f>
        <v>41925.583275462966</v>
      </c>
      <c r="K641">
        <v>1408024795</v>
      </c>
      <c r="L641" s="42">
        <f>(((K641/60)/60)/24)+DATE(1970,1,1)</f>
        <v>41865.583275462966</v>
      </c>
      <c r="M641" t="b">
        <v>0</v>
      </c>
      <c r="N641">
        <v>1</v>
      </c>
      <c r="O641" s="7">
        <f>AVERAGE(N641,E641)</f>
        <v>1</v>
      </c>
      <c r="P641" t="b">
        <v>0</v>
      </c>
      <c r="R641" s="56">
        <f>E641/D641</f>
        <v>9.9999999999999995E-7</v>
      </c>
      <c r="S641" t="s">
        <v>8271</v>
      </c>
      <c r="T641" s="6" t="str">
        <f>LEFT(S:S,FIND("/",S:S)-1)</f>
        <v>theater</v>
      </c>
      <c r="U641" s="6" t="str">
        <f>RIGHT(S:S,FIND("/",S:S) - 2)</f>
        <v>/plays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44">
        <v>70</v>
      </c>
      <c r="E642" s="44">
        <v>101</v>
      </c>
      <c r="F642" t="s">
        <v>8219</v>
      </c>
      <c r="G642" t="s">
        <v>8230</v>
      </c>
      <c r="H642" t="s">
        <v>8249</v>
      </c>
      <c r="I642">
        <v>1480028400</v>
      </c>
      <c r="J642" s="42">
        <f>(((I642/60)/60)/24)+DATE(1970,1,1)</f>
        <v>42698.958333333328</v>
      </c>
      <c r="K642">
        <v>1478685915</v>
      </c>
      <c r="L642" s="42">
        <f>(((K642/60)/60)/24)+DATE(1970,1,1)</f>
        <v>42683.420312500006</v>
      </c>
      <c r="M642" t="b">
        <v>0</v>
      </c>
      <c r="N642">
        <v>2</v>
      </c>
      <c r="O642" s="7">
        <f>AVERAGE(N642,E642)</f>
        <v>51.5</v>
      </c>
      <c r="P642" t="b">
        <v>1</v>
      </c>
      <c r="R642" s="56">
        <f>E642/D642</f>
        <v>1.4428571428571428</v>
      </c>
      <c r="S642" t="s">
        <v>8271</v>
      </c>
      <c r="T642" s="6" t="str">
        <f>LEFT(S:S,FIND("/",S:S)-1)</f>
        <v>theater</v>
      </c>
      <c r="U642" s="6" t="str">
        <f>RIGHT(S:S,FIND("/",S:S) - 2)</f>
        <v>/plays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44">
        <v>40000</v>
      </c>
      <c r="E643" s="44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42">
        <f>(((I643/60)/60)/24)+DATE(1970,1,1)</f>
        <v>42229.57</v>
      </c>
      <c r="K643">
        <v>1436881248</v>
      </c>
      <c r="L643" s="42">
        <f>(((K643/60)/60)/24)+DATE(1970,1,1)</f>
        <v>42199.57</v>
      </c>
      <c r="M643" t="b">
        <v>0</v>
      </c>
      <c r="N643">
        <v>315</v>
      </c>
      <c r="O643" s="7">
        <f>AVERAGE(N643,E643)</f>
        <v>23990</v>
      </c>
      <c r="P643" t="b">
        <v>1</v>
      </c>
      <c r="R643" s="56">
        <f>E643/D643</f>
        <v>1.1916249999999999</v>
      </c>
      <c r="S643" t="s">
        <v>8303</v>
      </c>
      <c r="T643" s="6" t="str">
        <f>LEFT(S:S,FIND("/",S:S)-1)</f>
        <v>theater</v>
      </c>
      <c r="U643" s="6" t="str">
        <f>RIGHT(S:S,FIND("/",S:S) - 2)</f>
        <v>spaces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44">
        <v>20000</v>
      </c>
      <c r="E644" s="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42">
        <f>(((I644/60)/60)/24)+DATE(1970,1,1)</f>
        <v>42235.651319444441</v>
      </c>
      <c r="K644">
        <v>1436888274</v>
      </c>
      <c r="L644" s="42">
        <f>(((K644/60)/60)/24)+DATE(1970,1,1)</f>
        <v>42199.651319444441</v>
      </c>
      <c r="M644" t="b">
        <v>0</v>
      </c>
      <c r="N644">
        <v>2174</v>
      </c>
      <c r="O644" s="7">
        <f>AVERAGE(N644,E644)</f>
        <v>147135.5</v>
      </c>
      <c r="P644" t="b">
        <v>1</v>
      </c>
      <c r="R644" s="56">
        <f>E644/D644</f>
        <v>14.604850000000001</v>
      </c>
      <c r="S644" t="s">
        <v>8266</v>
      </c>
      <c r="T644" s="6" t="str">
        <f>LEFT(S:S,FIND("/",S:S)-1)</f>
        <v>film &amp; video</v>
      </c>
      <c r="U644" s="6" t="str">
        <f>RIGHT(S:S,FIND("/",S:S) - 2)</f>
        <v>ideo/shorts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44">
        <v>25000</v>
      </c>
      <c r="E645" s="44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42">
        <f>(((I645/60)/60)/24)+DATE(1970,1,1)</f>
        <v>42155.642071759255</v>
      </c>
      <c r="K645">
        <v>1428333875</v>
      </c>
      <c r="L645" s="42">
        <f>(((K645/60)/60)/24)+DATE(1970,1,1)</f>
        <v>42100.642071759255</v>
      </c>
      <c r="M645" t="b">
        <v>0</v>
      </c>
      <c r="N645">
        <v>152</v>
      </c>
      <c r="O645" s="7">
        <f>AVERAGE(N645,E645)</f>
        <v>13302</v>
      </c>
      <c r="P645" t="b">
        <v>1</v>
      </c>
      <c r="R645" s="56">
        <f>E645/D645</f>
        <v>1.0580799999999999</v>
      </c>
      <c r="S645" t="s">
        <v>8293</v>
      </c>
      <c r="T645" s="6" t="str">
        <f>LEFT(S:S,FIND("/",S:S)-1)</f>
        <v>music</v>
      </c>
      <c r="U645" s="6" t="str">
        <f>RIGHT(S:S,FIND("/",S:S) - 2)</f>
        <v>aith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44">
        <v>25000</v>
      </c>
      <c r="E646" s="4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42">
        <f>(((I646/60)/60)/24)+DATE(1970,1,1)</f>
        <v>41941.041666666664</v>
      </c>
      <c r="K646">
        <v>1410883139</v>
      </c>
      <c r="L646" s="42">
        <f>(((K646/60)/60)/24)+DATE(1970,1,1)</f>
        <v>41898.665960648148</v>
      </c>
      <c r="M646" t="b">
        <v>0</v>
      </c>
      <c r="N646">
        <v>1021</v>
      </c>
      <c r="O646" s="7">
        <f>AVERAGE(N646,E646)</f>
        <v>38025.24</v>
      </c>
      <c r="P646" t="b">
        <v>1</v>
      </c>
      <c r="R646" s="56">
        <f>E646/D646</f>
        <v>3.0011791999999997</v>
      </c>
      <c r="S646" t="s">
        <v>8278</v>
      </c>
      <c r="T646" s="6" t="str">
        <f>LEFT(S:S,FIND("/",S:S)-1)</f>
        <v>music</v>
      </c>
      <c r="U646" s="6" t="str">
        <f>RIGHT(S:S,FIND("/",S:S) - 2)</f>
        <v>jazz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44">
        <v>2000</v>
      </c>
      <c r="E647" s="44">
        <v>5574</v>
      </c>
      <c r="F647" t="s">
        <v>8219</v>
      </c>
      <c r="G647" t="s">
        <v>8224</v>
      </c>
      <c r="H647" t="s">
        <v>8246</v>
      </c>
      <c r="I647">
        <v>1470962274</v>
      </c>
      <c r="J647" s="42">
        <f>(((I647/60)/60)/24)+DATE(1970,1,1)</f>
        <v>42594.026319444441</v>
      </c>
      <c r="K647">
        <v>1468370274</v>
      </c>
      <c r="L647" s="42">
        <f>(((K647/60)/60)/24)+DATE(1970,1,1)</f>
        <v>42564.026319444441</v>
      </c>
      <c r="M647" t="b">
        <v>0</v>
      </c>
      <c r="N647">
        <v>237</v>
      </c>
      <c r="O647" s="7">
        <f>AVERAGE(N647,E647)</f>
        <v>2905.5</v>
      </c>
      <c r="P647" t="b">
        <v>1</v>
      </c>
      <c r="R647" s="56">
        <f>E647/D647</f>
        <v>2.7869999999999999</v>
      </c>
      <c r="S647" t="s">
        <v>8305</v>
      </c>
      <c r="T647" s="6" t="str">
        <f>LEFT(S:S,FIND("/",S:S)-1)</f>
        <v>theater</v>
      </c>
      <c r="U647" s="6" t="str">
        <f>RIGHT(S:S,FIND("/",S:S) - 2)</f>
        <v>usical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44">
        <v>800</v>
      </c>
      <c r="E648" s="44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42">
        <f>(((I648/60)/60)/24)+DATE(1970,1,1)</f>
        <v>41862.852627314816</v>
      </c>
      <c r="K648">
        <v>1405196867</v>
      </c>
      <c r="L648" s="42">
        <f>(((K648/60)/60)/24)+DATE(1970,1,1)</f>
        <v>41832.852627314816</v>
      </c>
      <c r="M648" t="b">
        <v>0</v>
      </c>
      <c r="N648">
        <v>27</v>
      </c>
      <c r="O648" s="7">
        <f>AVERAGE(N648,E648)</f>
        <v>541.005</v>
      </c>
      <c r="P648" t="b">
        <v>1</v>
      </c>
      <c r="R648" s="56">
        <f>E648/D648</f>
        <v>1.3187625000000001</v>
      </c>
      <c r="S648" t="s">
        <v>8274</v>
      </c>
      <c r="T648" s="6" t="str">
        <f>LEFT(S:S,FIND("/",S:S)-1)</f>
        <v>publishing</v>
      </c>
      <c r="U648" s="6" t="str">
        <f>RIGHT(S:S,FIND("/",S:S) - 2)</f>
        <v>onfiction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44">
        <v>2000</v>
      </c>
      <c r="E649" s="44">
        <v>2141</v>
      </c>
      <c r="F649" t="s">
        <v>8219</v>
      </c>
      <c r="G649" t="s">
        <v>8229</v>
      </c>
      <c r="H649" t="s">
        <v>8251</v>
      </c>
      <c r="I649">
        <v>1458235549</v>
      </c>
      <c r="J649" s="42">
        <f>(((I649/60)/60)/24)+DATE(1970,1,1)</f>
        <v>42446.726261574076</v>
      </c>
      <c r="K649">
        <v>1455647149</v>
      </c>
      <c r="L649" s="42">
        <f>(((K649/60)/60)/24)+DATE(1970,1,1)</f>
        <v>42416.767928240741</v>
      </c>
      <c r="M649" t="b">
        <v>0</v>
      </c>
      <c r="N649">
        <v>17</v>
      </c>
      <c r="O649" s="7">
        <f>AVERAGE(N649,E649)</f>
        <v>1079</v>
      </c>
      <c r="P649" t="b">
        <v>1</v>
      </c>
      <c r="R649" s="56">
        <f>E649/D649</f>
        <v>1.0705</v>
      </c>
      <c r="S649" t="s">
        <v>8285</v>
      </c>
      <c r="T649" s="6" t="str">
        <f>LEFT(S:S,FIND("/",S:S)-1)</f>
        <v>photography</v>
      </c>
      <c r="U649" s="6" t="str">
        <f>RIGHT(S:S,FIND("/",S:S) - 2)</f>
        <v>photobooks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44">
        <v>35000</v>
      </c>
      <c r="E650" s="44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42">
        <f>(((I650/60)/60)/24)+DATE(1970,1,1)</f>
        <v>41926.693379629629</v>
      </c>
      <c r="K650">
        <v>1410280708</v>
      </c>
      <c r="L650" s="42">
        <f>(((K650/60)/60)/24)+DATE(1970,1,1)</f>
        <v>41891.693379629629</v>
      </c>
      <c r="M650" t="b">
        <v>0</v>
      </c>
      <c r="N650">
        <v>27</v>
      </c>
      <c r="O650" s="7">
        <f>AVERAGE(N650,E650)</f>
        <v>22207.5</v>
      </c>
      <c r="P650" t="b">
        <v>1</v>
      </c>
      <c r="R650" s="56">
        <f>E650/D650</f>
        <v>1.2682285714285715</v>
      </c>
      <c r="S650" t="s">
        <v>8276</v>
      </c>
      <c r="T650" s="6" t="str">
        <f>LEFT(S:S,FIND("/",S:S)-1)</f>
        <v>music</v>
      </c>
      <c r="U650" s="6" t="str">
        <f>RIGHT(S:S,FIND("/",S:S) - 2)</f>
        <v>rock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44">
        <v>2500</v>
      </c>
      <c r="E651" s="44">
        <v>3499</v>
      </c>
      <c r="F651" t="s">
        <v>8219</v>
      </c>
      <c r="G651" t="s">
        <v>8224</v>
      </c>
      <c r="H651" t="s">
        <v>8246</v>
      </c>
      <c r="I651">
        <v>1410904413</v>
      </c>
      <c r="J651" s="42">
        <f>(((I651/60)/60)/24)+DATE(1970,1,1)</f>
        <v>41898.912187499998</v>
      </c>
      <c r="K651">
        <v>1409090013</v>
      </c>
      <c r="L651" s="42">
        <f>(((K651/60)/60)/24)+DATE(1970,1,1)</f>
        <v>41877.912187499998</v>
      </c>
      <c r="M651" t="b">
        <v>0</v>
      </c>
      <c r="N651">
        <v>82</v>
      </c>
      <c r="O651" s="7">
        <f>AVERAGE(N651,E651)</f>
        <v>1790.5</v>
      </c>
      <c r="P651" t="b">
        <v>1</v>
      </c>
      <c r="R651" s="56">
        <f>E651/D651</f>
        <v>1.3996</v>
      </c>
      <c r="S651" t="s">
        <v>8271</v>
      </c>
      <c r="T651" s="6" t="str">
        <f>LEFT(S:S,FIND("/",S:S)-1)</f>
        <v>theater</v>
      </c>
      <c r="U651" s="6" t="str">
        <f>RIGHT(S:S,FIND("/",S:S) - 2)</f>
        <v>/plays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44">
        <v>1500</v>
      </c>
      <c r="E652" s="44">
        <v>1686</v>
      </c>
      <c r="F652" t="s">
        <v>8219</v>
      </c>
      <c r="G652" t="s">
        <v>8224</v>
      </c>
      <c r="H652" t="s">
        <v>8246</v>
      </c>
      <c r="I652">
        <v>1418953984</v>
      </c>
      <c r="J652" s="42">
        <f>(((I652/60)/60)/24)+DATE(1970,1,1)</f>
        <v>41992.078518518523</v>
      </c>
      <c r="K652">
        <v>1413766384</v>
      </c>
      <c r="L652" s="42">
        <f>(((K652/60)/60)/24)+DATE(1970,1,1)</f>
        <v>41932.036851851852</v>
      </c>
      <c r="M652" t="b">
        <v>0</v>
      </c>
      <c r="N652">
        <v>48</v>
      </c>
      <c r="O652" s="7">
        <f>AVERAGE(N652,E652)</f>
        <v>867</v>
      </c>
      <c r="P652" t="b">
        <v>1</v>
      </c>
      <c r="R652" s="56">
        <f>E652/D652</f>
        <v>1.1240000000000001</v>
      </c>
      <c r="S652" t="s">
        <v>8279</v>
      </c>
      <c r="T652" s="6" t="str">
        <f>LEFT(S:S,FIND("/",S:S)-1)</f>
        <v>music</v>
      </c>
      <c r="U652" s="6" t="str">
        <f>RIGHT(S:S,FIND("/",S:S) - 2)</f>
        <v>rock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44">
        <v>25000</v>
      </c>
      <c r="E653" s="44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42">
        <f>(((I653/60)/60)/24)+DATE(1970,1,1)</f>
        <v>41986.017488425925</v>
      </c>
      <c r="K653">
        <v>1415838311</v>
      </c>
      <c r="L653" s="42">
        <f>(((K653/60)/60)/24)+DATE(1970,1,1)</f>
        <v>41956.017488425925</v>
      </c>
      <c r="M653" t="b">
        <v>0</v>
      </c>
      <c r="N653">
        <v>105</v>
      </c>
      <c r="O653" s="7">
        <f>AVERAGE(N653,E653)</f>
        <v>12618.5</v>
      </c>
      <c r="P653" t="b">
        <v>1</v>
      </c>
      <c r="R653" s="56">
        <f>E653/D653</f>
        <v>1.00528</v>
      </c>
      <c r="S653" t="s">
        <v>8266</v>
      </c>
      <c r="T653" s="6" t="str">
        <f>LEFT(S:S,FIND("/",S:S)-1)</f>
        <v>film &amp; video</v>
      </c>
      <c r="U653" s="6" t="str">
        <f>RIGHT(S:S,FIND("/",S:S) - 2)</f>
        <v>ideo/shorts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44">
        <v>3000</v>
      </c>
      <c r="E654" s="4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42">
        <f>(((I654/60)/60)/24)+DATE(1970,1,1)</f>
        <v>42705.732060185182</v>
      </c>
      <c r="K654">
        <v>1478018050</v>
      </c>
      <c r="L654" s="42">
        <f>(((K654/60)/60)/24)+DATE(1970,1,1)</f>
        <v>42675.690393518518</v>
      </c>
      <c r="M654" t="b">
        <v>0</v>
      </c>
      <c r="N654">
        <v>28</v>
      </c>
      <c r="O654" s="7">
        <f>AVERAGE(N654,E654)</f>
        <v>1521</v>
      </c>
      <c r="P654" t="b">
        <v>1</v>
      </c>
      <c r="R654" s="56">
        <f>E654/D654</f>
        <v>1.0046666666666666</v>
      </c>
      <c r="S654" t="s">
        <v>8270</v>
      </c>
      <c r="T654" s="6" t="str">
        <f>LEFT(S:S,FIND("/",S:S)-1)</f>
        <v>film &amp; video</v>
      </c>
      <c r="U654" s="6" t="str">
        <f>RIGHT(S:S,FIND("/",S:S) - 2)</f>
        <v>o/animation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44">
        <v>75000</v>
      </c>
      <c r="E655" s="4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42">
        <f>(((I655/60)/60)/24)+DATE(1970,1,1)</f>
        <v>42236.618518518517</v>
      </c>
      <c r="K655">
        <v>1436885440</v>
      </c>
      <c r="L655" s="42">
        <f>(((K655/60)/60)/24)+DATE(1970,1,1)</f>
        <v>42199.618518518517</v>
      </c>
      <c r="M655" t="b">
        <v>0</v>
      </c>
      <c r="N655">
        <v>1107</v>
      </c>
      <c r="O655" s="7">
        <f>AVERAGE(N655,E655)</f>
        <v>53595.75</v>
      </c>
      <c r="P655" t="b">
        <v>1</v>
      </c>
      <c r="R655" s="56">
        <f>E655/D655</f>
        <v>1.4144600000000001</v>
      </c>
      <c r="S655" t="s">
        <v>8269</v>
      </c>
      <c r="T655" s="6" t="str">
        <f>LEFT(S:S,FIND("/",S:S)-1)</f>
        <v>film &amp; video</v>
      </c>
      <c r="U655" s="6" t="str">
        <f>RIGHT(S:S,FIND("/",S:S) - 2)</f>
        <v>documentary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44">
        <v>12000</v>
      </c>
      <c r="E656" s="44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42">
        <f>(((I656/60)/60)/24)+DATE(1970,1,1)</f>
        <v>42193.957326388889</v>
      </c>
      <c r="K656">
        <v>1433804313</v>
      </c>
      <c r="L656" s="42">
        <f>(((K656/60)/60)/24)+DATE(1970,1,1)</f>
        <v>42163.957326388889</v>
      </c>
      <c r="M656" t="b">
        <v>0</v>
      </c>
      <c r="N656">
        <v>1013</v>
      </c>
      <c r="O656" s="7">
        <f>AVERAGE(N656,E656)</f>
        <v>16544</v>
      </c>
      <c r="P656" t="b">
        <v>1</v>
      </c>
      <c r="R656" s="56">
        <f>E656/D656</f>
        <v>2.6729166666666666</v>
      </c>
      <c r="S656" t="s">
        <v>8273</v>
      </c>
      <c r="T656" s="6" t="str">
        <f>LEFT(S:S,FIND("/",S:S)-1)</f>
        <v>technology</v>
      </c>
      <c r="U656" s="6" t="str">
        <f>RIGHT(S:S,FIND("/",S:S) - 2)</f>
        <v>wearables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44">
        <v>8000</v>
      </c>
      <c r="E657" s="44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42">
        <f>(((I657/60)/60)/24)+DATE(1970,1,1)</f>
        <v>42075.915648148148</v>
      </c>
      <c r="K657">
        <v>1423609112</v>
      </c>
      <c r="L657" s="42">
        <f>(((K657/60)/60)/24)+DATE(1970,1,1)</f>
        <v>42045.957314814819</v>
      </c>
      <c r="M657" t="b">
        <v>0</v>
      </c>
      <c r="N657">
        <v>274</v>
      </c>
      <c r="O657" s="7">
        <f>AVERAGE(N657,E657)</f>
        <v>6012.5</v>
      </c>
      <c r="P657" t="b">
        <v>1</v>
      </c>
      <c r="R657" s="56">
        <f>E657/D657</f>
        <v>1.4688749999999999</v>
      </c>
      <c r="S657" t="s">
        <v>8271</v>
      </c>
      <c r="T657" s="6" t="str">
        <f>LEFT(S:S,FIND("/",S:S)-1)</f>
        <v>theater</v>
      </c>
      <c r="U657" s="6" t="str">
        <f>RIGHT(S:S,FIND("/",S:S) - 2)</f>
        <v>/plays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44">
        <v>5000</v>
      </c>
      <c r="E658" s="44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42">
        <f>(((I658/60)/60)/24)+DATE(1970,1,1)</f>
        <v>42477.762951388882</v>
      </c>
      <c r="K658">
        <v>1455736719</v>
      </c>
      <c r="L658" s="42">
        <f>(((K658/60)/60)/24)+DATE(1970,1,1)</f>
        <v>42417.804618055554</v>
      </c>
      <c r="M658" t="b">
        <v>0</v>
      </c>
      <c r="N658">
        <v>87</v>
      </c>
      <c r="O658" s="7">
        <f>AVERAGE(N658,E658)</f>
        <v>5382.5</v>
      </c>
      <c r="P658" t="b">
        <v>1</v>
      </c>
      <c r="R658" s="56">
        <f>E658/D658</f>
        <v>2.1356000000000002</v>
      </c>
      <c r="S658" t="s">
        <v>8269</v>
      </c>
      <c r="T658" s="6" t="str">
        <f>LEFT(S:S,FIND("/",S:S)-1)</f>
        <v>film &amp; video</v>
      </c>
      <c r="U658" s="6" t="str">
        <f>RIGHT(S:S,FIND("/",S:S) - 2)</f>
        <v>documentary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44">
        <v>15000</v>
      </c>
      <c r="E659" s="44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42">
        <f>(((I659/60)/60)/24)+DATE(1970,1,1)</f>
        <v>42361.84574074074</v>
      </c>
      <c r="K659">
        <v>1448309872</v>
      </c>
      <c r="L659" s="42">
        <f>(((K659/60)/60)/24)+DATE(1970,1,1)</f>
        <v>42331.84574074074</v>
      </c>
      <c r="M659" t="b">
        <v>0</v>
      </c>
      <c r="N659">
        <v>99</v>
      </c>
      <c r="O659" s="7">
        <f>AVERAGE(N659,E659)</f>
        <v>9477</v>
      </c>
      <c r="P659" t="b">
        <v>1</v>
      </c>
      <c r="R659" s="56">
        <f>E659/D659</f>
        <v>1.2569999999999999</v>
      </c>
      <c r="S659" t="s">
        <v>8271</v>
      </c>
      <c r="T659" s="6" t="str">
        <f>LEFT(S:S,FIND("/",S:S)-1)</f>
        <v>theater</v>
      </c>
      <c r="U659" s="6" t="str">
        <f>RIGHT(S:S,FIND("/",S:S) - 2)</f>
        <v>/plays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44">
        <v>28888</v>
      </c>
      <c r="E660" s="44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42">
        <f>(((I660/60)/60)/24)+DATE(1970,1,1)</f>
        <v>42211.75</v>
      </c>
      <c r="K660">
        <v>1435117889</v>
      </c>
      <c r="L660" s="42">
        <f>(((K660/60)/60)/24)+DATE(1970,1,1)</f>
        <v>42179.160752314812</v>
      </c>
      <c r="M660" t="b">
        <v>0</v>
      </c>
      <c r="N660">
        <v>276</v>
      </c>
      <c r="O660" s="7">
        <f>AVERAGE(N660,E660)</f>
        <v>15226.5</v>
      </c>
      <c r="P660" t="b">
        <v>1</v>
      </c>
      <c r="R660" s="56">
        <f>E660/D660</f>
        <v>1.0446206037108834</v>
      </c>
      <c r="S660" t="s">
        <v>8271</v>
      </c>
      <c r="T660" s="6" t="str">
        <f>LEFT(S:S,FIND("/",S:S)-1)</f>
        <v>theater</v>
      </c>
      <c r="U660" s="6" t="str">
        <f>RIGHT(S:S,FIND("/",S:S) - 2)</f>
        <v>/plays</v>
      </c>
    </row>
    <row r="661" spans="1:21" x14ac:dyDescent="0.25">
      <c r="A661">
        <v>659</v>
      </c>
      <c r="B661" s="3" t="s">
        <v>660</v>
      </c>
      <c r="C661" s="3" t="s">
        <v>4769</v>
      </c>
      <c r="D661" s="44">
        <v>3000</v>
      </c>
      <c r="E661" s="44">
        <v>3017</v>
      </c>
      <c r="F661" t="s">
        <v>8219</v>
      </c>
      <c r="G661" t="s">
        <v>8224</v>
      </c>
      <c r="H661" t="s">
        <v>8246</v>
      </c>
      <c r="I661">
        <v>1440339295</v>
      </c>
      <c r="J661" s="42">
        <f>(((I661/60)/60)/24)+DATE(1970,1,1)</f>
        <v>42239.593692129631</v>
      </c>
      <c r="K661">
        <v>1437747295</v>
      </c>
      <c r="L661" s="42">
        <f>(((K661/60)/60)/24)+DATE(1970,1,1)</f>
        <v>42209.593692129631</v>
      </c>
      <c r="M661" t="b">
        <v>0</v>
      </c>
      <c r="N661">
        <v>21</v>
      </c>
      <c r="O661" s="7">
        <f>AVERAGE(N661,E661)</f>
        <v>1519</v>
      </c>
      <c r="P661" t="b">
        <v>1</v>
      </c>
      <c r="R661" s="56">
        <f>E661/D661</f>
        <v>1.0056666666666667</v>
      </c>
      <c r="S661" t="s">
        <v>8273</v>
      </c>
      <c r="T661" s="6" t="str">
        <f>LEFT(S:S,FIND("/",S:S)-1)</f>
        <v>technology</v>
      </c>
      <c r="U661" s="6" t="str">
        <f>RIGHT(S:S,FIND("/",S:S) - 2)</f>
        <v>wearables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44">
        <v>50000</v>
      </c>
      <c r="E662" s="44">
        <v>1529</v>
      </c>
      <c r="F662" t="s">
        <v>8221</v>
      </c>
      <c r="G662" t="s">
        <v>8224</v>
      </c>
      <c r="H662" t="s">
        <v>8246</v>
      </c>
      <c r="I662">
        <v>1415558879</v>
      </c>
      <c r="J662" s="42">
        <f>(((I662/60)/60)/24)+DATE(1970,1,1)</f>
        <v>41952.783321759263</v>
      </c>
      <c r="K662">
        <v>1412963279</v>
      </c>
      <c r="L662" s="42">
        <f>(((K662/60)/60)/24)+DATE(1970,1,1)</f>
        <v>41922.741655092592</v>
      </c>
      <c r="M662" t="b">
        <v>0</v>
      </c>
      <c r="N662">
        <v>18</v>
      </c>
      <c r="O662" s="7">
        <f>AVERAGE(N662,E662)</f>
        <v>773.5</v>
      </c>
      <c r="P662" t="b">
        <v>0</v>
      </c>
      <c r="R662" s="56">
        <f>E662/D662</f>
        <v>3.058E-2</v>
      </c>
      <c r="S662" t="s">
        <v>8273</v>
      </c>
      <c r="T662" s="6" t="str">
        <f>LEFT(S:S,FIND("/",S:S)-1)</f>
        <v>technology</v>
      </c>
      <c r="U662" s="6" t="str">
        <f>RIGHT(S:S,FIND("/",S:S) - 2)</f>
        <v>wearables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44">
        <v>10000</v>
      </c>
      <c r="E663" s="44">
        <v>95</v>
      </c>
      <c r="F663" t="s">
        <v>8221</v>
      </c>
      <c r="G663" t="s">
        <v>8224</v>
      </c>
      <c r="H663" t="s">
        <v>8246</v>
      </c>
      <c r="I663">
        <v>1477236559</v>
      </c>
      <c r="J663" s="42">
        <f>(((I663/60)/60)/24)+DATE(1970,1,1)</f>
        <v>42666.645358796297</v>
      </c>
      <c r="K663">
        <v>1474644559</v>
      </c>
      <c r="L663" s="42">
        <f>(((K663/60)/60)/24)+DATE(1970,1,1)</f>
        <v>42636.645358796297</v>
      </c>
      <c r="M663" t="b">
        <v>0</v>
      </c>
      <c r="N663">
        <v>9</v>
      </c>
      <c r="O663" s="7">
        <f>AVERAGE(N663,E663)</f>
        <v>52</v>
      </c>
      <c r="P663" t="b">
        <v>0</v>
      </c>
      <c r="R663" s="56">
        <f>E663/D663</f>
        <v>9.4999999999999998E-3</v>
      </c>
      <c r="S663" t="s">
        <v>8271</v>
      </c>
      <c r="T663" s="6" t="str">
        <f>LEFT(S:S,FIND("/",S:S)-1)</f>
        <v>theater</v>
      </c>
      <c r="U663" s="6" t="str">
        <f>RIGHT(S:S,FIND("/",S:S) - 2)</f>
        <v>/plays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44">
        <v>39000</v>
      </c>
      <c r="E664" s="44">
        <v>156</v>
      </c>
      <c r="F664" t="s">
        <v>8221</v>
      </c>
      <c r="G664" t="s">
        <v>8224</v>
      </c>
      <c r="H664" t="s">
        <v>8246</v>
      </c>
      <c r="I664">
        <v>1421404247</v>
      </c>
      <c r="J664" s="42">
        <f>(((I664/60)/60)/24)+DATE(1970,1,1)</f>
        <v>42020.438043981485</v>
      </c>
      <c r="K664">
        <v>1418812247</v>
      </c>
      <c r="L664" s="42">
        <f>(((K664/60)/60)/24)+DATE(1970,1,1)</f>
        <v>41990.438043981485</v>
      </c>
      <c r="M664" t="b">
        <v>0</v>
      </c>
      <c r="N664">
        <v>4</v>
      </c>
      <c r="O664" s="7">
        <f>AVERAGE(N664,E664)</f>
        <v>80</v>
      </c>
      <c r="P664" t="b">
        <v>0</v>
      </c>
      <c r="R664" s="56">
        <f>E664/D664</f>
        <v>4.0000000000000001E-3</v>
      </c>
      <c r="S664" t="s">
        <v>8271</v>
      </c>
      <c r="T664" s="6" t="str">
        <f>LEFT(S:S,FIND("/",S:S)-1)</f>
        <v>theater</v>
      </c>
      <c r="U664" s="6" t="str">
        <f>RIGHT(S:S,FIND("/",S:S) - 2)</f>
        <v>/plays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44">
        <v>200000</v>
      </c>
      <c r="E665" s="44">
        <v>700</v>
      </c>
      <c r="F665" t="s">
        <v>8221</v>
      </c>
      <c r="G665" t="s">
        <v>8232</v>
      </c>
      <c r="H665" t="s">
        <v>8253</v>
      </c>
      <c r="I665">
        <v>1437250456</v>
      </c>
      <c r="J665" s="42">
        <f>(((I665/60)/60)/24)+DATE(1970,1,1)</f>
        <v>42203.843240740738</v>
      </c>
      <c r="K665">
        <v>1434658456</v>
      </c>
      <c r="L665" s="42">
        <f>(((K665/60)/60)/24)+DATE(1970,1,1)</f>
        <v>42173.843240740738</v>
      </c>
      <c r="M665" t="b">
        <v>0</v>
      </c>
      <c r="N665">
        <v>7</v>
      </c>
      <c r="O665" s="7">
        <f>AVERAGE(N665,E665)</f>
        <v>353.5</v>
      </c>
      <c r="P665" t="b">
        <v>0</v>
      </c>
      <c r="R665" s="56">
        <f>E665/D665</f>
        <v>3.5000000000000001E-3</v>
      </c>
      <c r="S665" t="s">
        <v>8284</v>
      </c>
      <c r="T665" s="6" t="str">
        <f>LEFT(S:S,FIND("/",S:S)-1)</f>
        <v>food</v>
      </c>
      <c r="U665" s="6" t="str">
        <f>RIGHT(S:S,FIND("/",S:S) - 2)</f>
        <v>cks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44">
        <v>12000</v>
      </c>
      <c r="E666" s="44">
        <v>904</v>
      </c>
      <c r="F666" t="s">
        <v>8221</v>
      </c>
      <c r="G666" t="s">
        <v>8224</v>
      </c>
      <c r="H666" t="s">
        <v>8246</v>
      </c>
      <c r="I666">
        <v>1428940775</v>
      </c>
      <c r="J666" s="42">
        <f>(((I666/60)/60)/24)+DATE(1970,1,1)</f>
        <v>42107.666377314818</v>
      </c>
      <c r="K666">
        <v>1426348775</v>
      </c>
      <c r="L666" s="42">
        <f>(((K666/60)/60)/24)+DATE(1970,1,1)</f>
        <v>42077.666377314818</v>
      </c>
      <c r="M666" t="b">
        <v>0</v>
      </c>
      <c r="N666">
        <v>29</v>
      </c>
      <c r="O666" s="7">
        <f>AVERAGE(N666,E666)</f>
        <v>466.5</v>
      </c>
      <c r="P666" t="b">
        <v>0</v>
      </c>
      <c r="R666" s="56">
        <f>E666/D666</f>
        <v>7.5333333333333335E-2</v>
      </c>
      <c r="S666" t="s">
        <v>8271</v>
      </c>
      <c r="T666" s="6" t="str">
        <f>LEFT(S:S,FIND("/",S:S)-1)</f>
        <v>theater</v>
      </c>
      <c r="U666" s="6" t="str">
        <f>RIGHT(S:S,FIND("/",S:S) - 2)</f>
        <v>/plays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44">
        <v>10000</v>
      </c>
      <c r="E667" s="44">
        <v>1864</v>
      </c>
      <c r="F667" t="s">
        <v>8221</v>
      </c>
      <c r="G667" t="s">
        <v>8224</v>
      </c>
      <c r="H667" t="s">
        <v>8246</v>
      </c>
      <c r="I667">
        <v>1484327061</v>
      </c>
      <c r="J667" s="42">
        <f>(((I667/60)/60)/24)+DATE(1970,1,1)</f>
        <v>42748.711354166662</v>
      </c>
      <c r="K667">
        <v>1479143061</v>
      </c>
      <c r="L667" s="42">
        <f>(((K667/60)/60)/24)+DATE(1970,1,1)</f>
        <v>42688.711354166662</v>
      </c>
      <c r="M667" t="b">
        <v>0</v>
      </c>
      <c r="N667">
        <v>12</v>
      </c>
      <c r="O667" s="7">
        <f>AVERAGE(N667,E667)</f>
        <v>938</v>
      </c>
      <c r="P667" t="b">
        <v>0</v>
      </c>
      <c r="R667" s="56">
        <f>E667/D667</f>
        <v>0.18640000000000001</v>
      </c>
      <c r="S667" t="s">
        <v>8271</v>
      </c>
      <c r="T667" s="6" t="str">
        <f>LEFT(S:S,FIND("/",S:S)-1)</f>
        <v>theater</v>
      </c>
      <c r="U667" s="6" t="str">
        <f>RIGHT(S:S,FIND("/",S:S) - 2)</f>
        <v>/plays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44">
        <v>200000</v>
      </c>
      <c r="E668" s="44">
        <v>8</v>
      </c>
      <c r="F668" t="s">
        <v>8221</v>
      </c>
      <c r="G668" t="s">
        <v>8224</v>
      </c>
      <c r="H668" t="s">
        <v>8246</v>
      </c>
      <c r="I668">
        <v>1408305498</v>
      </c>
      <c r="J668" s="42">
        <f>(((I668/60)/60)/24)+DATE(1970,1,1)</f>
        <v>41868.832152777781</v>
      </c>
      <c r="K668">
        <v>1405713498</v>
      </c>
      <c r="L668" s="42">
        <f>(((K668/60)/60)/24)+DATE(1970,1,1)</f>
        <v>41838.832152777781</v>
      </c>
      <c r="M668" t="b">
        <v>0</v>
      </c>
      <c r="N668">
        <v>4</v>
      </c>
      <c r="O668" s="7">
        <f>AVERAGE(N668,E668)</f>
        <v>6</v>
      </c>
      <c r="P668" t="b">
        <v>0</v>
      </c>
      <c r="R668" s="56">
        <f>E668/D668</f>
        <v>4.0000000000000003E-5</v>
      </c>
      <c r="S668" t="s">
        <v>8282</v>
      </c>
      <c r="T668" s="6" t="str">
        <f>LEFT(S:S,FIND("/",S:S)-1)</f>
        <v>games</v>
      </c>
      <c r="U668" s="6" t="str">
        <f>RIGHT(S:S,FIND("/",S:S) - 2)</f>
        <v>ames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44">
        <v>50000</v>
      </c>
      <c r="E669" s="44">
        <v>5010</v>
      </c>
      <c r="F669" t="s">
        <v>8221</v>
      </c>
      <c r="G669" t="s">
        <v>8237</v>
      </c>
      <c r="H669" t="s">
        <v>8249</v>
      </c>
      <c r="I669">
        <v>1477731463</v>
      </c>
      <c r="J669" s="42">
        <f>(((I669/60)/60)/24)+DATE(1970,1,1)</f>
        <v>42672.373414351852</v>
      </c>
      <c r="K669">
        <v>1474275463</v>
      </c>
      <c r="L669" s="42">
        <f>(((K669/60)/60)/24)+DATE(1970,1,1)</f>
        <v>42632.373414351852</v>
      </c>
      <c r="M669" t="b">
        <v>0</v>
      </c>
      <c r="N669">
        <v>28</v>
      </c>
      <c r="O669" s="7">
        <f>AVERAGE(N669,E669)</f>
        <v>2519</v>
      </c>
      <c r="P669" t="b">
        <v>0</v>
      </c>
      <c r="R669" s="56">
        <f>E669/D669</f>
        <v>0.1002</v>
      </c>
      <c r="S669" t="s">
        <v>8272</v>
      </c>
      <c r="T669" s="6" t="str">
        <f>LEFT(S:S,FIND("/",S:S)-1)</f>
        <v>technology</v>
      </c>
      <c r="U669" s="6" t="str">
        <f>RIGHT(S:S,FIND("/",S:S) - 2)</f>
        <v>ology/web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44">
        <v>15000</v>
      </c>
      <c r="E670" s="44">
        <v>684</v>
      </c>
      <c r="F670" t="s">
        <v>8221</v>
      </c>
      <c r="G670" t="s">
        <v>8224</v>
      </c>
      <c r="H670" t="s">
        <v>8246</v>
      </c>
      <c r="I670">
        <v>1431374222</v>
      </c>
      <c r="J670" s="42">
        <f>(((I670/60)/60)/24)+DATE(1970,1,1)</f>
        <v>42135.831273148149</v>
      </c>
      <c r="K670">
        <v>1427486222</v>
      </c>
      <c r="L670" s="42">
        <f>(((K670/60)/60)/24)+DATE(1970,1,1)</f>
        <v>42090.831273148149</v>
      </c>
      <c r="M670" t="b">
        <v>0</v>
      </c>
      <c r="N670">
        <v>25</v>
      </c>
      <c r="O670" s="7">
        <f>AVERAGE(N670,E670)</f>
        <v>354.5</v>
      </c>
      <c r="P670" t="b">
        <v>0</v>
      </c>
      <c r="R670" s="56">
        <f>E670/D670</f>
        <v>4.5600000000000002E-2</v>
      </c>
      <c r="S670" t="s">
        <v>8269</v>
      </c>
      <c r="T670" s="6" t="str">
        <f>LEFT(S:S,FIND("/",S:S)-1)</f>
        <v>film &amp; video</v>
      </c>
      <c r="U670" s="6" t="str">
        <f>RIGHT(S:S,FIND("/",S:S) - 2)</f>
        <v>documentary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44">
        <v>200000</v>
      </c>
      <c r="E671" s="44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42">
        <f>(((I671/60)/60)/24)+DATE(1970,1,1)</f>
        <v>42557.625671296293</v>
      </c>
      <c r="K671">
        <v>1465225258</v>
      </c>
      <c r="L671" s="42">
        <f>(((K671/60)/60)/24)+DATE(1970,1,1)</f>
        <v>42527.625671296293</v>
      </c>
      <c r="M671" t="b">
        <v>0</v>
      </c>
      <c r="N671">
        <v>28</v>
      </c>
      <c r="O671" s="7">
        <f>AVERAGE(N671,E671)</f>
        <v>21521.5</v>
      </c>
      <c r="P671" t="b">
        <v>0</v>
      </c>
      <c r="R671" s="56">
        <f>E671/D671</f>
        <v>0.21507499999999999</v>
      </c>
      <c r="S671" t="s">
        <v>8273</v>
      </c>
      <c r="T671" s="6" t="str">
        <f>LEFT(S:S,FIND("/",S:S)-1)</f>
        <v>technology</v>
      </c>
      <c r="U671" s="6" t="str">
        <f>RIGHT(S:S,FIND("/",S:S) - 2)</f>
        <v>wearables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44">
        <v>90000</v>
      </c>
      <c r="E672" s="44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42">
        <f>(((I672/60)/60)/24)+DATE(1970,1,1)</f>
        <v>42540.340277777781</v>
      </c>
      <c r="K672">
        <v>1463418120</v>
      </c>
      <c r="L672" s="42">
        <f>(((K672/60)/60)/24)+DATE(1970,1,1)</f>
        <v>42506.709722222222</v>
      </c>
      <c r="M672" t="b">
        <v>0</v>
      </c>
      <c r="N672">
        <v>310</v>
      </c>
      <c r="O672" s="7">
        <f>AVERAGE(N672,E672)</f>
        <v>13329.5</v>
      </c>
      <c r="P672" t="b">
        <v>0</v>
      </c>
      <c r="R672" s="56">
        <f>E672/D672</f>
        <v>0.29276666666666668</v>
      </c>
      <c r="S672" t="s">
        <v>8271</v>
      </c>
      <c r="T672" s="6" t="str">
        <f>LEFT(S:S,FIND("/",S:S)-1)</f>
        <v>theater</v>
      </c>
      <c r="U672" s="6" t="str">
        <f>RIGHT(S:S,FIND("/",S:S) - 2)</f>
        <v>/plays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44">
        <v>30000</v>
      </c>
      <c r="E673" s="44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42">
        <f>(((I673/60)/60)/24)+DATE(1970,1,1)</f>
        <v>42018.166666666672</v>
      </c>
      <c r="K673">
        <v>1418315852</v>
      </c>
      <c r="L673" s="42">
        <f>(((K673/60)/60)/24)+DATE(1970,1,1)</f>
        <v>41984.692731481482</v>
      </c>
      <c r="M673" t="b">
        <v>0</v>
      </c>
      <c r="N673">
        <v>15</v>
      </c>
      <c r="O673" s="7">
        <f>AVERAGE(N673,E673)</f>
        <v>5921.5</v>
      </c>
      <c r="P673" t="b">
        <v>0</v>
      </c>
      <c r="R673" s="56">
        <f>E673/D673</f>
        <v>0.39426666666666665</v>
      </c>
      <c r="S673" t="s">
        <v>8272</v>
      </c>
      <c r="T673" s="6" t="str">
        <f>LEFT(S:S,FIND("/",S:S)-1)</f>
        <v>technology</v>
      </c>
      <c r="U673" s="6" t="str">
        <f>RIGHT(S:S,FIND("/",S:S) - 2)</f>
        <v>ology/web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44">
        <v>50000</v>
      </c>
      <c r="E674" s="4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42">
        <f>(((I674/60)/60)/24)+DATE(1970,1,1)</f>
        <v>42005.207638888889</v>
      </c>
      <c r="K674">
        <v>1417410964</v>
      </c>
      <c r="L674" s="42">
        <f>(((K674/60)/60)/24)+DATE(1970,1,1)</f>
        <v>41974.219490740739</v>
      </c>
      <c r="M674" t="b">
        <v>0</v>
      </c>
      <c r="N674">
        <v>215</v>
      </c>
      <c r="O674" s="7">
        <f>AVERAGE(N674,E674)</f>
        <v>5514.5</v>
      </c>
      <c r="P674" t="b">
        <v>0</v>
      </c>
      <c r="R674" s="56">
        <f>E674/D674</f>
        <v>0.21628</v>
      </c>
      <c r="S674" t="s">
        <v>8271</v>
      </c>
      <c r="T674" s="6" t="str">
        <f>LEFT(S:S,FIND("/",S:S)-1)</f>
        <v>theater</v>
      </c>
      <c r="U674" s="6" t="str">
        <f>RIGHT(S:S,FIND("/",S:S) - 2)</f>
        <v>/plays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44">
        <v>100000</v>
      </c>
      <c r="E675" s="44">
        <v>205</v>
      </c>
      <c r="F675" t="s">
        <v>8221</v>
      </c>
      <c r="G675" t="s">
        <v>8224</v>
      </c>
      <c r="H675" t="s">
        <v>8246</v>
      </c>
      <c r="I675">
        <v>1409602217</v>
      </c>
      <c r="J675" s="42">
        <f>(((I675/60)/60)/24)+DATE(1970,1,1)</f>
        <v>41883.840474537035</v>
      </c>
      <c r="K675">
        <v>1405714217</v>
      </c>
      <c r="L675" s="42">
        <f>(((K675/60)/60)/24)+DATE(1970,1,1)</f>
        <v>41838.840474537035</v>
      </c>
      <c r="M675" t="b">
        <v>0</v>
      </c>
      <c r="N675">
        <v>3</v>
      </c>
      <c r="O675" s="7">
        <f>AVERAGE(N675,E675)</f>
        <v>104</v>
      </c>
      <c r="P675" t="b">
        <v>0</v>
      </c>
      <c r="R675" s="56">
        <f>E675/D675</f>
        <v>2.0500000000000002E-3</v>
      </c>
      <c r="S675" t="s">
        <v>8269</v>
      </c>
      <c r="T675" s="6" t="str">
        <f>LEFT(S:S,FIND("/",S:S)-1)</f>
        <v>film &amp; video</v>
      </c>
      <c r="U675" s="6" t="str">
        <f>RIGHT(S:S,FIND("/",S:S) - 2)</f>
        <v>documentary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44">
        <v>50000</v>
      </c>
      <c r="E676" s="44">
        <v>15</v>
      </c>
      <c r="F676" t="s">
        <v>8221</v>
      </c>
      <c r="G676" t="s">
        <v>8224</v>
      </c>
      <c r="H676" t="s">
        <v>8246</v>
      </c>
      <c r="I676">
        <v>1407811627</v>
      </c>
      <c r="J676" s="42">
        <f>(((I676/60)/60)/24)+DATE(1970,1,1)</f>
        <v>41863.116053240738</v>
      </c>
      <c r="K676">
        <v>1402627627</v>
      </c>
      <c r="L676" s="42">
        <f>(((K676/60)/60)/24)+DATE(1970,1,1)</f>
        <v>41803.116053240738</v>
      </c>
      <c r="M676" t="b">
        <v>0</v>
      </c>
      <c r="N676">
        <v>2</v>
      </c>
      <c r="O676" s="7">
        <f>AVERAGE(N676,E676)</f>
        <v>8.5</v>
      </c>
      <c r="P676" t="b">
        <v>0</v>
      </c>
      <c r="R676" s="56">
        <f>E676/D676</f>
        <v>2.9999999999999997E-4</v>
      </c>
      <c r="S676" t="s">
        <v>8298</v>
      </c>
      <c r="T676" s="6" t="str">
        <f>LEFT(S:S,FIND("/",S:S)-1)</f>
        <v>food</v>
      </c>
      <c r="U676" s="6" t="str">
        <f>RIGHT(S:S,FIND("/",S:S) - 2)</f>
        <v>tch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44">
        <v>6000</v>
      </c>
      <c r="E677" s="44">
        <v>891</v>
      </c>
      <c r="F677" t="s">
        <v>8221</v>
      </c>
      <c r="G677" t="s">
        <v>8224</v>
      </c>
      <c r="H677" t="s">
        <v>8246</v>
      </c>
      <c r="I677">
        <v>1420095540</v>
      </c>
      <c r="J677" s="42">
        <f>(((I677/60)/60)/24)+DATE(1970,1,1)</f>
        <v>42005.290972222225</v>
      </c>
      <c r="K677">
        <v>1417558804</v>
      </c>
      <c r="L677" s="42">
        <f>(((K677/60)/60)/24)+DATE(1970,1,1)</f>
        <v>41975.930601851855</v>
      </c>
      <c r="M677" t="b">
        <v>0</v>
      </c>
      <c r="N677">
        <v>26</v>
      </c>
      <c r="O677" s="7">
        <f>AVERAGE(N677,E677)</f>
        <v>458.5</v>
      </c>
      <c r="P677" t="b">
        <v>0</v>
      </c>
      <c r="R677" s="56">
        <f>E677/D677</f>
        <v>0.14849999999999999</v>
      </c>
      <c r="S677" t="s">
        <v>8273</v>
      </c>
      <c r="T677" s="6" t="str">
        <f>LEFT(S:S,FIND("/",S:S)-1)</f>
        <v>technology</v>
      </c>
      <c r="U677" s="6" t="str">
        <f>RIGHT(S:S,FIND("/",S:S) - 2)</f>
        <v>wearables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44">
        <v>100000</v>
      </c>
      <c r="E678" s="44">
        <v>1471</v>
      </c>
      <c r="F678" t="s">
        <v>8221</v>
      </c>
      <c r="G678" t="s">
        <v>8229</v>
      </c>
      <c r="H678" t="s">
        <v>8251</v>
      </c>
      <c r="I678">
        <v>1423333581</v>
      </c>
      <c r="J678" s="42">
        <f>(((I678/60)/60)/24)+DATE(1970,1,1)</f>
        <v>42042.768298611118</v>
      </c>
      <c r="K678">
        <v>1420741581</v>
      </c>
      <c r="L678" s="42">
        <f>(((K678/60)/60)/24)+DATE(1970,1,1)</f>
        <v>42012.768298611118</v>
      </c>
      <c r="M678" t="b">
        <v>0</v>
      </c>
      <c r="N678">
        <v>24</v>
      </c>
      <c r="O678" s="7">
        <f>AVERAGE(N678,E678)</f>
        <v>747.5</v>
      </c>
      <c r="P678" t="b">
        <v>0</v>
      </c>
      <c r="R678" s="56">
        <f>E678/D678</f>
        <v>1.4710000000000001E-2</v>
      </c>
      <c r="S678" t="s">
        <v>8272</v>
      </c>
      <c r="T678" s="6" t="str">
        <f>LEFT(S:S,FIND("/",S:S)-1)</f>
        <v>technology</v>
      </c>
      <c r="U678" s="6" t="str">
        <f>RIGHT(S:S,FIND("/",S:S) - 2)</f>
        <v>ology/web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44">
        <v>50000</v>
      </c>
      <c r="E679" s="44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42">
        <f>(((I679/60)/60)/24)+DATE(1970,1,1)</f>
        <v>42549.403877314813</v>
      </c>
      <c r="K679">
        <v>1463218895</v>
      </c>
      <c r="L679" s="42">
        <f>(((K679/60)/60)/24)+DATE(1970,1,1)</f>
        <v>42504.403877314813</v>
      </c>
      <c r="M679" t="b">
        <v>0</v>
      </c>
      <c r="N679">
        <v>96</v>
      </c>
      <c r="O679" s="7">
        <f>AVERAGE(N679,E679)</f>
        <v>6444</v>
      </c>
      <c r="P679" t="b">
        <v>0</v>
      </c>
      <c r="R679" s="56">
        <f>E679/D679</f>
        <v>0.25584000000000001</v>
      </c>
      <c r="S679" t="s">
        <v>8271</v>
      </c>
      <c r="T679" s="6" t="str">
        <f>LEFT(S:S,FIND("/",S:S)-1)</f>
        <v>theater</v>
      </c>
      <c r="U679" s="6" t="str">
        <f>RIGHT(S:S,FIND("/",S:S) - 2)</f>
        <v>/plays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44">
        <v>29000</v>
      </c>
      <c r="E680" s="44">
        <v>1108</v>
      </c>
      <c r="F680" t="s">
        <v>8221</v>
      </c>
      <c r="G680" t="s">
        <v>8224</v>
      </c>
      <c r="H680" t="s">
        <v>8246</v>
      </c>
      <c r="I680">
        <v>1463821338</v>
      </c>
      <c r="J680" s="42">
        <f>(((I680/60)/60)/24)+DATE(1970,1,1)</f>
        <v>42511.376597222217</v>
      </c>
      <c r="K680">
        <v>1461229338</v>
      </c>
      <c r="L680" s="42">
        <f>(((K680/60)/60)/24)+DATE(1970,1,1)</f>
        <v>42481.376597222217</v>
      </c>
      <c r="M680" t="b">
        <v>0</v>
      </c>
      <c r="N680">
        <v>17</v>
      </c>
      <c r="O680" s="7">
        <f>AVERAGE(N680,E680)</f>
        <v>562.5</v>
      </c>
      <c r="P680" t="b">
        <v>0</v>
      </c>
      <c r="R680" s="56">
        <f>E680/D680</f>
        <v>3.8206896551724136E-2</v>
      </c>
      <c r="S680" t="s">
        <v>8271</v>
      </c>
      <c r="T680" s="6" t="str">
        <f>LEFT(S:S,FIND("/",S:S)-1)</f>
        <v>theater</v>
      </c>
      <c r="U680" s="6" t="str">
        <f>RIGHT(S:S,FIND("/",S:S) - 2)</f>
        <v>/plays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44">
        <v>57000</v>
      </c>
      <c r="E681" s="44">
        <v>8827</v>
      </c>
      <c r="F681" t="s">
        <v>8221</v>
      </c>
      <c r="G681" t="s">
        <v>8224</v>
      </c>
      <c r="H681" t="s">
        <v>8246</v>
      </c>
      <c r="I681">
        <v>1472920909</v>
      </c>
      <c r="J681" s="42">
        <f>(((I681/60)/60)/24)+DATE(1970,1,1)</f>
        <v>42616.695706018523</v>
      </c>
      <c r="K681">
        <v>1467736909</v>
      </c>
      <c r="L681" s="42">
        <f>(((K681/60)/60)/24)+DATE(1970,1,1)</f>
        <v>42556.695706018523</v>
      </c>
      <c r="M681" t="b">
        <v>0</v>
      </c>
      <c r="N681">
        <v>94</v>
      </c>
      <c r="O681" s="7">
        <f>AVERAGE(N681,E681)</f>
        <v>4460.5</v>
      </c>
      <c r="P681" t="b">
        <v>0</v>
      </c>
      <c r="R681" s="56">
        <f>E681/D681</f>
        <v>0.15485964912280703</v>
      </c>
      <c r="S681" t="s">
        <v>8271</v>
      </c>
      <c r="T681" s="6" t="str">
        <f>LEFT(S:S,FIND("/",S:S)-1)</f>
        <v>theater</v>
      </c>
      <c r="U681" s="6" t="str">
        <f>RIGHT(S:S,FIND("/",S:S) - 2)</f>
        <v>/plays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44">
        <v>75000</v>
      </c>
      <c r="E682" s="44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42">
        <f>(((I682/60)/60)/24)+DATE(1970,1,1)</f>
        <v>41899.501516203702</v>
      </c>
      <c r="K682">
        <v>1407931331</v>
      </c>
      <c r="L682" s="42">
        <f>(((K682/60)/60)/24)+DATE(1970,1,1)</f>
        <v>41864.501516203702</v>
      </c>
      <c r="M682" t="b">
        <v>0</v>
      </c>
      <c r="N682">
        <v>129</v>
      </c>
      <c r="O682" s="7">
        <f>AVERAGE(N682,E682)</f>
        <v>9781.5</v>
      </c>
      <c r="P682" t="b">
        <v>0</v>
      </c>
      <c r="R682" s="56">
        <f>E682/D682</f>
        <v>0.25912000000000002</v>
      </c>
      <c r="S682" t="s">
        <v>8303</v>
      </c>
      <c r="T682" s="6" t="str">
        <f>LEFT(S:S,FIND("/",S:S)-1)</f>
        <v>theater</v>
      </c>
      <c r="U682" s="6" t="str">
        <f>RIGHT(S:S,FIND("/",S:S) - 2)</f>
        <v>spaces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44">
        <v>2500</v>
      </c>
      <c r="E683" s="44">
        <v>1</v>
      </c>
      <c r="F683" t="s">
        <v>8221</v>
      </c>
      <c r="G683" t="s">
        <v>8224</v>
      </c>
      <c r="H683" t="s">
        <v>8246</v>
      </c>
      <c r="I683">
        <v>1477509604</v>
      </c>
      <c r="J683" s="42">
        <f>(((I683/60)/60)/24)+DATE(1970,1,1)</f>
        <v>42669.805601851855</v>
      </c>
      <c r="K683">
        <v>1474917604</v>
      </c>
      <c r="L683" s="42">
        <f>(((K683/60)/60)/24)+DATE(1970,1,1)</f>
        <v>42639.805601851855</v>
      </c>
      <c r="M683" t="b">
        <v>0</v>
      </c>
      <c r="N683">
        <v>1</v>
      </c>
      <c r="O683" s="7">
        <f>AVERAGE(N683,E683)</f>
        <v>1</v>
      </c>
      <c r="P683" t="b">
        <v>0</v>
      </c>
      <c r="R683" s="56">
        <f>E683/D683</f>
        <v>4.0000000000000002E-4</v>
      </c>
      <c r="S683" t="s">
        <v>8295</v>
      </c>
      <c r="T683" s="6" t="str">
        <f>LEFT(S:S,FIND("/",S:S)-1)</f>
        <v>technology</v>
      </c>
      <c r="U683" s="6" t="str">
        <f>RIGHT(S:S,FIND("/",S:S) - 2)</f>
        <v>/hardware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44">
        <v>50000</v>
      </c>
      <c r="E684" s="44">
        <v>53</v>
      </c>
      <c r="F684" t="s">
        <v>8221</v>
      </c>
      <c r="G684" t="s">
        <v>8224</v>
      </c>
      <c r="H684" t="s">
        <v>8246</v>
      </c>
      <c r="I684">
        <v>1489512122</v>
      </c>
      <c r="J684" s="42">
        <f>(((I684/60)/60)/24)+DATE(1970,1,1)</f>
        <v>42808.723634259266</v>
      </c>
      <c r="K684">
        <v>1486923722</v>
      </c>
      <c r="L684" s="42">
        <f>(((K684/60)/60)/24)+DATE(1970,1,1)</f>
        <v>42778.765300925923</v>
      </c>
      <c r="M684" t="b">
        <v>0</v>
      </c>
      <c r="N684">
        <v>4</v>
      </c>
      <c r="O684" s="7">
        <f>AVERAGE(N684,E684)</f>
        <v>28.5</v>
      </c>
      <c r="P684" t="b">
        <v>0</v>
      </c>
      <c r="R684" s="56">
        <f>E684/D684</f>
        <v>1.06E-3</v>
      </c>
      <c r="S684" t="s">
        <v>8271</v>
      </c>
      <c r="T684" s="6" t="str">
        <f>LEFT(S:S,FIND("/",S:S)-1)</f>
        <v>theater</v>
      </c>
      <c r="U684" s="6" t="str">
        <f>RIGHT(S:S,FIND("/",S:S) - 2)</f>
        <v>/plays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44">
        <v>35000</v>
      </c>
      <c r="E685" s="44">
        <v>298</v>
      </c>
      <c r="F685" t="s">
        <v>8221</v>
      </c>
      <c r="G685" t="s">
        <v>8224</v>
      </c>
      <c r="H685" t="s">
        <v>8246</v>
      </c>
      <c r="I685">
        <v>1477949764</v>
      </c>
      <c r="J685" s="42">
        <f>(((I685/60)/60)/24)+DATE(1970,1,1)</f>
        <v>42674.900046296301</v>
      </c>
      <c r="K685">
        <v>1474493764</v>
      </c>
      <c r="L685" s="42">
        <f>(((K685/60)/60)/24)+DATE(1970,1,1)</f>
        <v>42634.900046296301</v>
      </c>
      <c r="M685" t="b">
        <v>0</v>
      </c>
      <c r="N685">
        <v>3</v>
      </c>
      <c r="O685" s="7">
        <f>AVERAGE(N685,E685)</f>
        <v>150.5</v>
      </c>
      <c r="P685" t="b">
        <v>0</v>
      </c>
      <c r="R685" s="56">
        <f>E685/D685</f>
        <v>8.5142857142857138E-3</v>
      </c>
      <c r="S685" t="s">
        <v>8298</v>
      </c>
      <c r="T685" s="6" t="str">
        <f>LEFT(S:S,FIND("/",S:S)-1)</f>
        <v>food</v>
      </c>
      <c r="U685" s="6" t="str">
        <f>RIGHT(S:S,FIND("/",S:S) - 2)</f>
        <v>tch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44">
        <v>320000</v>
      </c>
      <c r="E686" s="44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42">
        <f>(((I686/60)/60)/24)+DATE(1970,1,1)</f>
        <v>41845.125</v>
      </c>
      <c r="K686">
        <v>1403176891</v>
      </c>
      <c r="L686" s="42">
        <f>(((K686/60)/60)/24)+DATE(1970,1,1)</f>
        <v>41809.473275462966</v>
      </c>
      <c r="M686" t="b">
        <v>0</v>
      </c>
      <c r="N686">
        <v>135</v>
      </c>
      <c r="O686" s="7">
        <f>AVERAGE(N686,E686)</f>
        <v>12041.5</v>
      </c>
      <c r="P686" t="b">
        <v>0</v>
      </c>
      <c r="R686" s="56">
        <f>E686/D686</f>
        <v>7.4837500000000001E-2</v>
      </c>
      <c r="S686" t="s">
        <v>8271</v>
      </c>
      <c r="T686" s="6" t="str">
        <f>LEFT(S:S,FIND("/",S:S)-1)</f>
        <v>theater</v>
      </c>
      <c r="U686" s="6" t="str">
        <f>RIGHT(S:S,FIND("/",S:S) - 2)</f>
        <v>/plays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44">
        <v>2000</v>
      </c>
      <c r="E687" s="44">
        <v>553</v>
      </c>
      <c r="F687" t="s">
        <v>8221</v>
      </c>
      <c r="G687" t="s">
        <v>8224</v>
      </c>
      <c r="H687" t="s">
        <v>8246</v>
      </c>
      <c r="I687">
        <v>1421095672</v>
      </c>
      <c r="J687" s="42">
        <f>(((I687/60)/60)/24)+DATE(1970,1,1)</f>
        <v>42016.866574074069</v>
      </c>
      <c r="K687">
        <v>1417207672</v>
      </c>
      <c r="L687" s="42">
        <f>(((K687/60)/60)/24)+DATE(1970,1,1)</f>
        <v>41971.866574074069</v>
      </c>
      <c r="M687" t="b">
        <v>0</v>
      </c>
      <c r="N687">
        <v>10</v>
      </c>
      <c r="O687" s="7">
        <f>AVERAGE(N687,E687)</f>
        <v>281.5</v>
      </c>
      <c r="P687" t="b">
        <v>0</v>
      </c>
      <c r="R687" s="56">
        <f>E687/D687</f>
        <v>0.27650000000000002</v>
      </c>
      <c r="S687" t="s">
        <v>8305</v>
      </c>
      <c r="T687" s="6" t="str">
        <f>LEFT(S:S,FIND("/",S:S)-1)</f>
        <v>theater</v>
      </c>
      <c r="U687" s="6" t="str">
        <f>RIGHT(S:S,FIND("/",S:S) - 2)</f>
        <v>usical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44">
        <v>500000</v>
      </c>
      <c r="E688" s="44">
        <v>0</v>
      </c>
      <c r="F688" t="s">
        <v>8221</v>
      </c>
      <c r="G688" t="s">
        <v>8237</v>
      </c>
      <c r="H688" t="s">
        <v>8249</v>
      </c>
      <c r="I688">
        <v>1438618170</v>
      </c>
      <c r="J688" s="42">
        <f>(((I688/60)/60)/24)+DATE(1970,1,1)</f>
        <v>42219.673263888893</v>
      </c>
      <c r="K688">
        <v>1436026170</v>
      </c>
      <c r="L688" s="42">
        <f>(((K688/60)/60)/24)+DATE(1970,1,1)</f>
        <v>42189.673263888893</v>
      </c>
      <c r="M688" t="b">
        <v>0</v>
      </c>
      <c r="N688">
        <v>0</v>
      </c>
      <c r="O688" s="7">
        <f>AVERAGE(N688,E688)</f>
        <v>0</v>
      </c>
      <c r="P688" t="b">
        <v>0</v>
      </c>
      <c r="R688" s="56">
        <f>E688/D688</f>
        <v>0</v>
      </c>
      <c r="S688" t="s">
        <v>8276</v>
      </c>
      <c r="T688" s="6" t="str">
        <f>LEFT(S:S,FIND("/",S:S)-1)</f>
        <v>music</v>
      </c>
      <c r="U688" s="6" t="str">
        <f>RIGHT(S:S,FIND("/",S:S) - 2)</f>
        <v>rock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44">
        <v>100000</v>
      </c>
      <c r="E689" s="44">
        <v>3550</v>
      </c>
      <c r="F689" t="s">
        <v>8221</v>
      </c>
      <c r="G689" t="s">
        <v>8238</v>
      </c>
      <c r="H689" t="s">
        <v>8256</v>
      </c>
      <c r="I689">
        <v>1486317653</v>
      </c>
      <c r="J689" s="42">
        <f>(((I689/60)/60)/24)+DATE(1970,1,1)</f>
        <v>42771.750613425931</v>
      </c>
      <c r="K689">
        <v>1481133653</v>
      </c>
      <c r="L689" s="42">
        <f>(((K689/60)/60)/24)+DATE(1970,1,1)</f>
        <v>42711.750613425931</v>
      </c>
      <c r="M689" t="b">
        <v>0</v>
      </c>
      <c r="N689">
        <v>6</v>
      </c>
      <c r="O689" s="7">
        <f>AVERAGE(N689,E689)</f>
        <v>1778</v>
      </c>
      <c r="P689" t="b">
        <v>0</v>
      </c>
      <c r="R689" s="56">
        <f>E689/D689</f>
        <v>3.5499999999999997E-2</v>
      </c>
      <c r="S689" t="s">
        <v>8269</v>
      </c>
      <c r="T689" s="6" t="str">
        <f>LEFT(S:S,FIND("/",S:S)-1)</f>
        <v>film &amp; video</v>
      </c>
      <c r="U689" s="6" t="str">
        <f>RIGHT(S:S,FIND("/",S:S) - 2)</f>
        <v>documentary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44">
        <v>20000</v>
      </c>
      <c r="E690" s="44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42">
        <f>(((I690/60)/60)/24)+DATE(1970,1,1)</f>
        <v>42292.104780092588</v>
      </c>
      <c r="K690">
        <v>1442284253</v>
      </c>
      <c r="L690" s="42">
        <f>(((K690/60)/60)/24)+DATE(1970,1,1)</f>
        <v>42262.104780092588</v>
      </c>
      <c r="M690" t="b">
        <v>0</v>
      </c>
      <c r="N690">
        <v>36</v>
      </c>
      <c r="O690" s="7">
        <f>AVERAGE(N690,E690)</f>
        <v>7317</v>
      </c>
      <c r="P690" t="b">
        <v>0</v>
      </c>
      <c r="R690" s="56">
        <f>E690/D690</f>
        <v>0.72989999999999999</v>
      </c>
      <c r="S690" t="s">
        <v>8271</v>
      </c>
      <c r="T690" s="6" t="str">
        <f>LEFT(S:S,FIND("/",S:S)-1)</f>
        <v>theater</v>
      </c>
      <c r="U690" s="6" t="str">
        <f>RIGHT(S:S,FIND("/",S:S) - 2)</f>
        <v>/plays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44">
        <v>200000</v>
      </c>
      <c r="E691" s="4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42">
        <f>(((I691/60)/60)/24)+DATE(1970,1,1)</f>
        <v>42712.207638888889</v>
      </c>
      <c r="K691">
        <v>1478016097</v>
      </c>
      <c r="L691" s="42">
        <f>(((K691/60)/60)/24)+DATE(1970,1,1)</f>
        <v>42675.66778935185</v>
      </c>
      <c r="M691" t="b">
        <v>0</v>
      </c>
      <c r="N691">
        <v>336</v>
      </c>
      <c r="O691" s="7">
        <f>AVERAGE(N691,E691)</f>
        <v>57816.75</v>
      </c>
      <c r="P691" t="b">
        <v>0</v>
      </c>
      <c r="R691" s="56">
        <f>E691/D691</f>
        <v>0.57648750000000004</v>
      </c>
      <c r="S691" t="s">
        <v>8303</v>
      </c>
      <c r="T691" s="6" t="str">
        <f>LEFT(S:S,FIND("/",S:S)-1)</f>
        <v>theater</v>
      </c>
      <c r="U691" s="6" t="str">
        <f>RIGHT(S:S,FIND("/",S:S) - 2)</f>
        <v>spaces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44">
        <v>20000</v>
      </c>
      <c r="E692" s="44">
        <v>2468</v>
      </c>
      <c r="F692" t="s">
        <v>8221</v>
      </c>
      <c r="G692" t="s">
        <v>8224</v>
      </c>
      <c r="H692" t="s">
        <v>8246</v>
      </c>
      <c r="I692">
        <v>1473400800</v>
      </c>
      <c r="J692" s="42">
        <f>(((I692/60)/60)/24)+DATE(1970,1,1)</f>
        <v>42622.25</v>
      </c>
      <c r="K692">
        <v>1469718841</v>
      </c>
      <c r="L692" s="42">
        <f>(((K692/60)/60)/24)+DATE(1970,1,1)</f>
        <v>42579.634733796294</v>
      </c>
      <c r="M692" t="b">
        <v>0</v>
      </c>
      <c r="N692">
        <v>34</v>
      </c>
      <c r="O692" s="7">
        <f>AVERAGE(N692,E692)</f>
        <v>1251</v>
      </c>
      <c r="P692" t="b">
        <v>0</v>
      </c>
      <c r="R692" s="56">
        <f>E692/D692</f>
        <v>0.1234</v>
      </c>
      <c r="S692" t="s">
        <v>8270</v>
      </c>
      <c r="T692" s="6" t="str">
        <f>LEFT(S:S,FIND("/",S:S)-1)</f>
        <v>film &amp; video</v>
      </c>
      <c r="U692" s="6" t="str">
        <f>RIGHT(S:S,FIND("/",S:S) - 2)</f>
        <v>o/animation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44">
        <v>50000</v>
      </c>
      <c r="E693" s="44">
        <v>260</v>
      </c>
      <c r="F693" t="s">
        <v>8221</v>
      </c>
      <c r="G693" t="s">
        <v>8224</v>
      </c>
      <c r="H693" t="s">
        <v>8246</v>
      </c>
      <c r="I693">
        <v>1435711246</v>
      </c>
      <c r="J693" s="42">
        <f>(((I693/60)/60)/24)+DATE(1970,1,1)</f>
        <v>42186.028310185182</v>
      </c>
      <c r="K693">
        <v>1433292046</v>
      </c>
      <c r="L693" s="42">
        <f>(((K693/60)/60)/24)+DATE(1970,1,1)</f>
        <v>42158.028310185182</v>
      </c>
      <c r="M693" t="b">
        <v>0</v>
      </c>
      <c r="N693">
        <v>10</v>
      </c>
      <c r="O693" s="7">
        <f>AVERAGE(N693,E693)</f>
        <v>135</v>
      </c>
      <c r="P693" t="b">
        <v>0</v>
      </c>
      <c r="R693" s="56">
        <f>E693/D693</f>
        <v>5.1999999999999998E-3</v>
      </c>
      <c r="S693" t="s">
        <v>8276</v>
      </c>
      <c r="T693" s="6" t="str">
        <f>LEFT(S:S,FIND("/",S:S)-1)</f>
        <v>music</v>
      </c>
      <c r="U693" s="6" t="str">
        <f>RIGHT(S:S,FIND("/",S:S) - 2)</f>
        <v>rock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44">
        <v>20000</v>
      </c>
      <c r="E694" s="4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42">
        <f>(((I694/60)/60)/24)+DATE(1970,1,1)</f>
        <v>42726.37572916667</v>
      </c>
      <c r="K694">
        <v>1479805263</v>
      </c>
      <c r="L694" s="42">
        <f>(((K694/60)/60)/24)+DATE(1970,1,1)</f>
        <v>42696.37572916667</v>
      </c>
      <c r="M694" t="b">
        <v>0</v>
      </c>
      <c r="N694">
        <v>201</v>
      </c>
      <c r="O694" s="7">
        <f>AVERAGE(N694,E694)</f>
        <v>753.5</v>
      </c>
      <c r="P694" t="b">
        <v>0</v>
      </c>
      <c r="R694" s="56">
        <f>E694/D694</f>
        <v>6.5299999999999997E-2</v>
      </c>
      <c r="S694" t="s">
        <v>8302</v>
      </c>
      <c r="T694" s="6" t="str">
        <f>LEFT(S:S,FIND("/",S:S)-1)</f>
        <v>technology</v>
      </c>
      <c r="U694" s="6" t="str">
        <f>RIGHT(S:S,FIND("/",S:S) - 2)</f>
        <v>kerspaces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44">
        <v>100000</v>
      </c>
      <c r="E695" s="44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42">
        <f>(((I695/60)/60)/24)+DATE(1970,1,1)</f>
        <v>42124.808182870373</v>
      </c>
      <c r="K695">
        <v>1427829827</v>
      </c>
      <c r="L695" s="42">
        <f>(((K695/60)/60)/24)+DATE(1970,1,1)</f>
        <v>42094.808182870373</v>
      </c>
      <c r="M695" t="b">
        <v>0</v>
      </c>
      <c r="N695">
        <v>296</v>
      </c>
      <c r="O695" s="7">
        <f>AVERAGE(N695,E695)</f>
        <v>17817</v>
      </c>
      <c r="P695" t="b">
        <v>0</v>
      </c>
      <c r="R695" s="56">
        <f>E695/D695</f>
        <v>0.35338000000000003</v>
      </c>
      <c r="S695" t="s">
        <v>8303</v>
      </c>
      <c r="T695" s="6" t="str">
        <f>LEFT(S:S,FIND("/",S:S)-1)</f>
        <v>theater</v>
      </c>
      <c r="U695" s="6" t="str">
        <f>RIGHT(S:S,FIND("/",S:S) - 2)</f>
        <v>spaces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44">
        <v>150000</v>
      </c>
      <c r="E696" s="44">
        <v>590</v>
      </c>
      <c r="F696" t="s">
        <v>8221</v>
      </c>
      <c r="G696" t="s">
        <v>8224</v>
      </c>
      <c r="H696" t="s">
        <v>8246</v>
      </c>
      <c r="I696">
        <v>1485964559</v>
      </c>
      <c r="J696" s="42">
        <f>(((I696/60)/60)/24)+DATE(1970,1,1)</f>
        <v>42767.663877314815</v>
      </c>
      <c r="K696">
        <v>1483372559</v>
      </c>
      <c r="L696" s="42">
        <f>(((K696/60)/60)/24)+DATE(1970,1,1)</f>
        <v>42737.663877314815</v>
      </c>
      <c r="M696" t="b">
        <v>0</v>
      </c>
      <c r="N696">
        <v>7</v>
      </c>
      <c r="O696" s="7">
        <f>AVERAGE(N696,E696)</f>
        <v>298.5</v>
      </c>
      <c r="P696" t="b">
        <v>0</v>
      </c>
      <c r="R696" s="56">
        <f>E696/D696</f>
        <v>3.933333333333333E-3</v>
      </c>
      <c r="S696" t="s">
        <v>8271</v>
      </c>
      <c r="T696" s="6" t="str">
        <f>LEFT(S:S,FIND("/",S:S)-1)</f>
        <v>theater</v>
      </c>
      <c r="U696" s="6" t="str">
        <f>RIGHT(S:S,FIND("/",S:S) - 2)</f>
        <v>/plays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44">
        <v>60000</v>
      </c>
      <c r="E697" s="44">
        <v>636</v>
      </c>
      <c r="F697" t="s">
        <v>8221</v>
      </c>
      <c r="G697" t="s">
        <v>8224</v>
      </c>
      <c r="H697" t="s">
        <v>8246</v>
      </c>
      <c r="I697">
        <v>1414758620</v>
      </c>
      <c r="J697" s="42">
        <f>(((I697/60)/60)/24)+DATE(1970,1,1)</f>
        <v>41943.521064814813</v>
      </c>
      <c r="K697">
        <v>1412166620</v>
      </c>
      <c r="L697" s="42">
        <f>(((K697/60)/60)/24)+DATE(1970,1,1)</f>
        <v>41913.521064814813</v>
      </c>
      <c r="M697" t="b">
        <v>0</v>
      </c>
      <c r="N697">
        <v>7</v>
      </c>
      <c r="O697" s="7">
        <f>AVERAGE(N697,E697)</f>
        <v>321.5</v>
      </c>
      <c r="P697" t="b">
        <v>0</v>
      </c>
      <c r="R697" s="56">
        <f>E697/D697</f>
        <v>1.06E-2</v>
      </c>
      <c r="S697" t="s">
        <v>8269</v>
      </c>
      <c r="T697" s="6" t="str">
        <f>LEFT(S:S,FIND("/",S:S)-1)</f>
        <v>film &amp; video</v>
      </c>
      <c r="U697" s="6" t="str">
        <f>RIGHT(S:S,FIND("/",S:S) - 2)</f>
        <v>documentary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44">
        <v>175000</v>
      </c>
      <c r="E698" s="44">
        <v>1</v>
      </c>
      <c r="F698" t="s">
        <v>8221</v>
      </c>
      <c r="G698" t="s">
        <v>8233</v>
      </c>
      <c r="H698" t="s">
        <v>8249</v>
      </c>
      <c r="I698">
        <v>1406326502</v>
      </c>
      <c r="J698" s="42">
        <f>(((I698/60)/60)/24)+DATE(1970,1,1)</f>
        <v>41845.927106481482</v>
      </c>
      <c r="K698">
        <v>1403734502</v>
      </c>
      <c r="L698" s="42">
        <f>(((K698/60)/60)/24)+DATE(1970,1,1)</f>
        <v>41815.927106481482</v>
      </c>
      <c r="M698" t="b">
        <v>0</v>
      </c>
      <c r="N698">
        <v>1</v>
      </c>
      <c r="O698" s="7">
        <f>AVERAGE(N698,E698)</f>
        <v>1</v>
      </c>
      <c r="P698" t="b">
        <v>0</v>
      </c>
      <c r="R698" s="56">
        <f>E698/D698</f>
        <v>5.7142857142857145E-6</v>
      </c>
      <c r="S698" t="s">
        <v>8277</v>
      </c>
      <c r="T698" s="6" t="str">
        <f>LEFT(S:S,FIND("/",S:S)-1)</f>
        <v>music</v>
      </c>
      <c r="U698" s="6" t="str">
        <f>RIGHT(S:S,FIND("/",S:S) - 2)</f>
        <v>etal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44">
        <v>5000</v>
      </c>
      <c r="E699" s="44">
        <v>2319</v>
      </c>
      <c r="F699" t="s">
        <v>8221</v>
      </c>
      <c r="G699" t="s">
        <v>8236</v>
      </c>
      <c r="H699" t="s">
        <v>8249</v>
      </c>
      <c r="I699">
        <v>1454502789</v>
      </c>
      <c r="J699" s="42">
        <f>(((I699/60)/60)/24)+DATE(1970,1,1)</f>
        <v>42403.523020833338</v>
      </c>
      <c r="K699">
        <v>1453206789</v>
      </c>
      <c r="L699" s="42">
        <f>(((K699/60)/60)/24)+DATE(1970,1,1)</f>
        <v>42388.523020833338</v>
      </c>
      <c r="M699" t="b">
        <v>0</v>
      </c>
      <c r="N699">
        <v>114</v>
      </c>
      <c r="O699" s="7">
        <f>AVERAGE(N699,E699)</f>
        <v>1216.5</v>
      </c>
      <c r="P699" t="b">
        <v>0</v>
      </c>
      <c r="R699" s="56">
        <f>E699/D699</f>
        <v>0.46379999999999999</v>
      </c>
      <c r="S699" t="s">
        <v>8303</v>
      </c>
      <c r="T699" s="6" t="str">
        <f>LEFT(S:S,FIND("/",S:S)-1)</f>
        <v>theater</v>
      </c>
      <c r="U699" s="6" t="str">
        <f>RIGHT(S:S,FIND("/",S:S) - 2)</f>
        <v>spaces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44">
        <v>100000</v>
      </c>
      <c r="E700" s="44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42">
        <f>(((I700/60)/60)/24)+DATE(1970,1,1)</f>
        <v>41900.083333333336</v>
      </c>
      <c r="K700">
        <v>1408141245</v>
      </c>
      <c r="L700" s="42">
        <f>(((K700/60)/60)/24)+DATE(1970,1,1)</f>
        <v>41866.931076388886</v>
      </c>
      <c r="M700" t="b">
        <v>0</v>
      </c>
      <c r="N700">
        <v>29</v>
      </c>
      <c r="O700" s="7">
        <f>AVERAGE(N700,E700)</f>
        <v>7709.5</v>
      </c>
      <c r="P700" t="b">
        <v>0</v>
      </c>
      <c r="R700" s="56">
        <f>E700/D700</f>
        <v>0.15390000000000001</v>
      </c>
      <c r="S700" t="s">
        <v>8271</v>
      </c>
      <c r="T700" s="6" t="str">
        <f>LEFT(S:S,FIND("/",S:S)-1)</f>
        <v>theater</v>
      </c>
      <c r="U700" s="6" t="str">
        <f>RIGHT(S:S,FIND("/",S:S) - 2)</f>
        <v>/plays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44">
        <v>130000</v>
      </c>
      <c r="E701" s="4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42">
        <f>(((I701/60)/60)/24)+DATE(1970,1,1)</f>
        <v>41600.666666666664</v>
      </c>
      <c r="K701">
        <v>1381923548</v>
      </c>
      <c r="L701" s="42">
        <f>(((K701/60)/60)/24)+DATE(1970,1,1)</f>
        <v>41563.485509259262</v>
      </c>
      <c r="M701" t="b">
        <v>0</v>
      </c>
      <c r="N701">
        <v>890</v>
      </c>
      <c r="O701" s="7">
        <f>AVERAGE(N701,E701)</f>
        <v>54019.37</v>
      </c>
      <c r="P701" t="b">
        <v>0</v>
      </c>
      <c r="R701" s="56">
        <f>E701/D701</f>
        <v>0.824221076923077</v>
      </c>
      <c r="S701" t="s">
        <v>8284</v>
      </c>
      <c r="T701" s="6" t="str">
        <f>LEFT(S:S,FIND("/",S:S)-1)</f>
        <v>food</v>
      </c>
      <c r="U701" s="6" t="str">
        <f>RIGHT(S:S,FIND("/",S:S) - 2)</f>
        <v>cks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44">
        <v>15000</v>
      </c>
      <c r="E702" s="44">
        <v>403</v>
      </c>
      <c r="F702" t="s">
        <v>8221</v>
      </c>
      <c r="G702" t="s">
        <v>8227</v>
      </c>
      <c r="H702" t="s">
        <v>8249</v>
      </c>
      <c r="I702">
        <v>1484065881</v>
      </c>
      <c r="J702" s="42">
        <f>(((I702/60)/60)/24)+DATE(1970,1,1)</f>
        <v>42745.688437500001</v>
      </c>
      <c r="K702">
        <v>1481473881</v>
      </c>
      <c r="L702" s="42">
        <f>(((K702/60)/60)/24)+DATE(1970,1,1)</f>
        <v>42715.688437500001</v>
      </c>
      <c r="M702" t="b">
        <v>0</v>
      </c>
      <c r="N702">
        <v>31</v>
      </c>
      <c r="O702" s="7">
        <f>AVERAGE(N702,E702)</f>
        <v>217</v>
      </c>
      <c r="P702" t="b">
        <v>0</v>
      </c>
      <c r="R702" s="56">
        <f>E702/D702</f>
        <v>2.6866666666666667E-2</v>
      </c>
      <c r="S702" t="s">
        <v>8304</v>
      </c>
      <c r="T702" s="6" t="str">
        <f>LEFT(S:S,FIND("/",S:S)-1)</f>
        <v>publishing</v>
      </c>
      <c r="U702" s="6" t="str">
        <f>RIGHT(S:S,FIND("/",S:S) - 2)</f>
        <v>n's books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44">
        <v>23000</v>
      </c>
      <c r="E703" s="44">
        <v>6118</v>
      </c>
      <c r="F703" t="s">
        <v>8221</v>
      </c>
      <c r="G703" t="s">
        <v>8225</v>
      </c>
      <c r="H703" t="s">
        <v>8247</v>
      </c>
      <c r="I703">
        <v>1406130880</v>
      </c>
      <c r="J703" s="42">
        <f>(((I703/60)/60)/24)+DATE(1970,1,1)</f>
        <v>41843.662962962961</v>
      </c>
      <c r="K703">
        <v>1403538880</v>
      </c>
      <c r="L703" s="42">
        <f>(((K703/60)/60)/24)+DATE(1970,1,1)</f>
        <v>41813.662962962961</v>
      </c>
      <c r="M703" t="b">
        <v>0</v>
      </c>
      <c r="N703">
        <v>21</v>
      </c>
      <c r="O703" s="7">
        <f>AVERAGE(N703,E703)</f>
        <v>3069.5</v>
      </c>
      <c r="P703" t="b">
        <v>0</v>
      </c>
      <c r="R703" s="56">
        <f>E703/D703</f>
        <v>0.26600000000000001</v>
      </c>
      <c r="S703" t="s">
        <v>8299</v>
      </c>
      <c r="T703" s="6" t="str">
        <f>LEFT(S:S,FIND("/",S:S)-1)</f>
        <v>food</v>
      </c>
      <c r="U703" s="6" t="str">
        <f>RIGHT(S:S,FIND("/",S:S) - 2)</f>
        <v>nts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44">
        <v>15000</v>
      </c>
      <c r="E704" s="4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42">
        <f>(((I704/60)/60)/24)+DATE(1970,1,1)</f>
        <v>42698.768368055549</v>
      </c>
      <c r="K704">
        <v>1477416387</v>
      </c>
      <c r="L704" s="42">
        <f>(((K704/60)/60)/24)+DATE(1970,1,1)</f>
        <v>42668.726701388892</v>
      </c>
      <c r="M704" t="b">
        <v>0</v>
      </c>
      <c r="N704">
        <v>37</v>
      </c>
      <c r="O704" s="7">
        <f>AVERAGE(N704,E704)</f>
        <v>2329.5050000000001</v>
      </c>
      <c r="P704" t="b">
        <v>0</v>
      </c>
      <c r="R704" s="56">
        <f>E704/D704</f>
        <v>0.30813400000000002</v>
      </c>
      <c r="S704" t="s">
        <v>8269</v>
      </c>
      <c r="T704" s="6" t="str">
        <f>LEFT(S:S,FIND("/",S:S)-1)</f>
        <v>film &amp; video</v>
      </c>
      <c r="U704" s="6" t="str">
        <f>RIGHT(S:S,FIND("/",S:S) - 2)</f>
        <v>documentary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44">
        <v>15000</v>
      </c>
      <c r="E705" s="44">
        <v>837</v>
      </c>
      <c r="F705" t="s">
        <v>8221</v>
      </c>
      <c r="G705" t="s">
        <v>8224</v>
      </c>
      <c r="H705" t="s">
        <v>8246</v>
      </c>
      <c r="I705">
        <v>1485905520</v>
      </c>
      <c r="J705" s="42">
        <f>(((I705/60)/60)/24)+DATE(1970,1,1)</f>
        <v>42766.98055555555</v>
      </c>
      <c r="K705">
        <v>1481150949</v>
      </c>
      <c r="L705" s="42">
        <f>(((K705/60)/60)/24)+DATE(1970,1,1)</f>
        <v>42711.950798611113</v>
      </c>
      <c r="M705" t="b">
        <v>0</v>
      </c>
      <c r="N705">
        <v>7</v>
      </c>
      <c r="O705" s="7">
        <f>AVERAGE(N705,E705)</f>
        <v>422</v>
      </c>
      <c r="P705" t="b">
        <v>0</v>
      </c>
      <c r="R705" s="56">
        <f>E705/D705</f>
        <v>5.5800000000000002E-2</v>
      </c>
      <c r="S705" t="s">
        <v>8271</v>
      </c>
      <c r="T705" s="6" t="str">
        <f>LEFT(S:S,FIND("/",S:S)-1)</f>
        <v>theater</v>
      </c>
      <c r="U705" s="6" t="str">
        <f>RIGHT(S:S,FIND("/",S:S) - 2)</f>
        <v>/plays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44">
        <v>55000</v>
      </c>
      <c r="E706" s="44">
        <v>481</v>
      </c>
      <c r="F706" t="s">
        <v>8221</v>
      </c>
      <c r="G706" t="s">
        <v>8229</v>
      </c>
      <c r="H706" t="s">
        <v>8251</v>
      </c>
      <c r="I706">
        <v>1487565468</v>
      </c>
      <c r="J706" s="42">
        <f>(((I706/60)/60)/24)+DATE(1970,1,1)</f>
        <v>42786.192916666667</v>
      </c>
      <c r="K706">
        <v>1482381468</v>
      </c>
      <c r="L706" s="42">
        <f>(((K706/60)/60)/24)+DATE(1970,1,1)</f>
        <v>42726.192916666667</v>
      </c>
      <c r="M706" t="b">
        <v>0</v>
      </c>
      <c r="N706">
        <v>4</v>
      </c>
      <c r="O706" s="7">
        <f>AVERAGE(N706,E706)</f>
        <v>242.5</v>
      </c>
      <c r="P706" t="b">
        <v>0</v>
      </c>
      <c r="R706" s="56">
        <f>E706/D706</f>
        <v>8.7454545454545458E-3</v>
      </c>
      <c r="S706" t="s">
        <v>8274</v>
      </c>
      <c r="T706" s="6" t="str">
        <f>LEFT(S:S,FIND("/",S:S)-1)</f>
        <v>publishing</v>
      </c>
      <c r="U706" s="6" t="str">
        <f>RIGHT(S:S,FIND("/",S:S) - 2)</f>
        <v>onfiction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44">
        <v>100000</v>
      </c>
      <c r="E707" s="44">
        <v>977</v>
      </c>
      <c r="F707" t="s">
        <v>8221</v>
      </c>
      <c r="G707" t="s">
        <v>8233</v>
      </c>
      <c r="H707" t="s">
        <v>8249</v>
      </c>
      <c r="I707">
        <v>1484999278</v>
      </c>
      <c r="J707" s="42">
        <f>(((I707/60)/60)/24)+DATE(1970,1,1)</f>
        <v>42756.491643518515</v>
      </c>
      <c r="K707">
        <v>1482407278</v>
      </c>
      <c r="L707" s="42">
        <f>(((K707/60)/60)/24)+DATE(1970,1,1)</f>
        <v>42726.491643518515</v>
      </c>
      <c r="M707" t="b">
        <v>0</v>
      </c>
      <c r="N707">
        <v>5</v>
      </c>
      <c r="O707" s="7">
        <f>AVERAGE(N707,E707)</f>
        <v>491</v>
      </c>
      <c r="P707" t="b">
        <v>0</v>
      </c>
      <c r="R707" s="56">
        <f>E707/D707</f>
        <v>9.7699999999999992E-3</v>
      </c>
      <c r="S707" t="s">
        <v>8271</v>
      </c>
      <c r="T707" s="6" t="str">
        <f>LEFT(S:S,FIND("/",S:S)-1)</f>
        <v>theater</v>
      </c>
      <c r="U707" s="6" t="str">
        <f>RIGHT(S:S,FIND("/",S:S) - 2)</f>
        <v>/plays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44">
        <v>100000</v>
      </c>
      <c r="E708" s="44">
        <v>0</v>
      </c>
      <c r="F708" t="s">
        <v>8221</v>
      </c>
      <c r="G708" t="s">
        <v>8227</v>
      </c>
      <c r="H708" t="s">
        <v>8249</v>
      </c>
      <c r="I708">
        <v>1481740740</v>
      </c>
      <c r="J708" s="42">
        <f>(((I708/60)/60)/24)+DATE(1970,1,1)</f>
        <v>42718.777083333334</v>
      </c>
      <c r="K708">
        <v>1478130783</v>
      </c>
      <c r="L708" s="42">
        <f>(((K708/60)/60)/24)+DATE(1970,1,1)</f>
        <v>42676.995173611111</v>
      </c>
      <c r="M708" t="b">
        <v>0</v>
      </c>
      <c r="N708">
        <v>0</v>
      </c>
      <c r="O708" s="7">
        <f>AVERAGE(N708,E708)</f>
        <v>0</v>
      </c>
      <c r="P708" t="b">
        <v>0</v>
      </c>
      <c r="R708" s="56">
        <f>E708/D708</f>
        <v>0</v>
      </c>
      <c r="S708" t="s">
        <v>8279</v>
      </c>
      <c r="T708" s="6" t="str">
        <f>LEFT(S:S,FIND("/",S:S)-1)</f>
        <v>music</v>
      </c>
      <c r="U708" s="6" t="str">
        <f>RIGHT(S:S,FIND("/",S:S) - 2)</f>
        <v>rock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44">
        <v>68000</v>
      </c>
      <c r="E709" s="44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42">
        <f>(((I709/60)/60)/24)+DATE(1970,1,1)</f>
        <v>42736.663506944446</v>
      </c>
      <c r="K709">
        <v>1479830127</v>
      </c>
      <c r="L709" s="42">
        <f>(((K709/60)/60)/24)+DATE(1970,1,1)</f>
        <v>42696.663506944446</v>
      </c>
      <c r="M709" t="b">
        <v>0</v>
      </c>
      <c r="N709">
        <v>456</v>
      </c>
      <c r="O709" s="7">
        <f>AVERAGE(N709,E709)</f>
        <v>27063.3</v>
      </c>
      <c r="P709" t="b">
        <v>0</v>
      </c>
      <c r="R709" s="56">
        <f>E709/D709</f>
        <v>0.78927352941176465</v>
      </c>
      <c r="S709" t="s">
        <v>8285</v>
      </c>
      <c r="T709" s="6" t="str">
        <f>LEFT(S:S,FIND("/",S:S)-1)</f>
        <v>photography</v>
      </c>
      <c r="U709" s="6" t="str">
        <f>RIGHT(S:S,FIND("/",S:S) - 2)</f>
        <v>photobooks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44">
        <v>40000</v>
      </c>
      <c r="E710" s="44">
        <v>8837</v>
      </c>
      <c r="F710" t="s">
        <v>8221</v>
      </c>
      <c r="G710" t="s">
        <v>8225</v>
      </c>
      <c r="H710" t="s">
        <v>8247</v>
      </c>
      <c r="I710">
        <v>1410616600</v>
      </c>
      <c r="J710" s="42">
        <f>(((I710/60)/60)/24)+DATE(1970,1,1)</f>
        <v>41895.581018518518</v>
      </c>
      <c r="K710">
        <v>1405432600</v>
      </c>
      <c r="L710" s="42">
        <f>(((K710/60)/60)/24)+DATE(1970,1,1)</f>
        <v>41835.581018518518</v>
      </c>
      <c r="M710" t="b">
        <v>0</v>
      </c>
      <c r="N710">
        <v>369</v>
      </c>
      <c r="O710" s="7">
        <f>AVERAGE(N710,E710)</f>
        <v>4603</v>
      </c>
      <c r="P710" t="b">
        <v>0</v>
      </c>
      <c r="R710" s="56">
        <f>E710/D710</f>
        <v>0.22092500000000001</v>
      </c>
      <c r="S710" t="s">
        <v>8284</v>
      </c>
      <c r="T710" s="6" t="str">
        <f>LEFT(S:S,FIND("/",S:S)-1)</f>
        <v>food</v>
      </c>
      <c r="U710" s="6" t="str">
        <f>RIGHT(S:S,FIND("/",S:S) - 2)</f>
        <v>cks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44">
        <v>15000</v>
      </c>
      <c r="E711" s="44">
        <v>61</v>
      </c>
      <c r="F711" t="s">
        <v>8221</v>
      </c>
      <c r="G711" t="s">
        <v>8224</v>
      </c>
      <c r="H711" t="s">
        <v>8246</v>
      </c>
      <c r="I711">
        <v>1417741159</v>
      </c>
      <c r="J711" s="42">
        <f>(((I711/60)/60)/24)+DATE(1970,1,1)</f>
        <v>41978.041192129633</v>
      </c>
      <c r="K711">
        <v>1415149159</v>
      </c>
      <c r="L711" s="42">
        <f>(((K711/60)/60)/24)+DATE(1970,1,1)</f>
        <v>41948.041192129633</v>
      </c>
      <c r="M711" t="b">
        <v>0</v>
      </c>
      <c r="N711">
        <v>2</v>
      </c>
      <c r="O711" s="7">
        <f>AVERAGE(N711,E711)</f>
        <v>31.5</v>
      </c>
      <c r="P711" t="b">
        <v>0</v>
      </c>
      <c r="R711" s="56">
        <f>E711/D711</f>
        <v>4.0666666666666663E-3</v>
      </c>
      <c r="S711" t="s">
        <v>8276</v>
      </c>
      <c r="T711" s="6" t="str">
        <f>LEFT(S:S,FIND("/",S:S)-1)</f>
        <v>music</v>
      </c>
      <c r="U711" s="6" t="str">
        <f>RIGHT(S:S,FIND("/",S:S) - 2)</f>
        <v>rock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44">
        <v>1200</v>
      </c>
      <c r="E712" s="44">
        <v>0</v>
      </c>
      <c r="F712" t="s">
        <v>8221</v>
      </c>
      <c r="G712" t="s">
        <v>8229</v>
      </c>
      <c r="H712" t="s">
        <v>8251</v>
      </c>
      <c r="I712">
        <v>1408495440</v>
      </c>
      <c r="J712" s="42">
        <f>(((I712/60)/60)/24)+DATE(1970,1,1)</f>
        <v>41871.030555555553</v>
      </c>
      <c r="K712">
        <v>1405640302</v>
      </c>
      <c r="L712" s="42">
        <f>(((K712/60)/60)/24)+DATE(1970,1,1)</f>
        <v>41837.984976851854</v>
      </c>
      <c r="M712" t="b">
        <v>0</v>
      </c>
      <c r="N712">
        <v>0</v>
      </c>
      <c r="O712" s="7">
        <f>AVERAGE(N712,E712)</f>
        <v>0</v>
      </c>
      <c r="P712" t="b">
        <v>0</v>
      </c>
      <c r="R712" s="56">
        <f>E712/D712</f>
        <v>0</v>
      </c>
      <c r="S712" t="s">
        <v>8276</v>
      </c>
      <c r="T712" s="6" t="str">
        <f>LEFT(S:S,FIND("/",S:S)-1)</f>
        <v>music</v>
      </c>
      <c r="U712" s="6" t="str">
        <f>RIGHT(S:S,FIND("/",S:S) - 2)</f>
        <v>rock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44">
        <v>100000</v>
      </c>
      <c r="E713" s="44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42">
        <f>(((I713/60)/60)/24)+DATE(1970,1,1)</f>
        <v>42718.500787037032</v>
      </c>
      <c r="K713">
        <v>1478257268</v>
      </c>
      <c r="L713" s="42">
        <f>(((K713/60)/60)/24)+DATE(1970,1,1)</f>
        <v>42678.459120370375</v>
      </c>
      <c r="M713" t="b">
        <v>0</v>
      </c>
      <c r="N713">
        <v>338</v>
      </c>
      <c r="O713" s="7">
        <f>AVERAGE(N713,E713)</f>
        <v>17064.5</v>
      </c>
      <c r="P713" t="b">
        <v>0</v>
      </c>
      <c r="R713" s="56">
        <f>E713/D713</f>
        <v>0.33790999999999999</v>
      </c>
      <c r="S713" t="s">
        <v>8284</v>
      </c>
      <c r="T713" s="6" t="str">
        <f>LEFT(S:S,FIND("/",S:S)-1)</f>
        <v>food</v>
      </c>
      <c r="U713" s="6" t="str">
        <f>RIGHT(S:S,FIND("/",S:S) - 2)</f>
        <v>cks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44">
        <v>48500</v>
      </c>
      <c r="E714" s="44">
        <v>105</v>
      </c>
      <c r="F714" t="s">
        <v>8221</v>
      </c>
      <c r="G714" t="s">
        <v>8224</v>
      </c>
      <c r="H714" t="s">
        <v>8246</v>
      </c>
      <c r="I714">
        <v>1455466832</v>
      </c>
      <c r="J714" s="42">
        <f>(((I714/60)/60)/24)+DATE(1970,1,1)</f>
        <v>42414.680925925932</v>
      </c>
      <c r="K714">
        <v>1452874832</v>
      </c>
      <c r="L714" s="42">
        <f>(((K714/60)/60)/24)+DATE(1970,1,1)</f>
        <v>42384.680925925932</v>
      </c>
      <c r="M714" t="b">
        <v>0</v>
      </c>
      <c r="N714">
        <v>4</v>
      </c>
      <c r="O714" s="7">
        <f>AVERAGE(N714,E714)</f>
        <v>54.5</v>
      </c>
      <c r="P714" t="b">
        <v>0</v>
      </c>
      <c r="R714" s="56">
        <f>E714/D714</f>
        <v>2.1649484536082476E-3</v>
      </c>
      <c r="S714" t="s">
        <v>8297</v>
      </c>
      <c r="T714" s="6" t="str">
        <f>LEFT(S:S,FIND("/",S:S)-1)</f>
        <v>games</v>
      </c>
      <c r="U714" s="6" t="str">
        <f>RIGHT(S:S,FIND("/",S:S) - 2)</f>
        <v>ames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44">
        <v>25000</v>
      </c>
      <c r="E715" s="44">
        <v>199</v>
      </c>
      <c r="F715" t="s">
        <v>8221</v>
      </c>
      <c r="G715" t="s">
        <v>8237</v>
      </c>
      <c r="H715" t="s">
        <v>8249</v>
      </c>
      <c r="I715">
        <v>1465130532</v>
      </c>
      <c r="J715" s="42">
        <f>(((I715/60)/60)/24)+DATE(1970,1,1)</f>
        <v>42526.529305555552</v>
      </c>
      <c r="K715">
        <v>1462538532</v>
      </c>
      <c r="L715" s="42">
        <f>(((K715/60)/60)/24)+DATE(1970,1,1)</f>
        <v>42496.529305555552</v>
      </c>
      <c r="M715" t="b">
        <v>0</v>
      </c>
      <c r="N715">
        <v>1</v>
      </c>
      <c r="O715" s="7">
        <f>AVERAGE(N715,E715)</f>
        <v>100</v>
      </c>
      <c r="P715" t="b">
        <v>0</v>
      </c>
      <c r="R715" s="56">
        <f>E715/D715</f>
        <v>7.9600000000000001E-3</v>
      </c>
      <c r="S715" t="s">
        <v>8276</v>
      </c>
      <c r="T715" s="6" t="str">
        <f>LEFT(S:S,FIND("/",S:S)-1)</f>
        <v>music</v>
      </c>
      <c r="U715" s="6" t="str">
        <f>RIGHT(S:S,FIND("/",S:S) - 2)</f>
        <v>rock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44">
        <v>15000</v>
      </c>
      <c r="E716" s="44">
        <v>2249</v>
      </c>
      <c r="F716" t="s">
        <v>8221</v>
      </c>
      <c r="G716" t="s">
        <v>8224</v>
      </c>
      <c r="H716" t="s">
        <v>8246</v>
      </c>
      <c r="I716">
        <v>1488308082</v>
      </c>
      <c r="J716" s="42">
        <f>(((I716/60)/60)/24)+DATE(1970,1,1)</f>
        <v>42794.787986111114</v>
      </c>
      <c r="K716">
        <v>1483124082</v>
      </c>
      <c r="L716" s="42">
        <f>(((K716/60)/60)/24)+DATE(1970,1,1)</f>
        <v>42734.787986111114</v>
      </c>
      <c r="M716" t="b">
        <v>0</v>
      </c>
      <c r="N716">
        <v>28</v>
      </c>
      <c r="O716" s="7">
        <f>AVERAGE(N716,E716)</f>
        <v>1138.5</v>
      </c>
      <c r="P716" t="b">
        <v>0</v>
      </c>
      <c r="R716" s="56">
        <f>E716/D716</f>
        <v>0.14993333333333334</v>
      </c>
      <c r="S716" t="s">
        <v>8272</v>
      </c>
      <c r="T716" s="6" t="str">
        <f>LEFT(S:S,FIND("/",S:S)-1)</f>
        <v>technology</v>
      </c>
      <c r="U716" s="6" t="str">
        <f>RIGHT(S:S,FIND("/",S:S) - 2)</f>
        <v>ology/web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44">
        <v>27500</v>
      </c>
      <c r="E717" s="44">
        <v>1389</v>
      </c>
      <c r="F717" t="s">
        <v>8221</v>
      </c>
      <c r="G717" t="s">
        <v>8224</v>
      </c>
      <c r="H717" t="s">
        <v>8246</v>
      </c>
      <c r="I717">
        <v>1446693040</v>
      </c>
      <c r="J717" s="42">
        <f>(((I717/60)/60)/24)+DATE(1970,1,1)</f>
        <v>42313.132407407407</v>
      </c>
      <c r="K717">
        <v>1443233440</v>
      </c>
      <c r="L717" s="42">
        <f>(((K717/60)/60)/24)+DATE(1970,1,1)</f>
        <v>42273.090740740736</v>
      </c>
      <c r="M717" t="b">
        <v>0</v>
      </c>
      <c r="N717">
        <v>12</v>
      </c>
      <c r="O717" s="7">
        <f>AVERAGE(N717,E717)</f>
        <v>700.5</v>
      </c>
      <c r="P717" t="b">
        <v>0</v>
      </c>
      <c r="R717" s="56">
        <f>E717/D717</f>
        <v>5.0509090909090906E-2</v>
      </c>
      <c r="S717" t="s">
        <v>8271</v>
      </c>
      <c r="T717" s="6" t="str">
        <f>LEFT(S:S,FIND("/",S:S)-1)</f>
        <v>theater</v>
      </c>
      <c r="U717" s="6" t="str">
        <f>RIGHT(S:S,FIND("/",S:S) - 2)</f>
        <v>/plays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44">
        <v>7000</v>
      </c>
      <c r="E718" s="44">
        <v>715</v>
      </c>
      <c r="F718" t="s">
        <v>8221</v>
      </c>
      <c r="G718" t="s">
        <v>8224</v>
      </c>
      <c r="H718" t="s">
        <v>8246</v>
      </c>
      <c r="I718">
        <v>1417392000</v>
      </c>
      <c r="J718" s="42">
        <f>(((I718/60)/60)/24)+DATE(1970,1,1)</f>
        <v>41974</v>
      </c>
      <c r="K718">
        <v>1414511307</v>
      </c>
      <c r="L718" s="42">
        <f>(((K718/60)/60)/24)+DATE(1970,1,1)</f>
        <v>41940.658645833333</v>
      </c>
      <c r="M718" t="b">
        <v>0</v>
      </c>
      <c r="N718">
        <v>16</v>
      </c>
      <c r="O718" s="7">
        <f>AVERAGE(N718,E718)</f>
        <v>365.5</v>
      </c>
      <c r="P718" t="b">
        <v>0</v>
      </c>
      <c r="R718" s="56">
        <f>E718/D718</f>
        <v>0.10214285714285715</v>
      </c>
      <c r="S718" t="s">
        <v>8271</v>
      </c>
      <c r="T718" s="6" t="str">
        <f>LEFT(S:S,FIND("/",S:S)-1)</f>
        <v>theater</v>
      </c>
      <c r="U718" s="6" t="str">
        <f>RIGHT(S:S,FIND("/",S:S) - 2)</f>
        <v>/plays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44">
        <v>100000</v>
      </c>
      <c r="E719" s="44">
        <v>305</v>
      </c>
      <c r="F719" t="s">
        <v>8221</v>
      </c>
      <c r="G719" t="s">
        <v>8224</v>
      </c>
      <c r="H719" t="s">
        <v>8246</v>
      </c>
      <c r="I719">
        <v>1409949002</v>
      </c>
      <c r="J719" s="42">
        <f>(((I719/60)/60)/24)+DATE(1970,1,1)</f>
        <v>41887.854189814818</v>
      </c>
      <c r="K719">
        <v>1407357002</v>
      </c>
      <c r="L719" s="42">
        <f>(((K719/60)/60)/24)+DATE(1970,1,1)</f>
        <v>41857.854189814818</v>
      </c>
      <c r="M719" t="b">
        <v>0</v>
      </c>
      <c r="N719">
        <v>4</v>
      </c>
      <c r="O719" s="7">
        <f>AVERAGE(N719,E719)</f>
        <v>154.5</v>
      </c>
      <c r="P719" t="b">
        <v>0</v>
      </c>
      <c r="R719" s="56">
        <f>E719/D719</f>
        <v>3.0500000000000002E-3</v>
      </c>
      <c r="S719" t="s">
        <v>8271</v>
      </c>
      <c r="T719" s="6" t="str">
        <f>LEFT(S:S,FIND("/",S:S)-1)</f>
        <v>theater</v>
      </c>
      <c r="U719" s="6" t="str">
        <f>RIGHT(S:S,FIND("/",S:S) - 2)</f>
        <v>/plays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44">
        <v>12000</v>
      </c>
      <c r="E720" s="44">
        <v>90</v>
      </c>
      <c r="F720" t="s">
        <v>8221</v>
      </c>
      <c r="G720" t="s">
        <v>8224</v>
      </c>
      <c r="H720" t="s">
        <v>8246</v>
      </c>
      <c r="I720">
        <v>1487397540</v>
      </c>
      <c r="J720" s="42">
        <f>(((I720/60)/60)/24)+DATE(1970,1,1)</f>
        <v>42784.249305555553</v>
      </c>
      <c r="K720">
        <v>1484684247</v>
      </c>
      <c r="L720" s="42">
        <f>(((K720/60)/60)/24)+DATE(1970,1,1)</f>
        <v>42752.845451388886</v>
      </c>
      <c r="M720" t="b">
        <v>0</v>
      </c>
      <c r="N720">
        <v>4</v>
      </c>
      <c r="O720" s="7">
        <f>AVERAGE(N720,E720)</f>
        <v>47</v>
      </c>
      <c r="P720" t="b">
        <v>0</v>
      </c>
      <c r="R720" s="56">
        <f>E720/D720</f>
        <v>7.4999999999999997E-3</v>
      </c>
      <c r="S720" t="s">
        <v>8271</v>
      </c>
      <c r="T720" s="6" t="str">
        <f>LEFT(S:S,FIND("/",S:S)-1)</f>
        <v>theater</v>
      </c>
      <c r="U720" s="6" t="str">
        <f>RIGHT(S:S,FIND("/",S:S) - 2)</f>
        <v>/plays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44">
        <v>15000</v>
      </c>
      <c r="E721" s="44">
        <v>194</v>
      </c>
      <c r="F721" t="s">
        <v>8221</v>
      </c>
      <c r="G721" t="s">
        <v>8224</v>
      </c>
      <c r="H721" t="s">
        <v>8246</v>
      </c>
      <c r="I721">
        <v>1456189076</v>
      </c>
      <c r="J721" s="42">
        <f>(((I721/60)/60)/24)+DATE(1970,1,1)</f>
        <v>42423.040231481486</v>
      </c>
      <c r="K721">
        <v>1454979476</v>
      </c>
      <c r="L721" s="42">
        <f>(((K721/60)/60)/24)+DATE(1970,1,1)</f>
        <v>42409.040231481486</v>
      </c>
      <c r="M721" t="b">
        <v>0</v>
      </c>
      <c r="N721">
        <v>10</v>
      </c>
      <c r="O721" s="7">
        <f>AVERAGE(N721,E721)</f>
        <v>102</v>
      </c>
      <c r="P721" t="b">
        <v>0</v>
      </c>
      <c r="R721" s="56">
        <f>E721/D721</f>
        <v>1.2933333333333333E-2</v>
      </c>
      <c r="S721" t="s">
        <v>8285</v>
      </c>
      <c r="T721" s="6" t="str">
        <f>LEFT(S:S,FIND("/",S:S)-1)</f>
        <v>photography</v>
      </c>
      <c r="U721" s="6" t="str">
        <f>RIGHT(S:S,FIND("/",S:S) - 2)</f>
        <v>photobooks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44">
        <v>1900</v>
      </c>
      <c r="E722" s="44">
        <v>2735</v>
      </c>
      <c r="F722" t="s">
        <v>8219</v>
      </c>
      <c r="G722" t="s">
        <v>8224</v>
      </c>
      <c r="H722" t="s">
        <v>8246</v>
      </c>
      <c r="I722">
        <v>1327851291</v>
      </c>
      <c r="J722" s="42">
        <f>(((I722/60)/60)/24)+DATE(1970,1,1)</f>
        <v>40937.649201388893</v>
      </c>
      <c r="K722">
        <v>1325432091</v>
      </c>
      <c r="L722" s="42">
        <f>(((K722/60)/60)/24)+DATE(1970,1,1)</f>
        <v>40909.649201388893</v>
      </c>
      <c r="M722" t="b">
        <v>0</v>
      </c>
      <c r="N722">
        <v>41</v>
      </c>
      <c r="O722" s="7">
        <f>AVERAGE(N722,E722)</f>
        <v>1388</v>
      </c>
      <c r="P722" t="b">
        <v>1</v>
      </c>
      <c r="R722" s="56">
        <f>E722/D722</f>
        <v>1.4394736842105262</v>
      </c>
      <c r="S722" t="s">
        <v>8269</v>
      </c>
      <c r="T722" s="6" t="str">
        <f>LEFT(S:S,FIND("/",S:S)-1)</f>
        <v>film &amp; video</v>
      </c>
      <c r="U722" s="6" t="str">
        <f>RIGHT(S:S,FIND("/",S:S) - 2)</f>
        <v>documentary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44">
        <v>8200</v>
      </c>
      <c r="E723" s="44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42">
        <f>(((I723/60)/60)/24)+DATE(1970,1,1)</f>
        <v>41852.571840277778</v>
      </c>
      <c r="K723">
        <v>1403012607</v>
      </c>
      <c r="L723" s="42">
        <f>(((K723/60)/60)/24)+DATE(1970,1,1)</f>
        <v>41807.571840277778</v>
      </c>
      <c r="M723" t="b">
        <v>0</v>
      </c>
      <c r="N723">
        <v>119</v>
      </c>
      <c r="O723" s="7">
        <f>AVERAGE(N723,E723)</f>
        <v>5066</v>
      </c>
      <c r="P723" t="b">
        <v>1</v>
      </c>
      <c r="R723" s="56">
        <f>E723/D723</f>
        <v>1.2210975609756098</v>
      </c>
      <c r="S723" t="s">
        <v>8266</v>
      </c>
      <c r="T723" s="6" t="str">
        <f>LEFT(S:S,FIND("/",S:S)-1)</f>
        <v>film &amp; video</v>
      </c>
      <c r="U723" s="6" t="str">
        <f>RIGHT(S:S,FIND("/",S:S) - 2)</f>
        <v>ideo/shorts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44">
        <v>25000</v>
      </c>
      <c r="E724" s="4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42">
        <f>(((I724/60)/60)/24)+DATE(1970,1,1)</f>
        <v>41007.76363425926</v>
      </c>
      <c r="K724">
        <v>1331320778</v>
      </c>
      <c r="L724" s="42">
        <f>(((K724/60)/60)/24)+DATE(1970,1,1)</f>
        <v>40977.805300925924</v>
      </c>
      <c r="M724" t="b">
        <v>0</v>
      </c>
      <c r="N724">
        <v>153</v>
      </c>
      <c r="O724" s="7">
        <f>AVERAGE(N724,E724)</f>
        <v>16579.5</v>
      </c>
      <c r="P724" t="b">
        <v>1</v>
      </c>
      <c r="R724" s="56">
        <f>E724/D724</f>
        <v>1.3202400000000001</v>
      </c>
      <c r="S724" t="s">
        <v>8291</v>
      </c>
      <c r="T724" s="6" t="str">
        <f>LEFT(S:S,FIND("/",S:S)-1)</f>
        <v>photography</v>
      </c>
      <c r="U724" s="6" t="str">
        <f>RIGHT(S:S,FIND("/",S:S) - 2)</f>
        <v>phy/places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44">
        <v>5000</v>
      </c>
      <c r="E725" s="44">
        <v>5469</v>
      </c>
      <c r="F725" t="s">
        <v>8219</v>
      </c>
      <c r="G725" t="s">
        <v>8224</v>
      </c>
      <c r="H725" t="s">
        <v>8246</v>
      </c>
      <c r="I725">
        <v>1438228740</v>
      </c>
      <c r="J725" s="42">
        <f>(((I725/60)/60)/24)+DATE(1970,1,1)</f>
        <v>42215.165972222225</v>
      </c>
      <c r="K725">
        <v>1435606549</v>
      </c>
      <c r="L725" s="42">
        <f>(((K725/60)/60)/24)+DATE(1970,1,1)</f>
        <v>42184.816539351858</v>
      </c>
      <c r="M725" t="b">
        <v>0</v>
      </c>
      <c r="N725">
        <v>100</v>
      </c>
      <c r="O725" s="7">
        <f>AVERAGE(N725,E725)</f>
        <v>2784.5</v>
      </c>
      <c r="P725" t="b">
        <v>1</v>
      </c>
      <c r="R725" s="56">
        <f>E725/D725</f>
        <v>1.0938000000000001</v>
      </c>
      <c r="S725" t="s">
        <v>8303</v>
      </c>
      <c r="T725" s="6" t="str">
        <f>LEFT(S:S,FIND("/",S:S)-1)</f>
        <v>theater</v>
      </c>
      <c r="U725" s="6" t="str">
        <f>RIGHT(S:S,FIND("/",S:S) - 2)</f>
        <v>spaces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44">
        <v>7000</v>
      </c>
      <c r="E726" s="44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42">
        <f>(((I726/60)/60)/24)+DATE(1970,1,1)</f>
        <v>40724.638460648144</v>
      </c>
      <c r="K726">
        <v>1306855163</v>
      </c>
      <c r="L726" s="42">
        <f>(((K726/60)/60)/24)+DATE(1970,1,1)</f>
        <v>40694.638460648144</v>
      </c>
      <c r="M726" t="b">
        <v>0</v>
      </c>
      <c r="N726">
        <v>143</v>
      </c>
      <c r="O726" s="7">
        <f>AVERAGE(N726,E726)</f>
        <v>3763.0050000000001</v>
      </c>
      <c r="P726" t="b">
        <v>1</v>
      </c>
      <c r="R726" s="56">
        <f>E726/D726</f>
        <v>1.0547157142857144</v>
      </c>
      <c r="S726" t="s">
        <v>8271</v>
      </c>
      <c r="T726" s="6" t="str">
        <f>LEFT(S:S,FIND("/",S:S)-1)</f>
        <v>theater</v>
      </c>
      <c r="U726" s="6" t="str">
        <f>RIGHT(S:S,FIND("/",S:S) - 2)</f>
        <v>/plays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44">
        <v>20000</v>
      </c>
      <c r="E727" s="44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42">
        <f>(((I727/60)/60)/24)+DATE(1970,1,1)</f>
        <v>42351.626296296294</v>
      </c>
      <c r="K727">
        <v>1447426912</v>
      </c>
      <c r="L727" s="42">
        <f>(((K727/60)/60)/24)+DATE(1970,1,1)</f>
        <v>42321.626296296294</v>
      </c>
      <c r="M727" t="b">
        <v>0</v>
      </c>
      <c r="N727">
        <v>140</v>
      </c>
      <c r="O727" s="7">
        <f>AVERAGE(N727,E727)</f>
        <v>10105</v>
      </c>
      <c r="P727" t="b">
        <v>1</v>
      </c>
      <c r="R727" s="56">
        <f>E727/D727</f>
        <v>1.0035000000000001</v>
      </c>
      <c r="S727" t="s">
        <v>8284</v>
      </c>
      <c r="T727" s="6" t="str">
        <f>LEFT(S:S,FIND("/",S:S)-1)</f>
        <v>food</v>
      </c>
      <c r="U727" s="6" t="str">
        <f>RIGHT(S:S,FIND("/",S:S) - 2)</f>
        <v>cks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44">
        <v>2500</v>
      </c>
      <c r="E728" s="44">
        <v>2535</v>
      </c>
      <c r="F728" t="s">
        <v>8219</v>
      </c>
      <c r="G728" t="s">
        <v>8224</v>
      </c>
      <c r="H728" t="s">
        <v>8246</v>
      </c>
      <c r="I728">
        <v>1365728487</v>
      </c>
      <c r="J728" s="42">
        <f>(((I728/60)/60)/24)+DATE(1970,1,1)</f>
        <v>41376.042673611111</v>
      </c>
      <c r="K728">
        <v>1363136487</v>
      </c>
      <c r="L728" s="42">
        <f>(((K728/60)/60)/24)+DATE(1970,1,1)</f>
        <v>41346.042673611111</v>
      </c>
      <c r="M728" t="b">
        <v>0</v>
      </c>
      <c r="N728">
        <v>35</v>
      </c>
      <c r="O728" s="7">
        <f>AVERAGE(N728,E728)</f>
        <v>1285</v>
      </c>
      <c r="P728" t="b">
        <v>1</v>
      </c>
      <c r="R728" s="56">
        <f>E728/D728</f>
        <v>1.014</v>
      </c>
      <c r="S728" t="s">
        <v>8270</v>
      </c>
      <c r="T728" s="6" t="str">
        <f>LEFT(S:S,FIND("/",S:S)-1)</f>
        <v>film &amp; video</v>
      </c>
      <c r="U728" s="6" t="str">
        <f>RIGHT(S:S,FIND("/",S:S) - 2)</f>
        <v>o/animation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44">
        <v>3500</v>
      </c>
      <c r="E729" s="44">
        <v>5443</v>
      </c>
      <c r="F729" t="s">
        <v>8219</v>
      </c>
      <c r="G729" t="s">
        <v>8224</v>
      </c>
      <c r="H729" t="s">
        <v>8246</v>
      </c>
      <c r="I729">
        <v>1358198400</v>
      </c>
      <c r="J729" s="42">
        <f>(((I729/60)/60)/24)+DATE(1970,1,1)</f>
        <v>41288.888888888891</v>
      </c>
      <c r="K729">
        <v>1354580949</v>
      </c>
      <c r="L729" s="42">
        <f>(((K729/60)/60)/24)+DATE(1970,1,1)</f>
        <v>41247.020243055551</v>
      </c>
      <c r="M729" t="b">
        <v>0</v>
      </c>
      <c r="N729">
        <v>149</v>
      </c>
      <c r="O729" s="7">
        <f>AVERAGE(N729,E729)</f>
        <v>2796</v>
      </c>
      <c r="P729" t="b">
        <v>1</v>
      </c>
      <c r="R729" s="56">
        <f>E729/D729</f>
        <v>1.5551428571428572</v>
      </c>
      <c r="S729" t="s">
        <v>8287</v>
      </c>
      <c r="T729" s="6" t="str">
        <f>LEFT(S:S,FIND("/",S:S)-1)</f>
        <v>publishing</v>
      </c>
      <c r="U729" s="6" t="str">
        <f>RIGHT(S:S,FIND("/",S:S) - 2)</f>
        <v>nslations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44">
        <v>7500</v>
      </c>
      <c r="E730" s="44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42">
        <f>(((I730/60)/60)/24)+DATE(1970,1,1)</f>
        <v>40776.837465277778</v>
      </c>
      <c r="K730">
        <v>1310069157</v>
      </c>
      <c r="L730" s="42">
        <f>(((K730/60)/60)/24)+DATE(1970,1,1)</f>
        <v>40731.837465277778</v>
      </c>
      <c r="M730" t="b">
        <v>0</v>
      </c>
      <c r="N730">
        <v>130</v>
      </c>
      <c r="O730" s="7">
        <f>AVERAGE(N730,E730)</f>
        <v>4023.7249999999999</v>
      </c>
      <c r="P730" t="b">
        <v>1</v>
      </c>
      <c r="R730" s="56">
        <f>E730/D730</f>
        <v>1.05566</v>
      </c>
      <c r="S730" t="s">
        <v>8287</v>
      </c>
      <c r="T730" s="6" t="str">
        <f>LEFT(S:S,FIND("/",S:S)-1)</f>
        <v>publishing</v>
      </c>
      <c r="U730" s="6" t="str">
        <f>RIGHT(S:S,FIND("/",S:S) - 2)</f>
        <v>nslations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44">
        <v>4000</v>
      </c>
      <c r="E731" s="44">
        <v>5226</v>
      </c>
      <c r="F731" t="s">
        <v>8219</v>
      </c>
      <c r="G731" t="s">
        <v>8224</v>
      </c>
      <c r="H731" t="s">
        <v>8246</v>
      </c>
      <c r="I731">
        <v>1348028861</v>
      </c>
      <c r="J731" s="42">
        <f>(((I731/60)/60)/24)+DATE(1970,1,1)</f>
        <v>41171.185891203706</v>
      </c>
      <c r="K731">
        <v>1342844861</v>
      </c>
      <c r="L731" s="42">
        <f>(((K731/60)/60)/24)+DATE(1970,1,1)</f>
        <v>41111.185891203706</v>
      </c>
      <c r="M731" t="b">
        <v>0</v>
      </c>
      <c r="N731">
        <v>120</v>
      </c>
      <c r="O731" s="7">
        <f>AVERAGE(N731,E731)</f>
        <v>2673</v>
      </c>
      <c r="P731" t="b">
        <v>1</v>
      </c>
      <c r="R731" s="56">
        <f>E731/D731</f>
        <v>1.3065</v>
      </c>
      <c r="S731" t="s">
        <v>8304</v>
      </c>
      <c r="T731" s="6" t="str">
        <f>LEFT(S:S,FIND("/",S:S)-1)</f>
        <v>publishing</v>
      </c>
      <c r="U731" s="6" t="str">
        <f>RIGHT(S:S,FIND("/",S:S) - 2)</f>
        <v>n's books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44">
        <v>20000</v>
      </c>
      <c r="E732" s="44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42">
        <f>(((I732/60)/60)/24)+DATE(1970,1,1)</f>
        <v>40884.745266203703</v>
      </c>
      <c r="K732">
        <v>1320688391</v>
      </c>
      <c r="L732" s="42">
        <f>(((K732/60)/60)/24)+DATE(1970,1,1)</f>
        <v>40854.745266203703</v>
      </c>
      <c r="M732" t="b">
        <v>0</v>
      </c>
      <c r="N732">
        <v>265</v>
      </c>
      <c r="O732" s="7">
        <f>AVERAGE(N732,E732)</f>
        <v>13351.5</v>
      </c>
      <c r="P732" t="b">
        <v>1</v>
      </c>
      <c r="R732" s="56">
        <f>E732/D732</f>
        <v>1.3219000000000001</v>
      </c>
      <c r="S732" t="s">
        <v>8271</v>
      </c>
      <c r="T732" s="6" t="str">
        <f>LEFT(S:S,FIND("/",S:S)-1)</f>
        <v>theater</v>
      </c>
      <c r="U732" s="6" t="str">
        <f>RIGHT(S:S,FIND("/",S:S) - 2)</f>
        <v>/plays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44">
        <v>5000</v>
      </c>
      <c r="E733" s="44">
        <v>6300</v>
      </c>
      <c r="F733" t="s">
        <v>8219</v>
      </c>
      <c r="G733" t="s">
        <v>8224</v>
      </c>
      <c r="H733" t="s">
        <v>8246</v>
      </c>
      <c r="I733">
        <v>1327212000</v>
      </c>
      <c r="J733" s="42">
        <f>(((I733/60)/60)/24)+DATE(1970,1,1)</f>
        <v>40930.25</v>
      </c>
      <c r="K733">
        <v>1322852747</v>
      </c>
      <c r="L733" s="42">
        <f>(((K733/60)/60)/24)+DATE(1970,1,1)</f>
        <v>40879.795682870368</v>
      </c>
      <c r="M733" t="b">
        <v>0</v>
      </c>
      <c r="N733">
        <v>71</v>
      </c>
      <c r="O733" s="7">
        <f>AVERAGE(N733,E733)</f>
        <v>3185.5</v>
      </c>
      <c r="P733" t="b">
        <v>1</v>
      </c>
      <c r="R733" s="56">
        <f>E733/D733</f>
        <v>1.26</v>
      </c>
      <c r="S733" t="s">
        <v>8265</v>
      </c>
      <c r="T733" s="6" t="str">
        <f>LEFT(S:S,FIND("/",S:S)-1)</f>
        <v>film &amp; video</v>
      </c>
      <c r="U733" s="6" t="str">
        <f>RIGHT(S:S,FIND("/",S:S) - 2)</f>
        <v>/television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44">
        <v>40</v>
      </c>
      <c r="E734" s="44">
        <v>64</v>
      </c>
      <c r="F734" t="s">
        <v>8219</v>
      </c>
      <c r="G734" t="s">
        <v>8225</v>
      </c>
      <c r="H734" t="s">
        <v>8247</v>
      </c>
      <c r="I734">
        <v>1380449461</v>
      </c>
      <c r="J734" s="42">
        <f>(((I734/60)/60)/24)+DATE(1970,1,1)</f>
        <v>41546.424317129626</v>
      </c>
      <c r="K734">
        <v>1375265461</v>
      </c>
      <c r="L734" s="42">
        <f>(((K734/60)/60)/24)+DATE(1970,1,1)</f>
        <v>41486.424317129626</v>
      </c>
      <c r="M734" t="b">
        <v>0</v>
      </c>
      <c r="N734">
        <v>13</v>
      </c>
      <c r="O734" s="7">
        <f>AVERAGE(N734,E734)</f>
        <v>38.5</v>
      </c>
      <c r="P734" t="b">
        <v>1</v>
      </c>
      <c r="R734" s="56">
        <f>E734/D734</f>
        <v>1.6</v>
      </c>
      <c r="S734" t="s">
        <v>8301</v>
      </c>
      <c r="T734" s="6" t="str">
        <f>LEFT(S:S,FIND("/",S:S)-1)</f>
        <v>technology</v>
      </c>
      <c r="U734" s="6" t="str">
        <f>RIGHT(S:S,FIND("/",S:S) - 2)</f>
        <v>ploration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44">
        <v>2500</v>
      </c>
      <c r="E735" s="44">
        <v>3012</v>
      </c>
      <c r="F735" t="s">
        <v>8219</v>
      </c>
      <c r="G735" t="s">
        <v>8225</v>
      </c>
      <c r="H735" t="s">
        <v>8247</v>
      </c>
      <c r="I735">
        <v>1387533892</v>
      </c>
      <c r="J735" s="42">
        <f>(((I735/60)/60)/24)+DATE(1970,1,1)</f>
        <v>41628.420046296298</v>
      </c>
      <c r="K735">
        <v>1384941892</v>
      </c>
      <c r="L735" s="42">
        <f>(((K735/60)/60)/24)+DATE(1970,1,1)</f>
        <v>41598.420046296298</v>
      </c>
      <c r="M735" t="b">
        <v>0</v>
      </c>
      <c r="N735">
        <v>169</v>
      </c>
      <c r="O735" s="7">
        <f>AVERAGE(N735,E735)</f>
        <v>1590.5</v>
      </c>
      <c r="P735" t="b">
        <v>1</v>
      </c>
      <c r="R735" s="56">
        <f>E735/D735</f>
        <v>1.2048000000000001</v>
      </c>
      <c r="S735" t="s">
        <v>8265</v>
      </c>
      <c r="T735" s="6" t="str">
        <f>LEFT(S:S,FIND("/",S:S)-1)</f>
        <v>film &amp; video</v>
      </c>
      <c r="U735" s="6" t="str">
        <f>RIGHT(S:S,FIND("/",S:S) - 2)</f>
        <v>/television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44">
        <v>8500</v>
      </c>
      <c r="E736" s="44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42">
        <f>(((I736/60)/60)/24)+DATE(1970,1,1)</f>
        <v>42133.208333333328</v>
      </c>
      <c r="K736">
        <v>1428465420</v>
      </c>
      <c r="L736" s="42">
        <f>(((K736/60)/60)/24)+DATE(1970,1,1)</f>
        <v>42102.164583333331</v>
      </c>
      <c r="M736" t="b">
        <v>0</v>
      </c>
      <c r="N736">
        <v>57</v>
      </c>
      <c r="O736" s="7">
        <f>AVERAGE(N736,E736)</f>
        <v>5363.5</v>
      </c>
      <c r="P736" t="b">
        <v>1</v>
      </c>
      <c r="R736" s="56">
        <f>E736/D736</f>
        <v>1.2552941176470589</v>
      </c>
      <c r="S736" t="s">
        <v>8266</v>
      </c>
      <c r="T736" s="6" t="str">
        <f>LEFT(S:S,FIND("/",S:S)-1)</f>
        <v>film &amp; video</v>
      </c>
      <c r="U736" s="6" t="str">
        <f>RIGHT(S:S,FIND("/",S:S) - 2)</f>
        <v>ideo/shorts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44">
        <v>47000</v>
      </c>
      <c r="E737" s="44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42">
        <f>(((I737/60)/60)/24)+DATE(1970,1,1)</f>
        <v>41977.027083333334</v>
      </c>
      <c r="K737">
        <v>1414975346</v>
      </c>
      <c r="L737" s="42">
        <f>(((K737/60)/60)/24)+DATE(1970,1,1)</f>
        <v>41946.029467592591</v>
      </c>
      <c r="M737" t="b">
        <v>0</v>
      </c>
      <c r="N737">
        <v>229</v>
      </c>
      <c r="O737" s="7">
        <f>AVERAGE(N737,E737)</f>
        <v>27000</v>
      </c>
      <c r="P737" t="b">
        <v>1</v>
      </c>
      <c r="R737" s="56">
        <f>E737/D737</f>
        <v>1.1440638297872341</v>
      </c>
      <c r="S737" t="s">
        <v>8305</v>
      </c>
      <c r="T737" s="6" t="str">
        <f>LEFT(S:S,FIND("/",S:S)-1)</f>
        <v>theater</v>
      </c>
      <c r="U737" s="6" t="str">
        <f>RIGHT(S:S,FIND("/",S:S) - 2)</f>
        <v>usical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44">
        <v>3600</v>
      </c>
      <c r="E738" s="44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42">
        <f>(((I738/60)/60)/24)+DATE(1970,1,1)</f>
        <v>41599.207638888889</v>
      </c>
      <c r="K738">
        <v>1383327440</v>
      </c>
      <c r="L738" s="42">
        <f>(((K738/60)/60)/24)+DATE(1970,1,1)</f>
        <v>41579.734259259261</v>
      </c>
      <c r="M738" t="b">
        <v>0</v>
      </c>
      <c r="N738">
        <v>108</v>
      </c>
      <c r="O738" s="7">
        <f>AVERAGE(N738,E738)</f>
        <v>5726.5</v>
      </c>
      <c r="P738" t="b">
        <v>1</v>
      </c>
      <c r="R738" s="56">
        <f>E738/D738</f>
        <v>3.151388888888889</v>
      </c>
      <c r="S738" t="s">
        <v>8271</v>
      </c>
      <c r="T738" s="6" t="str">
        <f>LEFT(S:S,FIND("/",S:S)-1)</f>
        <v>theater</v>
      </c>
      <c r="U738" s="6" t="str">
        <f>RIGHT(S:S,FIND("/",S:S) - 2)</f>
        <v>/plays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44">
        <v>5000</v>
      </c>
      <c r="E739" s="44">
        <v>6120</v>
      </c>
      <c r="F739" t="s">
        <v>8219</v>
      </c>
      <c r="G739" t="s">
        <v>8224</v>
      </c>
      <c r="H739" t="s">
        <v>8246</v>
      </c>
      <c r="I739">
        <v>1392408000</v>
      </c>
      <c r="J739" s="42">
        <f>(((I739/60)/60)/24)+DATE(1970,1,1)</f>
        <v>41684.833333333336</v>
      </c>
      <c r="K739">
        <v>1390890987</v>
      </c>
      <c r="L739" s="42">
        <f>(((K739/60)/60)/24)+DATE(1970,1,1)</f>
        <v>41667.275312500002</v>
      </c>
      <c r="M739" t="b">
        <v>0</v>
      </c>
      <c r="N739">
        <v>108</v>
      </c>
      <c r="O739" s="7">
        <f>AVERAGE(N739,E739)</f>
        <v>3114</v>
      </c>
      <c r="P739" t="b">
        <v>1</v>
      </c>
      <c r="R739" s="56">
        <f>E739/D739</f>
        <v>1.224</v>
      </c>
      <c r="S739" t="s">
        <v>8278</v>
      </c>
      <c r="T739" s="6" t="str">
        <f>LEFT(S:S,FIND("/",S:S)-1)</f>
        <v>music</v>
      </c>
      <c r="U739" s="6" t="str">
        <f>RIGHT(S:S,FIND("/",S:S) - 2)</f>
        <v>jazz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44">
        <v>1500</v>
      </c>
      <c r="E740" s="44">
        <v>1601</v>
      </c>
      <c r="F740" t="s">
        <v>8219</v>
      </c>
      <c r="G740" t="s">
        <v>8224</v>
      </c>
      <c r="H740" t="s">
        <v>8246</v>
      </c>
      <c r="I740">
        <v>1417409940</v>
      </c>
      <c r="J740" s="42">
        <f>(((I740/60)/60)/24)+DATE(1970,1,1)</f>
        <v>41974.207638888889</v>
      </c>
      <c r="K740">
        <v>1414765794</v>
      </c>
      <c r="L740" s="42">
        <f>(((K740/60)/60)/24)+DATE(1970,1,1)</f>
        <v>41943.604097222218</v>
      </c>
      <c r="M740" t="b">
        <v>0</v>
      </c>
      <c r="N740">
        <v>41</v>
      </c>
      <c r="O740" s="7">
        <f>AVERAGE(N740,E740)</f>
        <v>821</v>
      </c>
      <c r="P740" t="b">
        <v>1</v>
      </c>
      <c r="R740" s="56">
        <f>E740/D740</f>
        <v>1.0673333333333332</v>
      </c>
      <c r="S740" t="s">
        <v>8269</v>
      </c>
      <c r="T740" s="6" t="str">
        <f>LEFT(S:S,FIND("/",S:S)-1)</f>
        <v>film &amp; video</v>
      </c>
      <c r="U740" s="6" t="str">
        <f>RIGHT(S:S,FIND("/",S:S) - 2)</f>
        <v>documentary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44">
        <v>6000</v>
      </c>
      <c r="E741" s="44">
        <v>9500</v>
      </c>
      <c r="F741" t="s">
        <v>8219</v>
      </c>
      <c r="G741" t="s">
        <v>8224</v>
      </c>
      <c r="H741" t="s">
        <v>8246</v>
      </c>
      <c r="I741">
        <v>1407758629</v>
      </c>
      <c r="J741" s="42">
        <f>(((I741/60)/60)/24)+DATE(1970,1,1)</f>
        <v>41862.502650462964</v>
      </c>
      <c r="K741">
        <v>1404907429</v>
      </c>
      <c r="L741" s="42">
        <f>(((K741/60)/60)/24)+DATE(1970,1,1)</f>
        <v>41829.502650462964</v>
      </c>
      <c r="M741" t="b">
        <v>0</v>
      </c>
      <c r="N741">
        <v>139</v>
      </c>
      <c r="O741" s="7">
        <f>AVERAGE(N741,E741)</f>
        <v>4819.5</v>
      </c>
      <c r="P741" t="b">
        <v>1</v>
      </c>
      <c r="R741" s="56">
        <f>E741/D741</f>
        <v>1.5833333333333333</v>
      </c>
      <c r="S741" t="s">
        <v>8301</v>
      </c>
      <c r="T741" s="6" t="str">
        <f>LEFT(S:S,FIND("/",S:S)-1)</f>
        <v>technology</v>
      </c>
      <c r="U741" s="6" t="str">
        <f>RIGHT(S:S,FIND("/",S:S) - 2)</f>
        <v>ploration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44">
        <v>3000</v>
      </c>
      <c r="E742" s="44">
        <v>3222</v>
      </c>
      <c r="F742" t="s">
        <v>8219</v>
      </c>
      <c r="G742" t="s">
        <v>8224</v>
      </c>
      <c r="H742" t="s">
        <v>8246</v>
      </c>
      <c r="I742">
        <v>1434857482</v>
      </c>
      <c r="J742" s="42">
        <f>(((I742/60)/60)/24)+DATE(1970,1,1)</f>
        <v>42176.146782407406</v>
      </c>
      <c r="K742">
        <v>1433647882</v>
      </c>
      <c r="L742" s="42">
        <f>(((K742/60)/60)/24)+DATE(1970,1,1)</f>
        <v>42162.146782407406</v>
      </c>
      <c r="M742" t="b">
        <v>0</v>
      </c>
      <c r="N742">
        <v>19</v>
      </c>
      <c r="O742" s="7">
        <f>AVERAGE(N742,E742)</f>
        <v>1620.5</v>
      </c>
      <c r="P742" t="b">
        <v>1</v>
      </c>
      <c r="R742" s="56">
        <f>E742/D742</f>
        <v>1.0740000000000001</v>
      </c>
      <c r="S742" t="s">
        <v>8269</v>
      </c>
      <c r="T742" s="6" t="str">
        <f>LEFT(S:S,FIND("/",S:S)-1)</f>
        <v>film &amp; video</v>
      </c>
      <c r="U742" s="6" t="str">
        <f>RIGHT(S:S,FIND("/",S:S) - 2)</f>
        <v>documentary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44">
        <v>13000</v>
      </c>
      <c r="E743" s="44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42">
        <f>(((I743/60)/60)/24)+DATE(1970,1,1)</f>
        <v>41436.648217592592</v>
      </c>
      <c r="K743">
        <v>1367940806</v>
      </c>
      <c r="L743" s="42">
        <f>(((K743/60)/60)/24)+DATE(1970,1,1)</f>
        <v>41401.648217592592</v>
      </c>
      <c r="M743" t="b">
        <v>0</v>
      </c>
      <c r="N743">
        <v>94</v>
      </c>
      <c r="O743" s="7">
        <f>AVERAGE(N743,E743)</f>
        <v>6693.9</v>
      </c>
      <c r="P743" t="b">
        <v>1</v>
      </c>
      <c r="R743" s="56">
        <f>E743/D743</f>
        <v>1.0226</v>
      </c>
      <c r="S743" t="s">
        <v>8305</v>
      </c>
      <c r="T743" s="6" t="str">
        <f>LEFT(S:S,FIND("/",S:S)-1)</f>
        <v>theater</v>
      </c>
      <c r="U743" s="6" t="str">
        <f>RIGHT(S:S,FIND("/",S:S) - 2)</f>
        <v>usical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44">
        <v>1400</v>
      </c>
      <c r="E744" s="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42">
        <f>(((I744/60)/60)/24)+DATE(1970,1,1)</f>
        <v>41719.876296296294</v>
      </c>
      <c r="K744">
        <v>1392847312</v>
      </c>
      <c r="L744" s="42">
        <f>(((K744/60)/60)/24)+DATE(1970,1,1)</f>
        <v>41689.917962962965</v>
      </c>
      <c r="M744" t="b">
        <v>0</v>
      </c>
      <c r="N744">
        <v>23</v>
      </c>
      <c r="O744" s="7">
        <f>AVERAGE(N744,E744)</f>
        <v>786.5</v>
      </c>
      <c r="P744" t="b">
        <v>1</v>
      </c>
      <c r="R744" s="56">
        <f>E744/D744</f>
        <v>1.1071428571428572</v>
      </c>
      <c r="S744" t="s">
        <v>8272</v>
      </c>
      <c r="T744" s="6" t="str">
        <f>LEFT(S:S,FIND("/",S:S)-1)</f>
        <v>technology</v>
      </c>
      <c r="U744" s="6" t="str">
        <f>RIGHT(S:S,FIND("/",S:S) - 2)</f>
        <v>ology/web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44">
        <v>550</v>
      </c>
      <c r="E745" s="44">
        <v>814</v>
      </c>
      <c r="F745" t="s">
        <v>8219</v>
      </c>
      <c r="G745" t="s">
        <v>8224</v>
      </c>
      <c r="H745" t="s">
        <v>8246</v>
      </c>
      <c r="I745">
        <v>1334610000</v>
      </c>
      <c r="J745" s="42">
        <f>(((I745/60)/60)/24)+DATE(1970,1,1)</f>
        <v>41015.875</v>
      </c>
      <c r="K745">
        <v>1332435685</v>
      </c>
      <c r="L745" s="42">
        <f>(((K745/60)/60)/24)+DATE(1970,1,1)</f>
        <v>40990.709317129629</v>
      </c>
      <c r="M745" t="b">
        <v>0</v>
      </c>
      <c r="N745">
        <v>15</v>
      </c>
      <c r="O745" s="7">
        <f>AVERAGE(N745,E745)</f>
        <v>414.5</v>
      </c>
      <c r="P745" t="b">
        <v>1</v>
      </c>
      <c r="R745" s="56">
        <f>E745/D745</f>
        <v>1.48</v>
      </c>
      <c r="S745" t="s">
        <v>8269</v>
      </c>
      <c r="T745" s="6" t="str">
        <f>LEFT(S:S,FIND("/",S:S)-1)</f>
        <v>film &amp; video</v>
      </c>
      <c r="U745" s="6" t="str">
        <f>RIGHT(S:S,FIND("/",S:S) - 2)</f>
        <v>documentary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44">
        <v>5000</v>
      </c>
      <c r="E746" s="44">
        <v>5116</v>
      </c>
      <c r="F746" t="s">
        <v>8219</v>
      </c>
      <c r="G746" t="s">
        <v>8224</v>
      </c>
      <c r="H746" t="s">
        <v>8246</v>
      </c>
      <c r="I746">
        <v>1355439503</v>
      </c>
      <c r="J746" s="42">
        <f>(((I746/60)/60)/24)+DATE(1970,1,1)</f>
        <v>41256.95721064815</v>
      </c>
      <c r="K746">
        <v>1352847503</v>
      </c>
      <c r="L746" s="42">
        <f>(((K746/60)/60)/24)+DATE(1970,1,1)</f>
        <v>41226.95721064815</v>
      </c>
      <c r="M746" t="b">
        <v>0</v>
      </c>
      <c r="N746">
        <v>62</v>
      </c>
      <c r="O746" s="7">
        <f>AVERAGE(N746,E746)</f>
        <v>2589</v>
      </c>
      <c r="P746" t="b">
        <v>1</v>
      </c>
      <c r="R746" s="56">
        <f>E746/D746</f>
        <v>1.0232000000000001</v>
      </c>
      <c r="S746" t="s">
        <v>8271</v>
      </c>
      <c r="T746" s="6" t="str">
        <f>LEFT(S:S,FIND("/",S:S)-1)</f>
        <v>theater</v>
      </c>
      <c r="U746" s="6" t="str">
        <f>RIGHT(S:S,FIND("/",S:S) - 2)</f>
        <v>/plays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44">
        <v>2220</v>
      </c>
      <c r="E747" s="44">
        <v>3976</v>
      </c>
      <c r="F747" t="s">
        <v>8219</v>
      </c>
      <c r="G747" t="s">
        <v>8224</v>
      </c>
      <c r="H747" t="s">
        <v>8246</v>
      </c>
      <c r="I747">
        <v>1367588645</v>
      </c>
      <c r="J747" s="42">
        <f>(((I747/60)/60)/24)+DATE(1970,1,1)</f>
        <v>41397.572280092594</v>
      </c>
      <c r="K747">
        <v>1364996645</v>
      </c>
      <c r="L747" s="42">
        <f>(((K747/60)/60)/24)+DATE(1970,1,1)</f>
        <v>41367.572280092594</v>
      </c>
      <c r="M747" t="b">
        <v>0</v>
      </c>
      <c r="N747">
        <v>74</v>
      </c>
      <c r="O747" s="7">
        <f>AVERAGE(N747,E747)</f>
        <v>2025</v>
      </c>
      <c r="P747" t="b">
        <v>1</v>
      </c>
      <c r="R747" s="56">
        <f>E747/D747</f>
        <v>1.7909909909909909</v>
      </c>
      <c r="S747" t="s">
        <v>8269</v>
      </c>
      <c r="T747" s="6" t="str">
        <f>LEFT(S:S,FIND("/",S:S)-1)</f>
        <v>film &amp; video</v>
      </c>
      <c r="U747" s="6" t="str">
        <f>RIGHT(S:S,FIND("/",S:S) - 2)</f>
        <v>documentary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44">
        <v>2987</v>
      </c>
      <c r="E748" s="44">
        <v>3318</v>
      </c>
      <c r="F748" t="s">
        <v>8219</v>
      </c>
      <c r="G748" t="s">
        <v>8224</v>
      </c>
      <c r="H748" t="s">
        <v>8246</v>
      </c>
      <c r="I748">
        <v>1348372740</v>
      </c>
      <c r="J748" s="42">
        <f>(((I748/60)/60)/24)+DATE(1970,1,1)</f>
        <v>41175.165972222225</v>
      </c>
      <c r="K748">
        <v>1346806909</v>
      </c>
      <c r="L748" s="42">
        <f>(((K748/60)/60)/24)+DATE(1970,1,1)</f>
        <v>41157.042928240742</v>
      </c>
      <c r="M748" t="b">
        <v>0</v>
      </c>
      <c r="N748">
        <v>97</v>
      </c>
      <c r="O748" s="7">
        <f>AVERAGE(N748,E748)</f>
        <v>1707.5</v>
      </c>
      <c r="P748" t="b">
        <v>1</v>
      </c>
      <c r="R748" s="56">
        <f>E748/D748</f>
        <v>1.1108135252761968</v>
      </c>
      <c r="S748" t="s">
        <v>8280</v>
      </c>
      <c r="T748" s="6" t="str">
        <f>LEFT(S:S,FIND("/",S:S)-1)</f>
        <v>music</v>
      </c>
      <c r="U748" s="6" t="str">
        <f>RIGHT(S:S,FIND("/",S:S) - 2)</f>
        <v>usic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44">
        <v>7000</v>
      </c>
      <c r="E749" s="44">
        <v>7003</v>
      </c>
      <c r="F749" t="s">
        <v>8219</v>
      </c>
      <c r="G749" t="s">
        <v>8233</v>
      </c>
      <c r="H749" t="s">
        <v>8249</v>
      </c>
      <c r="I749">
        <v>1421319240</v>
      </c>
      <c r="J749" s="42">
        <f>(((I749/60)/60)/24)+DATE(1970,1,1)</f>
        <v>42019.454166666663</v>
      </c>
      <c r="K749">
        <v>1418649019</v>
      </c>
      <c r="L749" s="42">
        <f>(((K749/60)/60)/24)+DATE(1970,1,1)</f>
        <v>41988.548831018517</v>
      </c>
      <c r="M749" t="b">
        <v>0</v>
      </c>
      <c r="N749">
        <v>55</v>
      </c>
      <c r="O749" s="7">
        <f>AVERAGE(N749,E749)</f>
        <v>3529</v>
      </c>
      <c r="P749" t="b">
        <v>1</v>
      </c>
      <c r="R749" s="56">
        <f>E749/D749</f>
        <v>1.0004285714285714</v>
      </c>
      <c r="S749" t="s">
        <v>8271</v>
      </c>
      <c r="T749" s="6" t="str">
        <f>LEFT(S:S,FIND("/",S:S)-1)</f>
        <v>theater</v>
      </c>
      <c r="U749" s="6" t="str">
        <f>RIGHT(S:S,FIND("/",S:S) - 2)</f>
        <v>/plays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44">
        <v>2000</v>
      </c>
      <c r="E750" s="44">
        <v>2005</v>
      </c>
      <c r="F750" t="s">
        <v>8219</v>
      </c>
      <c r="G750" t="s">
        <v>8224</v>
      </c>
      <c r="H750" t="s">
        <v>8246</v>
      </c>
      <c r="I750">
        <v>1407701966</v>
      </c>
      <c r="J750" s="42">
        <f>(((I750/60)/60)/24)+DATE(1970,1,1)</f>
        <v>41861.846828703703</v>
      </c>
      <c r="K750">
        <v>1405109966</v>
      </c>
      <c r="L750" s="42">
        <f>(((K750/60)/60)/24)+DATE(1970,1,1)</f>
        <v>41831.846828703703</v>
      </c>
      <c r="M750" t="b">
        <v>0</v>
      </c>
      <c r="N750">
        <v>44</v>
      </c>
      <c r="O750" s="7">
        <f>AVERAGE(N750,E750)</f>
        <v>1024.5</v>
      </c>
      <c r="P750" t="b">
        <v>1</v>
      </c>
      <c r="R750" s="56">
        <f>E750/D750</f>
        <v>1.0024999999999999</v>
      </c>
      <c r="S750" t="s">
        <v>8271</v>
      </c>
      <c r="T750" s="6" t="str">
        <f>LEFT(S:S,FIND("/",S:S)-1)</f>
        <v>theater</v>
      </c>
      <c r="U750" s="6" t="str">
        <f>RIGHT(S:S,FIND("/",S:S) - 2)</f>
        <v>/plays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44">
        <v>10000</v>
      </c>
      <c r="E751" s="44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42">
        <f>(((I751/60)/60)/24)+DATE(1970,1,1)</f>
        <v>42763.94131944445</v>
      </c>
      <c r="K751">
        <v>1483050930</v>
      </c>
      <c r="L751" s="42">
        <f>(((K751/60)/60)/24)+DATE(1970,1,1)</f>
        <v>42733.94131944445</v>
      </c>
      <c r="M751" t="b">
        <v>0</v>
      </c>
      <c r="N751">
        <v>110</v>
      </c>
      <c r="O751" s="7">
        <f>AVERAGE(N751,E751)</f>
        <v>5333</v>
      </c>
      <c r="P751" t="b">
        <v>1</v>
      </c>
      <c r="R751" s="56">
        <f>E751/D751</f>
        <v>1.0556000000000001</v>
      </c>
      <c r="S751" t="s">
        <v>8300</v>
      </c>
      <c r="T751" s="6" t="str">
        <f>LEFT(S:S,FIND("/",S:S)-1)</f>
        <v>music</v>
      </c>
      <c r="U751" s="6" t="str">
        <f>RIGHT(S:S,FIND("/",S:S) - 2)</f>
        <v>usic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44">
        <v>4444</v>
      </c>
      <c r="E752" s="44">
        <v>4559</v>
      </c>
      <c r="F752" t="s">
        <v>8219</v>
      </c>
      <c r="G752" t="s">
        <v>8224</v>
      </c>
      <c r="H752" t="s">
        <v>8246</v>
      </c>
      <c r="I752">
        <v>1361739872</v>
      </c>
      <c r="J752" s="42">
        <f>(((I752/60)/60)/24)+DATE(1970,1,1)</f>
        <v>41329.878148148149</v>
      </c>
      <c r="K752">
        <v>1359147872</v>
      </c>
      <c r="L752" s="42">
        <f>(((K752/60)/60)/24)+DATE(1970,1,1)</f>
        <v>41299.878148148149</v>
      </c>
      <c r="M752" t="b">
        <v>0</v>
      </c>
      <c r="N752">
        <v>59</v>
      </c>
      <c r="O752" s="7">
        <f>AVERAGE(N752,E752)</f>
        <v>2309</v>
      </c>
      <c r="P752" t="b">
        <v>1</v>
      </c>
      <c r="R752" s="56">
        <f>E752/D752</f>
        <v>1.0258775877587758</v>
      </c>
      <c r="S752" t="s">
        <v>8271</v>
      </c>
      <c r="T752" s="6" t="str">
        <f>LEFT(S:S,FIND("/",S:S)-1)</f>
        <v>theater</v>
      </c>
      <c r="U752" s="6" t="str">
        <f>RIGHT(S:S,FIND("/",S:S) - 2)</f>
        <v>/plays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44">
        <v>3000</v>
      </c>
      <c r="E753" s="44">
        <v>3555</v>
      </c>
      <c r="F753" t="s">
        <v>8219</v>
      </c>
      <c r="G753" t="s">
        <v>8224</v>
      </c>
      <c r="H753" t="s">
        <v>8246</v>
      </c>
      <c r="I753">
        <v>1312470475</v>
      </c>
      <c r="J753" s="42">
        <f>(((I753/60)/60)/24)+DATE(1970,1,1)</f>
        <v>40759.630497685182</v>
      </c>
      <c r="K753">
        <v>1308496075</v>
      </c>
      <c r="L753" s="42">
        <f>(((K753/60)/60)/24)+DATE(1970,1,1)</f>
        <v>40713.630497685182</v>
      </c>
      <c r="M753" t="b">
        <v>0</v>
      </c>
      <c r="N753">
        <v>62</v>
      </c>
      <c r="O753" s="7">
        <f>AVERAGE(N753,E753)</f>
        <v>1808.5</v>
      </c>
      <c r="P753" t="b">
        <v>1</v>
      </c>
      <c r="R753" s="56">
        <f>E753/D753</f>
        <v>1.1850000000000001</v>
      </c>
      <c r="S753" t="s">
        <v>8271</v>
      </c>
      <c r="T753" s="6" t="str">
        <f>LEFT(S:S,FIND("/",S:S)-1)</f>
        <v>theater</v>
      </c>
      <c r="U753" s="6" t="str">
        <f>RIGHT(S:S,FIND("/",S:S) - 2)</f>
        <v>/plays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44">
        <v>5000</v>
      </c>
      <c r="E754" s="4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42">
        <f>(((I754/60)/60)/24)+DATE(1970,1,1)</f>
        <v>42659.458333333328</v>
      </c>
      <c r="K754">
        <v>1474884417</v>
      </c>
      <c r="L754" s="42">
        <f>(((K754/60)/60)/24)+DATE(1970,1,1)</f>
        <v>42639.421493055561</v>
      </c>
      <c r="M754" t="b">
        <v>0</v>
      </c>
      <c r="N754">
        <v>105</v>
      </c>
      <c r="O754" s="7">
        <f>AVERAGE(N754,E754)</f>
        <v>2845</v>
      </c>
      <c r="P754" t="b">
        <v>1</v>
      </c>
      <c r="R754" s="56">
        <f>E754/D754</f>
        <v>1.117</v>
      </c>
      <c r="S754" t="s">
        <v>8271</v>
      </c>
      <c r="T754" s="6" t="str">
        <f>LEFT(S:S,FIND("/",S:S)-1)</f>
        <v>theater</v>
      </c>
      <c r="U754" s="6" t="str">
        <f>RIGHT(S:S,FIND("/",S:S) - 2)</f>
        <v>/plays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44">
        <v>10000</v>
      </c>
      <c r="E755" s="44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42">
        <f>(((I755/60)/60)/24)+DATE(1970,1,1)</f>
        <v>42049.590173611112</v>
      </c>
      <c r="K755">
        <v>1421330991</v>
      </c>
      <c r="L755" s="42">
        <f>(((K755/60)/60)/24)+DATE(1970,1,1)</f>
        <v>42019.590173611112</v>
      </c>
      <c r="M755" t="b">
        <v>0</v>
      </c>
      <c r="N755">
        <v>26</v>
      </c>
      <c r="O755" s="7">
        <f>AVERAGE(N755,E755)</f>
        <v>6413</v>
      </c>
      <c r="P755" t="b">
        <v>1</v>
      </c>
      <c r="R755" s="56">
        <f>E755/D755</f>
        <v>1.28</v>
      </c>
      <c r="S755" t="s">
        <v>8274</v>
      </c>
      <c r="T755" s="6" t="str">
        <f>LEFT(S:S,FIND("/",S:S)-1)</f>
        <v>publishing</v>
      </c>
      <c r="U755" s="6" t="str">
        <f>RIGHT(S:S,FIND("/",S:S) - 2)</f>
        <v>onfiction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44">
        <v>2000</v>
      </c>
      <c r="E756" s="44">
        <v>2075</v>
      </c>
      <c r="F756" t="s">
        <v>8219</v>
      </c>
      <c r="G756" t="s">
        <v>8224</v>
      </c>
      <c r="H756" t="s">
        <v>8246</v>
      </c>
      <c r="I756">
        <v>1357408721</v>
      </c>
      <c r="J756" s="42">
        <f>(((I756/60)/60)/24)+DATE(1970,1,1)</f>
        <v>41279.749085648145</v>
      </c>
      <c r="K756">
        <v>1354816721</v>
      </c>
      <c r="L756" s="42">
        <f>(((K756/60)/60)/24)+DATE(1970,1,1)</f>
        <v>41249.749085648145</v>
      </c>
      <c r="M756" t="b">
        <v>0</v>
      </c>
      <c r="N756">
        <v>49</v>
      </c>
      <c r="O756" s="7">
        <f>AVERAGE(N756,E756)</f>
        <v>1062</v>
      </c>
      <c r="P756" t="b">
        <v>1</v>
      </c>
      <c r="R756" s="56">
        <f>E756/D756</f>
        <v>1.0375000000000001</v>
      </c>
      <c r="S756" t="s">
        <v>8288</v>
      </c>
      <c r="T756" s="6" t="str">
        <f>LEFT(S:S,FIND("/",S:S)-1)</f>
        <v>publishing</v>
      </c>
      <c r="U756" s="6" t="str">
        <f>RIGHT(S:S,FIND("/",S:S) - 2)</f>
        <v xml:space="preserve"> podcasts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44">
        <v>2500</v>
      </c>
      <c r="E757" s="44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42">
        <f>(((I757/60)/60)/24)+DATE(1970,1,1)</f>
        <v>41414.02847222222</v>
      </c>
      <c r="K757">
        <v>1366381877</v>
      </c>
      <c r="L757" s="42">
        <f>(((K757/60)/60)/24)+DATE(1970,1,1)</f>
        <v>41383.605057870373</v>
      </c>
      <c r="M757" t="b">
        <v>0</v>
      </c>
      <c r="N757">
        <v>68</v>
      </c>
      <c r="O757" s="7">
        <f>AVERAGE(N757,E757)</f>
        <v>1307.845</v>
      </c>
      <c r="P757" t="b">
        <v>1</v>
      </c>
      <c r="R757" s="56">
        <f>E757/D757</f>
        <v>1.0190760000000001</v>
      </c>
      <c r="S757" t="s">
        <v>8303</v>
      </c>
      <c r="T757" s="6" t="str">
        <f>LEFT(S:S,FIND("/",S:S)-1)</f>
        <v>theater</v>
      </c>
      <c r="U757" s="6" t="str">
        <f>RIGHT(S:S,FIND("/",S:S) - 2)</f>
        <v>spaces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44">
        <v>700</v>
      </c>
      <c r="E758" s="44">
        <v>824</v>
      </c>
      <c r="F758" t="s">
        <v>8219</v>
      </c>
      <c r="G758" t="s">
        <v>8224</v>
      </c>
      <c r="H758" t="s">
        <v>8246</v>
      </c>
      <c r="I758">
        <v>1303147459</v>
      </c>
      <c r="J758" s="42">
        <f>(((I758/60)/60)/24)+DATE(1970,1,1)</f>
        <v>40651.725219907406</v>
      </c>
      <c r="K758">
        <v>1297880659</v>
      </c>
      <c r="L758" s="42">
        <f>(((K758/60)/60)/24)+DATE(1970,1,1)</f>
        <v>40590.766886574071</v>
      </c>
      <c r="M758" t="b">
        <v>0</v>
      </c>
      <c r="N758">
        <v>22</v>
      </c>
      <c r="O758" s="7">
        <f>AVERAGE(N758,E758)</f>
        <v>423</v>
      </c>
      <c r="P758" t="b">
        <v>1</v>
      </c>
      <c r="R758" s="56">
        <f>E758/D758</f>
        <v>1.177142857142857</v>
      </c>
      <c r="S758" t="s">
        <v>8299</v>
      </c>
      <c r="T758" s="6" t="str">
        <f>LEFT(S:S,FIND("/",S:S)-1)</f>
        <v>food</v>
      </c>
      <c r="U758" s="6" t="str">
        <f>RIGHT(S:S,FIND("/",S:S) - 2)</f>
        <v>nts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44">
        <v>250</v>
      </c>
      <c r="E759" s="44">
        <v>595</v>
      </c>
      <c r="F759" t="s">
        <v>8219</v>
      </c>
      <c r="G759" t="s">
        <v>8224</v>
      </c>
      <c r="H759" t="s">
        <v>8246</v>
      </c>
      <c r="I759">
        <v>1354756714</v>
      </c>
      <c r="J759" s="42">
        <f>(((I759/60)/60)/24)+DATE(1970,1,1)</f>
        <v>41249.054560185185</v>
      </c>
      <c r="K759">
        <v>1353547114</v>
      </c>
      <c r="L759" s="42">
        <f>(((K759/60)/60)/24)+DATE(1970,1,1)</f>
        <v>41235.054560185185</v>
      </c>
      <c r="M759" t="b">
        <v>0</v>
      </c>
      <c r="N759">
        <v>18</v>
      </c>
      <c r="O759" s="7">
        <f>AVERAGE(N759,E759)</f>
        <v>306.5</v>
      </c>
      <c r="P759" t="b">
        <v>1</v>
      </c>
      <c r="R759" s="56">
        <f>E759/D759</f>
        <v>2.38</v>
      </c>
      <c r="S759" t="s">
        <v>8292</v>
      </c>
      <c r="T759" s="6" t="str">
        <f>LEFT(S:S,FIND("/",S:S)-1)</f>
        <v>music</v>
      </c>
      <c r="U759" s="6" t="str">
        <f>RIGHT(S:S,FIND("/",S:S) - 2)</f>
        <v>/pop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44">
        <v>2500</v>
      </c>
      <c r="E760" s="44">
        <v>2550</v>
      </c>
      <c r="F760" t="s">
        <v>8219</v>
      </c>
      <c r="G760" t="s">
        <v>8224</v>
      </c>
      <c r="H760" t="s">
        <v>8246</v>
      </c>
      <c r="I760">
        <v>1286568268</v>
      </c>
      <c r="J760" s="42">
        <f>(((I760/60)/60)/24)+DATE(1970,1,1)</f>
        <v>40459.836435185185</v>
      </c>
      <c r="K760">
        <v>1283976268</v>
      </c>
      <c r="L760" s="42">
        <f>(((K760/60)/60)/24)+DATE(1970,1,1)</f>
        <v>40429.836435185185</v>
      </c>
      <c r="M760" t="b">
        <v>0</v>
      </c>
      <c r="N760">
        <v>19</v>
      </c>
      <c r="O760" s="7">
        <f>AVERAGE(N760,E760)</f>
        <v>1284.5</v>
      </c>
      <c r="P760" t="b">
        <v>1</v>
      </c>
      <c r="R760" s="56">
        <f>E760/D760</f>
        <v>1.02</v>
      </c>
      <c r="S760" t="s">
        <v>8271</v>
      </c>
      <c r="T760" s="6" t="str">
        <f>LEFT(S:S,FIND("/",S:S)-1)</f>
        <v>theater</v>
      </c>
      <c r="U760" s="6" t="str">
        <f>RIGHT(S:S,FIND("/",S:S) - 2)</f>
        <v>/plays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44">
        <v>5000</v>
      </c>
      <c r="E761" s="44">
        <v>5096</v>
      </c>
      <c r="F761" t="s">
        <v>8219</v>
      </c>
      <c r="G761" t="s">
        <v>8225</v>
      </c>
      <c r="H761" t="s">
        <v>8247</v>
      </c>
      <c r="I761">
        <v>1404892539</v>
      </c>
      <c r="J761" s="42">
        <f>(((I761/60)/60)/24)+DATE(1970,1,1)</f>
        <v>41829.330312500002</v>
      </c>
      <c r="K761">
        <v>1401436539</v>
      </c>
      <c r="L761" s="42">
        <f>(((K761/60)/60)/24)+DATE(1970,1,1)</f>
        <v>41789.330312500002</v>
      </c>
      <c r="M761" t="b">
        <v>0</v>
      </c>
      <c r="N761">
        <v>99</v>
      </c>
      <c r="O761" s="7">
        <f>AVERAGE(N761,E761)</f>
        <v>2597.5</v>
      </c>
      <c r="P761" t="b">
        <v>1</v>
      </c>
      <c r="R761" s="56">
        <f>E761/D761</f>
        <v>1.0192000000000001</v>
      </c>
      <c r="S761" t="s">
        <v>8271</v>
      </c>
      <c r="T761" s="6" t="str">
        <f>LEFT(S:S,FIND("/",S:S)-1)</f>
        <v>theater</v>
      </c>
      <c r="U761" s="6" t="str">
        <f>RIGHT(S:S,FIND("/",S:S) - 2)</f>
        <v>/plays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44">
        <v>2200</v>
      </c>
      <c r="E762" s="44">
        <v>0</v>
      </c>
      <c r="F762" t="s">
        <v>8221</v>
      </c>
      <c r="G762" t="s">
        <v>8224</v>
      </c>
      <c r="H762" t="s">
        <v>8246</v>
      </c>
      <c r="I762">
        <v>1480188013</v>
      </c>
      <c r="J762" s="42">
        <f>(((I762/60)/60)/24)+DATE(1970,1,1)</f>
        <v>42700.805706018517</v>
      </c>
      <c r="K762">
        <v>1477592413</v>
      </c>
      <c r="L762" s="42">
        <f>(((K762/60)/60)/24)+DATE(1970,1,1)</f>
        <v>42670.764039351852</v>
      </c>
      <c r="M762" t="b">
        <v>0</v>
      </c>
      <c r="N762">
        <v>0</v>
      </c>
      <c r="O762" s="7">
        <f>AVERAGE(N762,E762)</f>
        <v>0</v>
      </c>
      <c r="P762" t="b">
        <v>0</v>
      </c>
      <c r="R762" s="56">
        <f>E762/D762</f>
        <v>0</v>
      </c>
      <c r="S762" t="s">
        <v>8271</v>
      </c>
      <c r="T762" s="6" t="str">
        <f>LEFT(S:S,FIND("/",S:S)-1)</f>
        <v>theater</v>
      </c>
      <c r="U762" s="6" t="str">
        <f>RIGHT(S:S,FIND("/",S:S) - 2)</f>
        <v>/plays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44">
        <v>5000</v>
      </c>
      <c r="E763" s="44">
        <v>235</v>
      </c>
      <c r="F763" t="s">
        <v>8221</v>
      </c>
      <c r="G763" t="s">
        <v>8224</v>
      </c>
      <c r="H763" t="s">
        <v>8246</v>
      </c>
      <c r="I763">
        <v>1391364126</v>
      </c>
      <c r="J763" s="42">
        <f>(((I763/60)/60)/24)+DATE(1970,1,1)</f>
        <v>41672.751458333332</v>
      </c>
      <c r="K763">
        <v>1388772126</v>
      </c>
      <c r="L763" s="42">
        <f>(((K763/60)/60)/24)+DATE(1970,1,1)</f>
        <v>41642.751458333332</v>
      </c>
      <c r="M763" t="b">
        <v>0</v>
      </c>
      <c r="N763">
        <v>6</v>
      </c>
      <c r="O763" s="7">
        <f>AVERAGE(N763,E763)</f>
        <v>120.5</v>
      </c>
      <c r="P763" t="b">
        <v>0</v>
      </c>
      <c r="R763" s="56">
        <f>E763/D763</f>
        <v>4.7E-2</v>
      </c>
      <c r="S763" t="s">
        <v>8271</v>
      </c>
      <c r="T763" s="6" t="str">
        <f>LEFT(S:S,FIND("/",S:S)-1)</f>
        <v>theater</v>
      </c>
      <c r="U763" s="6" t="str">
        <f>RIGHT(S:S,FIND("/",S:S) - 2)</f>
        <v>/plays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44">
        <v>3500</v>
      </c>
      <c r="E764" s="44">
        <v>0</v>
      </c>
      <c r="F764" t="s">
        <v>8221</v>
      </c>
      <c r="G764" t="s">
        <v>8238</v>
      </c>
      <c r="H764" t="s">
        <v>8256</v>
      </c>
      <c r="I764">
        <v>1480831200</v>
      </c>
      <c r="J764" s="42">
        <f>(((I764/60)/60)/24)+DATE(1970,1,1)</f>
        <v>42708.25</v>
      </c>
      <c r="K764">
        <v>1479328570</v>
      </c>
      <c r="L764" s="42">
        <f>(((K764/60)/60)/24)+DATE(1970,1,1)</f>
        <v>42690.858449074076</v>
      </c>
      <c r="M764" t="b">
        <v>0</v>
      </c>
      <c r="N764">
        <v>0</v>
      </c>
      <c r="O764" s="7">
        <f>AVERAGE(N764,E764)</f>
        <v>0</v>
      </c>
      <c r="P764" t="b">
        <v>0</v>
      </c>
      <c r="R764" s="56">
        <f>E764/D764</f>
        <v>0</v>
      </c>
      <c r="S764" t="s">
        <v>8295</v>
      </c>
      <c r="T764" s="6" t="str">
        <f>LEFT(S:S,FIND("/",S:S)-1)</f>
        <v>technology</v>
      </c>
      <c r="U764" s="6" t="str">
        <f>RIGHT(S:S,FIND("/",S:S) - 2)</f>
        <v>/hardware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44">
        <v>4290</v>
      </c>
      <c r="E765" s="44">
        <v>5</v>
      </c>
      <c r="F765" t="s">
        <v>8221</v>
      </c>
      <c r="G765" t="s">
        <v>8225</v>
      </c>
      <c r="H765" t="s">
        <v>8247</v>
      </c>
      <c r="I765">
        <v>1376563408</v>
      </c>
      <c r="J765" s="42">
        <f>(((I765/60)/60)/24)+DATE(1970,1,1)</f>
        <v>41501.446851851848</v>
      </c>
      <c r="K765">
        <v>1373971408</v>
      </c>
      <c r="L765" s="42">
        <f>(((K765/60)/60)/24)+DATE(1970,1,1)</f>
        <v>41471.446851851848</v>
      </c>
      <c r="M765" t="b">
        <v>0</v>
      </c>
      <c r="N765">
        <v>1</v>
      </c>
      <c r="O765" s="7">
        <f>AVERAGE(N765,E765)</f>
        <v>3</v>
      </c>
      <c r="P765" t="b">
        <v>0</v>
      </c>
      <c r="R765" s="56">
        <f>E765/D765</f>
        <v>1.1655011655011655E-3</v>
      </c>
      <c r="S765" t="s">
        <v>8276</v>
      </c>
      <c r="T765" s="6" t="str">
        <f>LEFT(S:S,FIND("/",S:S)-1)</f>
        <v>music</v>
      </c>
      <c r="U765" s="6" t="str">
        <f>RIGHT(S:S,FIND("/",S:S) - 2)</f>
        <v>rock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44">
        <v>5000</v>
      </c>
      <c r="E766" s="44">
        <v>0</v>
      </c>
      <c r="F766" t="s">
        <v>8221</v>
      </c>
      <c r="G766" t="s">
        <v>8224</v>
      </c>
      <c r="H766" t="s">
        <v>8246</v>
      </c>
      <c r="I766">
        <v>1441858161</v>
      </c>
      <c r="J766" s="42">
        <f>(((I766/60)/60)/24)+DATE(1970,1,1)</f>
        <v>42257.173159722224</v>
      </c>
      <c r="K766">
        <v>1439266161</v>
      </c>
      <c r="L766" s="42">
        <f>(((K766/60)/60)/24)+DATE(1970,1,1)</f>
        <v>42227.173159722224</v>
      </c>
      <c r="M766" t="b">
        <v>0</v>
      </c>
      <c r="N766">
        <v>0</v>
      </c>
      <c r="O766" s="7">
        <f>AVERAGE(N766,E766)</f>
        <v>0</v>
      </c>
      <c r="P766" t="b">
        <v>0</v>
      </c>
      <c r="R766" s="56">
        <f>E766/D766</f>
        <v>0</v>
      </c>
      <c r="S766" t="s">
        <v>8304</v>
      </c>
      <c r="T766" s="6" t="str">
        <f>LEFT(S:S,FIND("/",S:S)-1)</f>
        <v>publishing</v>
      </c>
      <c r="U766" s="6" t="str">
        <f>RIGHT(S:S,FIND("/",S:S) - 2)</f>
        <v>n's books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44">
        <v>7000</v>
      </c>
      <c r="E767" s="44">
        <v>2521</v>
      </c>
      <c r="F767" t="s">
        <v>8221</v>
      </c>
      <c r="G767" t="s">
        <v>8224</v>
      </c>
      <c r="H767" t="s">
        <v>8246</v>
      </c>
      <c r="I767">
        <v>1413723684</v>
      </c>
      <c r="J767" s="42">
        <f>(((I767/60)/60)/24)+DATE(1970,1,1)</f>
        <v>41931.542638888888</v>
      </c>
      <c r="K767">
        <v>1411131684</v>
      </c>
      <c r="L767" s="42">
        <f>(((K767/60)/60)/24)+DATE(1970,1,1)</f>
        <v>41901.542638888888</v>
      </c>
      <c r="M767" t="b">
        <v>0</v>
      </c>
      <c r="N767">
        <v>44</v>
      </c>
      <c r="O767" s="7">
        <f>AVERAGE(N767,E767)</f>
        <v>1282.5</v>
      </c>
      <c r="P767" t="b">
        <v>0</v>
      </c>
      <c r="R767" s="56">
        <f>E767/D767</f>
        <v>0.36014285714285715</v>
      </c>
      <c r="S767" t="s">
        <v>8271</v>
      </c>
      <c r="T767" s="6" t="str">
        <f>LEFT(S:S,FIND("/",S:S)-1)</f>
        <v>theater</v>
      </c>
      <c r="U767" s="6" t="str">
        <f>RIGHT(S:S,FIND("/",S:S) - 2)</f>
        <v>/plays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44">
        <v>4000</v>
      </c>
      <c r="E768" s="44">
        <v>0</v>
      </c>
      <c r="F768" t="s">
        <v>8221</v>
      </c>
      <c r="G768" t="s">
        <v>8229</v>
      </c>
      <c r="H768" t="s">
        <v>8251</v>
      </c>
      <c r="I768">
        <v>1424112483</v>
      </c>
      <c r="J768" s="42">
        <f>(((I768/60)/60)/24)+DATE(1970,1,1)</f>
        <v>42051.783368055556</v>
      </c>
      <c r="K768">
        <v>1421520483</v>
      </c>
      <c r="L768" s="42">
        <f>(((K768/60)/60)/24)+DATE(1970,1,1)</f>
        <v>42021.783368055556</v>
      </c>
      <c r="M768" t="b">
        <v>0</v>
      </c>
      <c r="N768">
        <v>0</v>
      </c>
      <c r="O768" s="7">
        <f>AVERAGE(N768,E768)</f>
        <v>0</v>
      </c>
      <c r="P768" t="b">
        <v>0</v>
      </c>
      <c r="R768" s="56">
        <f>E768/D768</f>
        <v>0</v>
      </c>
      <c r="S768" t="s">
        <v>8276</v>
      </c>
      <c r="T768" s="6" t="str">
        <f>LEFT(S:S,FIND("/",S:S)-1)</f>
        <v>music</v>
      </c>
      <c r="U768" s="6" t="str">
        <f>RIGHT(S:S,FIND("/",S:S) - 2)</f>
        <v>rock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44">
        <v>5000</v>
      </c>
      <c r="E769" s="44">
        <v>177</v>
      </c>
      <c r="F769" t="s">
        <v>8221</v>
      </c>
      <c r="G769" t="s">
        <v>8224</v>
      </c>
      <c r="H769" t="s">
        <v>8246</v>
      </c>
      <c r="I769">
        <v>1432178810</v>
      </c>
      <c r="J769" s="42">
        <f>(((I769/60)/60)/24)+DATE(1970,1,1)</f>
        <v>42145.143634259264</v>
      </c>
      <c r="K769">
        <v>1429586810</v>
      </c>
      <c r="L769" s="42">
        <f>(((K769/60)/60)/24)+DATE(1970,1,1)</f>
        <v>42115.143634259264</v>
      </c>
      <c r="M769" t="b">
        <v>0</v>
      </c>
      <c r="N769">
        <v>3</v>
      </c>
      <c r="O769" s="7">
        <f>AVERAGE(N769,E769)</f>
        <v>90</v>
      </c>
      <c r="P769" t="b">
        <v>0</v>
      </c>
      <c r="R769" s="56">
        <f>E769/D769</f>
        <v>3.5400000000000001E-2</v>
      </c>
      <c r="S769" t="s">
        <v>8278</v>
      </c>
      <c r="T769" s="6" t="str">
        <f>LEFT(S:S,FIND("/",S:S)-1)</f>
        <v>music</v>
      </c>
      <c r="U769" s="6" t="str">
        <f>RIGHT(S:S,FIND("/",S:S) - 2)</f>
        <v>jazz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44">
        <v>2500</v>
      </c>
      <c r="E770" s="44">
        <v>0</v>
      </c>
      <c r="F770" t="s">
        <v>8221</v>
      </c>
      <c r="G770" t="s">
        <v>8224</v>
      </c>
      <c r="H770" t="s">
        <v>8246</v>
      </c>
      <c r="I770">
        <v>1387169890</v>
      </c>
      <c r="J770" s="42">
        <f>(((I770/60)/60)/24)+DATE(1970,1,1)</f>
        <v>41624.207060185188</v>
      </c>
      <c r="K770">
        <v>1384577890</v>
      </c>
      <c r="L770" s="42">
        <f>(((K770/60)/60)/24)+DATE(1970,1,1)</f>
        <v>41594.207060185188</v>
      </c>
      <c r="M770" t="b">
        <v>0</v>
      </c>
      <c r="N770">
        <v>0</v>
      </c>
      <c r="O770" s="7">
        <f>AVERAGE(N770,E770)</f>
        <v>0</v>
      </c>
      <c r="P770" t="b">
        <v>0</v>
      </c>
      <c r="R770" s="56">
        <f>E770/D770</f>
        <v>0</v>
      </c>
      <c r="S770" t="s">
        <v>8282</v>
      </c>
      <c r="T770" s="6" t="str">
        <f>LEFT(S:S,FIND("/",S:S)-1)</f>
        <v>games</v>
      </c>
      <c r="U770" s="6" t="str">
        <f>RIGHT(S:S,FIND("/",S:S) - 2)</f>
        <v>ames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44">
        <v>4000</v>
      </c>
      <c r="E771" s="44">
        <v>1656</v>
      </c>
      <c r="F771" t="s">
        <v>8221</v>
      </c>
      <c r="G771" t="s">
        <v>8224</v>
      </c>
      <c r="H771" t="s">
        <v>8246</v>
      </c>
      <c r="I771">
        <v>1388102094</v>
      </c>
      <c r="J771" s="42">
        <f>(((I771/60)/60)/24)+DATE(1970,1,1)</f>
        <v>41634.996458333335</v>
      </c>
      <c r="K771">
        <v>1385510094</v>
      </c>
      <c r="L771" s="42">
        <f>(((K771/60)/60)/24)+DATE(1970,1,1)</f>
        <v>41604.996458333335</v>
      </c>
      <c r="M771" t="b">
        <v>0</v>
      </c>
      <c r="N771">
        <v>52</v>
      </c>
      <c r="O771" s="7">
        <f>AVERAGE(N771,E771)</f>
        <v>854</v>
      </c>
      <c r="P771" t="b">
        <v>0</v>
      </c>
      <c r="R771" s="56">
        <f>E771/D771</f>
        <v>0.41399999999999998</v>
      </c>
      <c r="S771" t="s">
        <v>8269</v>
      </c>
      <c r="T771" s="6" t="str">
        <f>LEFT(S:S,FIND("/",S:S)-1)</f>
        <v>film &amp; video</v>
      </c>
      <c r="U771" s="6" t="str">
        <f>RIGHT(S:S,FIND("/",S:S) - 2)</f>
        <v>documentary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44">
        <v>17500</v>
      </c>
      <c r="E772" s="44">
        <v>0</v>
      </c>
      <c r="F772" t="s">
        <v>8221</v>
      </c>
      <c r="G772" t="s">
        <v>8224</v>
      </c>
      <c r="H772" t="s">
        <v>8246</v>
      </c>
      <c r="I772">
        <v>1361750369</v>
      </c>
      <c r="J772" s="42">
        <f>(((I772/60)/60)/24)+DATE(1970,1,1)</f>
        <v>41329.999641203707</v>
      </c>
      <c r="K772">
        <v>1358294369</v>
      </c>
      <c r="L772" s="42">
        <f>(((K772/60)/60)/24)+DATE(1970,1,1)</f>
        <v>41289.999641203707</v>
      </c>
      <c r="M772" t="b">
        <v>0</v>
      </c>
      <c r="N772">
        <v>0</v>
      </c>
      <c r="O772" s="7">
        <f>AVERAGE(N772,E772)</f>
        <v>0</v>
      </c>
      <c r="P772" t="b">
        <v>0</v>
      </c>
      <c r="R772" s="56">
        <f>E772/D772</f>
        <v>0</v>
      </c>
      <c r="S772" t="s">
        <v>8282</v>
      </c>
      <c r="T772" s="6" t="str">
        <f>LEFT(S:S,FIND("/",S:S)-1)</f>
        <v>games</v>
      </c>
      <c r="U772" s="6" t="str">
        <f>RIGHT(S:S,FIND("/",S:S) - 2)</f>
        <v>ames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44">
        <v>38000</v>
      </c>
      <c r="E773" s="44">
        <v>10</v>
      </c>
      <c r="F773" t="s">
        <v>8221</v>
      </c>
      <c r="G773" t="s">
        <v>8224</v>
      </c>
      <c r="H773" t="s">
        <v>8246</v>
      </c>
      <c r="I773">
        <v>1454183202</v>
      </c>
      <c r="J773" s="42">
        <f>(((I773/60)/60)/24)+DATE(1970,1,1)</f>
        <v>42399.824097222227</v>
      </c>
      <c r="K773">
        <v>1449863202</v>
      </c>
      <c r="L773" s="42">
        <f>(((K773/60)/60)/24)+DATE(1970,1,1)</f>
        <v>42349.824097222227</v>
      </c>
      <c r="M773" t="b">
        <v>0</v>
      </c>
      <c r="N773">
        <v>1</v>
      </c>
      <c r="O773" s="7">
        <f>AVERAGE(N773,E773)</f>
        <v>5.5</v>
      </c>
      <c r="P773" t="b">
        <v>0</v>
      </c>
      <c r="R773" s="56">
        <f>E773/D773</f>
        <v>2.631578947368421E-4</v>
      </c>
      <c r="S773" t="s">
        <v>8271</v>
      </c>
      <c r="T773" s="6" t="str">
        <f>LEFT(S:S,FIND("/",S:S)-1)</f>
        <v>theater</v>
      </c>
      <c r="U773" s="6" t="str">
        <f>RIGHT(S:S,FIND("/",S:S) - 2)</f>
        <v>/plays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44">
        <v>1500</v>
      </c>
      <c r="E774" s="44">
        <v>50</v>
      </c>
      <c r="F774" t="s">
        <v>8221</v>
      </c>
      <c r="G774" t="s">
        <v>8224</v>
      </c>
      <c r="H774" t="s">
        <v>8246</v>
      </c>
      <c r="I774">
        <v>1257047940</v>
      </c>
      <c r="J774" s="42">
        <f>(((I774/60)/60)/24)+DATE(1970,1,1)</f>
        <v>40118.165972222225</v>
      </c>
      <c r="K774">
        <v>1252718519</v>
      </c>
      <c r="L774" s="42">
        <f>(((K774/60)/60)/24)+DATE(1970,1,1)</f>
        <v>40068.056932870371</v>
      </c>
      <c r="M774" t="b">
        <v>0</v>
      </c>
      <c r="N774">
        <v>1</v>
      </c>
      <c r="O774" s="7">
        <f>AVERAGE(N774,E774)</f>
        <v>25.5</v>
      </c>
      <c r="P774" t="b">
        <v>0</v>
      </c>
      <c r="R774" s="56">
        <f>E774/D774</f>
        <v>3.3333333333333333E-2</v>
      </c>
      <c r="S774" t="s">
        <v>8273</v>
      </c>
      <c r="T774" s="6" t="str">
        <f>LEFT(S:S,FIND("/",S:S)-1)</f>
        <v>technology</v>
      </c>
      <c r="U774" s="6" t="str">
        <f>RIGHT(S:S,FIND("/",S:S) - 2)</f>
        <v>wearables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44">
        <v>3759</v>
      </c>
      <c r="E775" s="44">
        <v>32</v>
      </c>
      <c r="F775" t="s">
        <v>8221</v>
      </c>
      <c r="G775" t="s">
        <v>8225</v>
      </c>
      <c r="H775" t="s">
        <v>8247</v>
      </c>
      <c r="I775">
        <v>1431298860</v>
      </c>
      <c r="J775" s="42">
        <f>(((I775/60)/60)/24)+DATE(1970,1,1)</f>
        <v>42134.959027777775</v>
      </c>
      <c r="K775">
        <v>1428341985</v>
      </c>
      <c r="L775" s="42">
        <f>(((K775/60)/60)/24)+DATE(1970,1,1)</f>
        <v>42100.735937499994</v>
      </c>
      <c r="M775" t="b">
        <v>0</v>
      </c>
      <c r="N775">
        <v>2</v>
      </c>
      <c r="O775" s="7">
        <f>AVERAGE(N775,E775)</f>
        <v>17</v>
      </c>
      <c r="P775" t="b">
        <v>0</v>
      </c>
      <c r="R775" s="56">
        <f>E775/D775</f>
        <v>8.5129023676509714E-3</v>
      </c>
      <c r="S775" t="s">
        <v>8272</v>
      </c>
      <c r="T775" s="6" t="str">
        <f>LEFT(S:S,FIND("/",S:S)-1)</f>
        <v>technology</v>
      </c>
      <c r="U775" s="6" t="str">
        <f>RIGHT(S:S,FIND("/",S:S) - 2)</f>
        <v>ology/web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44">
        <v>500</v>
      </c>
      <c r="E776" s="44">
        <v>351</v>
      </c>
      <c r="F776" t="s">
        <v>8221</v>
      </c>
      <c r="G776" t="s">
        <v>8224</v>
      </c>
      <c r="H776" t="s">
        <v>8246</v>
      </c>
      <c r="I776">
        <v>1393181018</v>
      </c>
      <c r="J776" s="42">
        <f>(((I776/60)/60)/24)+DATE(1970,1,1)</f>
        <v>41693.780300925922</v>
      </c>
      <c r="K776">
        <v>1390589018</v>
      </c>
      <c r="L776" s="42">
        <f>(((K776/60)/60)/24)+DATE(1970,1,1)</f>
        <v>41663.780300925922</v>
      </c>
      <c r="M776" t="b">
        <v>0</v>
      </c>
      <c r="N776">
        <v>9</v>
      </c>
      <c r="O776" s="7">
        <f>AVERAGE(N776,E776)</f>
        <v>180</v>
      </c>
      <c r="P776" t="b">
        <v>0</v>
      </c>
      <c r="R776" s="56">
        <f>E776/D776</f>
        <v>0.70199999999999996</v>
      </c>
      <c r="S776" t="s">
        <v>8283</v>
      </c>
      <c r="T776" s="6" t="str">
        <f>LEFT(S:S,FIND("/",S:S)-1)</f>
        <v>games</v>
      </c>
      <c r="U776" s="6" t="str">
        <f>RIGHT(S:S,FIND("/",S:S) - 2)</f>
        <v>ames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44">
        <v>10000</v>
      </c>
      <c r="E777" s="44">
        <v>170</v>
      </c>
      <c r="F777" t="s">
        <v>8221</v>
      </c>
      <c r="G777" t="s">
        <v>8224</v>
      </c>
      <c r="H777" t="s">
        <v>8246</v>
      </c>
      <c r="I777">
        <v>1323998795</v>
      </c>
      <c r="J777" s="42">
        <f>(((I777/60)/60)/24)+DATE(1970,1,1)</f>
        <v>40893.060127314813</v>
      </c>
      <c r="K777">
        <v>1321406795</v>
      </c>
      <c r="L777" s="42">
        <f>(((K777/60)/60)/24)+DATE(1970,1,1)</f>
        <v>40863.060127314813</v>
      </c>
      <c r="M777" t="b">
        <v>0</v>
      </c>
      <c r="N777">
        <v>5</v>
      </c>
      <c r="O777" s="7">
        <f>AVERAGE(N777,E777)</f>
        <v>87.5</v>
      </c>
      <c r="P777" t="b">
        <v>0</v>
      </c>
      <c r="R777" s="56">
        <f>E777/D777</f>
        <v>1.7000000000000001E-2</v>
      </c>
      <c r="S777" t="s">
        <v>8272</v>
      </c>
      <c r="T777" s="6" t="str">
        <f>LEFT(S:S,FIND("/",S:S)-1)</f>
        <v>technology</v>
      </c>
      <c r="U777" s="6" t="str">
        <f>RIGHT(S:S,FIND("/",S:S) - 2)</f>
        <v>ology/web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44">
        <v>7000</v>
      </c>
      <c r="E778" s="44">
        <v>3598</v>
      </c>
      <c r="F778" t="s">
        <v>8221</v>
      </c>
      <c r="G778" t="s">
        <v>8224</v>
      </c>
      <c r="H778" t="s">
        <v>8246</v>
      </c>
      <c r="I778">
        <v>1444539600</v>
      </c>
      <c r="J778" s="42">
        <f>(((I778/60)/60)/24)+DATE(1970,1,1)</f>
        <v>42288.208333333328</v>
      </c>
      <c r="K778">
        <v>1441297645</v>
      </c>
      <c r="L778" s="42">
        <f>(((K778/60)/60)/24)+DATE(1970,1,1)</f>
        <v>42250.685706018514</v>
      </c>
      <c r="M778" t="b">
        <v>0</v>
      </c>
      <c r="N778">
        <v>57</v>
      </c>
      <c r="O778" s="7">
        <f>AVERAGE(N778,E778)</f>
        <v>1827.5</v>
      </c>
      <c r="P778" t="b">
        <v>0</v>
      </c>
      <c r="R778" s="56">
        <f>E778/D778</f>
        <v>0.51400000000000001</v>
      </c>
      <c r="S778" t="s">
        <v>8305</v>
      </c>
      <c r="T778" s="6" t="str">
        <f>LEFT(S:S,FIND("/",S:S)-1)</f>
        <v>theater</v>
      </c>
      <c r="U778" s="6" t="str">
        <f>RIGHT(S:S,FIND("/",S:S) - 2)</f>
        <v>usical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44">
        <v>3000</v>
      </c>
      <c r="E779" s="44">
        <v>21</v>
      </c>
      <c r="F779" t="s">
        <v>8221</v>
      </c>
      <c r="G779" t="s">
        <v>8224</v>
      </c>
      <c r="H779" t="s">
        <v>8246</v>
      </c>
      <c r="I779">
        <v>1375313577</v>
      </c>
      <c r="J779" s="42">
        <f>(((I779/60)/60)/24)+DATE(1970,1,1)</f>
        <v>41486.981215277774</v>
      </c>
      <c r="K779">
        <v>1372721577</v>
      </c>
      <c r="L779" s="42">
        <f>(((K779/60)/60)/24)+DATE(1970,1,1)</f>
        <v>41456.981215277774</v>
      </c>
      <c r="M779" t="b">
        <v>0</v>
      </c>
      <c r="N779">
        <v>3</v>
      </c>
      <c r="O779" s="7">
        <f>AVERAGE(N779,E779)</f>
        <v>12</v>
      </c>
      <c r="P779" t="b">
        <v>0</v>
      </c>
      <c r="R779" s="56">
        <f>E779/D779</f>
        <v>7.0000000000000001E-3</v>
      </c>
      <c r="S779" t="s">
        <v>8276</v>
      </c>
      <c r="T779" s="6" t="str">
        <f>LEFT(S:S,FIND("/",S:S)-1)</f>
        <v>music</v>
      </c>
      <c r="U779" s="6" t="str">
        <f>RIGHT(S:S,FIND("/",S:S) - 2)</f>
        <v>rock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44">
        <v>500</v>
      </c>
      <c r="E780" s="44">
        <v>2</v>
      </c>
      <c r="F780" t="s">
        <v>8221</v>
      </c>
      <c r="G780" t="s">
        <v>8224</v>
      </c>
      <c r="H780" t="s">
        <v>8246</v>
      </c>
      <c r="I780">
        <v>1398876680</v>
      </c>
      <c r="J780" s="42">
        <f>(((I780/60)/60)/24)+DATE(1970,1,1)</f>
        <v>41759.702314814815</v>
      </c>
      <c r="K780">
        <v>1396284680</v>
      </c>
      <c r="L780" s="42">
        <f>(((K780/60)/60)/24)+DATE(1970,1,1)</f>
        <v>41729.702314814815</v>
      </c>
      <c r="M780" t="b">
        <v>0</v>
      </c>
      <c r="N780">
        <v>1</v>
      </c>
      <c r="O780" s="7">
        <f>AVERAGE(N780,E780)</f>
        <v>1.5</v>
      </c>
      <c r="P780" t="b">
        <v>0</v>
      </c>
      <c r="R780" s="56">
        <f>E780/D780</f>
        <v>4.0000000000000001E-3</v>
      </c>
      <c r="S780" t="s">
        <v>8284</v>
      </c>
      <c r="T780" s="6" t="str">
        <f>LEFT(S:S,FIND("/",S:S)-1)</f>
        <v>food</v>
      </c>
      <c r="U780" s="6" t="str">
        <f>RIGHT(S:S,FIND("/",S:S) - 2)</f>
        <v>cks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44">
        <v>15000</v>
      </c>
      <c r="E781" s="44">
        <v>400</v>
      </c>
      <c r="F781" t="s">
        <v>8221</v>
      </c>
      <c r="G781" t="s">
        <v>8224</v>
      </c>
      <c r="H781" t="s">
        <v>8246</v>
      </c>
      <c r="I781">
        <v>1287115200</v>
      </c>
      <c r="J781" s="42">
        <f>(((I781/60)/60)/24)+DATE(1970,1,1)</f>
        <v>40466.166666666664</v>
      </c>
      <c r="K781">
        <v>1284567905</v>
      </c>
      <c r="L781" s="42">
        <f>(((K781/60)/60)/24)+DATE(1970,1,1)</f>
        <v>40436.68408564815</v>
      </c>
      <c r="M781" t="b">
        <v>0</v>
      </c>
      <c r="N781">
        <v>6</v>
      </c>
      <c r="O781" s="7">
        <f>AVERAGE(N781,E781)</f>
        <v>203</v>
      </c>
      <c r="P781" t="b">
        <v>0</v>
      </c>
      <c r="R781" s="56">
        <f>E781/D781</f>
        <v>2.6666666666666668E-2</v>
      </c>
      <c r="S781" t="s">
        <v>8279</v>
      </c>
      <c r="T781" s="6" t="str">
        <f>LEFT(S:S,FIND("/",S:S)-1)</f>
        <v>music</v>
      </c>
      <c r="U781" s="6" t="str">
        <f>RIGHT(S:S,FIND("/",S:S) - 2)</f>
        <v>rock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44">
        <v>1000</v>
      </c>
      <c r="E782" s="44">
        <v>1040</v>
      </c>
      <c r="F782" t="s">
        <v>8219</v>
      </c>
      <c r="G782" t="s">
        <v>8224</v>
      </c>
      <c r="H782" t="s">
        <v>8246</v>
      </c>
      <c r="I782">
        <v>1304439025</v>
      </c>
      <c r="J782" s="42">
        <f>(((I782/60)/60)/24)+DATE(1970,1,1)</f>
        <v>40666.673900462964</v>
      </c>
      <c r="K782">
        <v>1301847025</v>
      </c>
      <c r="L782" s="42">
        <f>(((K782/60)/60)/24)+DATE(1970,1,1)</f>
        <v>40636.673900462964</v>
      </c>
      <c r="M782" t="b">
        <v>0</v>
      </c>
      <c r="N782">
        <v>27</v>
      </c>
      <c r="O782" s="7">
        <f>AVERAGE(N782,E782)</f>
        <v>533.5</v>
      </c>
      <c r="P782" t="b">
        <v>1</v>
      </c>
      <c r="R782" s="56">
        <f>E782/D782</f>
        <v>1.04</v>
      </c>
      <c r="S782" t="s">
        <v>8282</v>
      </c>
      <c r="T782" s="6" t="str">
        <f>LEFT(S:S,FIND("/",S:S)-1)</f>
        <v>games</v>
      </c>
      <c r="U782" s="6" t="str">
        <f>RIGHT(S:S,FIND("/",S:S) - 2)</f>
        <v>ames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44">
        <v>800</v>
      </c>
      <c r="E783" s="44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42">
        <f>(((I783/60)/60)/24)+DATE(1970,1,1)</f>
        <v>41433.000856481485</v>
      </c>
      <c r="K783">
        <v>1368057674</v>
      </c>
      <c r="L783" s="42">
        <f>(((K783/60)/60)/24)+DATE(1970,1,1)</f>
        <v>41403.000856481485</v>
      </c>
      <c r="M783" t="b">
        <v>0</v>
      </c>
      <c r="N783">
        <v>25</v>
      </c>
      <c r="O783" s="7">
        <f>AVERAGE(N783,E783)</f>
        <v>545.11500000000001</v>
      </c>
      <c r="P783" t="b">
        <v>1</v>
      </c>
      <c r="R783" s="56">
        <f>E783/D783</f>
        <v>1.3315375</v>
      </c>
      <c r="S783" t="s">
        <v>8276</v>
      </c>
      <c r="T783" s="6" t="str">
        <f>LEFT(S:S,FIND("/",S:S)-1)</f>
        <v>music</v>
      </c>
      <c r="U783" s="6" t="str">
        <f>RIGHT(S:S,FIND("/",S:S) - 2)</f>
        <v>rock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44">
        <v>700</v>
      </c>
      <c r="E784" s="44">
        <v>700</v>
      </c>
      <c r="F784" t="s">
        <v>8219</v>
      </c>
      <c r="G784" t="s">
        <v>8224</v>
      </c>
      <c r="H784" t="s">
        <v>8246</v>
      </c>
      <c r="I784">
        <v>1345918302</v>
      </c>
      <c r="J784" s="42">
        <f>(((I784/60)/60)/24)+DATE(1970,1,1)</f>
        <v>41146.758125</v>
      </c>
      <c r="K784">
        <v>1343326302</v>
      </c>
      <c r="L784" s="42">
        <f>(((K784/60)/60)/24)+DATE(1970,1,1)</f>
        <v>41116.758125</v>
      </c>
      <c r="M784" t="b">
        <v>0</v>
      </c>
      <c r="N784">
        <v>14</v>
      </c>
      <c r="O784" s="7">
        <f>AVERAGE(N784,E784)</f>
        <v>357</v>
      </c>
      <c r="P784" t="b">
        <v>1</v>
      </c>
      <c r="R784" s="56">
        <f>E784/D784</f>
        <v>1</v>
      </c>
      <c r="S784" t="s">
        <v>8292</v>
      </c>
      <c r="T784" s="6" t="str">
        <f>LEFT(S:S,FIND("/",S:S)-1)</f>
        <v>music</v>
      </c>
      <c r="U784" s="6" t="str">
        <f>RIGHT(S:S,FIND("/",S:S) - 2)</f>
        <v>/pop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44">
        <v>1500</v>
      </c>
      <c r="E785" s="44">
        <v>2222</v>
      </c>
      <c r="F785" t="s">
        <v>8219</v>
      </c>
      <c r="G785" t="s">
        <v>8224</v>
      </c>
      <c r="H785" t="s">
        <v>8246</v>
      </c>
      <c r="I785">
        <v>1335564000</v>
      </c>
      <c r="J785" s="42">
        <f>(((I785/60)/60)/24)+DATE(1970,1,1)</f>
        <v>41026.916666666664</v>
      </c>
      <c r="K785">
        <v>1332182049</v>
      </c>
      <c r="L785" s="42">
        <f>(((K785/60)/60)/24)+DATE(1970,1,1)</f>
        <v>40987.773715277777</v>
      </c>
      <c r="M785" t="b">
        <v>0</v>
      </c>
      <c r="N785">
        <v>35</v>
      </c>
      <c r="O785" s="7">
        <f>AVERAGE(N785,E785)</f>
        <v>1128.5</v>
      </c>
      <c r="P785" t="b">
        <v>1</v>
      </c>
      <c r="R785" s="56">
        <f>E785/D785</f>
        <v>1.4813333333333334</v>
      </c>
      <c r="S785" t="s">
        <v>8295</v>
      </c>
      <c r="T785" s="6" t="str">
        <f>LEFT(S:S,FIND("/",S:S)-1)</f>
        <v>technology</v>
      </c>
      <c r="U785" s="6" t="str">
        <f>RIGHT(S:S,FIND("/",S:S) - 2)</f>
        <v>/hardware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44">
        <v>1000</v>
      </c>
      <c r="E786" s="44">
        <v>1025</v>
      </c>
      <c r="F786" t="s">
        <v>8219</v>
      </c>
      <c r="G786" t="s">
        <v>8224</v>
      </c>
      <c r="H786" t="s">
        <v>8246</v>
      </c>
      <c r="I786">
        <v>1395023719</v>
      </c>
      <c r="J786" s="42">
        <f>(((I786/60)/60)/24)+DATE(1970,1,1)</f>
        <v>41715.107858796298</v>
      </c>
      <c r="K786">
        <v>1391571319</v>
      </c>
      <c r="L786" s="42">
        <f>(((K786/60)/60)/24)+DATE(1970,1,1)</f>
        <v>41675.149525462963</v>
      </c>
      <c r="M786" t="b">
        <v>0</v>
      </c>
      <c r="N786">
        <v>10</v>
      </c>
      <c r="O786" s="7">
        <f>AVERAGE(N786,E786)</f>
        <v>517.5</v>
      </c>
      <c r="P786" t="b">
        <v>1</v>
      </c>
      <c r="R786" s="56">
        <f>E786/D786</f>
        <v>1.0249999999999999</v>
      </c>
      <c r="S786" t="s">
        <v>8273</v>
      </c>
      <c r="T786" s="6" t="str">
        <f>LEFT(S:S,FIND("/",S:S)-1)</f>
        <v>technology</v>
      </c>
      <c r="U786" s="6" t="str">
        <f>RIGHT(S:S,FIND("/",S:S) - 2)</f>
        <v>wearables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44">
        <v>500</v>
      </c>
      <c r="E787" s="44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42">
        <f>(((I787/60)/60)/24)+DATE(1970,1,1)</f>
        <v>41333.593923611108</v>
      </c>
      <c r="K787">
        <v>1359468915</v>
      </c>
      <c r="L787" s="42">
        <f>(((K787/60)/60)/24)+DATE(1970,1,1)</f>
        <v>41303.593923611108</v>
      </c>
      <c r="M787" t="b">
        <v>0</v>
      </c>
      <c r="N787">
        <v>29</v>
      </c>
      <c r="O787" s="7">
        <f>AVERAGE(N787,E787)</f>
        <v>466.07</v>
      </c>
      <c r="P787" t="b">
        <v>1</v>
      </c>
      <c r="R787" s="56">
        <f>E787/D787</f>
        <v>1.8062799999999999</v>
      </c>
      <c r="S787" t="s">
        <v>8285</v>
      </c>
      <c r="T787" s="6" t="str">
        <f>LEFT(S:S,FIND("/",S:S)-1)</f>
        <v>photography</v>
      </c>
      <c r="U787" s="6" t="str">
        <f>RIGHT(S:S,FIND("/",S:S) - 2)</f>
        <v>photobooks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44">
        <v>5000</v>
      </c>
      <c r="E788" s="44">
        <v>7140</v>
      </c>
      <c r="F788" t="s">
        <v>8219</v>
      </c>
      <c r="G788" t="s">
        <v>8224</v>
      </c>
      <c r="H788" t="s">
        <v>8246</v>
      </c>
      <c r="I788">
        <v>1336751220</v>
      </c>
      <c r="J788" s="42">
        <f>(((I788/60)/60)/24)+DATE(1970,1,1)</f>
        <v>41040.657638888886</v>
      </c>
      <c r="K788">
        <v>1331774434</v>
      </c>
      <c r="L788" s="42">
        <f>(((K788/60)/60)/24)+DATE(1970,1,1)</f>
        <v>40983.055949074071</v>
      </c>
      <c r="M788" t="b">
        <v>0</v>
      </c>
      <c r="N788">
        <v>44</v>
      </c>
      <c r="O788" s="7">
        <f>AVERAGE(N788,E788)</f>
        <v>3592</v>
      </c>
      <c r="P788" t="b">
        <v>1</v>
      </c>
      <c r="R788" s="56">
        <f>E788/D788</f>
        <v>1.4279999999999999</v>
      </c>
      <c r="S788" t="s">
        <v>8271</v>
      </c>
      <c r="T788" s="6" t="str">
        <f>LEFT(S:S,FIND("/",S:S)-1)</f>
        <v>theater</v>
      </c>
      <c r="U788" s="6" t="str">
        <f>RIGHT(S:S,FIND("/",S:S) - 2)</f>
        <v>/plays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44">
        <v>1200</v>
      </c>
      <c r="E789" s="44">
        <v>1370</v>
      </c>
      <c r="F789" t="s">
        <v>8219</v>
      </c>
      <c r="G789" t="s">
        <v>8224</v>
      </c>
      <c r="H789" t="s">
        <v>8246</v>
      </c>
      <c r="I789">
        <v>1383318226</v>
      </c>
      <c r="J789" s="42">
        <f>(((I789/60)/60)/24)+DATE(1970,1,1)</f>
        <v>41579.627615740741</v>
      </c>
      <c r="K789">
        <v>1380726226</v>
      </c>
      <c r="L789" s="42">
        <f>(((K789/60)/60)/24)+DATE(1970,1,1)</f>
        <v>41549.627615740741</v>
      </c>
      <c r="M789" t="b">
        <v>0</v>
      </c>
      <c r="N789">
        <v>17</v>
      </c>
      <c r="O789" s="7">
        <f>AVERAGE(N789,E789)</f>
        <v>693.5</v>
      </c>
      <c r="P789" t="b">
        <v>1</v>
      </c>
      <c r="R789" s="56">
        <f>E789/D789</f>
        <v>1.1416666666666666</v>
      </c>
      <c r="S789" t="s">
        <v>8270</v>
      </c>
      <c r="T789" s="6" t="str">
        <f>LEFT(S:S,FIND("/",S:S)-1)</f>
        <v>film &amp; video</v>
      </c>
      <c r="U789" s="6" t="str">
        <f>RIGHT(S:S,FIND("/",S:S) - 2)</f>
        <v>o/animation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44">
        <v>1000</v>
      </c>
      <c r="E790" s="44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42">
        <f>(((I790/60)/60)/24)+DATE(1970,1,1)</f>
        <v>41097.165972222225</v>
      </c>
      <c r="K790">
        <v>1338336588</v>
      </c>
      <c r="L790" s="42">
        <f>(((K790/60)/60)/24)+DATE(1970,1,1)</f>
        <v>41059.006805555553</v>
      </c>
      <c r="M790" t="b">
        <v>0</v>
      </c>
      <c r="N790">
        <v>34</v>
      </c>
      <c r="O790" s="7">
        <f>AVERAGE(N790,E790)</f>
        <v>1034.5250000000001</v>
      </c>
      <c r="P790" t="b">
        <v>1</v>
      </c>
      <c r="R790" s="56">
        <f>E790/D790</f>
        <v>2.03505</v>
      </c>
      <c r="S790" t="s">
        <v>8271</v>
      </c>
      <c r="T790" s="6" t="str">
        <f>LEFT(S:S,FIND("/",S:S)-1)</f>
        <v>theater</v>
      </c>
      <c r="U790" s="6" t="str">
        <f>RIGHT(S:S,FIND("/",S:S) - 2)</f>
        <v>/plays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44">
        <v>1700</v>
      </c>
      <c r="E791" s="44">
        <v>1860</v>
      </c>
      <c r="F791" t="s">
        <v>8219</v>
      </c>
      <c r="G791" t="s">
        <v>8224</v>
      </c>
      <c r="H791" t="s">
        <v>8246</v>
      </c>
      <c r="I791">
        <v>1358755140</v>
      </c>
      <c r="J791" s="42">
        <f>(((I791/60)/60)/24)+DATE(1970,1,1)</f>
        <v>41295.332638888889</v>
      </c>
      <c r="K791">
        <v>1357187280</v>
      </c>
      <c r="L791" s="42">
        <f>(((K791/60)/60)/24)+DATE(1970,1,1)</f>
        <v>41277.186111111114</v>
      </c>
      <c r="M791" t="b">
        <v>0</v>
      </c>
      <c r="N791">
        <v>14</v>
      </c>
      <c r="O791" s="7">
        <f>AVERAGE(N791,E791)</f>
        <v>937</v>
      </c>
      <c r="P791" t="b">
        <v>1</v>
      </c>
      <c r="R791" s="56">
        <f>E791/D791</f>
        <v>1.0941176470588236</v>
      </c>
      <c r="S791" t="s">
        <v>8276</v>
      </c>
      <c r="T791" s="6" t="str">
        <f>LEFT(S:S,FIND("/",S:S)-1)</f>
        <v>music</v>
      </c>
      <c r="U791" s="6" t="str">
        <f>RIGHT(S:S,FIND("/",S:S) - 2)</f>
        <v>rock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44">
        <v>10000</v>
      </c>
      <c r="E792" s="4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42">
        <f>(((I792/60)/60)/24)+DATE(1970,1,1)</f>
        <v>41306.047905092593</v>
      </c>
      <c r="K792">
        <v>1357088939</v>
      </c>
      <c r="L792" s="42">
        <f>(((K792/60)/60)/24)+DATE(1970,1,1)</f>
        <v>41276.047905092593</v>
      </c>
      <c r="M792" t="b">
        <v>0</v>
      </c>
      <c r="N792">
        <v>156</v>
      </c>
      <c r="O792" s="7">
        <f>AVERAGE(N792,E792)</f>
        <v>7296.73</v>
      </c>
      <c r="P792" t="b">
        <v>1</v>
      </c>
      <c r="R792" s="56">
        <f>E792/D792</f>
        <v>1.443746</v>
      </c>
      <c r="S792" t="s">
        <v>8271</v>
      </c>
      <c r="T792" s="6" t="str">
        <f>LEFT(S:S,FIND("/",S:S)-1)</f>
        <v>theater</v>
      </c>
      <c r="U792" s="6" t="str">
        <f>RIGHT(S:S,FIND("/",S:S) - 2)</f>
        <v>/plays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44">
        <v>7500</v>
      </c>
      <c r="E793" s="44">
        <v>7790</v>
      </c>
      <c r="F793" t="s">
        <v>8219</v>
      </c>
      <c r="G793" t="s">
        <v>8224</v>
      </c>
      <c r="H793" t="s">
        <v>8246</v>
      </c>
      <c r="I793">
        <v>1384322340</v>
      </c>
      <c r="J793" s="42">
        <f>(((I793/60)/60)/24)+DATE(1970,1,1)</f>
        <v>41591.249305555553</v>
      </c>
      <c r="K793">
        <v>1381430646</v>
      </c>
      <c r="L793" s="42">
        <f>(((K793/60)/60)/24)+DATE(1970,1,1)</f>
        <v>41557.780624999999</v>
      </c>
      <c r="M793" t="b">
        <v>0</v>
      </c>
      <c r="N793">
        <v>128</v>
      </c>
      <c r="O793" s="7">
        <f>AVERAGE(N793,E793)</f>
        <v>3959</v>
      </c>
      <c r="P793" t="b">
        <v>1</v>
      </c>
      <c r="R793" s="56">
        <f>E793/D793</f>
        <v>1.0386666666666666</v>
      </c>
      <c r="S793" t="s">
        <v>8271</v>
      </c>
      <c r="T793" s="6" t="str">
        <f>LEFT(S:S,FIND("/",S:S)-1)</f>
        <v>theater</v>
      </c>
      <c r="U793" s="6" t="str">
        <f>RIGHT(S:S,FIND("/",S:S) - 2)</f>
        <v>/plays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44">
        <v>2500</v>
      </c>
      <c r="E794" s="4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42">
        <f>(((I794/60)/60)/24)+DATE(1970,1,1)</f>
        <v>41585.915312500001</v>
      </c>
      <c r="K794">
        <v>1381265883</v>
      </c>
      <c r="L794" s="42">
        <f>(((K794/60)/60)/24)+DATE(1970,1,1)</f>
        <v>41555.873645833337</v>
      </c>
      <c r="M794" t="b">
        <v>0</v>
      </c>
      <c r="N794">
        <v>60</v>
      </c>
      <c r="O794" s="7">
        <f>AVERAGE(N794,E794)</f>
        <v>1285.5550000000001</v>
      </c>
      <c r="P794" t="b">
        <v>1</v>
      </c>
      <c r="R794" s="56">
        <f>E794/D794</f>
        <v>1.0044440000000001</v>
      </c>
      <c r="S794" t="s">
        <v>8273</v>
      </c>
      <c r="T794" s="6" t="str">
        <f>LEFT(S:S,FIND("/",S:S)-1)</f>
        <v>technology</v>
      </c>
      <c r="U794" s="6" t="str">
        <f>RIGHT(S:S,FIND("/",S:S) - 2)</f>
        <v>wearables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44">
        <v>2750</v>
      </c>
      <c r="E795" s="44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42">
        <f>(((I795/60)/60)/24)+DATE(1970,1,1)</f>
        <v>41458.207638888889</v>
      </c>
      <c r="K795">
        <v>1371491244</v>
      </c>
      <c r="L795" s="42">
        <f>(((K795/60)/60)/24)+DATE(1970,1,1)</f>
        <v>41442.741249999999</v>
      </c>
      <c r="M795" t="b">
        <v>0</v>
      </c>
      <c r="N795">
        <v>32</v>
      </c>
      <c r="O795" s="7">
        <f>AVERAGE(N795,E795)</f>
        <v>1429.2149999999999</v>
      </c>
      <c r="P795" t="b">
        <v>1</v>
      </c>
      <c r="R795" s="56">
        <f>E795/D795</f>
        <v>1.0277927272727272</v>
      </c>
      <c r="S795" t="s">
        <v>8273</v>
      </c>
      <c r="T795" s="6" t="str">
        <f>LEFT(S:S,FIND("/",S:S)-1)</f>
        <v>technology</v>
      </c>
      <c r="U795" s="6" t="str">
        <f>RIGHT(S:S,FIND("/",S:S) - 2)</f>
        <v>wearables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44">
        <v>8000</v>
      </c>
      <c r="E796" s="44">
        <v>8425</v>
      </c>
      <c r="F796" t="s">
        <v>8219</v>
      </c>
      <c r="G796" t="s">
        <v>8224</v>
      </c>
      <c r="H796" t="s">
        <v>8246</v>
      </c>
      <c r="I796">
        <v>1315242360</v>
      </c>
      <c r="J796" s="42">
        <f>(((I796/60)/60)/24)+DATE(1970,1,1)</f>
        <v>40791.712500000001</v>
      </c>
      <c r="K796">
        <v>1310438737</v>
      </c>
      <c r="L796" s="42">
        <f>(((K796/60)/60)/24)+DATE(1970,1,1)</f>
        <v>40736.115011574075</v>
      </c>
      <c r="M796" t="b">
        <v>0</v>
      </c>
      <c r="N796">
        <v>53</v>
      </c>
      <c r="O796" s="7">
        <f>AVERAGE(N796,E796)</f>
        <v>4239</v>
      </c>
      <c r="P796" t="b">
        <v>1</v>
      </c>
      <c r="R796" s="56">
        <f>E796/D796</f>
        <v>1.0531250000000001</v>
      </c>
      <c r="S796" t="s">
        <v>8273</v>
      </c>
      <c r="T796" s="6" t="str">
        <f>LEFT(S:S,FIND("/",S:S)-1)</f>
        <v>technology</v>
      </c>
      <c r="U796" s="6" t="str">
        <f>RIGHT(S:S,FIND("/",S:S) - 2)</f>
        <v>wearables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44">
        <v>14000</v>
      </c>
      <c r="E797" s="44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42">
        <f>(((I797/60)/60)/24)+DATE(1970,1,1)</f>
        <v>41006.207638888889</v>
      </c>
      <c r="K797">
        <v>1330094566</v>
      </c>
      <c r="L797" s="42">
        <f>(((K797/60)/60)/24)+DATE(1970,1,1)</f>
        <v>40963.613032407404</v>
      </c>
      <c r="M797" t="b">
        <v>0</v>
      </c>
      <c r="N797">
        <v>184</v>
      </c>
      <c r="O797" s="7">
        <f>AVERAGE(N797,E797)</f>
        <v>7917</v>
      </c>
      <c r="P797" t="b">
        <v>1</v>
      </c>
      <c r="R797" s="56">
        <f>E797/D797</f>
        <v>1.1178571428571429</v>
      </c>
      <c r="S797" t="s">
        <v>8305</v>
      </c>
      <c r="T797" s="6" t="str">
        <f>LEFT(S:S,FIND("/",S:S)-1)</f>
        <v>theater</v>
      </c>
      <c r="U797" s="6" t="str">
        <f>RIGHT(S:S,FIND("/",S:S) - 2)</f>
        <v>usical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44">
        <v>10000</v>
      </c>
      <c r="E798" s="44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42">
        <f>(((I798/60)/60)/24)+DATE(1970,1,1)</f>
        <v>41532.881944444445</v>
      </c>
      <c r="K798">
        <v>1376687485</v>
      </c>
      <c r="L798" s="42">
        <f>(((K798/60)/60)/24)+DATE(1970,1,1)</f>
        <v>41502.882928240739</v>
      </c>
      <c r="M798" t="b">
        <v>0</v>
      </c>
      <c r="N798">
        <v>90</v>
      </c>
      <c r="O798" s="7">
        <f>AVERAGE(N798,E798)</f>
        <v>5112.5</v>
      </c>
      <c r="P798" t="b">
        <v>1</v>
      </c>
      <c r="R798" s="56">
        <f>E798/D798</f>
        <v>1.0135000000000001</v>
      </c>
      <c r="S798" t="s">
        <v>8280</v>
      </c>
      <c r="T798" s="6" t="str">
        <f>LEFT(S:S,FIND("/",S:S)-1)</f>
        <v>music</v>
      </c>
      <c r="U798" s="6" t="str">
        <f>RIGHT(S:S,FIND("/",S:S) - 2)</f>
        <v>usic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44">
        <v>3000</v>
      </c>
      <c r="E799" s="44">
        <v>3226</v>
      </c>
      <c r="F799" t="s">
        <v>8219</v>
      </c>
      <c r="G799" t="s">
        <v>8224</v>
      </c>
      <c r="H799" t="s">
        <v>8246</v>
      </c>
      <c r="I799">
        <v>1335672000</v>
      </c>
      <c r="J799" s="42">
        <f>(((I799/60)/60)/24)+DATE(1970,1,1)</f>
        <v>41028.166666666664</v>
      </c>
      <c r="K799">
        <v>1332978688</v>
      </c>
      <c r="L799" s="42">
        <f>(((K799/60)/60)/24)+DATE(1970,1,1)</f>
        <v>40996.994074074071</v>
      </c>
      <c r="M799" t="b">
        <v>0</v>
      </c>
      <c r="N799">
        <v>71</v>
      </c>
      <c r="O799" s="7">
        <f>AVERAGE(N799,E799)</f>
        <v>1648.5</v>
      </c>
      <c r="P799" t="b">
        <v>1</v>
      </c>
      <c r="R799" s="56">
        <f>E799/D799</f>
        <v>1.0753333333333333</v>
      </c>
      <c r="S799" t="s">
        <v>8271</v>
      </c>
      <c r="T799" s="6" t="str">
        <f>LEFT(S:S,FIND("/",S:S)-1)</f>
        <v>theater</v>
      </c>
      <c r="U799" s="6" t="str">
        <f>RIGHT(S:S,FIND("/",S:S) - 2)</f>
        <v>/plays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44">
        <v>3500</v>
      </c>
      <c r="E800" s="44">
        <v>4021</v>
      </c>
      <c r="F800" t="s">
        <v>8219</v>
      </c>
      <c r="G800" t="s">
        <v>8224</v>
      </c>
      <c r="H800" t="s">
        <v>8246</v>
      </c>
      <c r="I800">
        <v>1412086187</v>
      </c>
      <c r="J800" s="42">
        <f>(((I800/60)/60)/24)+DATE(1970,1,1)</f>
        <v>41912.590127314819</v>
      </c>
      <c r="K800">
        <v>1409494187</v>
      </c>
      <c r="L800" s="42">
        <f>(((K800/60)/60)/24)+DATE(1970,1,1)</f>
        <v>41882.590127314819</v>
      </c>
      <c r="M800" t="b">
        <v>0</v>
      </c>
      <c r="N800">
        <v>87</v>
      </c>
      <c r="O800" s="7">
        <f>AVERAGE(N800,E800)</f>
        <v>2054</v>
      </c>
      <c r="P800" t="b">
        <v>1</v>
      </c>
      <c r="R800" s="56">
        <f>E800/D800</f>
        <v>1.1488571428571428</v>
      </c>
      <c r="S800" t="s">
        <v>8271</v>
      </c>
      <c r="T800" s="6" t="str">
        <f>LEFT(S:S,FIND("/",S:S)-1)</f>
        <v>theater</v>
      </c>
      <c r="U800" s="6" t="str">
        <f>RIGHT(S:S,FIND("/",S:S) - 2)</f>
        <v>/plays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44">
        <v>5000</v>
      </c>
      <c r="E801" s="44">
        <v>5001</v>
      </c>
      <c r="F801" t="s">
        <v>8219</v>
      </c>
      <c r="G801" t="s">
        <v>8224</v>
      </c>
      <c r="H801" t="s">
        <v>8246</v>
      </c>
      <c r="I801">
        <v>1335542446</v>
      </c>
      <c r="J801" s="42">
        <f>(((I801/60)/60)/24)+DATE(1970,1,1)</f>
        <v>41026.667199074072</v>
      </c>
      <c r="K801">
        <v>1332950446</v>
      </c>
      <c r="L801" s="42">
        <f>(((K801/60)/60)/24)+DATE(1970,1,1)</f>
        <v>40996.667199074072</v>
      </c>
      <c r="M801" t="b">
        <v>0</v>
      </c>
      <c r="N801">
        <v>28</v>
      </c>
      <c r="O801" s="7">
        <f>AVERAGE(N801,E801)</f>
        <v>2514.5</v>
      </c>
      <c r="P801" t="b">
        <v>1</v>
      </c>
      <c r="R801" s="56">
        <f>E801/D801</f>
        <v>1.0002</v>
      </c>
      <c r="S801" t="s">
        <v>8272</v>
      </c>
      <c r="T801" s="6" t="str">
        <f>LEFT(S:S,FIND("/",S:S)-1)</f>
        <v>technology</v>
      </c>
      <c r="U801" s="6" t="str">
        <f>RIGHT(S:S,FIND("/",S:S) - 2)</f>
        <v>ology/web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44">
        <v>1500</v>
      </c>
      <c r="E802" s="44">
        <v>2282</v>
      </c>
      <c r="F802" t="s">
        <v>8219</v>
      </c>
      <c r="G802" t="s">
        <v>8225</v>
      </c>
      <c r="H802" t="s">
        <v>8247</v>
      </c>
      <c r="I802">
        <v>1410431054</v>
      </c>
      <c r="J802" s="42">
        <f>(((I802/60)/60)/24)+DATE(1970,1,1)</f>
        <v>41893.433495370373</v>
      </c>
      <c r="K802">
        <v>1407839054</v>
      </c>
      <c r="L802" s="42">
        <f>(((K802/60)/60)/24)+DATE(1970,1,1)</f>
        <v>41863.433495370373</v>
      </c>
      <c r="M802" t="b">
        <v>0</v>
      </c>
      <c r="N802">
        <v>56</v>
      </c>
      <c r="O802" s="7">
        <f>AVERAGE(N802,E802)</f>
        <v>1169</v>
      </c>
      <c r="P802" t="b">
        <v>1</v>
      </c>
      <c r="R802" s="56">
        <f>E802/D802</f>
        <v>1.5213333333333334</v>
      </c>
      <c r="S802" t="s">
        <v>8298</v>
      </c>
      <c r="T802" s="6" t="str">
        <f>LEFT(S:S,FIND("/",S:S)-1)</f>
        <v>food</v>
      </c>
      <c r="U802" s="6" t="str">
        <f>RIGHT(S:S,FIND("/",S:S) - 2)</f>
        <v>tch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44">
        <v>2000</v>
      </c>
      <c r="E803" s="4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42">
        <f>(((I803/60)/60)/24)+DATE(1970,1,1)</f>
        <v>40725.795370370368</v>
      </c>
      <c r="K803">
        <v>1306955120</v>
      </c>
      <c r="L803" s="42">
        <f>(((K803/60)/60)/24)+DATE(1970,1,1)</f>
        <v>40695.795370370368</v>
      </c>
      <c r="M803" t="b">
        <v>0</v>
      </c>
      <c r="N803">
        <v>51</v>
      </c>
      <c r="O803" s="7">
        <f>AVERAGE(N803,E803)</f>
        <v>1140.7149999999999</v>
      </c>
      <c r="P803" t="b">
        <v>1</v>
      </c>
      <c r="R803" s="56">
        <f>E803/D803</f>
        <v>1.1152149999999998</v>
      </c>
      <c r="S803" t="s">
        <v>8303</v>
      </c>
      <c r="T803" s="6" t="str">
        <f>LEFT(S:S,FIND("/",S:S)-1)</f>
        <v>theater</v>
      </c>
      <c r="U803" s="6" t="str">
        <f>RIGHT(S:S,FIND("/",S:S) - 2)</f>
        <v>spaces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44">
        <v>6000</v>
      </c>
      <c r="E804" s="4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42">
        <f>(((I804/60)/60)/24)+DATE(1970,1,1)</f>
        <v>41169.170138888891</v>
      </c>
      <c r="K804">
        <v>1343867524</v>
      </c>
      <c r="L804" s="42">
        <f>(((K804/60)/60)/24)+DATE(1970,1,1)</f>
        <v>41123.022268518522</v>
      </c>
      <c r="M804" t="b">
        <v>0</v>
      </c>
      <c r="N804">
        <v>75</v>
      </c>
      <c r="O804" s="7">
        <f>AVERAGE(N804,E804)</f>
        <v>3077.5</v>
      </c>
      <c r="P804" t="b">
        <v>1</v>
      </c>
      <c r="R804" s="56">
        <f>E804/D804</f>
        <v>1.0133333333333334</v>
      </c>
      <c r="S804" t="s">
        <v>8276</v>
      </c>
      <c r="T804" s="6" t="str">
        <f>LEFT(S:S,FIND("/",S:S)-1)</f>
        <v>music</v>
      </c>
      <c r="U804" s="6" t="str">
        <f>RIGHT(S:S,FIND("/",S:S) - 2)</f>
        <v>rock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44">
        <v>2300</v>
      </c>
      <c r="E805" s="44">
        <v>2835</v>
      </c>
      <c r="F805" t="s">
        <v>8219</v>
      </c>
      <c r="G805" t="s">
        <v>8224</v>
      </c>
      <c r="H805" t="s">
        <v>8246</v>
      </c>
      <c r="I805">
        <v>1306630800</v>
      </c>
      <c r="J805" s="42">
        <f>(((I805/60)/60)/24)+DATE(1970,1,1)</f>
        <v>40692.041666666664</v>
      </c>
      <c r="K805">
        <v>1304376478</v>
      </c>
      <c r="L805" s="42">
        <f>(((K805/60)/60)/24)+DATE(1970,1,1)</f>
        <v>40665.949976851851</v>
      </c>
      <c r="M805" t="b">
        <v>0</v>
      </c>
      <c r="N805">
        <v>38</v>
      </c>
      <c r="O805" s="7">
        <f>AVERAGE(N805,E805)</f>
        <v>1436.5</v>
      </c>
      <c r="P805" t="b">
        <v>1</v>
      </c>
      <c r="R805" s="56">
        <f>E805/D805</f>
        <v>1.232608695652174</v>
      </c>
      <c r="S805" t="s">
        <v>8271</v>
      </c>
      <c r="T805" s="6" t="str">
        <f>LEFT(S:S,FIND("/",S:S)-1)</f>
        <v>theater</v>
      </c>
      <c r="U805" s="6" t="str">
        <f>RIGHT(S:S,FIND("/",S:S) - 2)</f>
        <v>/plays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44">
        <v>5500</v>
      </c>
      <c r="E806" s="44">
        <v>5500</v>
      </c>
      <c r="F806" t="s">
        <v>8219</v>
      </c>
      <c r="G806" t="s">
        <v>8224</v>
      </c>
      <c r="H806" t="s">
        <v>8246</v>
      </c>
      <c r="I806">
        <v>1311393540</v>
      </c>
      <c r="J806" s="42">
        <f>(((I806/60)/60)/24)+DATE(1970,1,1)</f>
        <v>40747.165972222225</v>
      </c>
      <c r="K806">
        <v>1309919526</v>
      </c>
      <c r="L806" s="42">
        <f>(((K806/60)/60)/24)+DATE(1970,1,1)</f>
        <v>40730.105625000004</v>
      </c>
      <c r="M806" t="b">
        <v>0</v>
      </c>
      <c r="N806">
        <v>18</v>
      </c>
      <c r="O806" s="7">
        <f>AVERAGE(N806,E806)</f>
        <v>2759</v>
      </c>
      <c r="P806" t="b">
        <v>1</v>
      </c>
      <c r="R806" s="56">
        <f>E806/D806</f>
        <v>1</v>
      </c>
      <c r="S806" t="s">
        <v>8297</v>
      </c>
      <c r="T806" s="6" t="str">
        <f>LEFT(S:S,FIND("/",S:S)-1)</f>
        <v>games</v>
      </c>
      <c r="U806" s="6" t="str">
        <f>RIGHT(S:S,FIND("/",S:S) - 2)</f>
        <v>ames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44">
        <v>3000</v>
      </c>
      <c r="E807" s="44">
        <v>3150</v>
      </c>
      <c r="F807" t="s">
        <v>8219</v>
      </c>
      <c r="G807" t="s">
        <v>8224</v>
      </c>
      <c r="H807" t="s">
        <v>8246</v>
      </c>
      <c r="I807">
        <v>1310857200</v>
      </c>
      <c r="J807" s="42">
        <f>(((I807/60)/60)/24)+DATE(1970,1,1)</f>
        <v>40740.958333333336</v>
      </c>
      <c r="K807">
        <v>1306525512</v>
      </c>
      <c r="L807" s="42">
        <f>(((K807/60)/60)/24)+DATE(1970,1,1)</f>
        <v>40690.823055555556</v>
      </c>
      <c r="M807" t="b">
        <v>0</v>
      </c>
      <c r="N807">
        <v>54</v>
      </c>
      <c r="O807" s="7">
        <f>AVERAGE(N807,E807)</f>
        <v>1602</v>
      </c>
      <c r="P807" t="b">
        <v>1</v>
      </c>
      <c r="R807" s="56">
        <f>E807/D807</f>
        <v>1.05</v>
      </c>
      <c r="S807" t="s">
        <v>8267</v>
      </c>
      <c r="T807" s="6" t="str">
        <f>LEFT(S:S,FIND("/",S:S)-1)</f>
        <v>film &amp; video</v>
      </c>
      <c r="U807" s="6" t="str">
        <f>RIGHT(S:S,FIND("/",S:S) - 2)</f>
        <v>nce fiction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44">
        <v>8000</v>
      </c>
      <c r="E808" s="44">
        <v>8355</v>
      </c>
      <c r="F808" t="s">
        <v>8219</v>
      </c>
      <c r="G808" t="s">
        <v>8224</v>
      </c>
      <c r="H808" t="s">
        <v>8246</v>
      </c>
      <c r="I808">
        <v>1315413339</v>
      </c>
      <c r="J808" s="42">
        <f>(((I808/60)/60)/24)+DATE(1970,1,1)</f>
        <v>40793.691423611112</v>
      </c>
      <c r="K808">
        <v>1312821339</v>
      </c>
      <c r="L808" s="42">
        <f>(((K808/60)/60)/24)+DATE(1970,1,1)</f>
        <v>40763.691423611112</v>
      </c>
      <c r="M808" t="b">
        <v>0</v>
      </c>
      <c r="N808">
        <v>71</v>
      </c>
      <c r="O808" s="7">
        <f>AVERAGE(N808,E808)</f>
        <v>4213</v>
      </c>
      <c r="P808" t="b">
        <v>1</v>
      </c>
      <c r="R808" s="56">
        <f>E808/D808</f>
        <v>1.0443750000000001</v>
      </c>
      <c r="S808" t="s">
        <v>8281</v>
      </c>
      <c r="T808" s="6" t="str">
        <f>LEFT(S:S,FIND("/",S:S)-1)</f>
        <v>journalism</v>
      </c>
      <c r="U808" s="6" t="str">
        <f>RIGHT(S:S,FIND("/",S:S) - 2)</f>
        <v>ism/audio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44">
        <v>4000</v>
      </c>
      <c r="E809" s="44">
        <v>4205</v>
      </c>
      <c r="F809" t="s">
        <v>8219</v>
      </c>
      <c r="G809" t="s">
        <v>8224</v>
      </c>
      <c r="H809" t="s">
        <v>8246</v>
      </c>
      <c r="I809">
        <v>1488333600</v>
      </c>
      <c r="J809" s="42">
        <f>(((I809/60)/60)/24)+DATE(1970,1,1)</f>
        <v>42795.083333333328</v>
      </c>
      <c r="K809">
        <v>1485270311</v>
      </c>
      <c r="L809" s="42">
        <f>(((K809/60)/60)/24)+DATE(1970,1,1)</f>
        <v>42759.628599537042</v>
      </c>
      <c r="M809" t="b">
        <v>0</v>
      </c>
      <c r="N809">
        <v>57</v>
      </c>
      <c r="O809" s="7">
        <f>AVERAGE(N809,E809)</f>
        <v>2131</v>
      </c>
      <c r="P809" t="b">
        <v>1</v>
      </c>
      <c r="R809" s="56">
        <f>E809/D809</f>
        <v>1.05125</v>
      </c>
      <c r="S809" t="s">
        <v>8303</v>
      </c>
      <c r="T809" s="6" t="str">
        <f>LEFT(S:S,FIND("/",S:S)-1)</f>
        <v>theater</v>
      </c>
      <c r="U809" s="6" t="str">
        <f>RIGHT(S:S,FIND("/",S:S) - 2)</f>
        <v>spaces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44">
        <v>4500</v>
      </c>
      <c r="E810" s="44">
        <v>4500</v>
      </c>
      <c r="F810" t="s">
        <v>8219</v>
      </c>
      <c r="G810" t="s">
        <v>8229</v>
      </c>
      <c r="H810" t="s">
        <v>8251</v>
      </c>
      <c r="I810">
        <v>1419224340</v>
      </c>
      <c r="J810" s="42">
        <f>(((I810/60)/60)/24)+DATE(1970,1,1)</f>
        <v>41995.207638888889</v>
      </c>
      <c r="K810">
        <v>1416363886</v>
      </c>
      <c r="L810" s="42">
        <f>(((K810/60)/60)/24)+DATE(1970,1,1)</f>
        <v>41962.100532407407</v>
      </c>
      <c r="M810" t="b">
        <v>0</v>
      </c>
      <c r="N810">
        <v>43</v>
      </c>
      <c r="O810" s="7">
        <f>AVERAGE(N810,E810)</f>
        <v>2271.5</v>
      </c>
      <c r="P810" t="b">
        <v>1</v>
      </c>
      <c r="R810" s="56">
        <f>E810/D810</f>
        <v>1</v>
      </c>
      <c r="S810" t="s">
        <v>8271</v>
      </c>
      <c r="T810" s="6" t="str">
        <f>LEFT(S:S,FIND("/",S:S)-1)</f>
        <v>theater</v>
      </c>
      <c r="U810" s="6" t="str">
        <f>RIGHT(S:S,FIND("/",S:S) - 2)</f>
        <v>/plays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44">
        <v>4000</v>
      </c>
      <c r="E811" s="44">
        <v>4151</v>
      </c>
      <c r="F811" t="s">
        <v>8219</v>
      </c>
      <c r="G811" t="s">
        <v>8224</v>
      </c>
      <c r="H811" t="s">
        <v>8246</v>
      </c>
      <c r="I811">
        <v>1390161630</v>
      </c>
      <c r="J811" s="42">
        <f>(((I811/60)/60)/24)+DATE(1970,1,1)</f>
        <v>41658.833680555559</v>
      </c>
      <c r="K811">
        <v>1387569630</v>
      </c>
      <c r="L811" s="42">
        <f>(((K811/60)/60)/24)+DATE(1970,1,1)</f>
        <v>41628.833680555559</v>
      </c>
      <c r="M811" t="b">
        <v>0</v>
      </c>
      <c r="N811">
        <v>52</v>
      </c>
      <c r="O811" s="7">
        <f>AVERAGE(N811,E811)</f>
        <v>2101.5</v>
      </c>
      <c r="P811" t="b">
        <v>1</v>
      </c>
      <c r="R811" s="56">
        <f>E811/D811</f>
        <v>1.03775</v>
      </c>
      <c r="S811" t="s">
        <v>8303</v>
      </c>
      <c r="T811" s="6" t="str">
        <f>LEFT(S:S,FIND("/",S:S)-1)</f>
        <v>theater</v>
      </c>
      <c r="U811" s="6" t="str">
        <f>RIGHT(S:S,FIND("/",S:S) - 2)</f>
        <v>spaces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44">
        <v>1500</v>
      </c>
      <c r="E812" s="44">
        <v>1575</v>
      </c>
      <c r="F812" t="s">
        <v>8219</v>
      </c>
      <c r="G812" t="s">
        <v>8224</v>
      </c>
      <c r="H812" t="s">
        <v>8246</v>
      </c>
      <c r="I812">
        <v>1346462462</v>
      </c>
      <c r="J812" s="42">
        <f>(((I812/60)/60)/24)+DATE(1970,1,1)</f>
        <v>41153.056273148148</v>
      </c>
      <c r="K812">
        <v>1343870462</v>
      </c>
      <c r="L812" s="42">
        <f>(((K812/60)/60)/24)+DATE(1970,1,1)</f>
        <v>41123.056273148148</v>
      </c>
      <c r="M812" t="b">
        <v>0</v>
      </c>
      <c r="N812">
        <v>27</v>
      </c>
      <c r="O812" s="7">
        <f>AVERAGE(N812,E812)</f>
        <v>801</v>
      </c>
      <c r="P812" t="b">
        <v>1</v>
      </c>
      <c r="R812" s="56">
        <f>E812/D812</f>
        <v>1.05</v>
      </c>
      <c r="S812" t="s">
        <v>8271</v>
      </c>
      <c r="T812" s="6" t="str">
        <f>LEFT(S:S,FIND("/",S:S)-1)</f>
        <v>theater</v>
      </c>
      <c r="U812" s="6" t="str">
        <f>RIGHT(S:S,FIND("/",S:S) - 2)</f>
        <v>/plays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44">
        <v>1000</v>
      </c>
      <c r="E813" s="44">
        <v>1040</v>
      </c>
      <c r="F813" t="s">
        <v>8219</v>
      </c>
      <c r="G813" t="s">
        <v>8224</v>
      </c>
      <c r="H813" t="s">
        <v>8246</v>
      </c>
      <c r="I813">
        <v>1373475120</v>
      </c>
      <c r="J813" s="42">
        <f>(((I813/60)/60)/24)+DATE(1970,1,1)</f>
        <v>41465.702777777777</v>
      </c>
      <c r="K813">
        <v>1371569202</v>
      </c>
      <c r="L813" s="42">
        <f>(((K813/60)/60)/24)+DATE(1970,1,1)</f>
        <v>41443.643541666665</v>
      </c>
      <c r="M813" t="b">
        <v>0</v>
      </c>
      <c r="N813">
        <v>12</v>
      </c>
      <c r="O813" s="7">
        <f>AVERAGE(N813,E813)</f>
        <v>526</v>
      </c>
      <c r="P813" t="b">
        <v>1</v>
      </c>
      <c r="R813" s="56">
        <f>E813/D813</f>
        <v>1.04</v>
      </c>
      <c r="S813" t="s">
        <v>8279</v>
      </c>
      <c r="T813" s="6" t="str">
        <f>LEFT(S:S,FIND("/",S:S)-1)</f>
        <v>music</v>
      </c>
      <c r="U813" s="6" t="str">
        <f>RIGHT(S:S,FIND("/",S:S) - 2)</f>
        <v>rock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44">
        <v>600</v>
      </c>
      <c r="E814" s="44">
        <v>911</v>
      </c>
      <c r="F814" t="s">
        <v>8219</v>
      </c>
      <c r="G814" t="s">
        <v>8224</v>
      </c>
      <c r="H814" t="s">
        <v>8246</v>
      </c>
      <c r="I814">
        <v>1362146280</v>
      </c>
      <c r="J814" s="42">
        <f>(((I814/60)/60)/24)+DATE(1970,1,1)</f>
        <v>41334.581944444442</v>
      </c>
      <c r="K814">
        <v>1357604752</v>
      </c>
      <c r="L814" s="42">
        <f>(((K814/60)/60)/24)+DATE(1970,1,1)</f>
        <v>41282.017962962964</v>
      </c>
      <c r="M814" t="b">
        <v>0</v>
      </c>
      <c r="N814">
        <v>33</v>
      </c>
      <c r="O814" s="7">
        <f>AVERAGE(N814,E814)</f>
        <v>472</v>
      </c>
      <c r="P814" t="b">
        <v>1</v>
      </c>
      <c r="R814" s="56">
        <f>E814/D814</f>
        <v>1.5183333333333333</v>
      </c>
      <c r="S814" t="s">
        <v>8268</v>
      </c>
      <c r="T814" s="6" t="str">
        <f>LEFT(S:S,FIND("/",S:S)-1)</f>
        <v>film &amp; video</v>
      </c>
      <c r="U814" s="6" t="str">
        <f>RIGHT(S:S,FIND("/",S:S) - 2)</f>
        <v>video/drama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44">
        <v>1500</v>
      </c>
      <c r="E815" s="44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42">
        <f>(((I815/60)/60)/24)+DATE(1970,1,1)</f>
        <v>41110.960243055553</v>
      </c>
      <c r="K815">
        <v>1340233365</v>
      </c>
      <c r="L815" s="42">
        <f>(((K815/60)/60)/24)+DATE(1970,1,1)</f>
        <v>41080.960243055553</v>
      </c>
      <c r="M815" t="b">
        <v>0</v>
      </c>
      <c r="N815">
        <v>96</v>
      </c>
      <c r="O815" s="7">
        <f>AVERAGE(N815,E815)</f>
        <v>1247.97</v>
      </c>
      <c r="P815" t="b">
        <v>1</v>
      </c>
      <c r="R815" s="56">
        <f>E815/D815</f>
        <v>1.59996</v>
      </c>
      <c r="S815" t="s">
        <v>8274</v>
      </c>
      <c r="T815" s="6" t="str">
        <f>LEFT(S:S,FIND("/",S:S)-1)</f>
        <v>publishing</v>
      </c>
      <c r="U815" s="6" t="str">
        <f>RIGHT(S:S,FIND("/",S:S) - 2)</f>
        <v>onfiction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44">
        <v>1000</v>
      </c>
      <c r="E816" s="44">
        <v>1273</v>
      </c>
      <c r="F816" t="s">
        <v>8219</v>
      </c>
      <c r="G816" t="s">
        <v>8224</v>
      </c>
      <c r="H816" t="s">
        <v>8246</v>
      </c>
      <c r="I816">
        <v>1306865040</v>
      </c>
      <c r="J816" s="42">
        <f>(((I816/60)/60)/24)+DATE(1970,1,1)</f>
        <v>40694.75277777778</v>
      </c>
      <c r="K816">
        <v>1305568201</v>
      </c>
      <c r="L816" s="42">
        <f>(((K816/60)/60)/24)+DATE(1970,1,1)</f>
        <v>40679.743067129632</v>
      </c>
      <c r="M816" t="b">
        <v>0</v>
      </c>
      <c r="N816">
        <v>28</v>
      </c>
      <c r="O816" s="7">
        <f>AVERAGE(N816,E816)</f>
        <v>650.5</v>
      </c>
      <c r="P816" t="b">
        <v>1</v>
      </c>
      <c r="R816" s="56">
        <f>E816/D816</f>
        <v>1.2729999999999999</v>
      </c>
      <c r="S816" t="s">
        <v>8269</v>
      </c>
      <c r="T816" s="6" t="str">
        <f>LEFT(S:S,FIND("/",S:S)-1)</f>
        <v>film &amp; video</v>
      </c>
      <c r="U816" s="6" t="str">
        <f>RIGHT(S:S,FIND("/",S:S) - 2)</f>
        <v>documentary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44">
        <v>4000</v>
      </c>
      <c r="E817" s="44">
        <v>4280</v>
      </c>
      <c r="F817" t="s">
        <v>8219</v>
      </c>
      <c r="G817" t="s">
        <v>8224</v>
      </c>
      <c r="H817" t="s">
        <v>8246</v>
      </c>
      <c r="I817">
        <v>1414879303</v>
      </c>
      <c r="J817" s="42">
        <f>(((I817/60)/60)/24)+DATE(1970,1,1)</f>
        <v>41944.917858796296</v>
      </c>
      <c r="K817">
        <v>1412287303</v>
      </c>
      <c r="L817" s="42">
        <f>(((K817/60)/60)/24)+DATE(1970,1,1)</f>
        <v>41914.917858796296</v>
      </c>
      <c r="M817" t="b">
        <v>0</v>
      </c>
      <c r="N817">
        <v>43</v>
      </c>
      <c r="O817" s="7">
        <f>AVERAGE(N817,E817)</f>
        <v>2161.5</v>
      </c>
      <c r="P817" t="b">
        <v>1</v>
      </c>
      <c r="R817" s="56">
        <f>E817/D817</f>
        <v>1.07</v>
      </c>
      <c r="S817" t="s">
        <v>8266</v>
      </c>
      <c r="T817" s="6" t="str">
        <f>LEFT(S:S,FIND("/",S:S)-1)</f>
        <v>film &amp; video</v>
      </c>
      <c r="U817" s="6" t="str">
        <f>RIGHT(S:S,FIND("/",S:S) - 2)</f>
        <v>ideo/shorts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44">
        <v>7000</v>
      </c>
      <c r="E818" s="44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42">
        <f>(((I818/60)/60)/24)+DATE(1970,1,1)</f>
        <v>41373.270833333336</v>
      </c>
      <c r="K818">
        <v>1362776043</v>
      </c>
      <c r="L818" s="42">
        <f>(((K818/60)/60)/24)+DATE(1970,1,1)</f>
        <v>41341.870868055557</v>
      </c>
      <c r="M818" t="b">
        <v>0</v>
      </c>
      <c r="N818">
        <v>205</v>
      </c>
      <c r="O818" s="7">
        <f>AVERAGE(N818,E818)</f>
        <v>4131.7749999999996</v>
      </c>
      <c r="P818" t="b">
        <v>1</v>
      </c>
      <c r="R818" s="56">
        <f>E818/D818</f>
        <v>1.1512214285714286</v>
      </c>
      <c r="S818" t="s">
        <v>8271</v>
      </c>
      <c r="T818" s="6" t="str">
        <f>LEFT(S:S,FIND("/",S:S)-1)</f>
        <v>theater</v>
      </c>
      <c r="U818" s="6" t="str">
        <f>RIGHT(S:S,FIND("/",S:S) - 2)</f>
        <v>/plays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44">
        <v>1500</v>
      </c>
      <c r="E819" s="44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42">
        <f>(((I819/60)/60)/24)+DATE(1970,1,1)</f>
        <v>40979.207638888889</v>
      </c>
      <c r="K819">
        <v>1326810211</v>
      </c>
      <c r="L819" s="42">
        <f>(((K819/60)/60)/24)+DATE(1970,1,1)</f>
        <v>40925.599664351852</v>
      </c>
      <c r="M819" t="b">
        <v>0</v>
      </c>
      <c r="N819">
        <v>23</v>
      </c>
      <c r="O819" s="7">
        <f>AVERAGE(N819,E819)</f>
        <v>1039.83</v>
      </c>
      <c r="P819" t="b">
        <v>1</v>
      </c>
      <c r="R819" s="56">
        <f>E819/D819</f>
        <v>1.3711066666666665</v>
      </c>
      <c r="S819" t="s">
        <v>8272</v>
      </c>
      <c r="T819" s="6" t="str">
        <f>LEFT(S:S,FIND("/",S:S)-1)</f>
        <v>technology</v>
      </c>
      <c r="U819" s="6" t="str">
        <f>RIGHT(S:S,FIND("/",S:S) - 2)</f>
        <v>ology/web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44">
        <v>350</v>
      </c>
      <c r="E820" s="44">
        <v>545</v>
      </c>
      <c r="F820" t="s">
        <v>8219</v>
      </c>
      <c r="G820" t="s">
        <v>8224</v>
      </c>
      <c r="H820" t="s">
        <v>8246</v>
      </c>
      <c r="I820">
        <v>1344358860</v>
      </c>
      <c r="J820" s="42">
        <f>(((I820/60)/60)/24)+DATE(1970,1,1)</f>
        <v>41128.709027777775</v>
      </c>
      <c r="K820">
        <v>1343682681</v>
      </c>
      <c r="L820" s="42">
        <f>(((K820/60)/60)/24)+DATE(1970,1,1)</f>
        <v>41120.882881944446</v>
      </c>
      <c r="M820" t="b">
        <v>0</v>
      </c>
      <c r="N820">
        <v>19</v>
      </c>
      <c r="O820" s="7">
        <f>AVERAGE(N820,E820)</f>
        <v>282</v>
      </c>
      <c r="P820" t="b">
        <v>1</v>
      </c>
      <c r="R820" s="56">
        <f>E820/D820</f>
        <v>1.5571428571428572</v>
      </c>
      <c r="S820" t="s">
        <v>8271</v>
      </c>
      <c r="T820" s="6" t="str">
        <f>LEFT(S:S,FIND("/",S:S)-1)</f>
        <v>theater</v>
      </c>
      <c r="U820" s="6" t="str">
        <f>RIGHT(S:S,FIND("/",S:S) - 2)</f>
        <v>/plays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44">
        <v>400</v>
      </c>
      <c r="E821" s="44">
        <v>435</v>
      </c>
      <c r="F821" t="s">
        <v>8219</v>
      </c>
      <c r="G821" t="s">
        <v>8224</v>
      </c>
      <c r="H821" t="s">
        <v>8246</v>
      </c>
      <c r="I821">
        <v>1387601040</v>
      </c>
      <c r="J821" s="42">
        <f>(((I821/60)/60)/24)+DATE(1970,1,1)</f>
        <v>41629.197222222225</v>
      </c>
      <c r="K821">
        <v>1386806254</v>
      </c>
      <c r="L821" s="42">
        <f>(((K821/60)/60)/24)+DATE(1970,1,1)</f>
        <v>41619.998310185183</v>
      </c>
      <c r="M821" t="b">
        <v>0</v>
      </c>
      <c r="N821">
        <v>14</v>
      </c>
      <c r="O821" s="7">
        <f>AVERAGE(N821,E821)</f>
        <v>224.5</v>
      </c>
      <c r="P821" t="b">
        <v>1</v>
      </c>
      <c r="R821" s="56">
        <f>E821/D821</f>
        <v>1.0874999999999999</v>
      </c>
      <c r="S821" t="s">
        <v>8305</v>
      </c>
      <c r="T821" s="6" t="str">
        <f>LEFT(S:S,FIND("/",S:S)-1)</f>
        <v>theater</v>
      </c>
      <c r="U821" s="6" t="str">
        <f>RIGHT(S:S,FIND("/",S:S) - 2)</f>
        <v>usical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44">
        <v>2000</v>
      </c>
      <c r="E822" s="44">
        <v>2681</v>
      </c>
      <c r="F822" t="s">
        <v>8219</v>
      </c>
      <c r="G822" t="s">
        <v>8224</v>
      </c>
      <c r="H822" t="s">
        <v>8246</v>
      </c>
      <c r="I822">
        <v>1402290000</v>
      </c>
      <c r="J822" s="42">
        <f>(((I822/60)/60)/24)+DATE(1970,1,1)</f>
        <v>41799.208333333336</v>
      </c>
      <c r="K822">
        <v>1399666342</v>
      </c>
      <c r="L822" s="42">
        <f>(((K822/60)/60)/24)+DATE(1970,1,1)</f>
        <v>41768.841921296298</v>
      </c>
      <c r="M822" t="b">
        <v>0</v>
      </c>
      <c r="N822">
        <v>38</v>
      </c>
      <c r="O822" s="7">
        <f>AVERAGE(N822,E822)</f>
        <v>1359.5</v>
      </c>
      <c r="P822" t="b">
        <v>1</v>
      </c>
      <c r="R822" s="56">
        <f>E822/D822</f>
        <v>1.3405</v>
      </c>
      <c r="S822" t="s">
        <v>8300</v>
      </c>
      <c r="T822" s="6" t="str">
        <f>LEFT(S:S,FIND("/",S:S)-1)</f>
        <v>music</v>
      </c>
      <c r="U822" s="6" t="str">
        <f>RIGHT(S:S,FIND("/",S:S) - 2)</f>
        <v>usic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44">
        <v>17482</v>
      </c>
      <c r="E823" s="44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42">
        <f>(((I823/60)/60)/24)+DATE(1970,1,1)</f>
        <v>42128.167361111111</v>
      </c>
      <c r="K823">
        <v>1427753265</v>
      </c>
      <c r="L823" s="42">
        <f>(((K823/60)/60)/24)+DATE(1970,1,1)</f>
        <v>42093.922048611115</v>
      </c>
      <c r="M823" t="b">
        <v>0</v>
      </c>
      <c r="N823">
        <v>78</v>
      </c>
      <c r="O823" s="7">
        <f>AVERAGE(N823,E823)</f>
        <v>8780</v>
      </c>
      <c r="P823" t="b">
        <v>1</v>
      </c>
      <c r="R823" s="56">
        <f>E823/D823</f>
        <v>1</v>
      </c>
      <c r="S823" t="s">
        <v>8303</v>
      </c>
      <c r="T823" s="6" t="str">
        <f>LEFT(S:S,FIND("/",S:S)-1)</f>
        <v>theater</v>
      </c>
      <c r="U823" s="6" t="str">
        <f>RIGHT(S:S,FIND("/",S:S) - 2)</f>
        <v>spaces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44">
        <v>3000</v>
      </c>
      <c r="E824" s="4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42">
        <f>(((I824/60)/60)/24)+DATE(1970,1,1)</f>
        <v>41187.947337962964</v>
      </c>
      <c r="K824">
        <v>1346885050</v>
      </c>
      <c r="L824" s="42">
        <f>(((K824/60)/60)/24)+DATE(1970,1,1)</f>
        <v>41157.947337962964</v>
      </c>
      <c r="M824" t="b">
        <v>0</v>
      </c>
      <c r="N824">
        <v>69</v>
      </c>
      <c r="O824" s="7">
        <f>AVERAGE(N824,E824)</f>
        <v>1822</v>
      </c>
      <c r="P824" t="b">
        <v>1</v>
      </c>
      <c r="R824" s="56">
        <f>E824/D824</f>
        <v>1.1916666666666667</v>
      </c>
      <c r="S824" t="s">
        <v>8285</v>
      </c>
      <c r="T824" s="6" t="str">
        <f>LEFT(S:S,FIND("/",S:S)-1)</f>
        <v>photography</v>
      </c>
      <c r="U824" s="6" t="str">
        <f>RIGHT(S:S,FIND("/",S:S) - 2)</f>
        <v>photobooks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44">
        <v>800</v>
      </c>
      <c r="E825" s="44">
        <v>1436</v>
      </c>
      <c r="F825" t="s">
        <v>8219</v>
      </c>
      <c r="G825" t="s">
        <v>8224</v>
      </c>
      <c r="H825" t="s">
        <v>8246</v>
      </c>
      <c r="I825">
        <v>1427062852</v>
      </c>
      <c r="J825" s="42">
        <f>(((I825/60)/60)/24)+DATE(1970,1,1)</f>
        <v>42085.931157407409</v>
      </c>
      <c r="K825">
        <v>1424474452</v>
      </c>
      <c r="L825" s="42">
        <f>(((K825/60)/60)/24)+DATE(1970,1,1)</f>
        <v>42055.972824074073</v>
      </c>
      <c r="M825" t="b">
        <v>0</v>
      </c>
      <c r="N825">
        <v>33</v>
      </c>
      <c r="O825" s="7">
        <f>AVERAGE(N825,E825)</f>
        <v>734.5</v>
      </c>
      <c r="P825" t="b">
        <v>1</v>
      </c>
      <c r="R825" s="56">
        <f>E825/D825</f>
        <v>1.7949999999999999</v>
      </c>
      <c r="S825" t="s">
        <v>8266</v>
      </c>
      <c r="T825" s="6" t="str">
        <f>LEFT(S:S,FIND("/",S:S)-1)</f>
        <v>film &amp; video</v>
      </c>
      <c r="U825" s="6" t="str">
        <f>RIGHT(S:S,FIND("/",S:S) - 2)</f>
        <v>ideo/shorts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44">
        <v>1600</v>
      </c>
      <c r="E826" s="44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42">
        <f>(((I826/60)/60)/24)+DATE(1970,1,1)</f>
        <v>40286.290972222225</v>
      </c>
      <c r="K826">
        <v>1268459318</v>
      </c>
      <c r="L826" s="42">
        <f>(((K826/60)/60)/24)+DATE(1970,1,1)</f>
        <v>40250.242106481484</v>
      </c>
      <c r="M826" t="b">
        <v>0</v>
      </c>
      <c r="N826">
        <v>54</v>
      </c>
      <c r="O826" s="7">
        <f>AVERAGE(N826,E826)</f>
        <v>1102.05</v>
      </c>
      <c r="P826" t="b">
        <v>1</v>
      </c>
      <c r="R826" s="56">
        <f>E826/D826</f>
        <v>1.3438124999999999</v>
      </c>
      <c r="S826" t="s">
        <v>8303</v>
      </c>
      <c r="T826" s="6" t="str">
        <f>LEFT(S:S,FIND("/",S:S)-1)</f>
        <v>theater</v>
      </c>
      <c r="U826" s="6" t="str">
        <f>RIGHT(S:S,FIND("/",S:S) - 2)</f>
        <v>spaces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44">
        <v>12500</v>
      </c>
      <c r="E827" s="44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42">
        <f>(((I827/60)/60)/24)+DATE(1970,1,1)</f>
        <v>41211.306527777779</v>
      </c>
      <c r="K827">
        <v>1349335284</v>
      </c>
      <c r="L827" s="42">
        <f>(((K827/60)/60)/24)+DATE(1970,1,1)</f>
        <v>41186.306527777779</v>
      </c>
      <c r="M827" t="b">
        <v>0</v>
      </c>
      <c r="N827">
        <v>99</v>
      </c>
      <c r="O827" s="7">
        <f>AVERAGE(N827,E827)</f>
        <v>6326.5</v>
      </c>
      <c r="P827" t="b">
        <v>1</v>
      </c>
      <c r="R827" s="56">
        <f>E827/D827</f>
        <v>1.0043200000000001</v>
      </c>
      <c r="S827" t="s">
        <v>8285</v>
      </c>
      <c r="T827" s="6" t="str">
        <f>LEFT(S:S,FIND("/",S:S)-1)</f>
        <v>photography</v>
      </c>
      <c r="U827" s="6" t="str">
        <f>RIGHT(S:S,FIND("/",S:S) - 2)</f>
        <v>photobooks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44">
        <v>5500</v>
      </c>
      <c r="E828" s="44">
        <v>5580</v>
      </c>
      <c r="F828" t="s">
        <v>8219</v>
      </c>
      <c r="G828" t="s">
        <v>8224</v>
      </c>
      <c r="H828" t="s">
        <v>8246</v>
      </c>
      <c r="I828">
        <v>1332719730</v>
      </c>
      <c r="J828" s="42">
        <f>(((I828/60)/60)/24)+DATE(1970,1,1)</f>
        <v>40993.996874999997</v>
      </c>
      <c r="K828">
        <v>1330908930</v>
      </c>
      <c r="L828" s="42">
        <f>(((K828/60)/60)/24)+DATE(1970,1,1)</f>
        <v>40973.038541666669</v>
      </c>
      <c r="M828" t="b">
        <v>0</v>
      </c>
      <c r="N828">
        <v>49</v>
      </c>
      <c r="O828" s="7">
        <f>AVERAGE(N828,E828)</f>
        <v>2814.5</v>
      </c>
      <c r="P828" t="b">
        <v>1</v>
      </c>
      <c r="R828" s="56">
        <f>E828/D828</f>
        <v>1.0145454545454546</v>
      </c>
      <c r="S828" t="s">
        <v>8287</v>
      </c>
      <c r="T828" s="6" t="str">
        <f>LEFT(S:S,FIND("/",S:S)-1)</f>
        <v>publishing</v>
      </c>
      <c r="U828" s="6" t="str">
        <f>RIGHT(S:S,FIND("/",S:S) - 2)</f>
        <v>nslations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44">
        <v>300</v>
      </c>
      <c r="E829" s="44">
        <v>310</v>
      </c>
      <c r="F829" t="s">
        <v>8219</v>
      </c>
      <c r="G829" t="s">
        <v>8224</v>
      </c>
      <c r="H829" t="s">
        <v>8246</v>
      </c>
      <c r="I829">
        <v>1329248940</v>
      </c>
      <c r="J829" s="42">
        <f>(((I829/60)/60)/24)+DATE(1970,1,1)</f>
        <v>40953.825694444444</v>
      </c>
      <c r="K829">
        <v>1326972107</v>
      </c>
      <c r="L829" s="42">
        <f>(((K829/60)/60)/24)+DATE(1970,1,1)</f>
        <v>40927.473460648151</v>
      </c>
      <c r="M829" t="b">
        <v>0</v>
      </c>
      <c r="N829">
        <v>11</v>
      </c>
      <c r="O829" s="7">
        <f>AVERAGE(N829,E829)</f>
        <v>160.5</v>
      </c>
      <c r="P829" t="b">
        <v>1</v>
      </c>
      <c r="R829" s="56">
        <f>E829/D829</f>
        <v>1.0333333333333334</v>
      </c>
      <c r="S829" t="s">
        <v>8273</v>
      </c>
      <c r="T829" s="6" t="str">
        <f>LEFT(S:S,FIND("/",S:S)-1)</f>
        <v>technology</v>
      </c>
      <c r="U829" s="6" t="str">
        <f>RIGHT(S:S,FIND("/",S:S) - 2)</f>
        <v>wearables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44">
        <v>1300</v>
      </c>
      <c r="E830" s="44">
        <v>1391</v>
      </c>
      <c r="F830" t="s">
        <v>8219</v>
      </c>
      <c r="G830" t="s">
        <v>8224</v>
      </c>
      <c r="H830" t="s">
        <v>8246</v>
      </c>
      <c r="I830">
        <v>1340641440</v>
      </c>
      <c r="J830" s="42">
        <f>(((I830/60)/60)/24)+DATE(1970,1,1)</f>
        <v>41085.683333333334</v>
      </c>
      <c r="K830">
        <v>1339549982</v>
      </c>
      <c r="L830" s="42">
        <f>(((K830/60)/60)/24)+DATE(1970,1,1)</f>
        <v>41073.050717592596</v>
      </c>
      <c r="M830" t="b">
        <v>0</v>
      </c>
      <c r="N830">
        <v>38</v>
      </c>
      <c r="O830" s="7">
        <f>AVERAGE(N830,E830)</f>
        <v>714.5</v>
      </c>
      <c r="P830" t="b">
        <v>1</v>
      </c>
      <c r="R830" s="56">
        <f>E830/D830</f>
        <v>1.07</v>
      </c>
      <c r="S830" t="s">
        <v>8269</v>
      </c>
      <c r="T830" s="6" t="str">
        <f>LEFT(S:S,FIND("/",S:S)-1)</f>
        <v>film &amp; video</v>
      </c>
      <c r="U830" s="6" t="str">
        <f>RIGHT(S:S,FIND("/",S:S) - 2)</f>
        <v>documentary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44">
        <v>500</v>
      </c>
      <c r="E831" s="44">
        <v>520</v>
      </c>
      <c r="F831" t="s">
        <v>8219</v>
      </c>
      <c r="G831" t="s">
        <v>8225</v>
      </c>
      <c r="H831" t="s">
        <v>8247</v>
      </c>
      <c r="I831">
        <v>1468437240</v>
      </c>
      <c r="J831" s="42">
        <f>(((I831/60)/60)/24)+DATE(1970,1,1)</f>
        <v>42564.801388888889</v>
      </c>
      <c r="K831">
        <v>1463253240</v>
      </c>
      <c r="L831" s="42">
        <f>(((K831/60)/60)/24)+DATE(1970,1,1)</f>
        <v>42504.801388888889</v>
      </c>
      <c r="M831" t="b">
        <v>0</v>
      </c>
      <c r="N831">
        <v>16</v>
      </c>
      <c r="O831" s="7">
        <f>AVERAGE(N831,E831)</f>
        <v>268</v>
      </c>
      <c r="P831" t="b">
        <v>1</v>
      </c>
      <c r="R831" s="56">
        <f>E831/D831</f>
        <v>1.04</v>
      </c>
      <c r="S831" t="s">
        <v>8269</v>
      </c>
      <c r="T831" s="6" t="str">
        <f>LEFT(S:S,FIND("/",S:S)-1)</f>
        <v>film &amp; video</v>
      </c>
      <c r="U831" s="6" t="str">
        <f>RIGHT(S:S,FIND("/",S:S) - 2)</f>
        <v>documentary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44">
        <v>1800</v>
      </c>
      <c r="E832" s="44">
        <v>1941</v>
      </c>
      <c r="F832" t="s">
        <v>8219</v>
      </c>
      <c r="G832" t="s">
        <v>8224</v>
      </c>
      <c r="H832" t="s">
        <v>8246</v>
      </c>
      <c r="I832">
        <v>1363952225</v>
      </c>
      <c r="J832" s="42">
        <f>(((I832/60)/60)/24)+DATE(1970,1,1)</f>
        <v>41355.484085648146</v>
      </c>
      <c r="K832">
        <v>1361363825</v>
      </c>
      <c r="L832" s="42">
        <f>(((K832/60)/60)/24)+DATE(1970,1,1)</f>
        <v>41325.525752314818</v>
      </c>
      <c r="M832" t="b">
        <v>0</v>
      </c>
      <c r="N832">
        <v>32</v>
      </c>
      <c r="O832" s="7">
        <f>AVERAGE(N832,E832)</f>
        <v>986.5</v>
      </c>
      <c r="P832" t="b">
        <v>1</v>
      </c>
      <c r="R832" s="56">
        <f>E832/D832</f>
        <v>1.0783333333333334</v>
      </c>
      <c r="S832" t="s">
        <v>8279</v>
      </c>
      <c r="T832" s="6" t="str">
        <f>LEFT(S:S,FIND("/",S:S)-1)</f>
        <v>music</v>
      </c>
      <c r="U832" s="6" t="str">
        <f>RIGHT(S:S,FIND("/",S:S) - 2)</f>
        <v>rock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44">
        <v>1500</v>
      </c>
      <c r="E833" s="44">
        <v>3500</v>
      </c>
      <c r="F833" t="s">
        <v>8219</v>
      </c>
      <c r="G833" t="s">
        <v>8224</v>
      </c>
      <c r="H833" t="s">
        <v>8246</v>
      </c>
      <c r="I833">
        <v>1335540694</v>
      </c>
      <c r="J833" s="42">
        <f>(((I833/60)/60)/24)+DATE(1970,1,1)</f>
        <v>41026.646921296298</v>
      </c>
      <c r="K833">
        <v>1332948694</v>
      </c>
      <c r="L833" s="42">
        <f>(((K833/60)/60)/24)+DATE(1970,1,1)</f>
        <v>40996.646921296298</v>
      </c>
      <c r="M833" t="b">
        <v>0</v>
      </c>
      <c r="N833">
        <v>20</v>
      </c>
      <c r="O833" s="7">
        <f>AVERAGE(N833,E833)</f>
        <v>1760</v>
      </c>
      <c r="P833" t="b">
        <v>1</v>
      </c>
      <c r="R833" s="56">
        <f>E833/D833</f>
        <v>2.3333333333333335</v>
      </c>
      <c r="S833" t="s">
        <v>8305</v>
      </c>
      <c r="T833" s="6" t="str">
        <f>LEFT(S:S,FIND("/",S:S)-1)</f>
        <v>theater</v>
      </c>
      <c r="U833" s="6" t="str">
        <f>RIGHT(S:S,FIND("/",S:S) - 2)</f>
        <v>usical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44">
        <v>15000</v>
      </c>
      <c r="E834" s="4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42">
        <f>(((I834/60)/60)/24)+DATE(1970,1,1)</f>
        <v>40929.342361111114</v>
      </c>
      <c r="K834">
        <v>1321978335</v>
      </c>
      <c r="L834" s="42">
        <f>(((K834/60)/60)/24)+DATE(1970,1,1)</f>
        <v>40869.675173611111</v>
      </c>
      <c r="M834" t="b">
        <v>0</v>
      </c>
      <c r="N834">
        <v>154</v>
      </c>
      <c r="O834" s="7">
        <f>AVERAGE(N834,E834)</f>
        <v>7622.53</v>
      </c>
      <c r="P834" t="b">
        <v>1</v>
      </c>
      <c r="R834" s="56">
        <f>E834/D834</f>
        <v>1.0060706666666666</v>
      </c>
      <c r="S834" t="s">
        <v>8303</v>
      </c>
      <c r="T834" s="6" t="str">
        <f>LEFT(S:S,FIND("/",S:S)-1)</f>
        <v>theater</v>
      </c>
      <c r="U834" s="6" t="str">
        <f>RIGHT(S:S,FIND("/",S:S) - 2)</f>
        <v>spaces</v>
      </c>
    </row>
    <row r="835" spans="1:21" x14ac:dyDescent="0.25">
      <c r="A835">
        <v>833</v>
      </c>
      <c r="B835" s="3" t="s">
        <v>834</v>
      </c>
      <c r="C835" s="3" t="s">
        <v>4943</v>
      </c>
      <c r="D835" s="44">
        <v>6000</v>
      </c>
      <c r="E835" s="44">
        <v>6100</v>
      </c>
      <c r="F835" t="s">
        <v>8219</v>
      </c>
      <c r="G835" t="s">
        <v>8224</v>
      </c>
      <c r="H835" t="s">
        <v>8246</v>
      </c>
      <c r="I835">
        <v>1397941475</v>
      </c>
      <c r="J835" s="42">
        <f>(((I835/60)/60)/24)+DATE(1970,1,1)</f>
        <v>41748.878182870372</v>
      </c>
      <c r="K835">
        <v>1395349475</v>
      </c>
      <c r="L835" s="42">
        <f>(((K835/60)/60)/24)+DATE(1970,1,1)</f>
        <v>41718.878182870372</v>
      </c>
      <c r="M835" t="b">
        <v>0</v>
      </c>
      <c r="N835">
        <v>41</v>
      </c>
      <c r="O835" s="7">
        <f>AVERAGE(N835,E835)</f>
        <v>3070.5</v>
      </c>
      <c r="P835" t="b">
        <v>1</v>
      </c>
      <c r="R835" s="56">
        <f>E835/D835</f>
        <v>1.0166666666666666</v>
      </c>
      <c r="S835" t="s">
        <v>8303</v>
      </c>
      <c r="T835" s="6" t="str">
        <f>LEFT(S:S,FIND("/",S:S)-1)</f>
        <v>theater</v>
      </c>
      <c r="U835" s="6" t="str">
        <f>RIGHT(S:S,FIND("/",S:S) - 2)</f>
        <v>spaces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44">
        <v>5500</v>
      </c>
      <c r="E836" s="44">
        <v>7206</v>
      </c>
      <c r="F836" t="s">
        <v>8219</v>
      </c>
      <c r="G836" t="s">
        <v>8224</v>
      </c>
      <c r="H836" t="s">
        <v>8246</v>
      </c>
      <c r="I836">
        <v>1372651140</v>
      </c>
      <c r="J836" s="42">
        <f>(((I836/60)/60)/24)+DATE(1970,1,1)</f>
        <v>41456.165972222225</v>
      </c>
      <c r="K836">
        <v>1369770292</v>
      </c>
      <c r="L836" s="42">
        <f>(((K836/60)/60)/24)+DATE(1970,1,1)</f>
        <v>41422.822824074072</v>
      </c>
      <c r="M836" t="b">
        <v>0</v>
      </c>
      <c r="N836">
        <v>75</v>
      </c>
      <c r="O836" s="7">
        <f>AVERAGE(N836,E836)</f>
        <v>3640.5</v>
      </c>
      <c r="P836" t="b">
        <v>1</v>
      </c>
      <c r="R836" s="56">
        <f>E836/D836</f>
        <v>1.3101818181818181</v>
      </c>
      <c r="S836" t="s">
        <v>8288</v>
      </c>
      <c r="T836" s="6" t="str">
        <f>LEFT(S:S,FIND("/",S:S)-1)</f>
        <v>publishing</v>
      </c>
      <c r="U836" s="6" t="str">
        <f>RIGHT(S:S,FIND("/",S:S) - 2)</f>
        <v xml:space="preserve"> podcasts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44">
        <v>2000</v>
      </c>
      <c r="E837" s="44">
        <v>2345</v>
      </c>
      <c r="F837" t="s">
        <v>8219</v>
      </c>
      <c r="G837" t="s">
        <v>8224</v>
      </c>
      <c r="H837" t="s">
        <v>8246</v>
      </c>
      <c r="I837">
        <v>1337396400</v>
      </c>
      <c r="J837" s="42">
        <f>(((I837/60)/60)/24)+DATE(1970,1,1)</f>
        <v>41048.125</v>
      </c>
      <c r="K837">
        <v>1333709958</v>
      </c>
      <c r="L837" s="42">
        <f>(((K837/60)/60)/24)+DATE(1970,1,1)</f>
        <v>41005.45784722222</v>
      </c>
      <c r="M837" t="b">
        <v>0</v>
      </c>
      <c r="N837">
        <v>40</v>
      </c>
      <c r="O837" s="7">
        <f>AVERAGE(N837,E837)</f>
        <v>1192.5</v>
      </c>
      <c r="P837" t="b">
        <v>1</v>
      </c>
      <c r="R837" s="56">
        <f>E837/D837</f>
        <v>1.1725000000000001</v>
      </c>
      <c r="S837" t="s">
        <v>8272</v>
      </c>
      <c r="T837" s="6" t="str">
        <f>LEFT(S:S,FIND("/",S:S)-1)</f>
        <v>technology</v>
      </c>
      <c r="U837" s="6" t="str">
        <f>RIGHT(S:S,FIND("/",S:S) - 2)</f>
        <v>ology/web</v>
      </c>
    </row>
    <row r="838" spans="1:21" x14ac:dyDescent="0.25">
      <c r="A838">
        <v>836</v>
      </c>
      <c r="B838" s="3" t="s">
        <v>837</v>
      </c>
      <c r="C838" s="3" t="s">
        <v>4946</v>
      </c>
      <c r="D838" s="44">
        <v>5000</v>
      </c>
      <c r="E838" s="4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42">
        <f>(((I838/60)/60)/24)+DATE(1970,1,1)</f>
        <v>41554.056921296295</v>
      </c>
      <c r="K838">
        <v>1378516918</v>
      </c>
      <c r="L838" s="42">
        <f>(((K838/60)/60)/24)+DATE(1970,1,1)</f>
        <v>41524.056921296295</v>
      </c>
      <c r="M838" t="b">
        <v>0</v>
      </c>
      <c r="N838">
        <v>46</v>
      </c>
      <c r="O838" s="7">
        <f>AVERAGE(N838,E838)</f>
        <v>2546.2600000000002</v>
      </c>
      <c r="P838" t="b">
        <v>1</v>
      </c>
      <c r="R838" s="56">
        <f>E838/D838</f>
        <v>1.009304</v>
      </c>
      <c r="S838" t="s">
        <v>8279</v>
      </c>
      <c r="T838" s="6" t="str">
        <f>LEFT(S:S,FIND("/",S:S)-1)</f>
        <v>music</v>
      </c>
      <c r="U838" s="6" t="str">
        <f>RIGHT(S:S,FIND("/",S:S) - 2)</f>
        <v>rock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44">
        <v>2500</v>
      </c>
      <c r="E839" s="44">
        <v>3045</v>
      </c>
      <c r="F839" t="s">
        <v>8219</v>
      </c>
      <c r="G839" t="s">
        <v>8224</v>
      </c>
      <c r="H839" t="s">
        <v>8246</v>
      </c>
      <c r="I839">
        <v>1398988662</v>
      </c>
      <c r="J839" s="42">
        <f>(((I839/60)/60)/24)+DATE(1970,1,1)</f>
        <v>41760.998402777775</v>
      </c>
      <c r="K839">
        <v>1396396662</v>
      </c>
      <c r="L839" s="42">
        <f>(((K839/60)/60)/24)+DATE(1970,1,1)</f>
        <v>41730.998402777775</v>
      </c>
      <c r="M839" t="b">
        <v>0</v>
      </c>
      <c r="N839">
        <v>62</v>
      </c>
      <c r="O839" s="7">
        <f>AVERAGE(N839,E839)</f>
        <v>1553.5</v>
      </c>
      <c r="P839" t="b">
        <v>1</v>
      </c>
      <c r="R839" s="56">
        <f>E839/D839</f>
        <v>1.218</v>
      </c>
      <c r="S839" t="s">
        <v>8269</v>
      </c>
      <c r="T839" s="6" t="str">
        <f>LEFT(S:S,FIND("/",S:S)-1)</f>
        <v>film &amp; video</v>
      </c>
      <c r="U839" s="6" t="str">
        <f>RIGHT(S:S,FIND("/",S:S) - 2)</f>
        <v>documentary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44">
        <v>2000</v>
      </c>
      <c r="E840" s="44">
        <v>2908</v>
      </c>
      <c r="F840" t="s">
        <v>8219</v>
      </c>
      <c r="G840" t="s">
        <v>8224</v>
      </c>
      <c r="H840" t="s">
        <v>8246</v>
      </c>
      <c r="I840">
        <v>1326835985</v>
      </c>
      <c r="J840" s="42">
        <f>(((I840/60)/60)/24)+DATE(1970,1,1)</f>
        <v>40925.897974537038</v>
      </c>
      <c r="K840">
        <v>1324243985</v>
      </c>
      <c r="L840" s="42">
        <f>(((K840/60)/60)/24)+DATE(1970,1,1)</f>
        <v>40895.897974537038</v>
      </c>
      <c r="M840" t="b">
        <v>0</v>
      </c>
      <c r="N840">
        <v>61</v>
      </c>
      <c r="O840" s="7">
        <f>AVERAGE(N840,E840)</f>
        <v>1484.5</v>
      </c>
      <c r="P840" t="b">
        <v>1</v>
      </c>
      <c r="R840" s="56">
        <f>E840/D840</f>
        <v>1.454</v>
      </c>
      <c r="S840" t="s">
        <v>8293</v>
      </c>
      <c r="T840" s="6" t="str">
        <f>LEFT(S:S,FIND("/",S:S)-1)</f>
        <v>music</v>
      </c>
      <c r="U840" s="6" t="str">
        <f>RIGHT(S:S,FIND("/",S:S) - 2)</f>
        <v>aith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44">
        <v>5000</v>
      </c>
      <c r="E841" s="44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42">
        <f>(((I841/60)/60)/24)+DATE(1970,1,1)</f>
        <v>41174.763379629629</v>
      </c>
      <c r="K841">
        <v>1345745956</v>
      </c>
      <c r="L841" s="42">
        <f>(((K841/60)/60)/24)+DATE(1970,1,1)</f>
        <v>41144.763379629629</v>
      </c>
      <c r="M841" t="b">
        <v>0</v>
      </c>
      <c r="N841">
        <v>96</v>
      </c>
      <c r="O841" s="7">
        <f>AVERAGE(N841,E841)</f>
        <v>2963.415</v>
      </c>
      <c r="P841" t="b">
        <v>1</v>
      </c>
      <c r="R841" s="56">
        <f>E841/D841</f>
        <v>1.166166</v>
      </c>
      <c r="S841" t="s">
        <v>8265</v>
      </c>
      <c r="T841" s="6" t="str">
        <f>LEFT(S:S,FIND("/",S:S)-1)</f>
        <v>film &amp; video</v>
      </c>
      <c r="U841" s="6" t="str">
        <f>RIGHT(S:S,FIND("/",S:S) - 2)</f>
        <v>/television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44">
        <v>10000</v>
      </c>
      <c r="E842" s="4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42">
        <f>(((I842/60)/60)/24)+DATE(1970,1,1)</f>
        <v>42637.226701388892</v>
      </c>
      <c r="K842">
        <v>1472102787</v>
      </c>
      <c r="L842" s="42">
        <f>(((K842/60)/60)/24)+DATE(1970,1,1)</f>
        <v>42607.226701388892</v>
      </c>
      <c r="M842" t="b">
        <v>0</v>
      </c>
      <c r="N842">
        <v>190</v>
      </c>
      <c r="O842" s="7">
        <f>AVERAGE(N842,E842)</f>
        <v>6115.83</v>
      </c>
      <c r="P842" t="b">
        <v>1</v>
      </c>
      <c r="R842" s="56">
        <f>E842/D842</f>
        <v>1.2041660000000001</v>
      </c>
      <c r="S842" t="s">
        <v>8271</v>
      </c>
      <c r="T842" s="6" t="str">
        <f>LEFT(S:S,FIND("/",S:S)-1)</f>
        <v>theater</v>
      </c>
      <c r="U842" s="6" t="str">
        <f>RIGHT(S:S,FIND("/",S:S) - 2)</f>
        <v>/plays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44">
        <v>5000</v>
      </c>
      <c r="E843" s="44">
        <v>5066</v>
      </c>
      <c r="F843" t="s">
        <v>8219</v>
      </c>
      <c r="G843" t="s">
        <v>8224</v>
      </c>
      <c r="H843" t="s">
        <v>8246</v>
      </c>
      <c r="I843">
        <v>1415653663</v>
      </c>
      <c r="J843" s="42">
        <f>(((I843/60)/60)/24)+DATE(1970,1,1)</f>
        <v>41953.88035879629</v>
      </c>
      <c r="K843">
        <v>1413058063</v>
      </c>
      <c r="L843" s="42">
        <f>(((K843/60)/60)/24)+DATE(1970,1,1)</f>
        <v>41923.838692129626</v>
      </c>
      <c r="M843" t="b">
        <v>1</v>
      </c>
      <c r="N843">
        <v>94</v>
      </c>
      <c r="O843" s="7">
        <f>AVERAGE(N843,E843)</f>
        <v>2580</v>
      </c>
      <c r="P843" t="b">
        <v>1</v>
      </c>
      <c r="R843" s="56">
        <f>E843/D843</f>
        <v>1.0132000000000001</v>
      </c>
      <c r="S843" t="s">
        <v>8289</v>
      </c>
      <c r="T843" s="6" t="str">
        <f>LEFT(S:S,FIND("/",S:S)-1)</f>
        <v>photography</v>
      </c>
      <c r="U843" s="6" t="str">
        <f>RIGHT(S:S,FIND("/",S:S) - 2)</f>
        <v>phy/nature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44">
        <v>2500</v>
      </c>
      <c r="E844" s="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42">
        <f>(((I844/60)/60)/24)+DATE(1970,1,1)</f>
        <v>41561.165972222225</v>
      </c>
      <c r="K844">
        <v>1378735983</v>
      </c>
      <c r="L844" s="42">
        <f>(((K844/60)/60)/24)+DATE(1970,1,1)</f>
        <v>41526.592395833337</v>
      </c>
      <c r="M844" t="b">
        <v>1</v>
      </c>
      <c r="N844">
        <v>39</v>
      </c>
      <c r="O844" s="7">
        <f>AVERAGE(N844,E844)</f>
        <v>1323.5</v>
      </c>
      <c r="P844" t="b">
        <v>1</v>
      </c>
      <c r="R844" s="56">
        <f>E844/D844</f>
        <v>1.0431999999999999</v>
      </c>
      <c r="S844" t="s">
        <v>8271</v>
      </c>
      <c r="T844" s="6" t="str">
        <f>LEFT(S:S,FIND("/",S:S)-1)</f>
        <v>theater</v>
      </c>
      <c r="U844" s="6" t="str">
        <f>RIGHT(S:S,FIND("/",S:S) - 2)</f>
        <v>/plays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44">
        <v>3000</v>
      </c>
      <c r="E845" s="44">
        <v>8014</v>
      </c>
      <c r="F845" t="s">
        <v>8219</v>
      </c>
      <c r="G845" t="s">
        <v>8224</v>
      </c>
      <c r="H845" t="s">
        <v>8246</v>
      </c>
      <c r="I845">
        <v>1481184000</v>
      </c>
      <c r="J845" s="42">
        <f>(((I845/60)/60)/24)+DATE(1970,1,1)</f>
        <v>42712.333333333328</v>
      </c>
      <c r="K845">
        <v>1479708680</v>
      </c>
      <c r="L845" s="42">
        <f>(((K845/60)/60)/24)+DATE(1970,1,1)</f>
        <v>42695.257870370369</v>
      </c>
      <c r="M845" t="b">
        <v>0</v>
      </c>
      <c r="N845">
        <v>127</v>
      </c>
      <c r="O845" s="7">
        <f>AVERAGE(N845,E845)</f>
        <v>4070.5</v>
      </c>
      <c r="P845" t="b">
        <v>1</v>
      </c>
      <c r="R845" s="56">
        <f>E845/D845</f>
        <v>2.6713333333333331</v>
      </c>
      <c r="S845" t="s">
        <v>8285</v>
      </c>
      <c r="T845" s="6" t="str">
        <f>LEFT(S:S,FIND("/",S:S)-1)</f>
        <v>photography</v>
      </c>
      <c r="U845" s="6" t="str">
        <f>RIGHT(S:S,FIND("/",S:S) - 2)</f>
        <v>photobooks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44">
        <v>3000</v>
      </c>
      <c r="E846" s="44">
        <v>5824</v>
      </c>
      <c r="F846" t="s">
        <v>8219</v>
      </c>
      <c r="G846" t="s">
        <v>8224</v>
      </c>
      <c r="H846" t="s">
        <v>8246</v>
      </c>
      <c r="I846">
        <v>1414817940</v>
      </c>
      <c r="J846" s="42">
        <f>(((I846/60)/60)/24)+DATE(1970,1,1)</f>
        <v>41944.207638888889</v>
      </c>
      <c r="K846">
        <v>1411489552</v>
      </c>
      <c r="L846" s="42">
        <f>(((K846/60)/60)/24)+DATE(1970,1,1)</f>
        <v>41905.684629629628</v>
      </c>
      <c r="M846" t="b">
        <v>1</v>
      </c>
      <c r="N846">
        <v>159</v>
      </c>
      <c r="O846" s="7">
        <f>AVERAGE(N846,E846)</f>
        <v>2991.5</v>
      </c>
      <c r="P846" t="b">
        <v>1</v>
      </c>
      <c r="R846" s="56">
        <f>E846/D846</f>
        <v>1.9413333333333334</v>
      </c>
      <c r="S846" t="s">
        <v>8271</v>
      </c>
      <c r="T846" s="6" t="str">
        <f>LEFT(S:S,FIND("/",S:S)-1)</f>
        <v>theater</v>
      </c>
      <c r="U846" s="6" t="str">
        <f>RIGHT(S:S,FIND("/",S:S) - 2)</f>
        <v>/plays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44">
        <v>5000</v>
      </c>
      <c r="E847" s="44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42">
        <f>(((I847/60)/60)/24)+DATE(1970,1,1)</f>
        <v>42618.165972222225</v>
      </c>
      <c r="K847">
        <v>1469595396</v>
      </c>
      <c r="L847" s="42">
        <f>(((K847/60)/60)/24)+DATE(1970,1,1)</f>
        <v>42578.205972222218</v>
      </c>
      <c r="M847" t="b">
        <v>0</v>
      </c>
      <c r="N847">
        <v>177</v>
      </c>
      <c r="O847" s="7">
        <f>AVERAGE(N847,E847)</f>
        <v>3098.0050000000001</v>
      </c>
      <c r="P847" t="b">
        <v>1</v>
      </c>
      <c r="R847" s="56">
        <f>E847/D847</f>
        <v>1.203802</v>
      </c>
      <c r="S847" t="s">
        <v>8269</v>
      </c>
      <c r="T847" s="6" t="str">
        <f>LEFT(S:S,FIND("/",S:S)-1)</f>
        <v>film &amp; video</v>
      </c>
      <c r="U847" s="6" t="str">
        <f>RIGHT(S:S,FIND("/",S:S) - 2)</f>
        <v>documentary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44">
        <v>1100</v>
      </c>
      <c r="E848" s="44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42">
        <f>(((I848/60)/60)/24)+DATE(1970,1,1)</f>
        <v>41708.583333333336</v>
      </c>
      <c r="K848">
        <v>1393233855</v>
      </c>
      <c r="L848" s="42">
        <f>(((K848/60)/60)/24)+DATE(1970,1,1)</f>
        <v>41694.391840277778</v>
      </c>
      <c r="M848" t="b">
        <v>0</v>
      </c>
      <c r="N848">
        <v>47</v>
      </c>
      <c r="O848" s="7">
        <f>AVERAGE(N848,E848)</f>
        <v>694.505</v>
      </c>
      <c r="P848" t="b">
        <v>1</v>
      </c>
      <c r="R848" s="56">
        <f>E848/D848</f>
        <v>1.2200090909090908</v>
      </c>
      <c r="S848" t="s">
        <v>8287</v>
      </c>
      <c r="T848" s="6" t="str">
        <f>LEFT(S:S,FIND("/",S:S)-1)</f>
        <v>publishing</v>
      </c>
      <c r="U848" s="6" t="str">
        <f>RIGHT(S:S,FIND("/",S:S) - 2)</f>
        <v>nslations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44">
        <v>10</v>
      </c>
      <c r="E849" s="44">
        <v>10</v>
      </c>
      <c r="F849" t="s">
        <v>8219</v>
      </c>
      <c r="G849" t="s">
        <v>8224</v>
      </c>
      <c r="H849" t="s">
        <v>8246</v>
      </c>
      <c r="I849">
        <v>1436555376</v>
      </c>
      <c r="J849" s="42">
        <f>(((I849/60)/60)/24)+DATE(1970,1,1)</f>
        <v>42195.79833333334</v>
      </c>
      <c r="K849">
        <v>1433963376</v>
      </c>
      <c r="L849" s="42">
        <f>(((K849/60)/60)/24)+DATE(1970,1,1)</f>
        <v>42165.79833333334</v>
      </c>
      <c r="M849" t="b">
        <v>0</v>
      </c>
      <c r="N849">
        <v>1</v>
      </c>
      <c r="O849" s="7">
        <f>AVERAGE(N849,E849)</f>
        <v>5.5</v>
      </c>
      <c r="P849" t="b">
        <v>1</v>
      </c>
      <c r="R849" s="56">
        <f>E849/D849</f>
        <v>1</v>
      </c>
      <c r="S849" t="s">
        <v>8282</v>
      </c>
      <c r="T849" s="6" t="str">
        <f>LEFT(S:S,FIND("/",S:S)-1)</f>
        <v>games</v>
      </c>
      <c r="U849" s="6" t="str">
        <f>RIGHT(S:S,FIND("/",S:S) - 2)</f>
        <v>ames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44">
        <v>300</v>
      </c>
      <c r="E850" s="44">
        <v>300</v>
      </c>
      <c r="F850" t="s">
        <v>8219</v>
      </c>
      <c r="G850" t="s">
        <v>8224</v>
      </c>
      <c r="H850" t="s">
        <v>8246</v>
      </c>
      <c r="I850">
        <v>1429038033</v>
      </c>
      <c r="J850" s="42">
        <f>(((I850/60)/60)/24)+DATE(1970,1,1)</f>
        <v>42108.792048611111</v>
      </c>
      <c r="K850">
        <v>1426446033</v>
      </c>
      <c r="L850" s="42">
        <f>(((K850/60)/60)/24)+DATE(1970,1,1)</f>
        <v>42078.792048611111</v>
      </c>
      <c r="M850" t="b">
        <v>0</v>
      </c>
      <c r="N850">
        <v>16</v>
      </c>
      <c r="O850" s="7">
        <f>AVERAGE(N850,E850)</f>
        <v>158</v>
      </c>
      <c r="P850" t="b">
        <v>1</v>
      </c>
      <c r="R850" s="56">
        <f>E850/D850</f>
        <v>1</v>
      </c>
      <c r="S850" t="s">
        <v>8304</v>
      </c>
      <c r="T850" s="6" t="str">
        <f>LEFT(S:S,FIND("/",S:S)-1)</f>
        <v>publishing</v>
      </c>
      <c r="U850" s="6" t="str">
        <f>RIGHT(S:S,FIND("/",S:S) - 2)</f>
        <v>n's books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44">
        <v>4000</v>
      </c>
      <c r="E851" s="44">
        <v>4796</v>
      </c>
      <c r="F851" t="s">
        <v>8219</v>
      </c>
      <c r="G851" t="s">
        <v>8224</v>
      </c>
      <c r="H851" t="s">
        <v>8246</v>
      </c>
      <c r="I851">
        <v>1426473264</v>
      </c>
      <c r="J851" s="42">
        <f>(((I851/60)/60)/24)+DATE(1970,1,1)</f>
        <v>42079.107222222221</v>
      </c>
      <c r="K851">
        <v>1424057664</v>
      </c>
      <c r="L851" s="42">
        <f>(((K851/60)/60)/24)+DATE(1970,1,1)</f>
        <v>42051.148888888885</v>
      </c>
      <c r="M851" t="b">
        <v>0</v>
      </c>
      <c r="N851">
        <v>115</v>
      </c>
      <c r="O851" s="7">
        <f>AVERAGE(N851,E851)</f>
        <v>2455.5</v>
      </c>
      <c r="P851" t="b">
        <v>1</v>
      </c>
      <c r="R851" s="56">
        <f>E851/D851</f>
        <v>1.1990000000000001</v>
      </c>
      <c r="S851" t="s">
        <v>8274</v>
      </c>
      <c r="T851" s="6" t="str">
        <f>LEFT(S:S,FIND("/",S:S)-1)</f>
        <v>publishing</v>
      </c>
      <c r="U851" s="6" t="str">
        <f>RIGHT(S:S,FIND("/",S:S) - 2)</f>
        <v>onfiction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44">
        <v>4000</v>
      </c>
      <c r="E852" s="44">
        <v>6207</v>
      </c>
      <c r="F852" t="s">
        <v>8219</v>
      </c>
      <c r="G852" t="s">
        <v>8224</v>
      </c>
      <c r="H852" t="s">
        <v>8246</v>
      </c>
      <c r="I852">
        <v>1461560340</v>
      </c>
      <c r="J852" s="42">
        <f>(((I852/60)/60)/24)+DATE(1970,1,1)</f>
        <v>42485.207638888889</v>
      </c>
      <c r="K852">
        <v>1458762717</v>
      </c>
      <c r="L852" s="42">
        <f>(((K852/60)/60)/24)+DATE(1970,1,1)</f>
        <v>42452.827743055561</v>
      </c>
      <c r="M852" t="b">
        <v>0</v>
      </c>
      <c r="N852">
        <v>133</v>
      </c>
      <c r="O852" s="7">
        <f>AVERAGE(N852,E852)</f>
        <v>3170</v>
      </c>
      <c r="P852" t="b">
        <v>1</v>
      </c>
      <c r="R852" s="56">
        <f>E852/D852</f>
        <v>1.55175</v>
      </c>
      <c r="S852" t="s">
        <v>8266</v>
      </c>
      <c r="T852" s="6" t="str">
        <f>LEFT(S:S,FIND("/",S:S)-1)</f>
        <v>film &amp; video</v>
      </c>
      <c r="U852" s="6" t="str">
        <f>RIGHT(S:S,FIND("/",S:S) - 2)</f>
        <v>ideo/shorts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44">
        <v>2000</v>
      </c>
      <c r="E853" s="44">
        <v>2609</v>
      </c>
      <c r="F853" t="s">
        <v>8219</v>
      </c>
      <c r="G853" t="s">
        <v>8230</v>
      </c>
      <c r="H853" t="s">
        <v>8249</v>
      </c>
      <c r="I853">
        <v>1469994300</v>
      </c>
      <c r="J853" s="42">
        <f>(((I853/60)/60)/24)+DATE(1970,1,1)</f>
        <v>42582.822916666672</v>
      </c>
      <c r="K853">
        <v>1464815253</v>
      </c>
      <c r="L853" s="42">
        <f>(((K853/60)/60)/24)+DATE(1970,1,1)</f>
        <v>42522.880243055552</v>
      </c>
      <c r="M853" t="b">
        <v>0</v>
      </c>
      <c r="N853">
        <v>70</v>
      </c>
      <c r="O853" s="7">
        <f>AVERAGE(N853,E853)</f>
        <v>1339.5</v>
      </c>
      <c r="P853" t="b">
        <v>1</v>
      </c>
      <c r="R853" s="56">
        <f>E853/D853</f>
        <v>1.3045</v>
      </c>
      <c r="S853" t="s">
        <v>8300</v>
      </c>
      <c r="T853" s="6" t="str">
        <f>LEFT(S:S,FIND("/",S:S)-1)</f>
        <v>music</v>
      </c>
      <c r="U853" s="6" t="str">
        <f>RIGHT(S:S,FIND("/",S:S) - 2)</f>
        <v>usic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44">
        <v>3500</v>
      </c>
      <c r="E854" s="4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42">
        <f>(((I854/60)/60)/24)+DATE(1970,1,1)</f>
        <v>42667.875</v>
      </c>
      <c r="K854">
        <v>1476386395</v>
      </c>
      <c r="L854" s="42">
        <f>(((K854/60)/60)/24)+DATE(1970,1,1)</f>
        <v>42656.805497685185</v>
      </c>
      <c r="M854" t="b">
        <v>0</v>
      </c>
      <c r="N854">
        <v>62</v>
      </c>
      <c r="O854" s="7">
        <f>AVERAGE(N854,E854)</f>
        <v>1868</v>
      </c>
      <c r="P854" t="b">
        <v>1</v>
      </c>
      <c r="R854" s="56">
        <f>E854/D854</f>
        <v>1.0497142857142858</v>
      </c>
      <c r="S854" t="s">
        <v>8267</v>
      </c>
      <c r="T854" s="6" t="str">
        <f>LEFT(S:S,FIND("/",S:S)-1)</f>
        <v>film &amp; video</v>
      </c>
      <c r="U854" s="6" t="str">
        <f>RIGHT(S:S,FIND("/",S:S) - 2)</f>
        <v>nce fiction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44">
        <v>300</v>
      </c>
      <c r="E855" s="44">
        <v>300</v>
      </c>
      <c r="F855" t="s">
        <v>8219</v>
      </c>
      <c r="G855" t="s">
        <v>8224</v>
      </c>
      <c r="H855" t="s">
        <v>8246</v>
      </c>
      <c r="I855">
        <v>1424116709</v>
      </c>
      <c r="J855" s="42">
        <f>(((I855/60)/60)/24)+DATE(1970,1,1)</f>
        <v>42051.832280092596</v>
      </c>
      <c r="K855">
        <v>1421524709</v>
      </c>
      <c r="L855" s="42">
        <f>(((K855/60)/60)/24)+DATE(1970,1,1)</f>
        <v>42021.832280092596</v>
      </c>
      <c r="M855" t="b">
        <v>0</v>
      </c>
      <c r="N855">
        <v>10</v>
      </c>
      <c r="O855" s="7">
        <f>AVERAGE(N855,E855)</f>
        <v>155</v>
      </c>
      <c r="P855" t="b">
        <v>1</v>
      </c>
      <c r="R855" s="56">
        <f>E855/D855</f>
        <v>1</v>
      </c>
      <c r="S855" t="s">
        <v>8271</v>
      </c>
      <c r="T855" s="6" t="str">
        <f>LEFT(S:S,FIND("/",S:S)-1)</f>
        <v>theater</v>
      </c>
      <c r="U855" s="6" t="str">
        <f>RIGHT(S:S,FIND("/",S:S) - 2)</f>
        <v>/plays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44">
        <v>27800</v>
      </c>
      <c r="E856" s="4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42">
        <f>(((I856/60)/60)/24)+DATE(1970,1,1)</f>
        <v>42732.212337962963</v>
      </c>
      <c r="K856">
        <v>1480309546</v>
      </c>
      <c r="L856" s="42">
        <f>(((K856/60)/60)/24)+DATE(1970,1,1)</f>
        <v>42702.212337962963</v>
      </c>
      <c r="M856" t="b">
        <v>0</v>
      </c>
      <c r="N856">
        <v>499</v>
      </c>
      <c r="O856" s="7">
        <f>AVERAGE(N856,E856)</f>
        <v>16682.150000000001</v>
      </c>
      <c r="P856" t="b">
        <v>1</v>
      </c>
      <c r="R856" s="56">
        <f>E856/D856</f>
        <v>1.1822050359712231</v>
      </c>
      <c r="S856" t="s">
        <v>8293</v>
      </c>
      <c r="T856" s="6" t="str">
        <f>LEFT(S:S,FIND("/",S:S)-1)</f>
        <v>music</v>
      </c>
      <c r="U856" s="6" t="str">
        <f>RIGHT(S:S,FIND("/",S:S) - 2)</f>
        <v>aith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44">
        <v>1450</v>
      </c>
      <c r="E857" s="44">
        <v>1500</v>
      </c>
      <c r="F857" t="s">
        <v>8219</v>
      </c>
      <c r="G857" t="s">
        <v>8224</v>
      </c>
      <c r="H857" t="s">
        <v>8246</v>
      </c>
      <c r="I857">
        <v>1469329217</v>
      </c>
      <c r="J857" s="42">
        <f>(((I857/60)/60)/24)+DATE(1970,1,1)</f>
        <v>42575.125196759262</v>
      </c>
      <c r="K857">
        <v>1466737217</v>
      </c>
      <c r="L857" s="42">
        <f>(((K857/60)/60)/24)+DATE(1970,1,1)</f>
        <v>42545.125196759262</v>
      </c>
      <c r="M857" t="b">
        <v>0</v>
      </c>
      <c r="N857">
        <v>47</v>
      </c>
      <c r="O857" s="7">
        <f>AVERAGE(N857,E857)</f>
        <v>773.5</v>
      </c>
      <c r="P857" t="b">
        <v>1</v>
      </c>
      <c r="R857" s="56">
        <f>E857/D857</f>
        <v>1.0344827586206897</v>
      </c>
      <c r="S857" t="s">
        <v>8274</v>
      </c>
      <c r="T857" s="6" t="str">
        <f>LEFT(S:S,FIND("/",S:S)-1)</f>
        <v>publishing</v>
      </c>
      <c r="U857" s="6" t="str">
        <f>RIGHT(S:S,FIND("/",S:S) - 2)</f>
        <v>onfiction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44">
        <v>250</v>
      </c>
      <c r="E858" s="44">
        <v>545</v>
      </c>
      <c r="F858" t="s">
        <v>8219</v>
      </c>
      <c r="G858" t="s">
        <v>8236</v>
      </c>
      <c r="H858" t="s">
        <v>8249</v>
      </c>
      <c r="I858">
        <v>1477422000</v>
      </c>
      <c r="J858" s="42">
        <f>(((I858/60)/60)/24)+DATE(1970,1,1)</f>
        <v>42668.791666666672</v>
      </c>
      <c r="K858">
        <v>1472282956</v>
      </c>
      <c r="L858" s="42">
        <f>(((K858/60)/60)/24)+DATE(1970,1,1)</f>
        <v>42609.311990740738</v>
      </c>
      <c r="M858" t="b">
        <v>0</v>
      </c>
      <c r="N858">
        <v>28</v>
      </c>
      <c r="O858" s="7">
        <f>AVERAGE(N858,E858)</f>
        <v>286.5</v>
      </c>
      <c r="P858" t="b">
        <v>1</v>
      </c>
      <c r="R858" s="56">
        <f>E858/D858</f>
        <v>2.1800000000000002</v>
      </c>
      <c r="S858" t="s">
        <v>8271</v>
      </c>
      <c r="T858" s="6" t="str">
        <f>LEFT(S:S,FIND("/",S:S)-1)</f>
        <v>theater</v>
      </c>
      <c r="U858" s="6" t="str">
        <f>RIGHT(S:S,FIND("/",S:S) - 2)</f>
        <v>/plays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44">
        <v>1200</v>
      </c>
      <c r="E859" s="44">
        <v>1200</v>
      </c>
      <c r="F859" t="s">
        <v>8219</v>
      </c>
      <c r="G859" t="s">
        <v>8227</v>
      </c>
      <c r="H859" t="s">
        <v>8249</v>
      </c>
      <c r="I859">
        <v>1448463431</v>
      </c>
      <c r="J859" s="42">
        <f>(((I859/60)/60)/24)+DATE(1970,1,1)</f>
        <v>42333.623043981483</v>
      </c>
      <c r="K859">
        <v>1444831031</v>
      </c>
      <c r="L859" s="42">
        <f>(((K859/60)/60)/24)+DATE(1970,1,1)</f>
        <v>42291.581377314811</v>
      </c>
      <c r="M859" t="b">
        <v>0</v>
      </c>
      <c r="N859">
        <v>24</v>
      </c>
      <c r="O859" s="7">
        <f>AVERAGE(N859,E859)</f>
        <v>612</v>
      </c>
      <c r="P859" t="b">
        <v>1</v>
      </c>
      <c r="R859" s="56">
        <f>E859/D859</f>
        <v>1</v>
      </c>
      <c r="S859" t="s">
        <v>8282</v>
      </c>
      <c r="T859" s="6" t="str">
        <f>LEFT(S:S,FIND("/",S:S)-1)</f>
        <v>games</v>
      </c>
      <c r="U859" s="6" t="str">
        <f>RIGHT(S:S,FIND("/",S:S) - 2)</f>
        <v>ames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44">
        <v>1200</v>
      </c>
      <c r="E860" s="44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42">
        <f>(((I860/60)/60)/24)+DATE(1970,1,1)</f>
        <v>42109.957638888889</v>
      </c>
      <c r="K860">
        <v>1426528418</v>
      </c>
      <c r="L860" s="42">
        <f>(((K860/60)/60)/24)+DATE(1970,1,1)</f>
        <v>42079.745578703703</v>
      </c>
      <c r="M860" t="b">
        <v>0</v>
      </c>
      <c r="N860">
        <v>76</v>
      </c>
      <c r="O860" s="7">
        <f>AVERAGE(N860,E860)</f>
        <v>902.03499999999997</v>
      </c>
      <c r="P860" t="b">
        <v>1</v>
      </c>
      <c r="R860" s="56">
        <f>E860/D860</f>
        <v>1.4400583333333332</v>
      </c>
      <c r="S860" t="s">
        <v>8272</v>
      </c>
      <c r="T860" s="6" t="str">
        <f>LEFT(S:S,FIND("/",S:S)-1)</f>
        <v>technology</v>
      </c>
      <c r="U860" s="6" t="str">
        <f>RIGHT(S:S,FIND("/",S:S) - 2)</f>
        <v>ology/web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44">
        <v>4000</v>
      </c>
      <c r="E861" s="44">
        <v>4187</v>
      </c>
      <c r="F861" t="s">
        <v>8219</v>
      </c>
      <c r="G861" t="s">
        <v>8224</v>
      </c>
      <c r="H861" t="s">
        <v>8246</v>
      </c>
      <c r="I861">
        <v>1433376000</v>
      </c>
      <c r="J861" s="42">
        <f>(((I861/60)/60)/24)+DATE(1970,1,1)</f>
        <v>42159</v>
      </c>
      <c r="K861">
        <v>1430768468</v>
      </c>
      <c r="L861" s="42">
        <f>(((K861/60)/60)/24)+DATE(1970,1,1)</f>
        <v>42128.820231481484</v>
      </c>
      <c r="M861" t="b">
        <v>0</v>
      </c>
      <c r="N861">
        <v>98</v>
      </c>
      <c r="O861" s="7">
        <f>AVERAGE(N861,E861)</f>
        <v>2142.5</v>
      </c>
      <c r="P861" t="b">
        <v>1</v>
      </c>
      <c r="R861" s="56">
        <f>E861/D861</f>
        <v>1.0467500000000001</v>
      </c>
      <c r="S861" t="s">
        <v>8276</v>
      </c>
      <c r="T861" s="6" t="str">
        <f>LEFT(S:S,FIND("/",S:S)-1)</f>
        <v>music</v>
      </c>
      <c r="U861" s="6" t="str">
        <f>RIGHT(S:S,FIND("/",S:S) - 2)</f>
        <v>rock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44">
        <v>14000</v>
      </c>
      <c r="E862" s="44">
        <v>2540</v>
      </c>
      <c r="F862" t="s">
        <v>8221</v>
      </c>
      <c r="G862" t="s">
        <v>8224</v>
      </c>
      <c r="H862" t="s">
        <v>8246</v>
      </c>
      <c r="I862">
        <v>1385123713</v>
      </c>
      <c r="J862" s="42">
        <f>(((I862/60)/60)/24)+DATE(1970,1,1)</f>
        <v>41600.524456018517</v>
      </c>
      <c r="K862">
        <v>1382528113</v>
      </c>
      <c r="L862" s="42">
        <f>(((K862/60)/60)/24)+DATE(1970,1,1)</f>
        <v>41570.482789351852</v>
      </c>
      <c r="M862" t="b">
        <v>0</v>
      </c>
      <c r="N862">
        <v>48</v>
      </c>
      <c r="O862" s="7">
        <f>AVERAGE(N862,E862)</f>
        <v>1294</v>
      </c>
      <c r="P862" t="b">
        <v>0</v>
      </c>
      <c r="R862" s="56">
        <f>E862/D862</f>
        <v>0.18142857142857144</v>
      </c>
      <c r="S862" t="s">
        <v>8281</v>
      </c>
      <c r="T862" s="6" t="str">
        <f>LEFT(S:S,FIND("/",S:S)-1)</f>
        <v>journalism</v>
      </c>
      <c r="U862" s="6" t="str">
        <f>RIGHT(S:S,FIND("/",S:S) - 2)</f>
        <v>ism/audio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44">
        <v>4500</v>
      </c>
      <c r="E863" s="44">
        <v>101</v>
      </c>
      <c r="F863" t="s">
        <v>8221</v>
      </c>
      <c r="G863" t="s">
        <v>8224</v>
      </c>
      <c r="H863" t="s">
        <v>8246</v>
      </c>
      <c r="I863">
        <v>1474067404</v>
      </c>
      <c r="J863" s="42">
        <f>(((I863/60)/60)/24)+DATE(1970,1,1)</f>
        <v>42629.965324074074</v>
      </c>
      <c r="K863">
        <v>1471475404</v>
      </c>
      <c r="L863" s="42">
        <f>(((K863/60)/60)/24)+DATE(1970,1,1)</f>
        <v>42599.965324074074</v>
      </c>
      <c r="M863" t="b">
        <v>0</v>
      </c>
      <c r="N863">
        <v>2</v>
      </c>
      <c r="O863" s="7">
        <f>AVERAGE(N863,E863)</f>
        <v>51.5</v>
      </c>
      <c r="P863" t="b">
        <v>0</v>
      </c>
      <c r="R863" s="56">
        <f>E863/D863</f>
        <v>2.2444444444444444E-2</v>
      </c>
      <c r="S863" t="s">
        <v>8271</v>
      </c>
      <c r="T863" s="6" t="str">
        <f>LEFT(S:S,FIND("/",S:S)-1)</f>
        <v>theater</v>
      </c>
      <c r="U863" s="6" t="str">
        <f>RIGHT(S:S,FIND("/",S:S) - 2)</f>
        <v>/plays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44">
        <v>50000</v>
      </c>
      <c r="E864" s="44">
        <v>170</v>
      </c>
      <c r="F864" t="s">
        <v>8221</v>
      </c>
      <c r="G864" t="s">
        <v>8225</v>
      </c>
      <c r="H864" t="s">
        <v>8247</v>
      </c>
      <c r="I864">
        <v>1384179548</v>
      </c>
      <c r="J864" s="42">
        <f>(((I864/60)/60)/24)+DATE(1970,1,1)</f>
        <v>41589.596620370372</v>
      </c>
      <c r="K864">
        <v>1381583948</v>
      </c>
      <c r="L864" s="42">
        <f>(((K864/60)/60)/24)+DATE(1970,1,1)</f>
        <v>41559.5549537037</v>
      </c>
      <c r="M864" t="b">
        <v>0</v>
      </c>
      <c r="N864">
        <v>4</v>
      </c>
      <c r="O864" s="7">
        <f>AVERAGE(N864,E864)</f>
        <v>87</v>
      </c>
      <c r="P864" t="b">
        <v>0</v>
      </c>
      <c r="R864" s="56">
        <f>E864/D864</f>
        <v>3.3999999999999998E-3</v>
      </c>
      <c r="S864" t="s">
        <v>8271</v>
      </c>
      <c r="T864" s="6" t="str">
        <f>LEFT(S:S,FIND("/",S:S)-1)</f>
        <v>theater</v>
      </c>
      <c r="U864" s="6" t="str">
        <f>RIGHT(S:S,FIND("/",S:S) - 2)</f>
        <v>/plays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44">
        <v>2000</v>
      </c>
      <c r="E865" s="44">
        <v>90</v>
      </c>
      <c r="F865" t="s">
        <v>8221</v>
      </c>
      <c r="G865" t="s">
        <v>8224</v>
      </c>
      <c r="H865" t="s">
        <v>8246</v>
      </c>
      <c r="I865">
        <v>1329014966</v>
      </c>
      <c r="J865" s="42">
        <f>(((I865/60)/60)/24)+DATE(1970,1,1)</f>
        <v>40951.117662037039</v>
      </c>
      <c r="K865">
        <v>1326422966</v>
      </c>
      <c r="L865" s="42">
        <f>(((K865/60)/60)/24)+DATE(1970,1,1)</f>
        <v>40921.117662037039</v>
      </c>
      <c r="M865" t="b">
        <v>0</v>
      </c>
      <c r="N865">
        <v>5</v>
      </c>
      <c r="O865" s="7">
        <f>AVERAGE(N865,E865)</f>
        <v>47.5</v>
      </c>
      <c r="P865" t="b">
        <v>0</v>
      </c>
      <c r="R865" s="56">
        <f>E865/D865</f>
        <v>4.4999999999999998E-2</v>
      </c>
      <c r="S865" t="s">
        <v>8272</v>
      </c>
      <c r="T865" s="6" t="str">
        <f>LEFT(S:S,FIND("/",S:S)-1)</f>
        <v>technology</v>
      </c>
      <c r="U865" s="6" t="str">
        <f>RIGHT(S:S,FIND("/",S:S) - 2)</f>
        <v>ology/web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44">
        <v>6500</v>
      </c>
      <c r="E866" s="44">
        <v>2700</v>
      </c>
      <c r="F866" t="s">
        <v>8221</v>
      </c>
      <c r="G866" t="s">
        <v>8224</v>
      </c>
      <c r="H866" t="s">
        <v>8246</v>
      </c>
      <c r="I866">
        <v>1381917540</v>
      </c>
      <c r="J866" s="42">
        <f>(((I866/60)/60)/24)+DATE(1970,1,1)</f>
        <v>41563.415972222225</v>
      </c>
      <c r="K866">
        <v>1379990038</v>
      </c>
      <c r="L866" s="42">
        <f>(((K866/60)/60)/24)+DATE(1970,1,1)</f>
        <v>41541.106921296298</v>
      </c>
      <c r="M866" t="b">
        <v>0</v>
      </c>
      <c r="N866">
        <v>79</v>
      </c>
      <c r="O866" s="7">
        <f>AVERAGE(N866,E866)</f>
        <v>1389.5</v>
      </c>
      <c r="P866" t="b">
        <v>0</v>
      </c>
      <c r="R866" s="56">
        <f>E866/D866</f>
        <v>0.41538461538461541</v>
      </c>
      <c r="S866" t="s">
        <v>8296</v>
      </c>
      <c r="T866" s="6" t="str">
        <f>LEFT(S:S,FIND("/",S:S)-1)</f>
        <v>photography</v>
      </c>
      <c r="U866" s="6" t="str">
        <f>RIGHT(S:S,FIND("/",S:S) - 2)</f>
        <v>phy/people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44">
        <v>2200</v>
      </c>
      <c r="E867" s="44">
        <v>45</v>
      </c>
      <c r="F867" t="s">
        <v>8221</v>
      </c>
      <c r="G867" t="s">
        <v>8224</v>
      </c>
      <c r="H867" t="s">
        <v>8246</v>
      </c>
      <c r="I867">
        <v>1358361197</v>
      </c>
      <c r="J867" s="42">
        <f>(((I867/60)/60)/24)+DATE(1970,1,1)</f>
        <v>41290.77311342593</v>
      </c>
      <c r="K867">
        <v>1353177197</v>
      </c>
      <c r="L867" s="42">
        <f>(((K867/60)/60)/24)+DATE(1970,1,1)</f>
        <v>41230.77311342593</v>
      </c>
      <c r="M867" t="b">
        <v>0</v>
      </c>
      <c r="N867">
        <v>2</v>
      </c>
      <c r="O867" s="7">
        <f>AVERAGE(N867,E867)</f>
        <v>23.5</v>
      </c>
      <c r="P867" t="b">
        <v>0</v>
      </c>
      <c r="R867" s="56">
        <f>E867/D867</f>
        <v>2.0454545454545454E-2</v>
      </c>
      <c r="S867" t="s">
        <v>8269</v>
      </c>
      <c r="T867" s="6" t="str">
        <f>LEFT(S:S,FIND("/",S:S)-1)</f>
        <v>film &amp; video</v>
      </c>
      <c r="U867" s="6" t="str">
        <f>RIGHT(S:S,FIND("/",S:S) - 2)</f>
        <v>documentary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44">
        <v>3500</v>
      </c>
      <c r="E868" s="44">
        <v>640</v>
      </c>
      <c r="F868" t="s">
        <v>8221</v>
      </c>
      <c r="G868" t="s">
        <v>8224</v>
      </c>
      <c r="H868" t="s">
        <v>8246</v>
      </c>
      <c r="I868">
        <v>1425136200</v>
      </c>
      <c r="J868" s="42">
        <f>(((I868/60)/60)/24)+DATE(1970,1,1)</f>
        <v>42063.631944444445</v>
      </c>
      <c r="K868">
        <v>1421853518</v>
      </c>
      <c r="L868" s="42">
        <f>(((K868/60)/60)/24)+DATE(1970,1,1)</f>
        <v>42025.637939814813</v>
      </c>
      <c r="M868" t="b">
        <v>0</v>
      </c>
      <c r="N868">
        <v>11</v>
      </c>
      <c r="O868" s="7">
        <f>AVERAGE(N868,E868)</f>
        <v>325.5</v>
      </c>
      <c r="P868" t="b">
        <v>0</v>
      </c>
      <c r="R868" s="56">
        <f>E868/D868</f>
        <v>0.18285714285714286</v>
      </c>
      <c r="S868" t="s">
        <v>8272</v>
      </c>
      <c r="T868" s="6" t="str">
        <f>LEFT(S:S,FIND("/",S:S)-1)</f>
        <v>technology</v>
      </c>
      <c r="U868" s="6" t="str">
        <f>RIGHT(S:S,FIND("/",S:S) - 2)</f>
        <v>ology/web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44">
        <v>5000</v>
      </c>
      <c r="E869" s="44">
        <v>1201</v>
      </c>
      <c r="F869" t="s">
        <v>8221</v>
      </c>
      <c r="G869" t="s">
        <v>8224</v>
      </c>
      <c r="H869" t="s">
        <v>8246</v>
      </c>
      <c r="I869">
        <v>1259643540</v>
      </c>
      <c r="J869" s="42">
        <f>(((I869/60)/60)/24)+DATE(1970,1,1)</f>
        <v>40148.207638888889</v>
      </c>
      <c r="K869">
        <v>1254450706</v>
      </c>
      <c r="L869" s="42">
        <f>(((K869/60)/60)/24)+DATE(1970,1,1)</f>
        <v>40088.105393518519</v>
      </c>
      <c r="M869" t="b">
        <v>0</v>
      </c>
      <c r="N869">
        <v>11</v>
      </c>
      <c r="O869" s="7">
        <f>AVERAGE(N869,E869)</f>
        <v>606</v>
      </c>
      <c r="P869" t="b">
        <v>0</v>
      </c>
      <c r="R869" s="56">
        <f>E869/D869</f>
        <v>0.2402</v>
      </c>
      <c r="S869" t="s">
        <v>8272</v>
      </c>
      <c r="T869" s="6" t="str">
        <f>LEFT(S:S,FIND("/",S:S)-1)</f>
        <v>technology</v>
      </c>
      <c r="U869" s="6" t="str">
        <f>RIGHT(S:S,FIND("/",S:S) - 2)</f>
        <v>ology/web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44">
        <v>45000</v>
      </c>
      <c r="E870" s="44">
        <v>50</v>
      </c>
      <c r="F870" t="s">
        <v>8221</v>
      </c>
      <c r="G870" t="s">
        <v>8224</v>
      </c>
      <c r="H870" t="s">
        <v>8246</v>
      </c>
      <c r="I870">
        <v>1389055198</v>
      </c>
      <c r="J870" s="42">
        <f>(((I870/60)/60)/24)+DATE(1970,1,1)</f>
        <v>41646.027754629627</v>
      </c>
      <c r="K870">
        <v>1386463198</v>
      </c>
      <c r="L870" s="42">
        <f>(((K870/60)/60)/24)+DATE(1970,1,1)</f>
        <v>41616.027754629627</v>
      </c>
      <c r="M870" t="b">
        <v>0</v>
      </c>
      <c r="N870">
        <v>1</v>
      </c>
      <c r="O870" s="7">
        <f>AVERAGE(N870,E870)</f>
        <v>25.5</v>
      </c>
      <c r="P870" t="b">
        <v>0</v>
      </c>
      <c r="R870" s="56">
        <f>E870/D870</f>
        <v>1.1111111111111111E-3</v>
      </c>
      <c r="S870" t="s">
        <v>8272</v>
      </c>
      <c r="T870" s="6" t="str">
        <f>LEFT(S:S,FIND("/",S:S)-1)</f>
        <v>technology</v>
      </c>
      <c r="U870" s="6" t="str">
        <f>RIGHT(S:S,FIND("/",S:S) - 2)</f>
        <v>ology/web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44">
        <v>8800</v>
      </c>
      <c r="E871" s="44">
        <v>1040</v>
      </c>
      <c r="F871" t="s">
        <v>8221</v>
      </c>
      <c r="G871" t="s">
        <v>8224</v>
      </c>
      <c r="H871" t="s">
        <v>8246</v>
      </c>
      <c r="I871">
        <v>1365448657</v>
      </c>
      <c r="J871" s="42">
        <f>(((I871/60)/60)/24)+DATE(1970,1,1)</f>
        <v>41372.803900462961</v>
      </c>
      <c r="K871">
        <v>1362860257</v>
      </c>
      <c r="L871" s="42">
        <f>(((K871/60)/60)/24)+DATE(1970,1,1)</f>
        <v>41342.845567129632</v>
      </c>
      <c r="M871" t="b">
        <v>0</v>
      </c>
      <c r="N871">
        <v>3</v>
      </c>
      <c r="O871" s="7">
        <f>AVERAGE(N871,E871)</f>
        <v>521.5</v>
      </c>
      <c r="P871" t="b">
        <v>0</v>
      </c>
      <c r="R871" s="56">
        <f>E871/D871</f>
        <v>0.11818181818181818</v>
      </c>
      <c r="S871" t="s">
        <v>8271</v>
      </c>
      <c r="T871" s="6" t="str">
        <f>LEFT(S:S,FIND("/",S:S)-1)</f>
        <v>theater</v>
      </c>
      <c r="U871" s="6" t="str">
        <f>RIGHT(S:S,FIND("/",S:S) - 2)</f>
        <v>/plays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44">
        <v>20000</v>
      </c>
      <c r="E872" s="44">
        <v>62</v>
      </c>
      <c r="F872" t="s">
        <v>8221</v>
      </c>
      <c r="G872" t="s">
        <v>8225</v>
      </c>
      <c r="H872" t="s">
        <v>8247</v>
      </c>
      <c r="I872">
        <v>1377995523</v>
      </c>
      <c r="J872" s="42">
        <f>(((I872/60)/60)/24)+DATE(1970,1,1)</f>
        <v>41518.022256944445</v>
      </c>
      <c r="K872">
        <v>1375403523</v>
      </c>
      <c r="L872" s="42">
        <f>(((K872/60)/60)/24)+DATE(1970,1,1)</f>
        <v>41488.022256944445</v>
      </c>
      <c r="M872" t="b">
        <v>0</v>
      </c>
      <c r="N872">
        <v>5</v>
      </c>
      <c r="O872" s="7">
        <f>AVERAGE(N872,E872)</f>
        <v>33.5</v>
      </c>
      <c r="P872" t="b">
        <v>0</v>
      </c>
      <c r="R872" s="56">
        <f>E872/D872</f>
        <v>3.0999999999999999E-3</v>
      </c>
      <c r="S872" t="s">
        <v>8269</v>
      </c>
      <c r="T872" s="6" t="str">
        <f>LEFT(S:S,FIND("/",S:S)-1)</f>
        <v>film &amp; video</v>
      </c>
      <c r="U872" s="6" t="str">
        <f>RIGHT(S:S,FIND("/",S:S) - 2)</f>
        <v>documentary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44">
        <v>6000</v>
      </c>
      <c r="E873" s="44">
        <v>325</v>
      </c>
      <c r="F873" t="s">
        <v>8221</v>
      </c>
      <c r="G873" t="s">
        <v>8224</v>
      </c>
      <c r="H873" t="s">
        <v>8246</v>
      </c>
      <c r="I873">
        <v>1385735295</v>
      </c>
      <c r="J873" s="42">
        <f>(((I873/60)/60)/24)+DATE(1970,1,1)</f>
        <v>41607.602951388886</v>
      </c>
      <c r="K873">
        <v>1383139695</v>
      </c>
      <c r="L873" s="42">
        <f>(((K873/60)/60)/24)+DATE(1970,1,1)</f>
        <v>41577.561284722222</v>
      </c>
      <c r="M873" t="b">
        <v>0</v>
      </c>
      <c r="N873">
        <v>12</v>
      </c>
      <c r="O873" s="7">
        <f>AVERAGE(N873,E873)</f>
        <v>168.5</v>
      </c>
      <c r="P873" t="b">
        <v>0</v>
      </c>
      <c r="R873" s="56">
        <f>E873/D873</f>
        <v>5.4166666666666669E-2</v>
      </c>
      <c r="S873" t="s">
        <v>8271</v>
      </c>
      <c r="T873" s="6" t="str">
        <f>LEFT(S:S,FIND("/",S:S)-1)</f>
        <v>theater</v>
      </c>
      <c r="U873" s="6" t="str">
        <f>RIGHT(S:S,FIND("/",S:S) - 2)</f>
        <v>/plays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44">
        <v>8000</v>
      </c>
      <c r="E874" s="44">
        <v>65</v>
      </c>
      <c r="F874" t="s">
        <v>8221</v>
      </c>
      <c r="G874" t="s">
        <v>8224</v>
      </c>
      <c r="H874" t="s">
        <v>8246</v>
      </c>
      <c r="I874">
        <v>1299786527</v>
      </c>
      <c r="J874" s="42">
        <f>(((I874/60)/60)/24)+DATE(1970,1,1)</f>
        <v>40612.825543981482</v>
      </c>
      <c r="K874">
        <v>1295898527</v>
      </c>
      <c r="L874" s="42">
        <f>(((K874/60)/60)/24)+DATE(1970,1,1)</f>
        <v>40567.825543981482</v>
      </c>
      <c r="M874" t="b">
        <v>0</v>
      </c>
      <c r="N874">
        <v>2</v>
      </c>
      <c r="O874" s="7">
        <f>AVERAGE(N874,E874)</f>
        <v>33.5</v>
      </c>
      <c r="P874" t="b">
        <v>0</v>
      </c>
      <c r="R874" s="56">
        <f>E874/D874</f>
        <v>8.1250000000000003E-3</v>
      </c>
      <c r="S874" t="s">
        <v>8276</v>
      </c>
      <c r="T874" s="6" t="str">
        <f>LEFT(S:S,FIND("/",S:S)-1)</f>
        <v>music</v>
      </c>
      <c r="U874" s="6" t="str">
        <f>RIGHT(S:S,FIND("/",S:S) - 2)</f>
        <v>rock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44">
        <v>3500</v>
      </c>
      <c r="E875" s="44">
        <v>45</v>
      </c>
      <c r="F875" t="s">
        <v>8221</v>
      </c>
      <c r="G875" t="s">
        <v>8224</v>
      </c>
      <c r="H875" t="s">
        <v>8246</v>
      </c>
      <c r="I875">
        <v>1352610040</v>
      </c>
      <c r="J875" s="42">
        <f>(((I875/60)/60)/24)+DATE(1970,1,1)</f>
        <v>41224.208796296298</v>
      </c>
      <c r="K875">
        <v>1349150440</v>
      </c>
      <c r="L875" s="42">
        <f>(((K875/60)/60)/24)+DATE(1970,1,1)</f>
        <v>41184.167129629634</v>
      </c>
      <c r="M875" t="b">
        <v>0</v>
      </c>
      <c r="N875">
        <v>5</v>
      </c>
      <c r="O875" s="7">
        <f>AVERAGE(N875,E875)</f>
        <v>25</v>
      </c>
      <c r="P875" t="b">
        <v>0</v>
      </c>
      <c r="R875" s="56">
        <f>E875/D875</f>
        <v>1.2857142857142857E-2</v>
      </c>
      <c r="S875" t="s">
        <v>8271</v>
      </c>
      <c r="T875" s="6" t="str">
        <f>LEFT(S:S,FIND("/",S:S)-1)</f>
        <v>theater</v>
      </c>
      <c r="U875" s="6" t="str">
        <f>RIGHT(S:S,FIND("/",S:S) - 2)</f>
        <v>/plays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44">
        <v>3000</v>
      </c>
      <c r="E876" s="44">
        <v>730</v>
      </c>
      <c r="F876" t="s">
        <v>8221</v>
      </c>
      <c r="G876" t="s">
        <v>8224</v>
      </c>
      <c r="H876" t="s">
        <v>8246</v>
      </c>
      <c r="I876">
        <v>1367676034</v>
      </c>
      <c r="J876" s="42">
        <f>(((I876/60)/60)/24)+DATE(1970,1,1)</f>
        <v>41398.583726851852</v>
      </c>
      <c r="K876">
        <v>1365084034</v>
      </c>
      <c r="L876" s="42">
        <f>(((K876/60)/60)/24)+DATE(1970,1,1)</f>
        <v>41368.583726851852</v>
      </c>
      <c r="M876" t="b">
        <v>0</v>
      </c>
      <c r="N876">
        <v>21</v>
      </c>
      <c r="O876" s="7">
        <f>AVERAGE(N876,E876)</f>
        <v>375.5</v>
      </c>
      <c r="P876" t="b">
        <v>0</v>
      </c>
      <c r="R876" s="56">
        <f>E876/D876</f>
        <v>0.24333333333333335</v>
      </c>
      <c r="S876" t="s">
        <v>8276</v>
      </c>
      <c r="T876" s="6" t="str">
        <f>LEFT(S:S,FIND("/",S:S)-1)</f>
        <v>music</v>
      </c>
      <c r="U876" s="6" t="str">
        <f>RIGHT(S:S,FIND("/",S:S) - 2)</f>
        <v>rock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44">
        <v>5000</v>
      </c>
      <c r="E877" s="44">
        <v>0</v>
      </c>
      <c r="F877" t="s">
        <v>8221</v>
      </c>
      <c r="G877" t="s">
        <v>8224</v>
      </c>
      <c r="H877" t="s">
        <v>8246</v>
      </c>
      <c r="I877">
        <v>1442856131</v>
      </c>
      <c r="J877" s="42">
        <f>(((I877/60)/60)/24)+DATE(1970,1,1)</f>
        <v>42268.723738425921</v>
      </c>
      <c r="K877">
        <v>1441128131</v>
      </c>
      <c r="L877" s="42">
        <f>(((K877/60)/60)/24)+DATE(1970,1,1)</f>
        <v>42248.723738425921</v>
      </c>
      <c r="M877" t="b">
        <v>0</v>
      </c>
      <c r="N877">
        <v>0</v>
      </c>
      <c r="O877" s="7">
        <f>AVERAGE(N877,E877)</f>
        <v>0</v>
      </c>
      <c r="P877" t="b">
        <v>0</v>
      </c>
      <c r="R877" s="56">
        <f>E877/D877</f>
        <v>0</v>
      </c>
      <c r="S877" t="s">
        <v>8271</v>
      </c>
      <c r="T877" s="6" t="str">
        <f>LEFT(S:S,FIND("/",S:S)-1)</f>
        <v>theater</v>
      </c>
      <c r="U877" s="6" t="str">
        <f>RIGHT(S:S,FIND("/",S:S) - 2)</f>
        <v>/plays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44">
        <v>3152</v>
      </c>
      <c r="E878" s="44">
        <v>1286</v>
      </c>
      <c r="F878" t="s">
        <v>8221</v>
      </c>
      <c r="G878" t="s">
        <v>8225</v>
      </c>
      <c r="H878" t="s">
        <v>8247</v>
      </c>
      <c r="I878">
        <v>1359978927</v>
      </c>
      <c r="J878" s="42">
        <f>(((I878/60)/60)/24)+DATE(1970,1,1)</f>
        <v>41309.496840277774</v>
      </c>
      <c r="K878">
        <v>1357127727</v>
      </c>
      <c r="L878" s="42">
        <f>(((K878/60)/60)/24)+DATE(1970,1,1)</f>
        <v>41276.496840277774</v>
      </c>
      <c r="M878" t="b">
        <v>0</v>
      </c>
      <c r="N878">
        <v>45</v>
      </c>
      <c r="O878" s="7">
        <f>AVERAGE(N878,E878)</f>
        <v>665.5</v>
      </c>
      <c r="P878" t="b">
        <v>0</v>
      </c>
      <c r="R878" s="56">
        <f>E878/D878</f>
        <v>0.40799492385786801</v>
      </c>
      <c r="S878" t="s">
        <v>8273</v>
      </c>
      <c r="T878" s="6" t="str">
        <f>LEFT(S:S,FIND("/",S:S)-1)</f>
        <v>technology</v>
      </c>
      <c r="U878" s="6" t="str">
        <f>RIGHT(S:S,FIND("/",S:S) - 2)</f>
        <v>wearables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44">
        <v>2000</v>
      </c>
      <c r="E879" s="44">
        <v>1351</v>
      </c>
      <c r="F879" t="s">
        <v>8221</v>
      </c>
      <c r="G879" t="s">
        <v>8224</v>
      </c>
      <c r="H879" t="s">
        <v>8246</v>
      </c>
      <c r="I879">
        <v>1387479360</v>
      </c>
      <c r="J879" s="42">
        <f>(((I879/60)/60)/24)+DATE(1970,1,1)</f>
        <v>41627.788888888892</v>
      </c>
      <c r="K879">
        <v>1384887360</v>
      </c>
      <c r="L879" s="42">
        <f>(((K879/60)/60)/24)+DATE(1970,1,1)</f>
        <v>41597.788888888892</v>
      </c>
      <c r="M879" t="b">
        <v>0</v>
      </c>
      <c r="N879">
        <v>29</v>
      </c>
      <c r="O879" s="7">
        <f>AVERAGE(N879,E879)</f>
        <v>690</v>
      </c>
      <c r="P879" t="b">
        <v>0</v>
      </c>
      <c r="R879" s="56">
        <f>E879/D879</f>
        <v>0.67549999999999999</v>
      </c>
      <c r="S879" t="s">
        <v>8279</v>
      </c>
      <c r="T879" s="6" t="str">
        <f>LEFT(S:S,FIND("/",S:S)-1)</f>
        <v>music</v>
      </c>
      <c r="U879" s="6" t="str">
        <f>RIGHT(S:S,FIND("/",S:S) - 2)</f>
        <v>rock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44">
        <v>5000</v>
      </c>
      <c r="E880" s="44">
        <v>65</v>
      </c>
      <c r="F880" t="s">
        <v>8221</v>
      </c>
      <c r="G880" t="s">
        <v>8224</v>
      </c>
      <c r="H880" t="s">
        <v>8246</v>
      </c>
      <c r="I880">
        <v>1293082524</v>
      </c>
      <c r="J880" s="42">
        <f>(((I880/60)/60)/24)+DATE(1970,1,1)</f>
        <v>40535.232916666668</v>
      </c>
      <c r="K880">
        <v>1290490524</v>
      </c>
      <c r="L880" s="42">
        <f>(((K880/60)/60)/24)+DATE(1970,1,1)</f>
        <v>40505.232916666668</v>
      </c>
      <c r="M880" t="b">
        <v>0</v>
      </c>
      <c r="N880">
        <v>2</v>
      </c>
      <c r="O880" s="7">
        <f>AVERAGE(N880,E880)</f>
        <v>33.5</v>
      </c>
      <c r="P880" t="b">
        <v>0</v>
      </c>
      <c r="R880" s="56">
        <f>E880/D880</f>
        <v>1.2999999999999999E-2</v>
      </c>
      <c r="S880" t="s">
        <v>8280</v>
      </c>
      <c r="T880" s="6" t="str">
        <f>LEFT(S:S,FIND("/",S:S)-1)</f>
        <v>music</v>
      </c>
      <c r="U880" s="6" t="str">
        <f>RIGHT(S:S,FIND("/",S:S) - 2)</f>
        <v>usic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44">
        <v>2100</v>
      </c>
      <c r="E881" s="44">
        <v>644</v>
      </c>
      <c r="F881" t="s">
        <v>8221</v>
      </c>
      <c r="G881" t="s">
        <v>8224</v>
      </c>
      <c r="H881" t="s">
        <v>8246</v>
      </c>
      <c r="I881">
        <v>1338321305</v>
      </c>
      <c r="J881" s="42">
        <f>(((I881/60)/60)/24)+DATE(1970,1,1)</f>
        <v>41058.829918981479</v>
      </c>
      <c r="K881">
        <v>1336506905</v>
      </c>
      <c r="L881" s="42">
        <f>(((K881/60)/60)/24)+DATE(1970,1,1)</f>
        <v>41037.829918981479</v>
      </c>
      <c r="M881" t="b">
        <v>0</v>
      </c>
      <c r="N881">
        <v>30</v>
      </c>
      <c r="O881" s="7">
        <f>AVERAGE(N881,E881)</f>
        <v>337</v>
      </c>
      <c r="P881" t="b">
        <v>0</v>
      </c>
      <c r="R881" s="56">
        <f>E881/D881</f>
        <v>0.30666666666666664</v>
      </c>
      <c r="S881" t="s">
        <v>8273</v>
      </c>
      <c r="T881" s="6" t="str">
        <f>LEFT(S:S,FIND("/",S:S)-1)</f>
        <v>technology</v>
      </c>
      <c r="U881" s="6" t="str">
        <f>RIGHT(S:S,FIND("/",S:S) - 2)</f>
        <v>wearables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44">
        <v>3780</v>
      </c>
      <c r="E882" s="44">
        <v>113</v>
      </c>
      <c r="F882" t="s">
        <v>8221</v>
      </c>
      <c r="G882" t="s">
        <v>8224</v>
      </c>
      <c r="H882" t="s">
        <v>8246</v>
      </c>
      <c r="I882">
        <v>1351582938</v>
      </c>
      <c r="J882" s="42">
        <f>(((I882/60)/60)/24)+DATE(1970,1,1)</f>
        <v>41212.32104166667</v>
      </c>
      <c r="K882">
        <v>1348731738</v>
      </c>
      <c r="L882" s="42">
        <f>(((K882/60)/60)/24)+DATE(1970,1,1)</f>
        <v>41179.32104166667</v>
      </c>
      <c r="M882" t="b">
        <v>0</v>
      </c>
      <c r="N882">
        <v>8</v>
      </c>
      <c r="O882" s="7">
        <f>AVERAGE(N882,E882)</f>
        <v>60.5</v>
      </c>
      <c r="P882" t="b">
        <v>0</v>
      </c>
      <c r="R882" s="56">
        <f>E882/D882</f>
        <v>2.9894179894179893E-2</v>
      </c>
      <c r="S882" t="s">
        <v>8291</v>
      </c>
      <c r="T882" s="6" t="str">
        <f>LEFT(S:S,FIND("/",S:S)-1)</f>
        <v>photography</v>
      </c>
      <c r="U882" s="6" t="str">
        <f>RIGHT(S:S,FIND("/",S:S) - 2)</f>
        <v>phy/places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44">
        <v>3750</v>
      </c>
      <c r="E883" s="44">
        <v>30</v>
      </c>
      <c r="F883" t="s">
        <v>8221</v>
      </c>
      <c r="G883" t="s">
        <v>8224</v>
      </c>
      <c r="H883" t="s">
        <v>8246</v>
      </c>
      <c r="I883">
        <v>1326520886</v>
      </c>
      <c r="J883" s="42">
        <f>(((I883/60)/60)/24)+DATE(1970,1,1)</f>
        <v>40922.25099537037</v>
      </c>
      <c r="K883">
        <v>1322632886</v>
      </c>
      <c r="L883" s="42">
        <f>(((K883/60)/60)/24)+DATE(1970,1,1)</f>
        <v>40877.25099537037</v>
      </c>
      <c r="M883" t="b">
        <v>0</v>
      </c>
      <c r="N883">
        <v>1</v>
      </c>
      <c r="O883" s="7">
        <f>AVERAGE(N883,E883)</f>
        <v>15.5</v>
      </c>
      <c r="P883" t="b">
        <v>0</v>
      </c>
      <c r="R883" s="56">
        <f>E883/D883</f>
        <v>8.0000000000000002E-3</v>
      </c>
      <c r="S883" t="s">
        <v>8273</v>
      </c>
      <c r="T883" s="6" t="str">
        <f>LEFT(S:S,FIND("/",S:S)-1)</f>
        <v>technology</v>
      </c>
      <c r="U883" s="6" t="str">
        <f>RIGHT(S:S,FIND("/",S:S) - 2)</f>
        <v>wearables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44">
        <v>1500</v>
      </c>
      <c r="E884" s="44">
        <v>302</v>
      </c>
      <c r="F884" t="s">
        <v>8221</v>
      </c>
      <c r="G884" t="s">
        <v>8224</v>
      </c>
      <c r="H884" t="s">
        <v>8246</v>
      </c>
      <c r="I884">
        <v>1315341550</v>
      </c>
      <c r="J884" s="42">
        <f>(((I884/60)/60)/24)+DATE(1970,1,1)</f>
        <v>40792.860532407409</v>
      </c>
      <c r="K884">
        <v>1312490350</v>
      </c>
      <c r="L884" s="42">
        <f>(((K884/60)/60)/24)+DATE(1970,1,1)</f>
        <v>40759.860532407409</v>
      </c>
      <c r="M884" t="b">
        <v>0</v>
      </c>
      <c r="N884">
        <v>14</v>
      </c>
      <c r="O884" s="7">
        <f>AVERAGE(N884,E884)</f>
        <v>158</v>
      </c>
      <c r="P884" t="b">
        <v>0</v>
      </c>
      <c r="R884" s="56">
        <f>E884/D884</f>
        <v>0.20133333333333334</v>
      </c>
      <c r="S884" t="s">
        <v>8271</v>
      </c>
      <c r="T884" s="6" t="str">
        <f>LEFT(S:S,FIND("/",S:S)-1)</f>
        <v>theater</v>
      </c>
      <c r="U884" s="6" t="str">
        <f>RIGHT(S:S,FIND("/",S:S) - 2)</f>
        <v>/plays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44">
        <v>5000</v>
      </c>
      <c r="E885" s="44">
        <v>2001</v>
      </c>
      <c r="F885" t="s">
        <v>8221</v>
      </c>
      <c r="G885" t="s">
        <v>8224</v>
      </c>
      <c r="H885" t="s">
        <v>8246</v>
      </c>
      <c r="I885">
        <v>1456957635</v>
      </c>
      <c r="J885" s="42">
        <f>(((I885/60)/60)/24)+DATE(1970,1,1)</f>
        <v>42431.935590277775</v>
      </c>
      <c r="K885">
        <v>1451773635</v>
      </c>
      <c r="L885" s="42">
        <f>(((K885/60)/60)/24)+DATE(1970,1,1)</f>
        <v>42371.935590277775</v>
      </c>
      <c r="M885" t="b">
        <v>0</v>
      </c>
      <c r="N885">
        <v>24</v>
      </c>
      <c r="O885" s="7">
        <f>AVERAGE(N885,E885)</f>
        <v>1012.5</v>
      </c>
      <c r="P885" t="b">
        <v>0</v>
      </c>
      <c r="R885" s="56">
        <f>E885/D885</f>
        <v>0.4002</v>
      </c>
      <c r="S885" t="s">
        <v>8271</v>
      </c>
      <c r="T885" s="6" t="str">
        <f>LEFT(S:S,FIND("/",S:S)-1)</f>
        <v>theater</v>
      </c>
      <c r="U885" s="6" t="str">
        <f>RIGHT(S:S,FIND("/",S:S) - 2)</f>
        <v>/plays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44">
        <v>2000</v>
      </c>
      <c r="E886" s="44">
        <v>20</v>
      </c>
      <c r="F886" t="s">
        <v>8221</v>
      </c>
      <c r="G886" t="s">
        <v>8224</v>
      </c>
      <c r="H886" t="s">
        <v>8246</v>
      </c>
      <c r="I886">
        <v>1336789860</v>
      </c>
      <c r="J886" s="42">
        <f>(((I886/60)/60)/24)+DATE(1970,1,1)</f>
        <v>41041.104861111111</v>
      </c>
      <c r="K886">
        <v>1331666146</v>
      </c>
      <c r="L886" s="42">
        <f>(((K886/60)/60)/24)+DATE(1970,1,1)</f>
        <v>40981.802615740737</v>
      </c>
      <c r="M886" t="b">
        <v>0</v>
      </c>
      <c r="N886">
        <v>2</v>
      </c>
      <c r="O886" s="7">
        <f>AVERAGE(N886,E886)</f>
        <v>11</v>
      </c>
      <c r="P886" t="b">
        <v>0</v>
      </c>
      <c r="R886" s="56">
        <f>E886/D886</f>
        <v>0.01</v>
      </c>
      <c r="S886" t="s">
        <v>8269</v>
      </c>
      <c r="T886" s="6" t="str">
        <f>LEFT(S:S,FIND("/",S:S)-1)</f>
        <v>film &amp; video</v>
      </c>
      <c r="U886" s="6" t="str">
        <f>RIGHT(S:S,FIND("/",S:S) - 2)</f>
        <v>documentary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44">
        <v>1000</v>
      </c>
      <c r="E887" s="44">
        <v>750</v>
      </c>
      <c r="F887" t="s">
        <v>8221</v>
      </c>
      <c r="G887" t="s">
        <v>8224</v>
      </c>
      <c r="H887" t="s">
        <v>8246</v>
      </c>
      <c r="I887">
        <v>1483137311</v>
      </c>
      <c r="J887" s="42">
        <f>(((I887/60)/60)/24)+DATE(1970,1,1)</f>
        <v>42734.941099537042</v>
      </c>
      <c r="K887">
        <v>1481322911</v>
      </c>
      <c r="L887" s="42">
        <f>(((K887/60)/60)/24)+DATE(1970,1,1)</f>
        <v>42713.941099537042</v>
      </c>
      <c r="M887" t="b">
        <v>0</v>
      </c>
      <c r="N887">
        <v>21</v>
      </c>
      <c r="O887" s="7">
        <f>AVERAGE(N887,E887)</f>
        <v>385.5</v>
      </c>
      <c r="P887" t="b">
        <v>0</v>
      </c>
      <c r="R887" s="56">
        <f>E887/D887</f>
        <v>0.75</v>
      </c>
      <c r="S887" t="s">
        <v>8282</v>
      </c>
      <c r="T887" s="6" t="str">
        <f>LEFT(S:S,FIND("/",S:S)-1)</f>
        <v>games</v>
      </c>
      <c r="U887" s="6" t="str">
        <f>RIGHT(S:S,FIND("/",S:S) - 2)</f>
        <v>ames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44">
        <v>500</v>
      </c>
      <c r="E888" s="44">
        <v>205</v>
      </c>
      <c r="F888" t="s">
        <v>8221</v>
      </c>
      <c r="G888" t="s">
        <v>8224</v>
      </c>
      <c r="H888" t="s">
        <v>8246</v>
      </c>
      <c r="I888">
        <v>1473972813</v>
      </c>
      <c r="J888" s="42">
        <f>(((I888/60)/60)/24)+DATE(1970,1,1)</f>
        <v>42628.870520833334</v>
      </c>
      <c r="K888">
        <v>1471812813</v>
      </c>
      <c r="L888" s="42">
        <f>(((K888/60)/60)/24)+DATE(1970,1,1)</f>
        <v>42603.870520833334</v>
      </c>
      <c r="M888" t="b">
        <v>0</v>
      </c>
      <c r="N888">
        <v>7</v>
      </c>
      <c r="O888" s="7">
        <f>AVERAGE(N888,E888)</f>
        <v>106</v>
      </c>
      <c r="P888" t="b">
        <v>0</v>
      </c>
      <c r="R888" s="56">
        <f>E888/D888</f>
        <v>0.41</v>
      </c>
      <c r="S888" t="s">
        <v>8271</v>
      </c>
      <c r="T888" s="6" t="str">
        <f>LEFT(S:S,FIND("/",S:S)-1)</f>
        <v>theater</v>
      </c>
      <c r="U888" s="6" t="str">
        <f>RIGHT(S:S,FIND("/",S:S) - 2)</f>
        <v>/plays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44">
        <v>1000</v>
      </c>
      <c r="E889" s="44">
        <v>0</v>
      </c>
      <c r="F889" t="s">
        <v>8221</v>
      </c>
      <c r="G889" t="s">
        <v>8224</v>
      </c>
      <c r="H889" t="s">
        <v>8246</v>
      </c>
      <c r="I889">
        <v>1338159655</v>
      </c>
      <c r="J889" s="42">
        <f>(((I889/60)/60)/24)+DATE(1970,1,1)</f>
        <v>41056.958969907406</v>
      </c>
      <c r="K889">
        <v>1335567655</v>
      </c>
      <c r="L889" s="42">
        <f>(((K889/60)/60)/24)+DATE(1970,1,1)</f>
        <v>41026.958969907406</v>
      </c>
      <c r="M889" t="b">
        <v>0</v>
      </c>
      <c r="N889">
        <v>0</v>
      </c>
      <c r="O889" s="7">
        <f>AVERAGE(N889,E889)</f>
        <v>0</v>
      </c>
      <c r="P889" t="b">
        <v>0</v>
      </c>
      <c r="R889" s="56">
        <f>E889/D889</f>
        <v>0</v>
      </c>
      <c r="S889" t="s">
        <v>8276</v>
      </c>
      <c r="T889" s="6" t="str">
        <f>LEFT(S:S,FIND("/",S:S)-1)</f>
        <v>music</v>
      </c>
      <c r="U889" s="6" t="str">
        <f>RIGHT(S:S,FIND("/",S:S) - 2)</f>
        <v>rock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44">
        <v>1000</v>
      </c>
      <c r="E890" s="44">
        <v>72</v>
      </c>
      <c r="F890" t="s">
        <v>8221</v>
      </c>
      <c r="G890" t="s">
        <v>8224</v>
      </c>
      <c r="H890" t="s">
        <v>8246</v>
      </c>
      <c r="I890">
        <v>1314856800</v>
      </c>
      <c r="J890" s="42">
        <f>(((I890/60)/60)/24)+DATE(1970,1,1)</f>
        <v>40787.25</v>
      </c>
      <c r="K890">
        <v>1311789885</v>
      </c>
      <c r="L890" s="42">
        <f>(((K890/60)/60)/24)+DATE(1970,1,1)</f>
        <v>40751.753298611111</v>
      </c>
      <c r="M890" t="b">
        <v>0</v>
      </c>
      <c r="N890">
        <v>4</v>
      </c>
      <c r="O890" s="7">
        <f>AVERAGE(N890,E890)</f>
        <v>38</v>
      </c>
      <c r="P890" t="b">
        <v>0</v>
      </c>
      <c r="R890" s="56">
        <f>E890/D890</f>
        <v>7.1999999999999995E-2</v>
      </c>
      <c r="S890" t="s">
        <v>8301</v>
      </c>
      <c r="T890" s="6" t="str">
        <f>LEFT(S:S,FIND("/",S:S)-1)</f>
        <v>technology</v>
      </c>
      <c r="U890" s="6" t="str">
        <f>RIGHT(S:S,FIND("/",S:S) - 2)</f>
        <v>ploration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44">
        <v>25000</v>
      </c>
      <c r="E891" s="4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42">
        <f>(((I891/60)/60)/24)+DATE(1970,1,1)</f>
        <v>41917.784062500003</v>
      </c>
      <c r="K891">
        <v>1409942943</v>
      </c>
      <c r="L891" s="42">
        <f>(((K891/60)/60)/24)+DATE(1970,1,1)</f>
        <v>41887.784062500003</v>
      </c>
      <c r="M891" t="b">
        <v>0</v>
      </c>
      <c r="N891">
        <v>32</v>
      </c>
      <c r="O891" s="7">
        <f>AVERAGE(N891,E891)</f>
        <v>1196.1600000000001</v>
      </c>
      <c r="P891" t="b">
        <v>0</v>
      </c>
      <c r="R891" s="56">
        <f>E891/D891</f>
        <v>9.4412800000000005E-2</v>
      </c>
      <c r="S891" t="s">
        <v>8268</v>
      </c>
      <c r="T891" s="6" t="str">
        <f>LEFT(S:S,FIND("/",S:S)-1)</f>
        <v>film &amp; video</v>
      </c>
      <c r="U891" s="6" t="str">
        <f>RIGHT(S:S,FIND("/",S:S) - 2)</f>
        <v>video/drama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44">
        <v>3000</v>
      </c>
      <c r="E892" s="44">
        <v>125</v>
      </c>
      <c r="F892" t="s">
        <v>8221</v>
      </c>
      <c r="G892" t="s">
        <v>8224</v>
      </c>
      <c r="H892" t="s">
        <v>8246</v>
      </c>
      <c r="I892">
        <v>1385055979</v>
      </c>
      <c r="J892" s="42">
        <f>(((I892/60)/60)/24)+DATE(1970,1,1)</f>
        <v>41599.740497685183</v>
      </c>
      <c r="K892">
        <v>1382460379</v>
      </c>
      <c r="L892" s="42">
        <f>(((K892/60)/60)/24)+DATE(1970,1,1)</f>
        <v>41569.698831018519</v>
      </c>
      <c r="M892" t="b">
        <v>0</v>
      </c>
      <c r="N892">
        <v>4</v>
      </c>
      <c r="O892" s="7">
        <f>AVERAGE(N892,E892)</f>
        <v>64.5</v>
      </c>
      <c r="P892" t="b">
        <v>0</v>
      </c>
      <c r="R892" s="56">
        <f>E892/D892</f>
        <v>4.1666666666666664E-2</v>
      </c>
      <c r="S892" t="s">
        <v>8305</v>
      </c>
      <c r="T892" s="6" t="str">
        <f>LEFT(S:S,FIND("/",S:S)-1)</f>
        <v>theater</v>
      </c>
      <c r="U892" s="6" t="str">
        <f>RIGHT(S:S,FIND("/",S:S) - 2)</f>
        <v>usical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44">
        <v>8000</v>
      </c>
      <c r="E893" s="44">
        <v>260</v>
      </c>
      <c r="F893" t="s">
        <v>8221</v>
      </c>
      <c r="G893" t="s">
        <v>8224</v>
      </c>
      <c r="H893" t="s">
        <v>8246</v>
      </c>
      <c r="I893">
        <v>1408581930</v>
      </c>
      <c r="J893" s="42">
        <f>(((I893/60)/60)/24)+DATE(1970,1,1)</f>
        <v>41872.031597222223</v>
      </c>
      <c r="K893">
        <v>1405989930</v>
      </c>
      <c r="L893" s="42">
        <f>(((K893/60)/60)/24)+DATE(1970,1,1)</f>
        <v>41842.031597222223</v>
      </c>
      <c r="M893" t="b">
        <v>0</v>
      </c>
      <c r="N893">
        <v>9</v>
      </c>
      <c r="O893" s="7">
        <f>AVERAGE(N893,E893)</f>
        <v>134.5</v>
      </c>
      <c r="P893" t="b">
        <v>0</v>
      </c>
      <c r="R893" s="56">
        <f>E893/D893</f>
        <v>3.2500000000000001E-2</v>
      </c>
      <c r="S893" t="s">
        <v>8271</v>
      </c>
      <c r="T893" s="6" t="str">
        <f>LEFT(S:S,FIND("/",S:S)-1)</f>
        <v>theater</v>
      </c>
      <c r="U893" s="6" t="str">
        <f>RIGHT(S:S,FIND("/",S:S) - 2)</f>
        <v>/plays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44">
        <v>6000</v>
      </c>
      <c r="E894" s="4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42">
        <f>(((I894/60)/60)/24)+DATE(1970,1,1)</f>
        <v>40391.166666666664</v>
      </c>
      <c r="K894">
        <v>1273121283</v>
      </c>
      <c r="L894" s="42">
        <f>(((K894/60)/60)/24)+DATE(1970,1,1)</f>
        <v>40304.20003472222</v>
      </c>
      <c r="M894" t="b">
        <v>0</v>
      </c>
      <c r="N894">
        <v>17</v>
      </c>
      <c r="O894" s="7">
        <f>AVERAGE(N894,E894)</f>
        <v>1231</v>
      </c>
      <c r="P894" t="b">
        <v>0</v>
      </c>
      <c r="R894" s="56">
        <f>E894/D894</f>
        <v>0.40749999999999997</v>
      </c>
      <c r="S894" t="s">
        <v>8291</v>
      </c>
      <c r="T894" s="6" t="str">
        <f>LEFT(S:S,FIND("/",S:S)-1)</f>
        <v>photography</v>
      </c>
      <c r="U894" s="6" t="str">
        <f>RIGHT(S:S,FIND("/",S:S) - 2)</f>
        <v>phy/places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44">
        <v>2000</v>
      </c>
      <c r="E895" s="44">
        <v>200</v>
      </c>
      <c r="F895" t="s">
        <v>8221</v>
      </c>
      <c r="G895" t="s">
        <v>8224</v>
      </c>
      <c r="H895" t="s">
        <v>8246</v>
      </c>
      <c r="I895">
        <v>1427920363</v>
      </c>
      <c r="J895" s="42">
        <f>(((I895/60)/60)/24)+DATE(1970,1,1)</f>
        <v>42095.856053240743</v>
      </c>
      <c r="K895">
        <v>1425331963</v>
      </c>
      <c r="L895" s="42">
        <f>(((K895/60)/60)/24)+DATE(1970,1,1)</f>
        <v>42065.897719907407</v>
      </c>
      <c r="M895" t="b">
        <v>0</v>
      </c>
      <c r="N895">
        <v>5</v>
      </c>
      <c r="O895" s="7">
        <f>AVERAGE(N895,E895)</f>
        <v>102.5</v>
      </c>
      <c r="P895" t="b">
        <v>0</v>
      </c>
      <c r="R895" s="56">
        <f>E895/D895</f>
        <v>0.1</v>
      </c>
      <c r="S895" t="s">
        <v>8273</v>
      </c>
      <c r="T895" s="6" t="str">
        <f>LEFT(S:S,FIND("/",S:S)-1)</f>
        <v>technology</v>
      </c>
      <c r="U895" s="6" t="str">
        <f>RIGHT(S:S,FIND("/",S:S) - 2)</f>
        <v>wearables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44">
        <v>20000</v>
      </c>
      <c r="E896" s="44">
        <v>7834</v>
      </c>
      <c r="F896" t="s">
        <v>8221</v>
      </c>
      <c r="G896" t="s">
        <v>8224</v>
      </c>
      <c r="H896" t="s">
        <v>8246</v>
      </c>
      <c r="I896">
        <v>1465169610</v>
      </c>
      <c r="J896" s="42">
        <f>(((I896/60)/60)/24)+DATE(1970,1,1)</f>
        <v>42526.981597222228</v>
      </c>
      <c r="K896">
        <v>1462577610</v>
      </c>
      <c r="L896" s="42">
        <f>(((K896/60)/60)/24)+DATE(1970,1,1)</f>
        <v>42496.981597222228</v>
      </c>
      <c r="M896" t="b">
        <v>0</v>
      </c>
      <c r="N896">
        <v>53</v>
      </c>
      <c r="O896" s="7">
        <f>AVERAGE(N896,E896)</f>
        <v>3943.5</v>
      </c>
      <c r="P896" t="b">
        <v>0</v>
      </c>
      <c r="R896" s="56">
        <f>E896/D896</f>
        <v>0.39169999999999999</v>
      </c>
      <c r="S896" t="s">
        <v>8285</v>
      </c>
      <c r="T896" s="6" t="str">
        <f>LEFT(S:S,FIND("/",S:S)-1)</f>
        <v>photography</v>
      </c>
      <c r="U896" s="6" t="str">
        <f>RIGHT(S:S,FIND("/",S:S) - 2)</f>
        <v>photobooks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44">
        <v>8000</v>
      </c>
      <c r="E897" s="44">
        <v>195</v>
      </c>
      <c r="F897" t="s">
        <v>8221</v>
      </c>
      <c r="G897" t="s">
        <v>8224</v>
      </c>
      <c r="H897" t="s">
        <v>8246</v>
      </c>
      <c r="I897">
        <v>1287975829</v>
      </c>
      <c r="J897" s="42">
        <f>(((I897/60)/60)/24)+DATE(1970,1,1)</f>
        <v>40476.127650462964</v>
      </c>
      <c r="K897">
        <v>1284087829</v>
      </c>
      <c r="L897" s="42">
        <f>(((K897/60)/60)/24)+DATE(1970,1,1)</f>
        <v>40431.127650462964</v>
      </c>
      <c r="M897" t="b">
        <v>0</v>
      </c>
      <c r="N897">
        <v>7</v>
      </c>
      <c r="O897" s="7">
        <f>AVERAGE(N897,E897)</f>
        <v>101</v>
      </c>
      <c r="P897" t="b">
        <v>0</v>
      </c>
      <c r="R897" s="56">
        <f>E897/D897</f>
        <v>2.4375000000000001E-2</v>
      </c>
      <c r="S897" t="s">
        <v>8285</v>
      </c>
      <c r="T897" s="6" t="str">
        <f>LEFT(S:S,FIND("/",S:S)-1)</f>
        <v>photography</v>
      </c>
      <c r="U897" s="6" t="str">
        <f>RIGHT(S:S,FIND("/",S:S) - 2)</f>
        <v>photobooks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44">
        <v>8000</v>
      </c>
      <c r="E898" s="44">
        <v>3200</v>
      </c>
      <c r="F898" t="s">
        <v>8221</v>
      </c>
      <c r="G898" t="s">
        <v>8224</v>
      </c>
      <c r="H898" t="s">
        <v>8246</v>
      </c>
      <c r="I898">
        <v>1440734400</v>
      </c>
      <c r="J898" s="42">
        <f>(((I898/60)/60)/24)+DATE(1970,1,1)</f>
        <v>42244.166666666672</v>
      </c>
      <c r="K898">
        <v>1438549026</v>
      </c>
      <c r="L898" s="42">
        <f>(((K898/60)/60)/24)+DATE(1970,1,1)</f>
        <v>42218.872986111113</v>
      </c>
      <c r="M898" t="b">
        <v>0</v>
      </c>
      <c r="N898">
        <v>72</v>
      </c>
      <c r="O898" s="7">
        <f>AVERAGE(N898,E898)</f>
        <v>1636</v>
      </c>
      <c r="P898" t="b">
        <v>0</v>
      </c>
      <c r="R898" s="56">
        <f>E898/D898</f>
        <v>0.4</v>
      </c>
      <c r="S898" t="s">
        <v>8299</v>
      </c>
      <c r="T898" s="6" t="str">
        <f>LEFT(S:S,FIND("/",S:S)-1)</f>
        <v>food</v>
      </c>
      <c r="U898" s="6" t="str">
        <f>RIGHT(S:S,FIND("/",S:S) - 2)</f>
        <v>nts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44">
        <v>3000</v>
      </c>
      <c r="E899" s="44">
        <v>0</v>
      </c>
      <c r="F899" t="s">
        <v>8221</v>
      </c>
      <c r="G899" t="s">
        <v>8224</v>
      </c>
      <c r="H899" t="s">
        <v>8246</v>
      </c>
      <c r="I899">
        <v>1354123908</v>
      </c>
      <c r="J899" s="42">
        <f>(((I899/60)/60)/24)+DATE(1970,1,1)</f>
        <v>41241.730416666665</v>
      </c>
      <c r="K899">
        <v>1351528308</v>
      </c>
      <c r="L899" s="42">
        <f>(((K899/60)/60)/24)+DATE(1970,1,1)</f>
        <v>41211.688750000001</v>
      </c>
      <c r="M899" t="b">
        <v>0</v>
      </c>
      <c r="N899">
        <v>0</v>
      </c>
      <c r="O899" s="7">
        <f>AVERAGE(N899,E899)</f>
        <v>0</v>
      </c>
      <c r="P899" t="b">
        <v>0</v>
      </c>
      <c r="R899" s="56">
        <f>E899/D899</f>
        <v>0</v>
      </c>
      <c r="S899" t="s">
        <v>8276</v>
      </c>
      <c r="T899" s="6" t="str">
        <f>LEFT(S:S,FIND("/",S:S)-1)</f>
        <v>music</v>
      </c>
      <c r="U899" s="6" t="str">
        <f>RIGHT(S:S,FIND("/",S:S) - 2)</f>
        <v>rock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44">
        <v>2500</v>
      </c>
      <c r="E900" s="44">
        <v>70</v>
      </c>
      <c r="F900" t="s">
        <v>8221</v>
      </c>
      <c r="G900" t="s">
        <v>8224</v>
      </c>
      <c r="H900" t="s">
        <v>8246</v>
      </c>
      <c r="I900">
        <v>1326651110</v>
      </c>
      <c r="J900" s="42">
        <f>(((I900/60)/60)/24)+DATE(1970,1,1)</f>
        <v>40923.758217592593</v>
      </c>
      <c r="K900">
        <v>1322763110</v>
      </c>
      <c r="L900" s="42">
        <f>(((K900/60)/60)/24)+DATE(1970,1,1)</f>
        <v>40878.758217592593</v>
      </c>
      <c r="M900" t="b">
        <v>0</v>
      </c>
      <c r="N900">
        <v>2</v>
      </c>
      <c r="O900" s="7">
        <f>AVERAGE(N900,E900)</f>
        <v>36</v>
      </c>
      <c r="P900" t="b">
        <v>0</v>
      </c>
      <c r="R900" s="56">
        <f>E900/D900</f>
        <v>2.8000000000000001E-2</v>
      </c>
      <c r="S900" t="s">
        <v>8273</v>
      </c>
      <c r="T900" s="6" t="str">
        <f>LEFT(S:S,FIND("/",S:S)-1)</f>
        <v>technology</v>
      </c>
      <c r="U900" s="6" t="str">
        <f>RIGHT(S:S,FIND("/",S:S) - 2)</f>
        <v>wearables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44">
        <v>750</v>
      </c>
      <c r="E901" s="44">
        <v>280</v>
      </c>
      <c r="F901" t="s">
        <v>8221</v>
      </c>
      <c r="G901" t="s">
        <v>8224</v>
      </c>
      <c r="H901" t="s">
        <v>8246</v>
      </c>
      <c r="I901">
        <v>1306549362</v>
      </c>
      <c r="J901" s="42">
        <f>(((I901/60)/60)/24)+DATE(1970,1,1)</f>
        <v>40691.099097222221</v>
      </c>
      <c r="K901">
        <v>1302661362</v>
      </c>
      <c r="L901" s="42">
        <f>(((K901/60)/60)/24)+DATE(1970,1,1)</f>
        <v>40646.099097222221</v>
      </c>
      <c r="M901" t="b">
        <v>0</v>
      </c>
      <c r="N901">
        <v>8</v>
      </c>
      <c r="O901" s="7">
        <f>AVERAGE(N901,E901)</f>
        <v>144</v>
      </c>
      <c r="P901" t="b">
        <v>0</v>
      </c>
      <c r="R901" s="56">
        <f>E901/D901</f>
        <v>0.37333333333333335</v>
      </c>
      <c r="S901" t="s">
        <v>8287</v>
      </c>
      <c r="T901" s="6" t="str">
        <f>LEFT(S:S,FIND("/",S:S)-1)</f>
        <v>publishing</v>
      </c>
      <c r="U901" s="6" t="str">
        <f>RIGHT(S:S,FIND("/",S:S) - 2)</f>
        <v>nslations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44">
        <v>5000</v>
      </c>
      <c r="E902" s="44">
        <v>21</v>
      </c>
      <c r="F902" t="s">
        <v>8221</v>
      </c>
      <c r="G902" t="s">
        <v>8224</v>
      </c>
      <c r="H902" t="s">
        <v>8246</v>
      </c>
      <c r="I902">
        <v>1459365802</v>
      </c>
      <c r="J902" s="42">
        <f>(((I902/60)/60)/24)+DATE(1970,1,1)</f>
        <v>42459.807893518519</v>
      </c>
      <c r="K902">
        <v>1456777402</v>
      </c>
      <c r="L902" s="42">
        <f>(((K902/60)/60)/24)+DATE(1970,1,1)</f>
        <v>42429.84956018519</v>
      </c>
      <c r="M902" t="b">
        <v>0</v>
      </c>
      <c r="N902">
        <v>2</v>
      </c>
      <c r="O902" s="7">
        <f>AVERAGE(N902,E902)</f>
        <v>11.5</v>
      </c>
      <c r="P902" t="b">
        <v>0</v>
      </c>
      <c r="R902" s="56">
        <f>E902/D902</f>
        <v>4.1999999999999997E-3</v>
      </c>
      <c r="S902" t="s">
        <v>8271</v>
      </c>
      <c r="T902" s="6" t="str">
        <f>LEFT(S:S,FIND("/",S:S)-1)</f>
        <v>theater</v>
      </c>
      <c r="U902" s="6" t="str">
        <f>RIGHT(S:S,FIND("/",S:S) - 2)</f>
        <v>/plays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44">
        <v>6500</v>
      </c>
      <c r="E903" s="44">
        <v>0</v>
      </c>
      <c r="F903" t="s">
        <v>8221</v>
      </c>
      <c r="G903" t="s">
        <v>8224</v>
      </c>
      <c r="H903" t="s">
        <v>8246</v>
      </c>
      <c r="I903">
        <v>1276024260</v>
      </c>
      <c r="J903" s="42">
        <f>(((I903/60)/60)/24)+DATE(1970,1,1)</f>
        <v>40337.799305555556</v>
      </c>
      <c r="K903">
        <v>1272050914</v>
      </c>
      <c r="L903" s="42">
        <f>(((K903/60)/60)/24)+DATE(1970,1,1)</f>
        <v>40291.81150462963</v>
      </c>
      <c r="M903" t="b">
        <v>0</v>
      </c>
      <c r="N903">
        <v>0</v>
      </c>
      <c r="O903" s="7">
        <f>AVERAGE(N903,E903)</f>
        <v>0</v>
      </c>
      <c r="P903" t="b">
        <v>0</v>
      </c>
      <c r="R903" s="56">
        <f>E903/D903</f>
        <v>0</v>
      </c>
      <c r="S903" t="s">
        <v>8276</v>
      </c>
      <c r="T903" s="6" t="str">
        <f>LEFT(S:S,FIND("/",S:S)-1)</f>
        <v>music</v>
      </c>
      <c r="U903" s="6" t="str">
        <f>RIGHT(S:S,FIND("/",S:S) - 2)</f>
        <v>rock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44">
        <v>30000</v>
      </c>
      <c r="E904" s="44">
        <v>90</v>
      </c>
      <c r="F904" t="s">
        <v>8221</v>
      </c>
      <c r="G904" t="s">
        <v>8224</v>
      </c>
      <c r="H904" t="s">
        <v>8246</v>
      </c>
      <c r="I904">
        <v>1409412600</v>
      </c>
      <c r="J904" s="42">
        <f>(((I904/60)/60)/24)+DATE(1970,1,1)</f>
        <v>41881.645833333336</v>
      </c>
      <c r="K904">
        <v>1404947422</v>
      </c>
      <c r="L904" s="42">
        <f>(((K904/60)/60)/24)+DATE(1970,1,1)</f>
        <v>41829.965532407405</v>
      </c>
      <c r="M904" t="b">
        <v>0</v>
      </c>
      <c r="N904">
        <v>3</v>
      </c>
      <c r="O904" s="7">
        <f>AVERAGE(N904,E904)</f>
        <v>46.5</v>
      </c>
      <c r="P904" t="b">
        <v>0</v>
      </c>
      <c r="R904" s="56">
        <f>E904/D904</f>
        <v>3.0000000000000001E-3</v>
      </c>
      <c r="S904" t="s">
        <v>8276</v>
      </c>
      <c r="T904" s="6" t="str">
        <f>LEFT(S:S,FIND("/",S:S)-1)</f>
        <v>music</v>
      </c>
      <c r="U904" s="6" t="str">
        <f>RIGHT(S:S,FIND("/",S:S) - 2)</f>
        <v>rock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44">
        <v>5000</v>
      </c>
      <c r="E905" s="44">
        <v>160</v>
      </c>
      <c r="F905" t="s">
        <v>8221</v>
      </c>
      <c r="G905" t="s">
        <v>8224</v>
      </c>
      <c r="H905" t="s">
        <v>8246</v>
      </c>
      <c r="I905">
        <v>1348367100</v>
      </c>
      <c r="J905" s="42">
        <f>(((I905/60)/60)/24)+DATE(1970,1,1)</f>
        <v>41175.100694444445</v>
      </c>
      <c r="K905">
        <v>1346180780</v>
      </c>
      <c r="L905" s="42">
        <f>(((K905/60)/60)/24)+DATE(1970,1,1)</f>
        <v>41149.796064814815</v>
      </c>
      <c r="M905" t="b">
        <v>0</v>
      </c>
      <c r="N905">
        <v>4</v>
      </c>
      <c r="O905" s="7">
        <f>AVERAGE(N905,E905)</f>
        <v>82</v>
      </c>
      <c r="P905" t="b">
        <v>0</v>
      </c>
      <c r="R905" s="56">
        <f>E905/D905</f>
        <v>3.2000000000000001E-2</v>
      </c>
      <c r="S905" t="s">
        <v>8295</v>
      </c>
      <c r="T905" s="6" t="str">
        <f>LEFT(S:S,FIND("/",S:S)-1)</f>
        <v>technology</v>
      </c>
      <c r="U905" s="6" t="str">
        <f>RIGHT(S:S,FIND("/",S:S) - 2)</f>
        <v>/hardware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44">
        <v>50000</v>
      </c>
      <c r="E906" s="44">
        <v>151</v>
      </c>
      <c r="F906" t="s">
        <v>8221</v>
      </c>
      <c r="G906" t="s">
        <v>8224</v>
      </c>
      <c r="H906" t="s">
        <v>8246</v>
      </c>
      <c r="I906">
        <v>1451786137</v>
      </c>
      <c r="J906" s="42">
        <f>(((I906/60)/60)/24)+DATE(1970,1,1)</f>
        <v>42372.080289351856</v>
      </c>
      <c r="K906">
        <v>1449194137</v>
      </c>
      <c r="L906" s="42">
        <f>(((K906/60)/60)/24)+DATE(1970,1,1)</f>
        <v>42342.080289351856</v>
      </c>
      <c r="M906" t="b">
        <v>0</v>
      </c>
      <c r="N906">
        <v>3</v>
      </c>
      <c r="O906" s="7">
        <f>AVERAGE(N906,E906)</f>
        <v>77</v>
      </c>
      <c r="P906" t="b">
        <v>0</v>
      </c>
      <c r="R906" s="56">
        <f>E906/D906</f>
        <v>3.0200000000000001E-3</v>
      </c>
      <c r="S906" t="s">
        <v>8273</v>
      </c>
      <c r="T906" s="6" t="str">
        <f>LEFT(S:S,FIND("/",S:S)-1)</f>
        <v>technology</v>
      </c>
      <c r="U906" s="6" t="str">
        <f>RIGHT(S:S,FIND("/",S:S) - 2)</f>
        <v>wearables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44">
        <v>6500</v>
      </c>
      <c r="E907" s="44">
        <v>196</v>
      </c>
      <c r="F907" t="s">
        <v>8221</v>
      </c>
      <c r="G907" t="s">
        <v>8224</v>
      </c>
      <c r="H907" t="s">
        <v>8246</v>
      </c>
      <c r="I907">
        <v>1295847926</v>
      </c>
      <c r="J907" s="42">
        <f>(((I907/60)/60)/24)+DATE(1970,1,1)</f>
        <v>40567.239884259259</v>
      </c>
      <c r="K907">
        <v>1290663926</v>
      </c>
      <c r="L907" s="42">
        <f>(((K907/60)/60)/24)+DATE(1970,1,1)</f>
        <v>40507.239884259259</v>
      </c>
      <c r="M907" t="b">
        <v>0</v>
      </c>
      <c r="N907">
        <v>6</v>
      </c>
      <c r="O907" s="7">
        <f>AVERAGE(N907,E907)</f>
        <v>101</v>
      </c>
      <c r="P907" t="b">
        <v>0</v>
      </c>
      <c r="R907" s="56">
        <f>E907/D907</f>
        <v>3.0153846153846153E-2</v>
      </c>
      <c r="S907" t="s">
        <v>8279</v>
      </c>
      <c r="T907" s="6" t="str">
        <f>LEFT(S:S,FIND("/",S:S)-1)</f>
        <v>music</v>
      </c>
      <c r="U907" s="6" t="str">
        <f>RIGHT(S:S,FIND("/",S:S) - 2)</f>
        <v>rock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44">
        <v>15000</v>
      </c>
      <c r="E908" s="44">
        <v>0</v>
      </c>
      <c r="F908" t="s">
        <v>8221</v>
      </c>
      <c r="G908" t="s">
        <v>8224</v>
      </c>
      <c r="H908" t="s">
        <v>8246</v>
      </c>
      <c r="I908">
        <v>1394681590</v>
      </c>
      <c r="J908" s="42">
        <f>(((I908/60)/60)/24)+DATE(1970,1,1)</f>
        <v>41711.148032407407</v>
      </c>
      <c r="K908">
        <v>1392093190</v>
      </c>
      <c r="L908" s="42">
        <f>(((K908/60)/60)/24)+DATE(1970,1,1)</f>
        <v>41681.189699074072</v>
      </c>
      <c r="M908" t="b">
        <v>0</v>
      </c>
      <c r="N908">
        <v>0</v>
      </c>
      <c r="O908" s="7">
        <f>AVERAGE(N908,E908)</f>
        <v>0</v>
      </c>
      <c r="P908" t="b">
        <v>0</v>
      </c>
      <c r="R908" s="56">
        <f>E908/D908</f>
        <v>0</v>
      </c>
      <c r="S908" t="s">
        <v>8271</v>
      </c>
      <c r="T908" s="6" t="str">
        <f>LEFT(S:S,FIND("/",S:S)-1)</f>
        <v>theater</v>
      </c>
      <c r="U908" s="6" t="str">
        <f>RIGHT(S:S,FIND("/",S:S) - 2)</f>
        <v>/plays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44">
        <v>2900</v>
      </c>
      <c r="E909" s="44">
        <v>0</v>
      </c>
      <c r="F909" t="s">
        <v>8221</v>
      </c>
      <c r="G909" t="s">
        <v>8224</v>
      </c>
      <c r="H909" t="s">
        <v>8246</v>
      </c>
      <c r="I909">
        <v>1315715823</v>
      </c>
      <c r="J909" s="42">
        <f>(((I909/60)/60)/24)+DATE(1970,1,1)</f>
        <v>40797.192395833335</v>
      </c>
      <c r="K909">
        <v>1313123823</v>
      </c>
      <c r="L909" s="42">
        <f>(((K909/60)/60)/24)+DATE(1970,1,1)</f>
        <v>40767.192395833335</v>
      </c>
      <c r="M909" t="b">
        <v>0</v>
      </c>
      <c r="N909">
        <v>0</v>
      </c>
      <c r="O909" s="7">
        <f>AVERAGE(N909,E909)</f>
        <v>0</v>
      </c>
      <c r="P909" t="b">
        <v>0</v>
      </c>
      <c r="R909" s="56">
        <f>E909/D909</f>
        <v>0</v>
      </c>
      <c r="S909" t="s">
        <v>8272</v>
      </c>
      <c r="T909" s="6" t="str">
        <f>LEFT(S:S,FIND("/",S:S)-1)</f>
        <v>technology</v>
      </c>
      <c r="U909" s="6" t="str">
        <f>RIGHT(S:S,FIND("/",S:S) - 2)</f>
        <v>ology/web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44">
        <v>2500</v>
      </c>
      <c r="E910" s="44">
        <v>0</v>
      </c>
      <c r="F910" t="s">
        <v>8221</v>
      </c>
      <c r="G910" t="s">
        <v>8224</v>
      </c>
      <c r="H910" t="s">
        <v>8246</v>
      </c>
      <c r="I910">
        <v>1280206740</v>
      </c>
      <c r="J910" s="42">
        <f>(((I910/60)/60)/24)+DATE(1970,1,1)</f>
        <v>40386.207638888889</v>
      </c>
      <c r="K910">
        <v>1276283655</v>
      </c>
      <c r="L910" s="42">
        <f>(((K910/60)/60)/24)+DATE(1970,1,1)</f>
        <v>40340.801562499997</v>
      </c>
      <c r="M910" t="b">
        <v>0</v>
      </c>
      <c r="N910">
        <v>0</v>
      </c>
      <c r="O910" s="7">
        <f>AVERAGE(N910,E910)</f>
        <v>0</v>
      </c>
      <c r="P910" t="b">
        <v>0</v>
      </c>
      <c r="R910" s="56">
        <f>E910/D910</f>
        <v>0</v>
      </c>
      <c r="S910" t="s">
        <v>8272</v>
      </c>
      <c r="T910" s="6" t="str">
        <f>LEFT(S:S,FIND("/",S:S)-1)</f>
        <v>technology</v>
      </c>
      <c r="U910" s="6" t="str">
        <f>RIGHT(S:S,FIND("/",S:S) - 2)</f>
        <v>ology/web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44">
        <v>16000</v>
      </c>
      <c r="E911" s="44">
        <v>520</v>
      </c>
      <c r="F911" t="s">
        <v>8221</v>
      </c>
      <c r="G911" t="s">
        <v>8224</v>
      </c>
      <c r="H911" t="s">
        <v>8246</v>
      </c>
      <c r="I911">
        <v>1343016000</v>
      </c>
      <c r="J911" s="42">
        <f>(((I911/60)/60)/24)+DATE(1970,1,1)</f>
        <v>41113.166666666664</v>
      </c>
      <c r="K911">
        <v>1340296440</v>
      </c>
      <c r="L911" s="42">
        <f>(((K911/60)/60)/24)+DATE(1970,1,1)</f>
        <v>41081.69027777778</v>
      </c>
      <c r="M911" t="b">
        <v>0</v>
      </c>
      <c r="N911">
        <v>8</v>
      </c>
      <c r="O911" s="7">
        <f>AVERAGE(N911,E911)</f>
        <v>264</v>
      </c>
      <c r="P911" t="b">
        <v>0</v>
      </c>
      <c r="R911" s="56">
        <f>E911/D911</f>
        <v>3.2500000000000001E-2</v>
      </c>
      <c r="S911" t="s">
        <v>8292</v>
      </c>
      <c r="T911" s="6" t="str">
        <f>LEFT(S:S,FIND("/",S:S)-1)</f>
        <v>music</v>
      </c>
      <c r="U911" s="6" t="str">
        <f>RIGHT(S:S,FIND("/",S:S) - 2)</f>
        <v>/pop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44">
        <v>550</v>
      </c>
      <c r="E912" s="44">
        <v>123</v>
      </c>
      <c r="F912" t="s">
        <v>8221</v>
      </c>
      <c r="G912" t="s">
        <v>8225</v>
      </c>
      <c r="H912" t="s">
        <v>8247</v>
      </c>
      <c r="I912">
        <v>1488546319</v>
      </c>
      <c r="J912" s="42">
        <f>(((I912/60)/60)/24)+DATE(1970,1,1)</f>
        <v>42797.545358796298</v>
      </c>
      <c r="K912">
        <v>1483362319</v>
      </c>
      <c r="L912" s="42">
        <f>(((K912/60)/60)/24)+DATE(1970,1,1)</f>
        <v>42737.545358796298</v>
      </c>
      <c r="M912" t="b">
        <v>0</v>
      </c>
      <c r="N912">
        <v>5</v>
      </c>
      <c r="O912" s="7">
        <f>AVERAGE(N912,E912)</f>
        <v>64</v>
      </c>
      <c r="P912" t="b">
        <v>0</v>
      </c>
      <c r="R912" s="56">
        <f>E912/D912</f>
        <v>0.22363636363636363</v>
      </c>
      <c r="S912" t="s">
        <v>8275</v>
      </c>
      <c r="T912" s="6" t="str">
        <f>LEFT(S:S,FIND("/",S:S)-1)</f>
        <v>publishing</v>
      </c>
      <c r="U912" s="6" t="str">
        <f>RIGHT(S:S,FIND("/",S:S) - 2)</f>
        <v>g/fiction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44">
        <v>100000</v>
      </c>
      <c r="E913" s="44">
        <v>0</v>
      </c>
      <c r="F913" t="s">
        <v>8221</v>
      </c>
      <c r="G913" t="s">
        <v>8224</v>
      </c>
      <c r="H913" t="s">
        <v>8246</v>
      </c>
      <c r="I913">
        <v>1390522045</v>
      </c>
      <c r="J913" s="42">
        <f>(((I913/60)/60)/24)+DATE(1970,1,1)</f>
        <v>41663.005150462966</v>
      </c>
      <c r="K913">
        <v>1388707645</v>
      </c>
      <c r="L913" s="42">
        <f>(((K913/60)/60)/24)+DATE(1970,1,1)</f>
        <v>41642.005150462966</v>
      </c>
      <c r="M913" t="b">
        <v>0</v>
      </c>
      <c r="N913">
        <v>0</v>
      </c>
      <c r="O913" s="7">
        <f>AVERAGE(N913,E913)</f>
        <v>0</v>
      </c>
      <c r="P913" t="b">
        <v>0</v>
      </c>
      <c r="R913" s="56">
        <f>E913/D913</f>
        <v>0</v>
      </c>
      <c r="S913" t="s">
        <v>8295</v>
      </c>
      <c r="T913" s="6" t="str">
        <f>LEFT(S:S,FIND("/",S:S)-1)</f>
        <v>technology</v>
      </c>
      <c r="U913" s="6" t="str">
        <f>RIGHT(S:S,FIND("/",S:S) - 2)</f>
        <v>/hardware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44">
        <v>3500</v>
      </c>
      <c r="E914" s="44">
        <v>30</v>
      </c>
      <c r="F914" t="s">
        <v>8221</v>
      </c>
      <c r="G914" t="s">
        <v>8224</v>
      </c>
      <c r="H914" t="s">
        <v>8246</v>
      </c>
      <c r="I914">
        <v>1355197047</v>
      </c>
      <c r="J914" s="42">
        <f>(((I914/60)/60)/24)+DATE(1970,1,1)</f>
        <v>41254.151006944441</v>
      </c>
      <c r="K914">
        <v>1350009447</v>
      </c>
      <c r="L914" s="42">
        <f>(((K914/60)/60)/24)+DATE(1970,1,1)</f>
        <v>41194.109340277777</v>
      </c>
      <c r="M914" t="b">
        <v>0</v>
      </c>
      <c r="N914">
        <v>2</v>
      </c>
      <c r="O914" s="7">
        <f>AVERAGE(N914,E914)</f>
        <v>16</v>
      </c>
      <c r="P914" t="b">
        <v>0</v>
      </c>
      <c r="R914" s="56">
        <f>E914/D914</f>
        <v>8.5714285714285719E-3</v>
      </c>
      <c r="S914" t="s">
        <v>8304</v>
      </c>
      <c r="T914" s="6" t="str">
        <f>LEFT(S:S,FIND("/",S:S)-1)</f>
        <v>publishing</v>
      </c>
      <c r="U914" s="6" t="str">
        <f>RIGHT(S:S,FIND("/",S:S) - 2)</f>
        <v>n's books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44">
        <v>30000</v>
      </c>
      <c r="E915" s="44">
        <v>1982</v>
      </c>
      <c r="F915" t="s">
        <v>8221</v>
      </c>
      <c r="G915" t="s">
        <v>8224</v>
      </c>
      <c r="H915" t="s">
        <v>8246</v>
      </c>
      <c r="I915">
        <v>1336188019</v>
      </c>
      <c r="J915" s="42">
        <f>(((I915/60)/60)/24)+DATE(1970,1,1)</f>
        <v>41034.139108796298</v>
      </c>
      <c r="K915">
        <v>1333596019</v>
      </c>
      <c r="L915" s="42">
        <f>(((K915/60)/60)/24)+DATE(1970,1,1)</f>
        <v>41004.139108796298</v>
      </c>
      <c r="M915" t="b">
        <v>0</v>
      </c>
      <c r="N915">
        <v>24</v>
      </c>
      <c r="O915" s="7">
        <f>AVERAGE(N915,E915)</f>
        <v>1003</v>
      </c>
      <c r="P915" t="b">
        <v>0</v>
      </c>
      <c r="R915" s="56">
        <f>E915/D915</f>
        <v>6.6066666666666662E-2</v>
      </c>
      <c r="S915" t="s">
        <v>8271</v>
      </c>
      <c r="T915" s="6" t="str">
        <f>LEFT(S:S,FIND("/",S:S)-1)</f>
        <v>theater</v>
      </c>
      <c r="U915" s="6" t="str">
        <f>RIGHT(S:S,FIND("/",S:S) - 2)</f>
        <v>/plays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44">
        <v>1500</v>
      </c>
      <c r="E916" s="44">
        <v>0</v>
      </c>
      <c r="F916" t="s">
        <v>8221</v>
      </c>
      <c r="G916" t="s">
        <v>8224</v>
      </c>
      <c r="H916" t="s">
        <v>8246</v>
      </c>
      <c r="I916">
        <v>1345918747</v>
      </c>
      <c r="J916" s="42">
        <f>(((I916/60)/60)/24)+DATE(1970,1,1)</f>
        <v>41146.763275462967</v>
      </c>
      <c r="K916">
        <v>1343326747</v>
      </c>
      <c r="L916" s="42">
        <f>(((K916/60)/60)/24)+DATE(1970,1,1)</f>
        <v>41116.763275462967</v>
      </c>
      <c r="M916" t="b">
        <v>0</v>
      </c>
      <c r="N916">
        <v>0</v>
      </c>
      <c r="O916" s="7">
        <f>AVERAGE(N916,E916)</f>
        <v>0</v>
      </c>
      <c r="P916" t="b">
        <v>0</v>
      </c>
      <c r="R916" s="56">
        <f>E916/D916</f>
        <v>0</v>
      </c>
      <c r="S916" t="s">
        <v>8285</v>
      </c>
      <c r="T916" s="6" t="str">
        <f>LEFT(S:S,FIND("/",S:S)-1)</f>
        <v>photography</v>
      </c>
      <c r="U916" s="6" t="str">
        <f>RIGHT(S:S,FIND("/",S:S) - 2)</f>
        <v>photobooks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44">
        <v>6500</v>
      </c>
      <c r="E917" s="44">
        <v>375</v>
      </c>
      <c r="F917" t="s">
        <v>8221</v>
      </c>
      <c r="G917" t="s">
        <v>8224</v>
      </c>
      <c r="H917" t="s">
        <v>8246</v>
      </c>
      <c r="I917">
        <v>1330577940</v>
      </c>
      <c r="J917" s="42">
        <f>(((I917/60)/60)/24)+DATE(1970,1,1)</f>
        <v>40969.207638888889</v>
      </c>
      <c r="K917">
        <v>1327853914</v>
      </c>
      <c r="L917" s="42">
        <f>(((K917/60)/60)/24)+DATE(1970,1,1)</f>
        <v>40937.679560185185</v>
      </c>
      <c r="M917" t="b">
        <v>0</v>
      </c>
      <c r="N917">
        <v>9</v>
      </c>
      <c r="O917" s="7">
        <f>AVERAGE(N917,E917)</f>
        <v>192</v>
      </c>
      <c r="P917" t="b">
        <v>0</v>
      </c>
      <c r="R917" s="56">
        <f>E917/D917</f>
        <v>5.7692307692307696E-2</v>
      </c>
      <c r="S917" t="s">
        <v>8269</v>
      </c>
      <c r="T917" s="6" t="str">
        <f>LEFT(S:S,FIND("/",S:S)-1)</f>
        <v>film &amp; video</v>
      </c>
      <c r="U917" s="6" t="str">
        <f>RIGHT(S:S,FIND("/",S:S) - 2)</f>
        <v>documentary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44">
        <v>3300</v>
      </c>
      <c r="E918" s="44">
        <v>0</v>
      </c>
      <c r="F918" t="s">
        <v>8221</v>
      </c>
      <c r="G918" t="s">
        <v>8224</v>
      </c>
      <c r="H918" t="s">
        <v>8246</v>
      </c>
      <c r="I918">
        <v>1287723600</v>
      </c>
      <c r="J918" s="42">
        <f>(((I918/60)/60)/24)+DATE(1970,1,1)</f>
        <v>40473.208333333336</v>
      </c>
      <c r="K918">
        <v>1284409734</v>
      </c>
      <c r="L918" s="42">
        <f>(((K918/60)/60)/24)+DATE(1970,1,1)</f>
        <v>40434.853402777779</v>
      </c>
      <c r="M918" t="b">
        <v>0</v>
      </c>
      <c r="N918">
        <v>0</v>
      </c>
      <c r="O918" s="7">
        <f>AVERAGE(N918,E918)</f>
        <v>0</v>
      </c>
      <c r="P918" t="b">
        <v>0</v>
      </c>
      <c r="R918" s="56">
        <f>E918/D918</f>
        <v>0</v>
      </c>
      <c r="S918" t="s">
        <v>8273</v>
      </c>
      <c r="T918" s="6" t="str">
        <f>LEFT(S:S,FIND("/",S:S)-1)</f>
        <v>technology</v>
      </c>
      <c r="U918" s="6" t="str">
        <f>RIGHT(S:S,FIND("/",S:S) - 2)</f>
        <v>wearables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44">
        <v>5000</v>
      </c>
      <c r="E919" s="44">
        <v>30</v>
      </c>
      <c r="F919" t="s">
        <v>8221</v>
      </c>
      <c r="G919" t="s">
        <v>8224</v>
      </c>
      <c r="H919" t="s">
        <v>8246</v>
      </c>
      <c r="I919">
        <v>1405305000</v>
      </c>
      <c r="J919" s="42">
        <f>(((I919/60)/60)/24)+DATE(1970,1,1)</f>
        <v>41834.104166666664</v>
      </c>
      <c r="K919">
        <v>1402612730</v>
      </c>
      <c r="L919" s="42">
        <f>(((K919/60)/60)/24)+DATE(1970,1,1)</f>
        <v>41802.94363425926</v>
      </c>
      <c r="M919" t="b">
        <v>0</v>
      </c>
      <c r="N919">
        <v>1</v>
      </c>
      <c r="O919" s="7">
        <f>AVERAGE(N919,E919)</f>
        <v>15.5</v>
      </c>
      <c r="P919" t="b">
        <v>0</v>
      </c>
      <c r="R919" s="56">
        <f>E919/D919</f>
        <v>6.0000000000000001E-3</v>
      </c>
      <c r="S919" t="s">
        <v>8283</v>
      </c>
      <c r="T919" s="6" t="str">
        <f>LEFT(S:S,FIND("/",S:S)-1)</f>
        <v>games</v>
      </c>
      <c r="U919" s="6" t="str">
        <f>RIGHT(S:S,FIND("/",S:S) - 2)</f>
        <v>ames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44">
        <v>3900</v>
      </c>
      <c r="E920" s="44">
        <v>196</v>
      </c>
      <c r="F920" t="s">
        <v>8221</v>
      </c>
      <c r="G920" t="s">
        <v>8225</v>
      </c>
      <c r="H920" t="s">
        <v>8247</v>
      </c>
      <c r="I920">
        <v>1417474761</v>
      </c>
      <c r="J920" s="42">
        <f>(((I920/60)/60)/24)+DATE(1970,1,1)</f>
        <v>41974.957881944443</v>
      </c>
      <c r="K920">
        <v>1414879161</v>
      </c>
      <c r="L920" s="42">
        <f>(((K920/60)/60)/24)+DATE(1970,1,1)</f>
        <v>41944.916215277779</v>
      </c>
      <c r="M920" t="b">
        <v>0</v>
      </c>
      <c r="N920">
        <v>10</v>
      </c>
      <c r="O920" s="7">
        <f>AVERAGE(N920,E920)</f>
        <v>103</v>
      </c>
      <c r="P920" t="b">
        <v>0</v>
      </c>
      <c r="R920" s="56">
        <f>E920/D920</f>
        <v>5.0256410256410255E-2</v>
      </c>
      <c r="S920" t="s">
        <v>8273</v>
      </c>
      <c r="T920" s="6" t="str">
        <f>LEFT(S:S,FIND("/",S:S)-1)</f>
        <v>technology</v>
      </c>
      <c r="U920" s="6" t="str">
        <f>RIGHT(S:S,FIND("/",S:S) - 2)</f>
        <v>wearables</v>
      </c>
    </row>
    <row r="921" spans="1:21" x14ac:dyDescent="0.25">
      <c r="A921">
        <v>919</v>
      </c>
      <c r="B921" s="3" t="s">
        <v>920</v>
      </c>
      <c r="C921" s="3" t="s">
        <v>5029</v>
      </c>
      <c r="D921" s="44">
        <v>20000</v>
      </c>
      <c r="E921" s="44">
        <v>100</v>
      </c>
      <c r="F921" t="s">
        <v>8221</v>
      </c>
      <c r="G921" t="s">
        <v>8224</v>
      </c>
      <c r="H921" t="s">
        <v>8246</v>
      </c>
      <c r="I921">
        <v>1355930645</v>
      </c>
      <c r="J921" s="42">
        <f>(((I921/60)/60)/24)+DATE(1970,1,1)</f>
        <v>41262.641724537039</v>
      </c>
      <c r="K921">
        <v>1352906645</v>
      </c>
      <c r="L921" s="42">
        <f>(((K921/60)/60)/24)+DATE(1970,1,1)</f>
        <v>41227.641724537039</v>
      </c>
      <c r="M921" t="b">
        <v>0</v>
      </c>
      <c r="N921">
        <v>1</v>
      </c>
      <c r="O921" s="7">
        <f>AVERAGE(N921,E921)</f>
        <v>50.5</v>
      </c>
      <c r="P921" t="b">
        <v>0</v>
      </c>
      <c r="R921" s="56">
        <f>E921/D921</f>
        <v>5.0000000000000001E-3</v>
      </c>
      <c r="S921" t="s">
        <v>8295</v>
      </c>
      <c r="T921" s="6" t="str">
        <f>LEFT(S:S,FIND("/",S:S)-1)</f>
        <v>technology</v>
      </c>
      <c r="U921" s="6" t="str">
        <f>RIGHT(S:S,FIND("/",S:S) - 2)</f>
        <v>/hardware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44">
        <v>5500</v>
      </c>
      <c r="E922" s="44">
        <v>0</v>
      </c>
      <c r="F922" t="s">
        <v>8221</v>
      </c>
      <c r="G922" t="s">
        <v>8224</v>
      </c>
      <c r="H922" t="s">
        <v>8246</v>
      </c>
      <c r="I922">
        <v>1384448822</v>
      </c>
      <c r="J922" s="42">
        <f>(((I922/60)/60)/24)+DATE(1970,1,1)</f>
        <v>41592.713217592594</v>
      </c>
      <c r="K922">
        <v>1381853222</v>
      </c>
      <c r="L922" s="42">
        <f>(((K922/60)/60)/24)+DATE(1970,1,1)</f>
        <v>41562.67155092593</v>
      </c>
      <c r="M922" t="b">
        <v>0</v>
      </c>
      <c r="N922">
        <v>0</v>
      </c>
      <c r="O922" s="7">
        <f>AVERAGE(N922,E922)</f>
        <v>0</v>
      </c>
      <c r="P922" t="b">
        <v>0</v>
      </c>
      <c r="R922" s="56">
        <f>E922/D922</f>
        <v>0</v>
      </c>
      <c r="S922" t="s">
        <v>8271</v>
      </c>
      <c r="T922" s="6" t="str">
        <f>LEFT(S:S,FIND("/",S:S)-1)</f>
        <v>theater</v>
      </c>
      <c r="U922" s="6" t="str">
        <f>RIGHT(S:S,FIND("/",S:S) - 2)</f>
        <v>/plays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44">
        <v>15000</v>
      </c>
      <c r="E923" s="44">
        <v>4635</v>
      </c>
      <c r="F923" t="s">
        <v>8221</v>
      </c>
      <c r="G923" t="s">
        <v>8224</v>
      </c>
      <c r="H923" t="s">
        <v>8246</v>
      </c>
      <c r="I923">
        <v>1323666376</v>
      </c>
      <c r="J923" s="42">
        <f>(((I923/60)/60)/24)+DATE(1970,1,1)</f>
        <v>40889.212685185186</v>
      </c>
      <c r="K923">
        <v>1320033976</v>
      </c>
      <c r="L923" s="42">
        <f>(((K923/60)/60)/24)+DATE(1970,1,1)</f>
        <v>40847.171018518515</v>
      </c>
      <c r="M923" t="b">
        <v>0</v>
      </c>
      <c r="N923">
        <v>20</v>
      </c>
      <c r="O923" s="7">
        <f>AVERAGE(N923,E923)</f>
        <v>2327.5</v>
      </c>
      <c r="P923" t="b">
        <v>0</v>
      </c>
      <c r="R923" s="56">
        <f>E923/D923</f>
        <v>0.309</v>
      </c>
      <c r="S923" t="s">
        <v>8271</v>
      </c>
      <c r="T923" s="6" t="str">
        <f>LEFT(S:S,FIND("/",S:S)-1)</f>
        <v>theater</v>
      </c>
      <c r="U923" s="6" t="str">
        <f>RIGHT(S:S,FIND("/",S:S) - 2)</f>
        <v>/plays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44">
        <v>27000</v>
      </c>
      <c r="E924" s="4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42">
        <f>(((I924/60)/60)/24)+DATE(1970,1,1)</f>
        <v>41913.530011574076</v>
      </c>
      <c r="K924">
        <v>1409143393</v>
      </c>
      <c r="L924" s="42">
        <f>(((K924/60)/60)/24)+DATE(1970,1,1)</f>
        <v>41878.530011574076</v>
      </c>
      <c r="M924" t="b">
        <v>0</v>
      </c>
      <c r="N924">
        <v>30</v>
      </c>
      <c r="O924" s="7">
        <f>AVERAGE(N924,E924)</f>
        <v>2855</v>
      </c>
      <c r="P924" t="b">
        <v>0</v>
      </c>
      <c r="R924" s="56">
        <f>E924/D924</f>
        <v>0.21037037037037037</v>
      </c>
      <c r="S924" t="s">
        <v>8271</v>
      </c>
      <c r="T924" s="6" t="str">
        <f>LEFT(S:S,FIND("/",S:S)-1)</f>
        <v>theater</v>
      </c>
      <c r="U924" s="6" t="str">
        <f>RIGHT(S:S,FIND("/",S:S) - 2)</f>
        <v>/plays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44">
        <v>15000</v>
      </c>
      <c r="E925" s="44">
        <v>330</v>
      </c>
      <c r="F925" t="s">
        <v>8221</v>
      </c>
      <c r="G925" t="s">
        <v>8224</v>
      </c>
      <c r="H925" t="s">
        <v>8246</v>
      </c>
      <c r="I925">
        <v>1416614523</v>
      </c>
      <c r="J925" s="42">
        <f>(((I925/60)/60)/24)+DATE(1970,1,1)</f>
        <v>41965.001423611116</v>
      </c>
      <c r="K925">
        <v>1414018923</v>
      </c>
      <c r="L925" s="42">
        <f>(((K925/60)/60)/24)+DATE(1970,1,1)</f>
        <v>41934.959756944445</v>
      </c>
      <c r="M925" t="b">
        <v>0</v>
      </c>
      <c r="N925">
        <v>6</v>
      </c>
      <c r="O925" s="7">
        <f>AVERAGE(N925,E925)</f>
        <v>168</v>
      </c>
      <c r="P925" t="b">
        <v>0</v>
      </c>
      <c r="R925" s="56">
        <f>E925/D925</f>
        <v>2.1999999999999999E-2</v>
      </c>
      <c r="S925" t="s">
        <v>8273</v>
      </c>
      <c r="T925" s="6" t="str">
        <f>LEFT(S:S,FIND("/",S:S)-1)</f>
        <v>technology</v>
      </c>
      <c r="U925" s="6" t="str">
        <f>RIGHT(S:S,FIND("/",S:S) - 2)</f>
        <v>wearables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44">
        <v>3000</v>
      </c>
      <c r="E926" s="44">
        <v>327</v>
      </c>
      <c r="F926" t="s">
        <v>8221</v>
      </c>
      <c r="G926" t="s">
        <v>8224</v>
      </c>
      <c r="H926" t="s">
        <v>8246</v>
      </c>
      <c r="I926">
        <v>1360795069</v>
      </c>
      <c r="J926" s="42">
        <f>(((I926/60)/60)/24)+DATE(1970,1,1)</f>
        <v>41318.942928240744</v>
      </c>
      <c r="K926">
        <v>1358203069</v>
      </c>
      <c r="L926" s="42">
        <f>(((K926/60)/60)/24)+DATE(1970,1,1)</f>
        <v>41288.942928240744</v>
      </c>
      <c r="M926" t="b">
        <v>0</v>
      </c>
      <c r="N926">
        <v>15</v>
      </c>
      <c r="O926" s="7">
        <f>AVERAGE(N926,E926)</f>
        <v>171</v>
      </c>
      <c r="P926" t="b">
        <v>0</v>
      </c>
      <c r="R926" s="56">
        <f>E926/D926</f>
        <v>0.109</v>
      </c>
      <c r="S926" t="s">
        <v>8271</v>
      </c>
      <c r="T926" s="6" t="str">
        <f>LEFT(S:S,FIND("/",S:S)-1)</f>
        <v>theater</v>
      </c>
      <c r="U926" s="6" t="str">
        <f>RIGHT(S:S,FIND("/",S:S) - 2)</f>
        <v>/plays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44">
        <v>6000</v>
      </c>
      <c r="E927" s="44">
        <v>160</v>
      </c>
      <c r="F927" t="s">
        <v>8221</v>
      </c>
      <c r="G927" t="s">
        <v>8224</v>
      </c>
      <c r="H927" t="s">
        <v>8246</v>
      </c>
      <c r="I927">
        <v>1385590111</v>
      </c>
      <c r="J927" s="42">
        <f>(((I927/60)/60)/24)+DATE(1970,1,1)</f>
        <v>41605.922581018516</v>
      </c>
      <c r="K927">
        <v>1382994511</v>
      </c>
      <c r="L927" s="42">
        <f>(((K927/60)/60)/24)+DATE(1970,1,1)</f>
        <v>41575.880914351852</v>
      </c>
      <c r="M927" t="b">
        <v>0</v>
      </c>
      <c r="N927">
        <v>5</v>
      </c>
      <c r="O927" s="7">
        <f>AVERAGE(N927,E927)</f>
        <v>82.5</v>
      </c>
      <c r="P927" t="b">
        <v>0</v>
      </c>
      <c r="R927" s="56">
        <f>E927/D927</f>
        <v>2.6666666666666668E-2</v>
      </c>
      <c r="S927" t="s">
        <v>8272</v>
      </c>
      <c r="T927" s="6" t="str">
        <f>LEFT(S:S,FIND("/",S:S)-1)</f>
        <v>technology</v>
      </c>
      <c r="U927" s="6" t="str">
        <f>RIGHT(S:S,FIND("/",S:S) - 2)</f>
        <v>ology/web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44">
        <v>7000</v>
      </c>
      <c r="E928" s="44">
        <v>0</v>
      </c>
      <c r="F928" t="s">
        <v>8221</v>
      </c>
      <c r="G928" t="s">
        <v>8224</v>
      </c>
      <c r="H928" t="s">
        <v>8246</v>
      </c>
      <c r="I928">
        <v>1278628800</v>
      </c>
      <c r="J928" s="42">
        <f>(((I928/60)/60)/24)+DATE(1970,1,1)</f>
        <v>40367.944444444445</v>
      </c>
      <c r="K928">
        <v>1276043330</v>
      </c>
      <c r="L928" s="42">
        <f>(((K928/60)/60)/24)+DATE(1970,1,1)</f>
        <v>40338.02002314815</v>
      </c>
      <c r="M928" t="b">
        <v>0</v>
      </c>
      <c r="N928">
        <v>0</v>
      </c>
      <c r="O928" s="7">
        <f>AVERAGE(N928,E928)</f>
        <v>0</v>
      </c>
      <c r="P928" t="b">
        <v>0</v>
      </c>
      <c r="R928" s="56">
        <f>E928/D928</f>
        <v>0</v>
      </c>
      <c r="S928" t="s">
        <v>8279</v>
      </c>
      <c r="T928" s="6" t="str">
        <f>LEFT(S:S,FIND("/",S:S)-1)</f>
        <v>music</v>
      </c>
      <c r="U928" s="6" t="str">
        <f>RIGHT(S:S,FIND("/",S:S) - 2)</f>
        <v>rock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44">
        <v>20000</v>
      </c>
      <c r="E929" s="44">
        <v>0</v>
      </c>
      <c r="F929" t="s">
        <v>8221</v>
      </c>
      <c r="G929" t="s">
        <v>8224</v>
      </c>
      <c r="H929" t="s">
        <v>8246</v>
      </c>
      <c r="I929">
        <v>1337024695</v>
      </c>
      <c r="J929" s="42">
        <f>(((I929/60)/60)/24)+DATE(1970,1,1)</f>
        <v>41043.822858796295</v>
      </c>
      <c r="K929">
        <v>1334432695</v>
      </c>
      <c r="L929" s="42">
        <f>(((K929/60)/60)/24)+DATE(1970,1,1)</f>
        <v>41013.822858796295</v>
      </c>
      <c r="M929" t="b">
        <v>0</v>
      </c>
      <c r="N929">
        <v>0</v>
      </c>
      <c r="O929" s="7">
        <f>AVERAGE(N929,E929)</f>
        <v>0</v>
      </c>
      <c r="P929" t="b">
        <v>0</v>
      </c>
      <c r="R929" s="56">
        <f>E929/D929</f>
        <v>0</v>
      </c>
      <c r="S929" t="s">
        <v>8276</v>
      </c>
      <c r="T929" s="6" t="str">
        <f>LEFT(S:S,FIND("/",S:S)-1)</f>
        <v>music</v>
      </c>
      <c r="U929" s="6" t="str">
        <f>RIGHT(S:S,FIND("/",S:S) - 2)</f>
        <v>rock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44">
        <v>14500</v>
      </c>
      <c r="E930" s="44">
        <v>1575</v>
      </c>
      <c r="F930" t="s">
        <v>8221</v>
      </c>
      <c r="G930" t="s">
        <v>8224</v>
      </c>
      <c r="H930" t="s">
        <v>8246</v>
      </c>
      <c r="I930">
        <v>1353196800</v>
      </c>
      <c r="J930" s="42">
        <f>(((I930/60)/60)/24)+DATE(1970,1,1)</f>
        <v>41231</v>
      </c>
      <c r="K930">
        <v>1348864913</v>
      </c>
      <c r="L930" s="42">
        <f>(((K930/60)/60)/24)+DATE(1970,1,1)</f>
        <v>41180.86241898148</v>
      </c>
      <c r="M930" t="b">
        <v>0</v>
      </c>
      <c r="N930">
        <v>28</v>
      </c>
      <c r="O930" s="7">
        <f>AVERAGE(N930,E930)</f>
        <v>801.5</v>
      </c>
      <c r="P930" t="b">
        <v>0</v>
      </c>
      <c r="R930" s="56">
        <f>E930/D930</f>
        <v>0.10862068965517241</v>
      </c>
      <c r="S930" t="s">
        <v>8272</v>
      </c>
      <c r="T930" s="6" t="str">
        <f>LEFT(S:S,FIND("/",S:S)-1)</f>
        <v>technology</v>
      </c>
      <c r="U930" s="6" t="str">
        <f>RIGHT(S:S,FIND("/",S:S) - 2)</f>
        <v>ology/web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44">
        <v>500</v>
      </c>
      <c r="E931" s="44">
        <v>0</v>
      </c>
      <c r="F931" t="s">
        <v>8221</v>
      </c>
      <c r="G931" t="s">
        <v>8224</v>
      </c>
      <c r="H931" t="s">
        <v>8246</v>
      </c>
      <c r="I931">
        <v>1333946569</v>
      </c>
      <c r="J931" s="42">
        <f>(((I931/60)/60)/24)+DATE(1970,1,1)</f>
        <v>41008.196400462963</v>
      </c>
      <c r="K931">
        <v>1331358169</v>
      </c>
      <c r="L931" s="42">
        <f>(((K931/60)/60)/24)+DATE(1970,1,1)</f>
        <v>40978.238067129627</v>
      </c>
      <c r="M931" t="b">
        <v>0</v>
      </c>
      <c r="N931">
        <v>0</v>
      </c>
      <c r="O931" s="7">
        <f>AVERAGE(N931,E931)</f>
        <v>0</v>
      </c>
      <c r="P931" t="b">
        <v>0</v>
      </c>
      <c r="R931" s="56">
        <f>E931/D931</f>
        <v>0</v>
      </c>
      <c r="S931" t="s">
        <v>8271</v>
      </c>
      <c r="T931" s="6" t="str">
        <f>LEFT(S:S,FIND("/",S:S)-1)</f>
        <v>theater</v>
      </c>
      <c r="U931" s="6" t="str">
        <f>RIGHT(S:S,FIND("/",S:S) - 2)</f>
        <v>/plays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44">
        <v>900</v>
      </c>
      <c r="E932" s="44">
        <v>345</v>
      </c>
      <c r="F932" t="s">
        <v>8221</v>
      </c>
      <c r="G932" t="s">
        <v>8224</v>
      </c>
      <c r="H932" t="s">
        <v>8246</v>
      </c>
      <c r="I932">
        <v>1277501520</v>
      </c>
      <c r="J932" s="42">
        <f>(((I932/60)/60)/24)+DATE(1970,1,1)</f>
        <v>40354.897222222222</v>
      </c>
      <c r="K932">
        <v>1273874306</v>
      </c>
      <c r="L932" s="42">
        <f>(((K932/60)/60)/24)+DATE(1970,1,1)</f>
        <v>40312.915578703702</v>
      </c>
      <c r="M932" t="b">
        <v>0</v>
      </c>
      <c r="N932">
        <v>5</v>
      </c>
      <c r="O932" s="7">
        <f>AVERAGE(N932,E932)</f>
        <v>175</v>
      </c>
      <c r="P932" t="b">
        <v>0</v>
      </c>
      <c r="R932" s="56">
        <f>E932/D932</f>
        <v>0.38333333333333336</v>
      </c>
      <c r="S932" t="s">
        <v>8275</v>
      </c>
      <c r="T932" s="6" t="str">
        <f>LEFT(S:S,FIND("/",S:S)-1)</f>
        <v>publishing</v>
      </c>
      <c r="U932" s="6" t="str">
        <f>RIGHT(S:S,FIND("/",S:S) - 2)</f>
        <v>g/fiction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44">
        <v>2000</v>
      </c>
      <c r="E933" s="44">
        <v>131</v>
      </c>
      <c r="F933" t="s">
        <v>8221</v>
      </c>
      <c r="G933" t="s">
        <v>8225</v>
      </c>
      <c r="H933" t="s">
        <v>8247</v>
      </c>
      <c r="I933">
        <v>1395007200</v>
      </c>
      <c r="J933" s="42">
        <f>(((I933/60)/60)/24)+DATE(1970,1,1)</f>
        <v>41714.916666666664</v>
      </c>
      <c r="K933">
        <v>1392021502</v>
      </c>
      <c r="L933" s="42">
        <f>(((K933/60)/60)/24)+DATE(1970,1,1)</f>
        <v>41680.359976851854</v>
      </c>
      <c r="M933" t="b">
        <v>0</v>
      </c>
      <c r="N933">
        <v>7</v>
      </c>
      <c r="O933" s="7">
        <f>AVERAGE(N933,E933)</f>
        <v>69</v>
      </c>
      <c r="P933" t="b">
        <v>0</v>
      </c>
      <c r="R933" s="56">
        <f>E933/D933</f>
        <v>6.5500000000000003E-2</v>
      </c>
      <c r="S933" t="s">
        <v>8284</v>
      </c>
      <c r="T933" s="6" t="str">
        <f>LEFT(S:S,FIND("/",S:S)-1)</f>
        <v>food</v>
      </c>
      <c r="U933" s="6" t="str">
        <f>RIGHT(S:S,FIND("/",S:S) - 2)</f>
        <v>cks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44">
        <v>9500</v>
      </c>
      <c r="E934" s="4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42">
        <f>(((I934/60)/60)/24)+DATE(1970,1,1)</f>
        <v>41355.927604166667</v>
      </c>
      <c r="K934">
        <v>1360106145</v>
      </c>
      <c r="L934" s="42">
        <f>(((K934/60)/60)/24)+DATE(1970,1,1)</f>
        <v>41310.969270833331</v>
      </c>
      <c r="M934" t="b">
        <v>0</v>
      </c>
      <c r="N934">
        <v>30</v>
      </c>
      <c r="O934" s="7">
        <f>AVERAGE(N934,E934)</f>
        <v>705.5</v>
      </c>
      <c r="P934" t="b">
        <v>0</v>
      </c>
      <c r="R934" s="56">
        <f>E934/D934</f>
        <v>0.14536842105263159</v>
      </c>
      <c r="S934" t="s">
        <v>8269</v>
      </c>
      <c r="T934" s="6" t="str">
        <f>LEFT(S:S,FIND("/",S:S)-1)</f>
        <v>film &amp; video</v>
      </c>
      <c r="U934" s="6" t="str">
        <f>RIGHT(S:S,FIND("/",S:S) - 2)</f>
        <v>documentary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44">
        <v>2000</v>
      </c>
      <c r="E935" s="44">
        <v>120</v>
      </c>
      <c r="F935" t="s">
        <v>8221</v>
      </c>
      <c r="G935" t="s">
        <v>8224</v>
      </c>
      <c r="H935" t="s">
        <v>8246</v>
      </c>
      <c r="I935">
        <v>1399867409</v>
      </c>
      <c r="J935" s="42">
        <f>(((I935/60)/60)/24)+DATE(1970,1,1)</f>
        <v>41771.169085648151</v>
      </c>
      <c r="K935">
        <v>1394683409</v>
      </c>
      <c r="L935" s="42">
        <f>(((K935/60)/60)/24)+DATE(1970,1,1)</f>
        <v>41711.169085648151</v>
      </c>
      <c r="M935" t="b">
        <v>0</v>
      </c>
      <c r="N935">
        <v>2</v>
      </c>
      <c r="O935" s="7">
        <f>AVERAGE(N935,E935)</f>
        <v>61</v>
      </c>
      <c r="P935" t="b">
        <v>0</v>
      </c>
      <c r="R935" s="56">
        <f>E935/D935</f>
        <v>0.06</v>
      </c>
      <c r="S935" t="s">
        <v>8276</v>
      </c>
      <c r="T935" s="6" t="str">
        <f>LEFT(S:S,FIND("/",S:S)-1)</f>
        <v>music</v>
      </c>
      <c r="U935" s="6" t="str">
        <f>RIGHT(S:S,FIND("/",S:S) - 2)</f>
        <v>rock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44">
        <v>5000</v>
      </c>
      <c r="E936" s="44">
        <v>1520</v>
      </c>
      <c r="F936" t="s">
        <v>8221</v>
      </c>
      <c r="G936" t="s">
        <v>8229</v>
      </c>
      <c r="H936" t="s">
        <v>8251</v>
      </c>
      <c r="I936">
        <v>1399183200</v>
      </c>
      <c r="J936" s="42">
        <f>(((I936/60)/60)/24)+DATE(1970,1,1)</f>
        <v>41763.25</v>
      </c>
      <c r="K936">
        <v>1396633284</v>
      </c>
      <c r="L936" s="42">
        <f>(((K936/60)/60)/24)+DATE(1970,1,1)</f>
        <v>41733.737083333333</v>
      </c>
      <c r="M936" t="b">
        <v>0</v>
      </c>
      <c r="N936">
        <v>30</v>
      </c>
      <c r="O936" s="7">
        <f>AVERAGE(N936,E936)</f>
        <v>775</v>
      </c>
      <c r="P936" t="b">
        <v>0</v>
      </c>
      <c r="R936" s="56">
        <f>E936/D936</f>
        <v>0.30399999999999999</v>
      </c>
      <c r="S936" t="s">
        <v>8280</v>
      </c>
      <c r="T936" s="6" t="str">
        <f>LEFT(S:S,FIND("/",S:S)-1)</f>
        <v>music</v>
      </c>
      <c r="U936" s="6" t="str">
        <f>RIGHT(S:S,FIND("/",S:S) - 2)</f>
        <v>usic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44">
        <v>3500</v>
      </c>
      <c r="E937" s="44">
        <v>50</v>
      </c>
      <c r="F937" t="s">
        <v>8221</v>
      </c>
      <c r="G937" t="s">
        <v>8224</v>
      </c>
      <c r="H937" t="s">
        <v>8246</v>
      </c>
      <c r="I937">
        <v>1454054429</v>
      </c>
      <c r="J937" s="42">
        <f>(((I937/60)/60)/24)+DATE(1970,1,1)</f>
        <v>42398.333668981482</v>
      </c>
      <c r="K937">
        <v>1451462429</v>
      </c>
      <c r="L937" s="42">
        <f>(((K937/60)/60)/24)+DATE(1970,1,1)</f>
        <v>42368.333668981482</v>
      </c>
      <c r="M937" t="b">
        <v>0</v>
      </c>
      <c r="N937">
        <v>2</v>
      </c>
      <c r="O937" s="7">
        <f>AVERAGE(N937,E937)</f>
        <v>26</v>
      </c>
      <c r="P937" t="b">
        <v>0</v>
      </c>
      <c r="R937" s="56">
        <f>E937/D937</f>
        <v>1.4285714285714285E-2</v>
      </c>
      <c r="S937" t="s">
        <v>8276</v>
      </c>
      <c r="T937" s="6" t="str">
        <f>LEFT(S:S,FIND("/",S:S)-1)</f>
        <v>music</v>
      </c>
      <c r="U937" s="6" t="str">
        <f>RIGHT(S:S,FIND("/",S:S) - 2)</f>
        <v>rock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44">
        <v>1400</v>
      </c>
      <c r="E938" s="44">
        <v>0</v>
      </c>
      <c r="F938" t="s">
        <v>8221</v>
      </c>
      <c r="G938" t="s">
        <v>8224</v>
      </c>
      <c r="H938" t="s">
        <v>8246</v>
      </c>
      <c r="I938">
        <v>1326916800</v>
      </c>
      <c r="J938" s="42">
        <f>(((I938/60)/60)/24)+DATE(1970,1,1)</f>
        <v>40926.833333333336</v>
      </c>
      <c r="K938">
        <v>1323131689</v>
      </c>
      <c r="L938" s="42">
        <f>(((K938/60)/60)/24)+DATE(1970,1,1)</f>
        <v>40883.024178240739</v>
      </c>
      <c r="M938" t="b">
        <v>0</v>
      </c>
      <c r="N938">
        <v>0</v>
      </c>
      <c r="O938" s="7">
        <f>AVERAGE(N938,E938)</f>
        <v>0</v>
      </c>
      <c r="P938" t="b">
        <v>0</v>
      </c>
      <c r="R938" s="56">
        <f>E938/D938</f>
        <v>0</v>
      </c>
      <c r="S938" t="s">
        <v>8285</v>
      </c>
      <c r="T938" s="6" t="str">
        <f>LEFT(S:S,FIND("/",S:S)-1)</f>
        <v>photography</v>
      </c>
      <c r="U938" s="6" t="str">
        <f>RIGHT(S:S,FIND("/",S:S) - 2)</f>
        <v>photobooks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44">
        <v>3500</v>
      </c>
      <c r="E939" s="44">
        <v>40</v>
      </c>
      <c r="F939" t="s">
        <v>8221</v>
      </c>
      <c r="G939" t="s">
        <v>8224</v>
      </c>
      <c r="H939" t="s">
        <v>8246</v>
      </c>
      <c r="I939">
        <v>1383509357</v>
      </c>
      <c r="J939" s="42">
        <f>(((I939/60)/60)/24)+DATE(1970,1,1)</f>
        <v>41581.839780092596</v>
      </c>
      <c r="K939">
        <v>1380913757</v>
      </c>
      <c r="L939" s="42">
        <f>(((K939/60)/60)/24)+DATE(1970,1,1)</f>
        <v>41551.798113425924</v>
      </c>
      <c r="M939" t="b">
        <v>0</v>
      </c>
      <c r="N939">
        <v>2</v>
      </c>
      <c r="O939" s="7">
        <f>AVERAGE(N939,E939)</f>
        <v>21</v>
      </c>
      <c r="P939" t="b">
        <v>0</v>
      </c>
      <c r="R939" s="56">
        <f>E939/D939</f>
        <v>1.1428571428571429E-2</v>
      </c>
      <c r="S939" t="s">
        <v>8279</v>
      </c>
      <c r="T939" s="6" t="str">
        <f>LEFT(S:S,FIND("/",S:S)-1)</f>
        <v>music</v>
      </c>
      <c r="U939" s="6" t="str">
        <f>RIGHT(S:S,FIND("/",S:S) - 2)</f>
        <v>rock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44">
        <v>7000</v>
      </c>
      <c r="E940" s="44">
        <v>25</v>
      </c>
      <c r="F940" t="s">
        <v>8221</v>
      </c>
      <c r="G940" t="s">
        <v>8224</v>
      </c>
      <c r="H940" t="s">
        <v>8246</v>
      </c>
      <c r="I940">
        <v>1346585448</v>
      </c>
      <c r="J940" s="42">
        <f>(((I940/60)/60)/24)+DATE(1970,1,1)</f>
        <v>41154.479722222226</v>
      </c>
      <c r="K940">
        <v>1343993448</v>
      </c>
      <c r="L940" s="42">
        <f>(((K940/60)/60)/24)+DATE(1970,1,1)</f>
        <v>41124.479722222226</v>
      </c>
      <c r="M940" t="b">
        <v>0</v>
      </c>
      <c r="N940">
        <v>1</v>
      </c>
      <c r="O940" s="7">
        <f>AVERAGE(N940,E940)</f>
        <v>13</v>
      </c>
      <c r="P940" t="b">
        <v>0</v>
      </c>
      <c r="R940" s="56">
        <f>E940/D940</f>
        <v>3.5714285714285713E-3</v>
      </c>
      <c r="S940" t="s">
        <v>8295</v>
      </c>
      <c r="T940" s="6" t="str">
        <f>LEFT(S:S,FIND("/",S:S)-1)</f>
        <v>technology</v>
      </c>
      <c r="U940" s="6" t="str">
        <f>RIGHT(S:S,FIND("/",S:S) - 2)</f>
        <v>/hardware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44">
        <v>2750</v>
      </c>
      <c r="E941" s="44">
        <v>40</v>
      </c>
      <c r="F941" t="s">
        <v>8221</v>
      </c>
      <c r="G941" t="s">
        <v>8224</v>
      </c>
      <c r="H941" t="s">
        <v>8246</v>
      </c>
      <c r="I941">
        <v>1372622280</v>
      </c>
      <c r="J941" s="42">
        <f>(((I941/60)/60)/24)+DATE(1970,1,1)</f>
        <v>41455.831944444442</v>
      </c>
      <c r="K941">
        <v>1369246738</v>
      </c>
      <c r="L941" s="42">
        <f>(((K941/60)/60)/24)+DATE(1970,1,1)</f>
        <v>41416.763171296298</v>
      </c>
      <c r="M941" t="b">
        <v>0</v>
      </c>
      <c r="N941">
        <v>2</v>
      </c>
      <c r="O941" s="7">
        <f>AVERAGE(N941,E941)</f>
        <v>21</v>
      </c>
      <c r="P941" t="b">
        <v>0</v>
      </c>
      <c r="R941" s="56">
        <f>E941/D941</f>
        <v>1.4545454545454545E-2</v>
      </c>
      <c r="S941" t="s">
        <v>8271</v>
      </c>
      <c r="T941" s="6" t="str">
        <f>LEFT(S:S,FIND("/",S:S)-1)</f>
        <v>theater</v>
      </c>
      <c r="U941" s="6" t="str">
        <f>RIGHT(S:S,FIND("/",S:S) - 2)</f>
        <v>/plays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44">
        <v>9000</v>
      </c>
      <c r="E942" s="44">
        <v>1544</v>
      </c>
      <c r="F942" t="s">
        <v>8221</v>
      </c>
      <c r="G942" t="s">
        <v>8224</v>
      </c>
      <c r="H942" t="s">
        <v>8246</v>
      </c>
      <c r="I942">
        <v>1439251926</v>
      </c>
      <c r="J942" s="42">
        <f>(((I942/60)/60)/24)+DATE(1970,1,1)</f>
        <v>42227.008402777778</v>
      </c>
      <c r="K942">
        <v>1435363926</v>
      </c>
      <c r="L942" s="42">
        <f>(((K942/60)/60)/24)+DATE(1970,1,1)</f>
        <v>42182.008402777778</v>
      </c>
      <c r="M942" t="b">
        <v>0</v>
      </c>
      <c r="N942">
        <v>14</v>
      </c>
      <c r="O942" s="7">
        <f>AVERAGE(N942,E942)</f>
        <v>779</v>
      </c>
      <c r="P942" t="b">
        <v>0</v>
      </c>
      <c r="R942" s="56">
        <f>E942/D942</f>
        <v>0.17155555555555554</v>
      </c>
      <c r="S942" t="s">
        <v>8274</v>
      </c>
      <c r="T942" s="6" t="str">
        <f>LEFT(S:S,FIND("/",S:S)-1)</f>
        <v>publishing</v>
      </c>
      <c r="U942" s="6" t="str">
        <f>RIGHT(S:S,FIND("/",S:S) - 2)</f>
        <v>onfiction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44">
        <v>50000</v>
      </c>
      <c r="E943" s="44">
        <v>1161</v>
      </c>
      <c r="F943" t="s">
        <v>8221</v>
      </c>
      <c r="G943" t="s">
        <v>8224</v>
      </c>
      <c r="H943" t="s">
        <v>8246</v>
      </c>
      <c r="I943">
        <v>1486693145</v>
      </c>
      <c r="J943" s="42">
        <f>(((I943/60)/60)/24)+DATE(1970,1,1)</f>
        <v>42776.096585648149</v>
      </c>
      <c r="K943">
        <v>1484101145</v>
      </c>
      <c r="L943" s="42">
        <f>(((K943/60)/60)/24)+DATE(1970,1,1)</f>
        <v>42746.096585648149</v>
      </c>
      <c r="M943" t="b">
        <v>0</v>
      </c>
      <c r="N943">
        <v>31</v>
      </c>
      <c r="O943" s="7">
        <f>AVERAGE(N943,E943)</f>
        <v>596</v>
      </c>
      <c r="P943" t="b">
        <v>0</v>
      </c>
      <c r="R943" s="56">
        <f>E943/D943</f>
        <v>2.3220000000000001E-2</v>
      </c>
      <c r="S943" t="s">
        <v>8305</v>
      </c>
      <c r="T943" s="6" t="str">
        <f>LEFT(S:S,FIND("/",S:S)-1)</f>
        <v>theater</v>
      </c>
      <c r="U943" s="6" t="str">
        <f>RIGHT(S:S,FIND("/",S:S) - 2)</f>
        <v>usical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44">
        <v>7500</v>
      </c>
      <c r="E944" s="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42">
        <f>(((I944/60)/60)/24)+DATE(1970,1,1)</f>
        <v>42418.843287037031</v>
      </c>
      <c r="K944">
        <v>1452716060</v>
      </c>
      <c r="L944" s="42">
        <f>(((K944/60)/60)/24)+DATE(1970,1,1)</f>
        <v>42382.843287037031</v>
      </c>
      <c r="M944" t="b">
        <v>0</v>
      </c>
      <c r="N944">
        <v>16</v>
      </c>
      <c r="O944" s="7">
        <f>AVERAGE(N944,E944)</f>
        <v>342</v>
      </c>
      <c r="P944" t="b">
        <v>0</v>
      </c>
      <c r="R944" s="56">
        <f>E944/D944</f>
        <v>8.9066666666666669E-2</v>
      </c>
      <c r="S944" t="s">
        <v>8270</v>
      </c>
      <c r="T944" s="6" t="str">
        <f>LEFT(S:S,FIND("/",S:S)-1)</f>
        <v>film &amp; video</v>
      </c>
      <c r="U944" s="6" t="str">
        <f>RIGHT(S:S,FIND("/",S:S) - 2)</f>
        <v>o/animation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44">
        <v>3000</v>
      </c>
      <c r="E945" s="44">
        <v>289</v>
      </c>
      <c r="F945" t="s">
        <v>8221</v>
      </c>
      <c r="G945" t="s">
        <v>8224</v>
      </c>
      <c r="H945" t="s">
        <v>8246</v>
      </c>
      <c r="I945">
        <v>1480438905</v>
      </c>
      <c r="J945" s="42">
        <f>(((I945/60)/60)/24)+DATE(1970,1,1)</f>
        <v>42703.709548611107</v>
      </c>
      <c r="K945">
        <v>1477843305</v>
      </c>
      <c r="L945" s="42">
        <f>(((K945/60)/60)/24)+DATE(1970,1,1)</f>
        <v>42673.66788194445</v>
      </c>
      <c r="M945" t="b">
        <v>0</v>
      </c>
      <c r="N945">
        <v>12</v>
      </c>
      <c r="O945" s="7">
        <f>AVERAGE(N945,E945)</f>
        <v>150.5</v>
      </c>
      <c r="P945" t="b">
        <v>0</v>
      </c>
      <c r="R945" s="56">
        <f>E945/D945</f>
        <v>9.633333333333334E-2</v>
      </c>
      <c r="S945" t="s">
        <v>8295</v>
      </c>
      <c r="T945" s="6" t="str">
        <f>LEFT(S:S,FIND("/",S:S)-1)</f>
        <v>technology</v>
      </c>
      <c r="U945" s="6" t="str">
        <f>RIGHT(S:S,FIND("/",S:S) - 2)</f>
        <v>/hardware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44">
        <v>50000</v>
      </c>
      <c r="E946" s="44">
        <v>6663</v>
      </c>
      <c r="F946" t="s">
        <v>8221</v>
      </c>
      <c r="G946" t="s">
        <v>8224</v>
      </c>
      <c r="H946" t="s">
        <v>8246</v>
      </c>
      <c r="I946">
        <v>1460988000</v>
      </c>
      <c r="J946" s="42">
        <f>(((I946/60)/60)/24)+DATE(1970,1,1)</f>
        <v>42478.583333333328</v>
      </c>
      <c r="K946">
        <v>1458050450</v>
      </c>
      <c r="L946" s="42">
        <f>(((K946/60)/60)/24)+DATE(1970,1,1)</f>
        <v>42444.583912037036</v>
      </c>
      <c r="M946" t="b">
        <v>0</v>
      </c>
      <c r="N946">
        <v>96</v>
      </c>
      <c r="O946" s="7">
        <f>AVERAGE(N946,E946)</f>
        <v>3379.5</v>
      </c>
      <c r="P946" t="b">
        <v>0</v>
      </c>
      <c r="R946" s="56">
        <f>E946/D946</f>
        <v>0.13325999999999999</v>
      </c>
      <c r="S946" t="s">
        <v>8303</v>
      </c>
      <c r="T946" s="6" t="str">
        <f>LEFT(S:S,FIND("/",S:S)-1)</f>
        <v>theater</v>
      </c>
      <c r="U946" s="6" t="str">
        <f>RIGHT(S:S,FIND("/",S:S) - 2)</f>
        <v>spaces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44">
        <v>100000</v>
      </c>
      <c r="E947" s="44">
        <v>2484</v>
      </c>
      <c r="F947" t="s">
        <v>8221</v>
      </c>
      <c r="G947" t="s">
        <v>8230</v>
      </c>
      <c r="H947" t="s">
        <v>8249</v>
      </c>
      <c r="I947">
        <v>1487462340</v>
      </c>
      <c r="J947" s="42">
        <f>(((I947/60)/60)/24)+DATE(1970,1,1)</f>
        <v>42784.999305555553</v>
      </c>
      <c r="K947">
        <v>1482958626</v>
      </c>
      <c r="L947" s="42">
        <f>(((K947/60)/60)/24)+DATE(1970,1,1)</f>
        <v>42732.872986111113</v>
      </c>
      <c r="M947" t="b">
        <v>0</v>
      </c>
      <c r="N947">
        <v>16</v>
      </c>
      <c r="O947" s="7">
        <f>AVERAGE(N947,E947)</f>
        <v>1250</v>
      </c>
      <c r="P947" t="b">
        <v>0</v>
      </c>
      <c r="R947" s="56">
        <f>E947/D947</f>
        <v>2.4840000000000001E-2</v>
      </c>
      <c r="S947" t="s">
        <v>8303</v>
      </c>
      <c r="T947" s="6" t="str">
        <f>LEFT(S:S,FIND("/",S:S)-1)</f>
        <v>theater</v>
      </c>
      <c r="U947" s="6" t="str">
        <f>RIGHT(S:S,FIND("/",S:S) - 2)</f>
        <v>spaces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44">
        <v>15000</v>
      </c>
      <c r="E948" s="44">
        <v>286</v>
      </c>
      <c r="F948" t="s">
        <v>8221</v>
      </c>
      <c r="G948" t="s">
        <v>8224</v>
      </c>
      <c r="H948" t="s">
        <v>8246</v>
      </c>
      <c r="I948">
        <v>1473444048</v>
      </c>
      <c r="J948" s="42">
        <f>(((I948/60)/60)/24)+DATE(1970,1,1)</f>
        <v>42622.750555555554</v>
      </c>
      <c r="K948">
        <v>1470852048</v>
      </c>
      <c r="L948" s="42">
        <f>(((K948/60)/60)/24)+DATE(1970,1,1)</f>
        <v>42592.750555555554</v>
      </c>
      <c r="M948" t="b">
        <v>0</v>
      </c>
      <c r="N948">
        <v>5</v>
      </c>
      <c r="O948" s="7">
        <f>AVERAGE(N948,E948)</f>
        <v>145.5</v>
      </c>
      <c r="P948" t="b">
        <v>0</v>
      </c>
      <c r="R948" s="56">
        <f>E948/D948</f>
        <v>1.9066666666666666E-2</v>
      </c>
      <c r="S948" t="s">
        <v>8273</v>
      </c>
      <c r="T948" s="6" t="str">
        <f>LEFT(S:S,FIND("/",S:S)-1)</f>
        <v>technology</v>
      </c>
      <c r="U948" s="6" t="str">
        <f>RIGHT(S:S,FIND("/",S:S) - 2)</f>
        <v>wearables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44">
        <v>850</v>
      </c>
      <c r="E949" s="44">
        <v>0</v>
      </c>
      <c r="F949" t="s">
        <v>8221</v>
      </c>
      <c r="G949" t="s">
        <v>8224</v>
      </c>
      <c r="H949" t="s">
        <v>8246</v>
      </c>
      <c r="I949">
        <v>1467312306</v>
      </c>
      <c r="J949" s="42">
        <f>(((I949/60)/60)/24)+DATE(1970,1,1)</f>
        <v>42551.781319444446</v>
      </c>
      <c r="K949">
        <v>1462128306</v>
      </c>
      <c r="L949" s="42">
        <f>(((K949/60)/60)/24)+DATE(1970,1,1)</f>
        <v>42491.781319444446</v>
      </c>
      <c r="M949" t="b">
        <v>0</v>
      </c>
      <c r="N949">
        <v>0</v>
      </c>
      <c r="O949" s="7">
        <f>AVERAGE(N949,E949)</f>
        <v>0</v>
      </c>
      <c r="P949" t="b">
        <v>0</v>
      </c>
      <c r="R949" s="56">
        <f>E949/D949</f>
        <v>0</v>
      </c>
      <c r="S949" t="s">
        <v>8301</v>
      </c>
      <c r="T949" s="6" t="str">
        <f>LEFT(S:S,FIND("/",S:S)-1)</f>
        <v>technology</v>
      </c>
      <c r="U949" s="6" t="str">
        <f>RIGHT(S:S,FIND("/",S:S) - 2)</f>
        <v>ploration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44">
        <v>4000</v>
      </c>
      <c r="E950" s="44">
        <v>480</v>
      </c>
      <c r="F950" t="s">
        <v>8221</v>
      </c>
      <c r="G950" t="s">
        <v>8233</v>
      </c>
      <c r="H950" t="s">
        <v>8249</v>
      </c>
      <c r="I950">
        <v>1457812364</v>
      </c>
      <c r="J950" s="42">
        <f>(((I950/60)/60)/24)+DATE(1970,1,1)</f>
        <v>42441.828287037039</v>
      </c>
      <c r="K950">
        <v>1455220364</v>
      </c>
      <c r="L950" s="42">
        <f>(((K950/60)/60)/24)+DATE(1970,1,1)</f>
        <v>42411.828287037039</v>
      </c>
      <c r="M950" t="b">
        <v>0</v>
      </c>
      <c r="N950">
        <v>8</v>
      </c>
      <c r="O950" s="7">
        <f>AVERAGE(N950,E950)</f>
        <v>244</v>
      </c>
      <c r="P950" t="b">
        <v>0</v>
      </c>
      <c r="R950" s="56">
        <f>E950/D950</f>
        <v>0.12</v>
      </c>
      <c r="S950" t="s">
        <v>8276</v>
      </c>
      <c r="T950" s="6" t="str">
        <f>LEFT(S:S,FIND("/",S:S)-1)</f>
        <v>music</v>
      </c>
      <c r="U950" s="6" t="str">
        <f>RIGHT(S:S,FIND("/",S:S) - 2)</f>
        <v>rock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44">
        <v>20000</v>
      </c>
      <c r="E951" s="44">
        <v>273</v>
      </c>
      <c r="F951" t="s">
        <v>8221</v>
      </c>
      <c r="G951" t="s">
        <v>8236</v>
      </c>
      <c r="H951" t="s">
        <v>8249</v>
      </c>
      <c r="I951">
        <v>1456016576</v>
      </c>
      <c r="J951" s="42">
        <f>(((I951/60)/60)/24)+DATE(1970,1,1)</f>
        <v>42421.043703703705</v>
      </c>
      <c r="K951">
        <v>1450832576</v>
      </c>
      <c r="L951" s="42">
        <f>(((K951/60)/60)/24)+DATE(1970,1,1)</f>
        <v>42361.043703703705</v>
      </c>
      <c r="M951" t="b">
        <v>0</v>
      </c>
      <c r="N951">
        <v>7</v>
      </c>
      <c r="O951" s="7">
        <f>AVERAGE(N951,E951)</f>
        <v>140</v>
      </c>
      <c r="P951" t="b">
        <v>0</v>
      </c>
      <c r="R951" s="56">
        <f>E951/D951</f>
        <v>1.3650000000000001E-2</v>
      </c>
      <c r="S951" t="s">
        <v>8272</v>
      </c>
      <c r="T951" s="6" t="str">
        <f>LEFT(S:S,FIND("/",S:S)-1)</f>
        <v>technology</v>
      </c>
      <c r="U951" s="6" t="str">
        <f>RIGHT(S:S,FIND("/",S:S) - 2)</f>
        <v>ology/web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44">
        <v>5000</v>
      </c>
      <c r="E952" s="44">
        <v>1402</v>
      </c>
      <c r="F952" t="s">
        <v>8221</v>
      </c>
      <c r="G952" t="s">
        <v>8229</v>
      </c>
      <c r="H952" t="s">
        <v>8251</v>
      </c>
      <c r="I952">
        <v>1453053661</v>
      </c>
      <c r="J952" s="42">
        <f>(((I952/60)/60)/24)+DATE(1970,1,1)</f>
        <v>42386.750706018516</v>
      </c>
      <c r="K952">
        <v>1450461661</v>
      </c>
      <c r="L952" s="42">
        <f>(((K952/60)/60)/24)+DATE(1970,1,1)</f>
        <v>42356.750706018516</v>
      </c>
      <c r="M952" t="b">
        <v>0</v>
      </c>
      <c r="N952">
        <v>24</v>
      </c>
      <c r="O952" s="7">
        <f>AVERAGE(N952,E952)</f>
        <v>713</v>
      </c>
      <c r="P952" t="b">
        <v>0</v>
      </c>
      <c r="R952" s="56">
        <f>E952/D952</f>
        <v>0.28039999999999998</v>
      </c>
      <c r="S952" t="s">
        <v>8283</v>
      </c>
      <c r="T952" s="6" t="str">
        <f>LEFT(S:S,FIND("/",S:S)-1)</f>
        <v>games</v>
      </c>
      <c r="U952" s="6" t="str">
        <f>RIGHT(S:S,FIND("/",S:S) - 2)</f>
        <v>ames</v>
      </c>
    </row>
    <row r="953" spans="1:21" x14ac:dyDescent="0.25">
      <c r="A953">
        <v>951</v>
      </c>
      <c r="B953" s="3" t="s">
        <v>952</v>
      </c>
      <c r="C953" s="3" t="s">
        <v>5061</v>
      </c>
      <c r="D953" s="44">
        <v>50000</v>
      </c>
      <c r="E953" s="44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42">
        <f>(((I953/60)/60)/24)+DATE(1970,1,1)</f>
        <v>42525.653611111105</v>
      </c>
      <c r="K953">
        <v>1461166872</v>
      </c>
      <c r="L953" s="42">
        <f>(((K953/60)/60)/24)+DATE(1970,1,1)</f>
        <v>42480.653611111105</v>
      </c>
      <c r="M953" t="b">
        <v>0</v>
      </c>
      <c r="N953">
        <v>121</v>
      </c>
      <c r="O953" s="7">
        <f>AVERAGE(N953,E953)</f>
        <v>9658</v>
      </c>
      <c r="P953" t="b">
        <v>0</v>
      </c>
      <c r="R953" s="56">
        <f>E953/D953</f>
        <v>0.38390000000000002</v>
      </c>
      <c r="S953" t="s">
        <v>8293</v>
      </c>
      <c r="T953" s="6" t="str">
        <f>LEFT(S:S,FIND("/",S:S)-1)</f>
        <v>music</v>
      </c>
      <c r="U953" s="6" t="str">
        <f>RIGHT(S:S,FIND("/",S:S) - 2)</f>
        <v>aith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44">
        <v>49000</v>
      </c>
      <c r="E954" s="4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42">
        <f>(((I954/60)/60)/24)+DATE(1970,1,1)</f>
        <v>42692.655231481483</v>
      </c>
      <c r="K954">
        <v>1476888212</v>
      </c>
      <c r="L954" s="42">
        <f>(((K954/60)/60)/24)+DATE(1970,1,1)</f>
        <v>42662.613564814819</v>
      </c>
      <c r="M954" t="b">
        <v>0</v>
      </c>
      <c r="N954">
        <v>196</v>
      </c>
      <c r="O954" s="7">
        <f>AVERAGE(N954,E954)</f>
        <v>9884</v>
      </c>
      <c r="P954" t="b">
        <v>0</v>
      </c>
      <c r="R954" s="56">
        <f>E954/D954</f>
        <v>0.39942857142857141</v>
      </c>
      <c r="S954" t="s">
        <v>8271</v>
      </c>
      <c r="T954" s="6" t="str">
        <f>LEFT(S:S,FIND("/",S:S)-1)</f>
        <v>theater</v>
      </c>
      <c r="U954" s="6" t="str">
        <f>RIGHT(S:S,FIND("/",S:S) - 2)</f>
        <v>/plays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44">
        <v>15000</v>
      </c>
      <c r="E955" s="44">
        <v>126</v>
      </c>
      <c r="F955" t="s">
        <v>8221</v>
      </c>
      <c r="G955" t="s">
        <v>8224</v>
      </c>
      <c r="H955" t="s">
        <v>8246</v>
      </c>
      <c r="I955">
        <v>1422158199</v>
      </c>
      <c r="J955" s="42">
        <f>(((I955/60)/60)/24)+DATE(1970,1,1)</f>
        <v>42029.164340277777</v>
      </c>
      <c r="K955">
        <v>1419566199</v>
      </c>
      <c r="L955" s="42">
        <f>(((K955/60)/60)/24)+DATE(1970,1,1)</f>
        <v>41999.164340277777</v>
      </c>
      <c r="M955" t="b">
        <v>0</v>
      </c>
      <c r="N955">
        <v>5</v>
      </c>
      <c r="O955" s="7">
        <f>AVERAGE(N955,E955)</f>
        <v>65.5</v>
      </c>
      <c r="P955" t="b">
        <v>0</v>
      </c>
      <c r="R955" s="56">
        <f>E955/D955</f>
        <v>8.3999999999999995E-3</v>
      </c>
      <c r="S955" t="s">
        <v>8271</v>
      </c>
      <c r="T955" s="6" t="str">
        <f>LEFT(S:S,FIND("/",S:S)-1)</f>
        <v>theater</v>
      </c>
      <c r="U955" s="6" t="str">
        <f>RIGHT(S:S,FIND("/",S:S) - 2)</f>
        <v>/plays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44">
        <v>15000</v>
      </c>
      <c r="E956" s="44">
        <v>6511</v>
      </c>
      <c r="F956" t="s">
        <v>8221</v>
      </c>
      <c r="G956" t="s">
        <v>8224</v>
      </c>
      <c r="H956" t="s">
        <v>8246</v>
      </c>
      <c r="I956">
        <v>1440100839</v>
      </c>
      <c r="J956" s="42">
        <f>(((I956/60)/60)/24)+DATE(1970,1,1)</f>
        <v>42236.833784722221</v>
      </c>
      <c r="K956">
        <v>1436472039</v>
      </c>
      <c r="L956" s="42">
        <f>(((K956/60)/60)/24)+DATE(1970,1,1)</f>
        <v>42194.833784722221</v>
      </c>
      <c r="M956" t="b">
        <v>0</v>
      </c>
      <c r="N956">
        <v>73</v>
      </c>
      <c r="O956" s="7">
        <f>AVERAGE(N956,E956)</f>
        <v>3292</v>
      </c>
      <c r="P956" t="b">
        <v>0</v>
      </c>
      <c r="R956" s="56">
        <f>E956/D956</f>
        <v>0.43406666666666666</v>
      </c>
      <c r="S956" t="s">
        <v>8284</v>
      </c>
      <c r="T956" s="6" t="str">
        <f>LEFT(S:S,FIND("/",S:S)-1)</f>
        <v>food</v>
      </c>
      <c r="U956" s="6" t="str">
        <f>RIGHT(S:S,FIND("/",S:S) - 2)</f>
        <v>cks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44">
        <v>300000</v>
      </c>
      <c r="E957" s="44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42">
        <f>(((I957/60)/60)/24)+DATE(1970,1,1)</f>
        <v>42626.295138888891</v>
      </c>
      <c r="K957">
        <v>1470294300</v>
      </c>
      <c r="L957" s="42">
        <f>(((K957/60)/60)/24)+DATE(1970,1,1)</f>
        <v>42586.295138888891</v>
      </c>
      <c r="M957" t="b">
        <v>0</v>
      </c>
      <c r="N957">
        <v>93</v>
      </c>
      <c r="O957" s="7">
        <f>AVERAGE(N957,E957)</f>
        <v>8538.5</v>
      </c>
      <c r="P957" t="b">
        <v>0</v>
      </c>
      <c r="R957" s="56">
        <f>E957/D957</f>
        <v>5.6613333333333335E-2</v>
      </c>
      <c r="S957" t="s">
        <v>8285</v>
      </c>
      <c r="T957" s="6" t="str">
        <f>LEFT(S:S,FIND("/",S:S)-1)</f>
        <v>photography</v>
      </c>
      <c r="U957" s="6" t="str">
        <f>RIGHT(S:S,FIND("/",S:S) - 2)</f>
        <v>photobooks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44">
        <v>50000</v>
      </c>
      <c r="E958" s="44">
        <v>861</v>
      </c>
      <c r="F958" t="s">
        <v>8221</v>
      </c>
      <c r="G958" t="s">
        <v>8224</v>
      </c>
      <c r="H958" t="s">
        <v>8246</v>
      </c>
      <c r="I958">
        <v>1430081759</v>
      </c>
      <c r="J958" s="42">
        <f>(((I958/60)/60)/24)+DATE(1970,1,1)</f>
        <v>42120.872210648144</v>
      </c>
      <c r="K958">
        <v>1424901359</v>
      </c>
      <c r="L958" s="42">
        <f>(((K958/60)/60)/24)+DATE(1970,1,1)</f>
        <v>42060.913877314815</v>
      </c>
      <c r="M958" t="b">
        <v>0</v>
      </c>
      <c r="N958">
        <v>17</v>
      </c>
      <c r="O958" s="7">
        <f>AVERAGE(N958,E958)</f>
        <v>439</v>
      </c>
      <c r="P958" t="b">
        <v>0</v>
      </c>
      <c r="R958" s="56">
        <f>E958/D958</f>
        <v>1.7219999999999999E-2</v>
      </c>
      <c r="S958" t="s">
        <v>8285</v>
      </c>
      <c r="T958" s="6" t="str">
        <f>LEFT(S:S,FIND("/",S:S)-1)</f>
        <v>photography</v>
      </c>
      <c r="U958" s="6" t="str">
        <f>RIGHT(S:S,FIND("/",S:S) - 2)</f>
        <v>photobooks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44">
        <v>12000</v>
      </c>
      <c r="E959" s="44">
        <v>233</v>
      </c>
      <c r="F959" t="s">
        <v>8221</v>
      </c>
      <c r="G959" t="s">
        <v>8224</v>
      </c>
      <c r="H959" t="s">
        <v>8246</v>
      </c>
      <c r="I959">
        <v>1479392133</v>
      </c>
      <c r="J959" s="42">
        <f>(((I959/60)/60)/24)+DATE(1970,1,1)</f>
        <v>42691.594131944439</v>
      </c>
      <c r="K959">
        <v>1476710133</v>
      </c>
      <c r="L959" s="42">
        <f>(((K959/60)/60)/24)+DATE(1970,1,1)</f>
        <v>42660.552465277782</v>
      </c>
      <c r="M959" t="b">
        <v>0</v>
      </c>
      <c r="N959">
        <v>7</v>
      </c>
      <c r="O959" s="7">
        <f>AVERAGE(N959,E959)</f>
        <v>120</v>
      </c>
      <c r="P959" t="b">
        <v>0</v>
      </c>
      <c r="R959" s="56">
        <f>E959/D959</f>
        <v>1.9416666666666665E-2</v>
      </c>
      <c r="S959" t="s">
        <v>8295</v>
      </c>
      <c r="T959" s="6" t="str">
        <f>LEFT(S:S,FIND("/",S:S)-1)</f>
        <v>technology</v>
      </c>
      <c r="U959" s="6" t="str">
        <f>RIGHT(S:S,FIND("/",S:S) - 2)</f>
        <v>/hardware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44">
        <v>7777</v>
      </c>
      <c r="E960" s="44">
        <v>881</v>
      </c>
      <c r="F960" t="s">
        <v>8221</v>
      </c>
      <c r="G960" t="s">
        <v>8224</v>
      </c>
      <c r="H960" t="s">
        <v>8246</v>
      </c>
      <c r="I960">
        <v>1428641940</v>
      </c>
      <c r="J960" s="42">
        <f>(((I960/60)/60)/24)+DATE(1970,1,1)</f>
        <v>42104.207638888889</v>
      </c>
      <c r="K960">
        <v>1426792563</v>
      </c>
      <c r="L960" s="42">
        <f>(((K960/60)/60)/24)+DATE(1970,1,1)</f>
        <v>42082.802812499998</v>
      </c>
      <c r="M960" t="b">
        <v>0</v>
      </c>
      <c r="N960">
        <v>17</v>
      </c>
      <c r="O960" s="7">
        <f>AVERAGE(N960,E960)</f>
        <v>449</v>
      </c>
      <c r="P960" t="b">
        <v>0</v>
      </c>
      <c r="R960" s="56">
        <f>E960/D960</f>
        <v>0.11328275684711328</v>
      </c>
      <c r="S960" t="s">
        <v>8278</v>
      </c>
      <c r="T960" s="6" t="str">
        <f>LEFT(S:S,FIND("/",S:S)-1)</f>
        <v>music</v>
      </c>
      <c r="U960" s="6" t="str">
        <f>RIGHT(S:S,FIND("/",S:S) - 2)</f>
        <v>jazz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44">
        <v>50000</v>
      </c>
      <c r="E961" s="44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42">
        <f>(((I961/60)/60)/24)+DATE(1970,1,1)</f>
        <v>42023.174363425926</v>
      </c>
      <c r="K961">
        <v>1419048665</v>
      </c>
      <c r="L961" s="42">
        <f>(((K961/60)/60)/24)+DATE(1970,1,1)</f>
        <v>41993.174363425926</v>
      </c>
      <c r="M961" t="b">
        <v>0</v>
      </c>
      <c r="N961">
        <v>171</v>
      </c>
      <c r="O961" s="7">
        <f>AVERAGE(N961,E961)</f>
        <v>9800.5</v>
      </c>
      <c r="P961" t="b">
        <v>0</v>
      </c>
      <c r="R961" s="56">
        <f>E961/D961</f>
        <v>0.3886</v>
      </c>
      <c r="S961" t="s">
        <v>8293</v>
      </c>
      <c r="T961" s="6" t="str">
        <f>LEFT(S:S,FIND("/",S:S)-1)</f>
        <v>music</v>
      </c>
      <c r="U961" s="6" t="str">
        <f>RIGHT(S:S,FIND("/",S:S) - 2)</f>
        <v>aith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44">
        <v>55650</v>
      </c>
      <c r="E962" s="44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42">
        <f>(((I962/60)/60)/24)+DATE(1970,1,1)</f>
        <v>42808.585127314815</v>
      </c>
      <c r="K962">
        <v>1485874955</v>
      </c>
      <c r="L962" s="42">
        <f>(((K962/60)/60)/24)+DATE(1970,1,1)</f>
        <v>42766.626793981486</v>
      </c>
      <c r="M962" t="b">
        <v>0</v>
      </c>
      <c r="N962">
        <v>188</v>
      </c>
      <c r="O962" s="7">
        <f>AVERAGE(N962,E962)</f>
        <v>12921.5</v>
      </c>
      <c r="P962" t="b">
        <v>0</v>
      </c>
      <c r="R962" s="56">
        <f>E962/D962</f>
        <v>0.46100628930817611</v>
      </c>
      <c r="S962" t="s">
        <v>8293</v>
      </c>
      <c r="T962" s="6" t="str">
        <f>LEFT(S:S,FIND("/",S:S)-1)</f>
        <v>music</v>
      </c>
      <c r="U962" s="6" t="str">
        <f>RIGHT(S:S,FIND("/",S:S) - 2)</f>
        <v>aith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44">
        <v>95000</v>
      </c>
      <c r="E963" s="44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42">
        <f>(((I963/60)/60)/24)+DATE(1970,1,1)</f>
        <v>42786.791666666672</v>
      </c>
      <c r="K963">
        <v>1483634335</v>
      </c>
      <c r="L963" s="42">
        <f>(((K963/60)/60)/24)+DATE(1970,1,1)</f>
        <v>42740.693692129629</v>
      </c>
      <c r="M963" t="b">
        <v>0</v>
      </c>
      <c r="N963">
        <v>110</v>
      </c>
      <c r="O963" s="7">
        <f>AVERAGE(N963,E963)</f>
        <v>20094.5</v>
      </c>
      <c r="P963" t="b">
        <v>0</v>
      </c>
      <c r="R963" s="56">
        <f>E963/D963</f>
        <v>0.42188421052631581</v>
      </c>
      <c r="S963" t="s">
        <v>8305</v>
      </c>
      <c r="T963" s="6" t="str">
        <f>LEFT(S:S,FIND("/",S:S)-1)</f>
        <v>theater</v>
      </c>
      <c r="U963" s="6" t="str">
        <f>RIGHT(S:S,FIND("/",S:S) - 2)</f>
        <v>usical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44">
        <v>2500</v>
      </c>
      <c r="E964" s="44">
        <v>712</v>
      </c>
      <c r="F964" t="s">
        <v>8221</v>
      </c>
      <c r="G964" t="s">
        <v>8224</v>
      </c>
      <c r="H964" t="s">
        <v>8246</v>
      </c>
      <c r="I964">
        <v>1455210353</v>
      </c>
      <c r="J964" s="42">
        <f>(((I964/60)/60)/24)+DATE(1970,1,1)</f>
        <v>42411.712418981479</v>
      </c>
      <c r="K964">
        <v>1451927153</v>
      </c>
      <c r="L964" s="42">
        <f>(((K964/60)/60)/24)+DATE(1970,1,1)</f>
        <v>42373.712418981479</v>
      </c>
      <c r="M964" t="b">
        <v>0</v>
      </c>
      <c r="N964">
        <v>37</v>
      </c>
      <c r="O964" s="7">
        <f>AVERAGE(N964,E964)</f>
        <v>374.5</v>
      </c>
      <c r="P964" t="b">
        <v>0</v>
      </c>
      <c r="R964" s="56">
        <f>E964/D964</f>
        <v>0.2848</v>
      </c>
      <c r="S964" t="s">
        <v>8271</v>
      </c>
      <c r="T964" s="6" t="str">
        <f>LEFT(S:S,FIND("/",S:S)-1)</f>
        <v>theater</v>
      </c>
      <c r="U964" s="6" t="str">
        <f>RIGHT(S:S,FIND("/",S:S) - 2)</f>
        <v>/plays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44">
        <v>35000</v>
      </c>
      <c r="E965" s="44">
        <v>377</v>
      </c>
      <c r="F965" t="s">
        <v>8221</v>
      </c>
      <c r="G965" t="s">
        <v>8224</v>
      </c>
      <c r="H965" t="s">
        <v>8246</v>
      </c>
      <c r="I965">
        <v>1476717319</v>
      </c>
      <c r="J965" s="42">
        <f>(((I965/60)/60)/24)+DATE(1970,1,1)</f>
        <v>42660.635636574079</v>
      </c>
      <c r="K965">
        <v>1473693319</v>
      </c>
      <c r="L965" s="42">
        <f>(((K965/60)/60)/24)+DATE(1970,1,1)</f>
        <v>42625.635636574079</v>
      </c>
      <c r="M965" t="b">
        <v>0</v>
      </c>
      <c r="N965">
        <v>9</v>
      </c>
      <c r="O965" s="7">
        <f>AVERAGE(N965,E965)</f>
        <v>193</v>
      </c>
      <c r="P965" t="b">
        <v>0</v>
      </c>
      <c r="R965" s="56">
        <f>E965/D965</f>
        <v>1.0771428571428571E-2</v>
      </c>
      <c r="S965" t="s">
        <v>8305</v>
      </c>
      <c r="T965" s="6" t="str">
        <f>LEFT(S:S,FIND("/",S:S)-1)</f>
        <v>theater</v>
      </c>
      <c r="U965" s="6" t="str">
        <f>RIGHT(S:S,FIND("/",S:S) - 2)</f>
        <v>usical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44">
        <v>110000</v>
      </c>
      <c r="E966" s="44">
        <v>879</v>
      </c>
      <c r="F966" t="s">
        <v>8221</v>
      </c>
      <c r="G966" t="s">
        <v>8229</v>
      </c>
      <c r="H966" t="s">
        <v>8251</v>
      </c>
      <c r="I966">
        <v>1441119919</v>
      </c>
      <c r="J966" s="42">
        <f>(((I966/60)/60)/24)+DATE(1970,1,1)</f>
        <v>42248.628692129627</v>
      </c>
      <c r="K966">
        <v>1437663919</v>
      </c>
      <c r="L966" s="42">
        <f>(((K966/60)/60)/24)+DATE(1970,1,1)</f>
        <v>42208.628692129627</v>
      </c>
      <c r="M966" t="b">
        <v>0</v>
      </c>
      <c r="N966">
        <v>29</v>
      </c>
      <c r="O966" s="7">
        <f>AVERAGE(N966,E966)</f>
        <v>454</v>
      </c>
      <c r="P966" t="b">
        <v>0</v>
      </c>
      <c r="R966" s="56">
        <f>E966/D966</f>
        <v>7.9909090909090902E-3</v>
      </c>
      <c r="S966" t="s">
        <v>8300</v>
      </c>
      <c r="T966" s="6" t="str">
        <f>LEFT(S:S,FIND("/",S:S)-1)</f>
        <v>music</v>
      </c>
      <c r="U966" s="6" t="str">
        <f>RIGHT(S:S,FIND("/",S:S) - 2)</f>
        <v>usic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44">
        <v>25000</v>
      </c>
      <c r="E967" s="44">
        <v>298</v>
      </c>
      <c r="F967" t="s">
        <v>8221</v>
      </c>
      <c r="G967" t="s">
        <v>8224</v>
      </c>
      <c r="H967" t="s">
        <v>8246</v>
      </c>
      <c r="I967">
        <v>1477454340</v>
      </c>
      <c r="J967" s="42">
        <f>(((I967/60)/60)/24)+DATE(1970,1,1)</f>
        <v>42669.165972222225</v>
      </c>
      <c r="K967">
        <v>1474676646</v>
      </c>
      <c r="L967" s="42">
        <f>(((K967/60)/60)/24)+DATE(1970,1,1)</f>
        <v>42637.016736111109</v>
      </c>
      <c r="M967" t="b">
        <v>0</v>
      </c>
      <c r="N967">
        <v>6</v>
      </c>
      <c r="O967" s="7">
        <f>AVERAGE(N967,E967)</f>
        <v>152</v>
      </c>
      <c r="P967" t="b">
        <v>0</v>
      </c>
      <c r="R967" s="56">
        <f>E967/D967</f>
        <v>1.192E-2</v>
      </c>
      <c r="S967" t="s">
        <v>8273</v>
      </c>
      <c r="T967" s="6" t="str">
        <f>LEFT(S:S,FIND("/",S:S)-1)</f>
        <v>technology</v>
      </c>
      <c r="U967" s="6" t="str">
        <f>RIGHT(S:S,FIND("/",S:S) - 2)</f>
        <v>wearables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44">
        <v>12000</v>
      </c>
      <c r="E968" s="44">
        <v>1776</v>
      </c>
      <c r="F968" t="s">
        <v>8221</v>
      </c>
      <c r="G968" t="s">
        <v>8224</v>
      </c>
      <c r="H968" t="s">
        <v>8246</v>
      </c>
      <c r="I968">
        <v>1475766932</v>
      </c>
      <c r="J968" s="42">
        <f>(((I968/60)/60)/24)+DATE(1970,1,1)</f>
        <v>42649.635787037041</v>
      </c>
      <c r="K968">
        <v>1473174932</v>
      </c>
      <c r="L968" s="42">
        <f>(((K968/60)/60)/24)+DATE(1970,1,1)</f>
        <v>42619.635787037041</v>
      </c>
      <c r="M968" t="b">
        <v>0</v>
      </c>
      <c r="N968">
        <v>30</v>
      </c>
      <c r="O968" s="7">
        <f>AVERAGE(N968,E968)</f>
        <v>903</v>
      </c>
      <c r="P968" t="b">
        <v>0</v>
      </c>
      <c r="R968" s="56">
        <f>E968/D968</f>
        <v>0.14799999999999999</v>
      </c>
      <c r="S968" t="s">
        <v>8266</v>
      </c>
      <c r="T968" s="6" t="str">
        <f>LEFT(S:S,FIND("/",S:S)-1)</f>
        <v>film &amp; video</v>
      </c>
      <c r="U968" s="6" t="str">
        <f>RIGHT(S:S,FIND("/",S:S) - 2)</f>
        <v>ideo/shorts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44">
        <v>20000</v>
      </c>
      <c r="E969" s="44">
        <v>3562</v>
      </c>
      <c r="F969" t="s">
        <v>8221</v>
      </c>
      <c r="G969" t="s">
        <v>8224</v>
      </c>
      <c r="H969" t="s">
        <v>8246</v>
      </c>
      <c r="I969">
        <v>1461301574</v>
      </c>
      <c r="J969" s="42">
        <f>(((I969/60)/60)/24)+DATE(1970,1,1)</f>
        <v>42482.21266203704</v>
      </c>
      <c r="K969">
        <v>1456121174</v>
      </c>
      <c r="L969" s="42">
        <f>(((K969/60)/60)/24)+DATE(1970,1,1)</f>
        <v>42422.254328703704</v>
      </c>
      <c r="M969" t="b">
        <v>0</v>
      </c>
      <c r="N969">
        <v>81</v>
      </c>
      <c r="O969" s="7">
        <f>AVERAGE(N969,E969)</f>
        <v>1821.5</v>
      </c>
      <c r="P969" t="b">
        <v>0</v>
      </c>
      <c r="R969" s="56">
        <f>E969/D969</f>
        <v>0.17810000000000001</v>
      </c>
      <c r="S969" t="s">
        <v>8266</v>
      </c>
      <c r="T969" s="6" t="str">
        <f>LEFT(S:S,FIND("/",S:S)-1)</f>
        <v>film &amp; video</v>
      </c>
      <c r="U969" s="6" t="str">
        <f>RIGHT(S:S,FIND("/",S:S) - 2)</f>
        <v>ideo/shorts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44">
        <v>8000</v>
      </c>
      <c r="E970" s="44">
        <v>106</v>
      </c>
      <c r="F970" t="s">
        <v>8221</v>
      </c>
      <c r="G970" t="s">
        <v>8224</v>
      </c>
      <c r="H970" t="s">
        <v>8246</v>
      </c>
      <c r="I970">
        <v>1408134034</v>
      </c>
      <c r="J970" s="42">
        <f>(((I970/60)/60)/24)+DATE(1970,1,1)</f>
        <v>41866.847615740742</v>
      </c>
      <c r="K970">
        <v>1405542034</v>
      </c>
      <c r="L970" s="42">
        <f>(((K970/60)/60)/24)+DATE(1970,1,1)</f>
        <v>41836.847615740742</v>
      </c>
      <c r="M970" t="b">
        <v>0</v>
      </c>
      <c r="N970">
        <v>4</v>
      </c>
      <c r="O970" s="7">
        <f>AVERAGE(N970,E970)</f>
        <v>55</v>
      </c>
      <c r="P970" t="b">
        <v>0</v>
      </c>
      <c r="R970" s="56">
        <f>E970/D970</f>
        <v>1.325E-2</v>
      </c>
      <c r="S970" t="s">
        <v>8272</v>
      </c>
      <c r="T970" s="6" t="str">
        <f>LEFT(S:S,FIND("/",S:S)-1)</f>
        <v>technology</v>
      </c>
      <c r="U970" s="6" t="str">
        <f>RIGHT(S:S,FIND("/",S:S) - 2)</f>
        <v>ology/web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44">
        <v>30000</v>
      </c>
      <c r="E971" s="44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42">
        <f>(((I971/60)/60)/24)+DATE(1970,1,1)</f>
        <v>42775.30332175926</v>
      </c>
      <c r="K971">
        <v>1483773407</v>
      </c>
      <c r="L971" s="42">
        <f>(((K971/60)/60)/24)+DATE(1970,1,1)</f>
        <v>42742.30332175926</v>
      </c>
      <c r="M971" t="b">
        <v>0</v>
      </c>
      <c r="N971">
        <v>11</v>
      </c>
      <c r="O971" s="7">
        <f>AVERAGE(N971,E971)</f>
        <v>7005.5</v>
      </c>
      <c r="P971" t="b">
        <v>0</v>
      </c>
      <c r="R971" s="56">
        <f>E971/D971</f>
        <v>0.46666666666666667</v>
      </c>
      <c r="S971" t="s">
        <v>8271</v>
      </c>
      <c r="T971" s="6" t="str">
        <f>LEFT(S:S,FIND("/",S:S)-1)</f>
        <v>theater</v>
      </c>
      <c r="U971" s="6" t="str">
        <f>RIGHT(S:S,FIND("/",S:S) - 2)</f>
        <v>/plays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44">
        <v>5000</v>
      </c>
      <c r="E972" s="44">
        <v>2296</v>
      </c>
      <c r="F972" t="s">
        <v>8221</v>
      </c>
      <c r="G972" t="s">
        <v>8229</v>
      </c>
      <c r="H972" t="s">
        <v>8251</v>
      </c>
      <c r="I972">
        <v>1485147540</v>
      </c>
      <c r="J972" s="42">
        <f>(((I972/60)/60)/24)+DATE(1970,1,1)</f>
        <v>42758.207638888889</v>
      </c>
      <c r="K972">
        <v>1481951853</v>
      </c>
      <c r="L972" s="42">
        <f>(((K972/60)/60)/24)+DATE(1970,1,1)</f>
        <v>42721.220520833333</v>
      </c>
      <c r="M972" t="b">
        <v>0</v>
      </c>
      <c r="N972">
        <v>14</v>
      </c>
      <c r="O972" s="7">
        <f>AVERAGE(N972,E972)</f>
        <v>1155</v>
      </c>
      <c r="P972" t="b">
        <v>0</v>
      </c>
      <c r="R972" s="56">
        <f>E972/D972</f>
        <v>0.4592</v>
      </c>
      <c r="S972" t="s">
        <v>8284</v>
      </c>
      <c r="T972" s="6" t="str">
        <f>LEFT(S:S,FIND("/",S:S)-1)</f>
        <v>food</v>
      </c>
      <c r="U972" s="6" t="str">
        <f>RIGHT(S:S,FIND("/",S:S) - 2)</f>
        <v>cks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44">
        <v>100000</v>
      </c>
      <c r="E973" s="44">
        <v>226</v>
      </c>
      <c r="F973" t="s">
        <v>8221</v>
      </c>
      <c r="G973" t="s">
        <v>8224</v>
      </c>
      <c r="H973" t="s">
        <v>8246</v>
      </c>
      <c r="I973">
        <v>1433178060</v>
      </c>
      <c r="J973" s="42">
        <f>(((I973/60)/60)/24)+DATE(1970,1,1)</f>
        <v>42156.709027777775</v>
      </c>
      <c r="K973">
        <v>1429290060</v>
      </c>
      <c r="L973" s="42">
        <f>(((K973/60)/60)/24)+DATE(1970,1,1)</f>
        <v>42111.709027777775</v>
      </c>
      <c r="M973" t="b">
        <v>0</v>
      </c>
      <c r="N973">
        <v>5</v>
      </c>
      <c r="O973" s="7">
        <f>AVERAGE(N973,E973)</f>
        <v>115.5</v>
      </c>
      <c r="P973" t="b">
        <v>0</v>
      </c>
      <c r="R973" s="56">
        <f>E973/D973</f>
        <v>2.2599999999999999E-3</v>
      </c>
      <c r="S973" t="s">
        <v>8276</v>
      </c>
      <c r="T973" s="6" t="str">
        <f>LEFT(S:S,FIND("/",S:S)-1)</f>
        <v>music</v>
      </c>
      <c r="U973" s="6" t="str">
        <f>RIGHT(S:S,FIND("/",S:S) - 2)</f>
        <v>rock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44">
        <v>20000</v>
      </c>
      <c r="E974" s="4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42">
        <f>(((I974/60)/60)/24)+DATE(1970,1,1)</f>
        <v>41886.290972222225</v>
      </c>
      <c r="K974">
        <v>1407271598</v>
      </c>
      <c r="L974" s="42">
        <f>(((K974/60)/60)/24)+DATE(1970,1,1)</f>
        <v>41856.865717592591</v>
      </c>
      <c r="M974" t="b">
        <v>0</v>
      </c>
      <c r="N974">
        <v>45</v>
      </c>
      <c r="O974" s="7">
        <f>AVERAGE(N974,E974)</f>
        <v>3485</v>
      </c>
      <c r="P974" t="b">
        <v>0</v>
      </c>
      <c r="R974" s="56">
        <f>E974/D974</f>
        <v>0.34625</v>
      </c>
      <c r="S974" t="s">
        <v>8271</v>
      </c>
      <c r="T974" s="6" t="str">
        <f>LEFT(S:S,FIND("/",S:S)-1)</f>
        <v>theater</v>
      </c>
      <c r="U974" s="6" t="str">
        <f>RIGHT(S:S,FIND("/",S:S) - 2)</f>
        <v>/plays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44">
        <v>20000</v>
      </c>
      <c r="E975" s="44">
        <v>411</v>
      </c>
      <c r="F975" t="s">
        <v>8221</v>
      </c>
      <c r="G975" t="s">
        <v>8224</v>
      </c>
      <c r="H975" t="s">
        <v>8246</v>
      </c>
      <c r="I975">
        <v>1447032093</v>
      </c>
      <c r="J975" s="42">
        <f>(((I975/60)/60)/24)+DATE(1970,1,1)</f>
        <v>42317.056631944448</v>
      </c>
      <c r="K975">
        <v>1441844493</v>
      </c>
      <c r="L975" s="42">
        <f>(((K975/60)/60)/24)+DATE(1970,1,1)</f>
        <v>42257.014965277776</v>
      </c>
      <c r="M975" t="b">
        <v>0</v>
      </c>
      <c r="N975">
        <v>8</v>
      </c>
      <c r="O975" s="7">
        <f>AVERAGE(N975,E975)</f>
        <v>209.5</v>
      </c>
      <c r="P975" t="b">
        <v>0</v>
      </c>
      <c r="R975" s="56">
        <f>E975/D975</f>
        <v>2.0549999999999999E-2</v>
      </c>
      <c r="S975" t="s">
        <v>8271</v>
      </c>
      <c r="T975" s="6" t="str">
        <f>LEFT(S:S,FIND("/",S:S)-1)</f>
        <v>theater</v>
      </c>
      <c r="U975" s="6" t="str">
        <f>RIGHT(S:S,FIND("/",S:S) - 2)</f>
        <v>/plays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44">
        <v>50000</v>
      </c>
      <c r="E976" s="44">
        <v>280</v>
      </c>
      <c r="F976" t="s">
        <v>8221</v>
      </c>
      <c r="G976" t="s">
        <v>8224</v>
      </c>
      <c r="H976" t="s">
        <v>8246</v>
      </c>
      <c r="I976">
        <v>1458925156</v>
      </c>
      <c r="J976" s="42">
        <f>(((I976/60)/60)/24)+DATE(1970,1,1)</f>
        <v>42454.707824074074</v>
      </c>
      <c r="K976">
        <v>1456336756</v>
      </c>
      <c r="L976" s="42">
        <f>(((K976/60)/60)/24)+DATE(1970,1,1)</f>
        <v>42424.749490740738</v>
      </c>
      <c r="M976" t="b">
        <v>0</v>
      </c>
      <c r="N976">
        <v>3</v>
      </c>
      <c r="O976" s="7">
        <f>AVERAGE(N976,E976)</f>
        <v>141.5</v>
      </c>
      <c r="P976" t="b">
        <v>0</v>
      </c>
      <c r="R976" s="56">
        <f>E976/D976</f>
        <v>5.5999999999999999E-3</v>
      </c>
      <c r="S976" t="s">
        <v>8279</v>
      </c>
      <c r="T976" s="6" t="str">
        <f>LEFT(S:S,FIND("/",S:S)-1)</f>
        <v>music</v>
      </c>
      <c r="U976" s="6" t="str">
        <f>RIGHT(S:S,FIND("/",S:S) - 2)</f>
        <v>rock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44">
        <v>100000</v>
      </c>
      <c r="E977" s="44">
        <v>2607</v>
      </c>
      <c r="F977" t="s">
        <v>8221</v>
      </c>
      <c r="G977" t="s">
        <v>8224</v>
      </c>
      <c r="H977" t="s">
        <v>8246</v>
      </c>
      <c r="I977">
        <v>1467132185</v>
      </c>
      <c r="J977" s="42">
        <f>(((I977/60)/60)/24)+DATE(1970,1,1)</f>
        <v>42549.696585648147</v>
      </c>
      <c r="K977">
        <v>1461948185</v>
      </c>
      <c r="L977" s="42">
        <f>(((K977/60)/60)/24)+DATE(1970,1,1)</f>
        <v>42489.696585648147</v>
      </c>
      <c r="M977" t="b">
        <v>0</v>
      </c>
      <c r="N977">
        <v>24</v>
      </c>
      <c r="O977" s="7">
        <f>AVERAGE(N977,E977)</f>
        <v>1315.5</v>
      </c>
      <c r="P977" t="b">
        <v>0</v>
      </c>
      <c r="R977" s="56">
        <f>E977/D977</f>
        <v>2.6069999999999999E-2</v>
      </c>
      <c r="S977" t="s">
        <v>8271</v>
      </c>
      <c r="T977" s="6" t="str">
        <f>LEFT(S:S,FIND("/",S:S)-1)</f>
        <v>theater</v>
      </c>
      <c r="U977" s="6" t="str">
        <f>RIGHT(S:S,FIND("/",S:S) - 2)</f>
        <v>/plays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44">
        <v>150000</v>
      </c>
      <c r="E978" s="44">
        <v>2889</v>
      </c>
      <c r="F978" t="s">
        <v>8221</v>
      </c>
      <c r="G978" t="s">
        <v>8226</v>
      </c>
      <c r="H978" t="s">
        <v>8248</v>
      </c>
      <c r="I978">
        <v>1439515497</v>
      </c>
      <c r="J978" s="42">
        <f>(((I978/60)/60)/24)+DATE(1970,1,1)</f>
        <v>42230.058993055558</v>
      </c>
      <c r="K978">
        <v>1435627497</v>
      </c>
      <c r="L978" s="42">
        <f>(((K978/60)/60)/24)+DATE(1970,1,1)</f>
        <v>42185.058993055558</v>
      </c>
      <c r="M978" t="b">
        <v>0</v>
      </c>
      <c r="N978">
        <v>18</v>
      </c>
      <c r="O978" s="7">
        <f>AVERAGE(N978,E978)</f>
        <v>1453.5</v>
      </c>
      <c r="P978" t="b">
        <v>0</v>
      </c>
      <c r="R978" s="56">
        <f>E978/D978</f>
        <v>1.9259999999999999E-2</v>
      </c>
      <c r="S978" t="s">
        <v>8278</v>
      </c>
      <c r="T978" s="6" t="str">
        <f>LEFT(S:S,FIND("/",S:S)-1)</f>
        <v>music</v>
      </c>
      <c r="U978" s="6" t="str">
        <f>RIGHT(S:S,FIND("/",S:S) - 2)</f>
        <v>jazz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44">
        <v>2700</v>
      </c>
      <c r="E979" s="44">
        <v>909</v>
      </c>
      <c r="F979" t="s">
        <v>8221</v>
      </c>
      <c r="G979" t="s">
        <v>8239</v>
      </c>
      <c r="H979" t="s">
        <v>8249</v>
      </c>
      <c r="I979">
        <v>1456094197</v>
      </c>
      <c r="J979" s="42">
        <f>(((I979/60)/60)/24)+DATE(1970,1,1)</f>
        <v>42421.942094907412</v>
      </c>
      <c r="K979">
        <v>1453502197</v>
      </c>
      <c r="L979" s="42">
        <f>(((K979/60)/60)/24)+DATE(1970,1,1)</f>
        <v>42391.942094907412</v>
      </c>
      <c r="M979" t="b">
        <v>0</v>
      </c>
      <c r="N979">
        <v>12</v>
      </c>
      <c r="O979" s="7">
        <f>AVERAGE(N979,E979)</f>
        <v>460.5</v>
      </c>
      <c r="P979" t="b">
        <v>0</v>
      </c>
      <c r="R979" s="56">
        <f>E979/D979</f>
        <v>0.33666666666666667</v>
      </c>
      <c r="S979" t="s">
        <v>8275</v>
      </c>
      <c r="T979" s="6" t="str">
        <f>LEFT(S:S,FIND("/",S:S)-1)</f>
        <v>publishing</v>
      </c>
      <c r="U979" s="6" t="str">
        <f>RIGHT(S:S,FIND("/",S:S) - 2)</f>
        <v>g/fiction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44">
        <v>172889</v>
      </c>
      <c r="E980" s="44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42">
        <f>(((I980/60)/60)/24)+DATE(1970,1,1)</f>
        <v>42425.309039351851</v>
      </c>
      <c r="K980">
        <v>1453793101</v>
      </c>
      <c r="L980" s="42">
        <f>(((K980/60)/60)/24)+DATE(1970,1,1)</f>
        <v>42395.309039351851</v>
      </c>
      <c r="M980" t="b">
        <v>0</v>
      </c>
      <c r="N980">
        <v>123</v>
      </c>
      <c r="O980" s="7">
        <f>AVERAGE(N980,E980)</f>
        <v>48698</v>
      </c>
      <c r="P980" t="b">
        <v>0</v>
      </c>
      <c r="R980" s="56">
        <f>E980/D980</f>
        <v>0.5626326718299024</v>
      </c>
      <c r="S980" t="s">
        <v>8265</v>
      </c>
      <c r="T980" s="6" t="str">
        <f>LEFT(S:S,FIND("/",S:S)-1)</f>
        <v>film &amp; video</v>
      </c>
      <c r="U980" s="6" t="str">
        <f>RIGHT(S:S,FIND("/",S:S) - 2)</f>
        <v>/television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44">
        <v>35000</v>
      </c>
      <c r="E981" s="4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42">
        <f>(((I981/60)/60)/24)+DATE(1970,1,1)</f>
        <v>42541.790972222225</v>
      </c>
      <c r="K981">
        <v>1463392828</v>
      </c>
      <c r="L981" s="42">
        <f>(((K981/60)/60)/24)+DATE(1970,1,1)</f>
        <v>42506.416990740734</v>
      </c>
      <c r="M981" t="b">
        <v>0</v>
      </c>
      <c r="N981">
        <v>96</v>
      </c>
      <c r="O981" s="7">
        <f>AVERAGE(N981,E981)</f>
        <v>14541.08</v>
      </c>
      <c r="P981" t="b">
        <v>0</v>
      </c>
      <c r="R981" s="56">
        <f>E981/D981</f>
        <v>0.82817600000000002</v>
      </c>
      <c r="S981" t="s">
        <v>8293</v>
      </c>
      <c r="T981" s="6" t="str">
        <f>LEFT(S:S,FIND("/",S:S)-1)</f>
        <v>music</v>
      </c>
      <c r="U981" s="6" t="str">
        <f>RIGHT(S:S,FIND("/",S:S) - 2)</f>
        <v>aith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44">
        <v>10000</v>
      </c>
      <c r="E982" s="44">
        <v>1486</v>
      </c>
      <c r="F982" t="s">
        <v>8221</v>
      </c>
      <c r="G982" t="s">
        <v>8224</v>
      </c>
      <c r="H982" t="s">
        <v>8246</v>
      </c>
      <c r="I982">
        <v>1417387322</v>
      </c>
      <c r="J982" s="42">
        <f>(((I982/60)/60)/24)+DATE(1970,1,1)</f>
        <v>41973.945856481485</v>
      </c>
      <c r="K982">
        <v>1413495722</v>
      </c>
      <c r="L982" s="42">
        <f>(((K982/60)/60)/24)+DATE(1970,1,1)</f>
        <v>41928.904189814813</v>
      </c>
      <c r="M982" t="b">
        <v>0</v>
      </c>
      <c r="N982">
        <v>31</v>
      </c>
      <c r="O982" s="7">
        <f>AVERAGE(N982,E982)</f>
        <v>758.5</v>
      </c>
      <c r="P982" t="b">
        <v>0</v>
      </c>
      <c r="R982" s="56">
        <f>E982/D982</f>
        <v>0.14860000000000001</v>
      </c>
      <c r="S982" t="s">
        <v>8284</v>
      </c>
      <c r="T982" s="6" t="str">
        <f>LEFT(S:S,FIND("/",S:S)-1)</f>
        <v>food</v>
      </c>
      <c r="U982" s="6" t="str">
        <f>RIGHT(S:S,FIND("/",S:S) - 2)</f>
        <v>cks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44">
        <v>88888</v>
      </c>
      <c r="E983" s="44">
        <v>11</v>
      </c>
      <c r="F983" t="s">
        <v>8221</v>
      </c>
      <c r="G983" t="s">
        <v>8224</v>
      </c>
      <c r="H983" t="s">
        <v>8246</v>
      </c>
      <c r="I983">
        <v>1407624222</v>
      </c>
      <c r="J983" s="42">
        <f>(((I983/60)/60)/24)+DATE(1970,1,1)</f>
        <v>41860.947013888886</v>
      </c>
      <c r="K983">
        <v>1405032222</v>
      </c>
      <c r="L983" s="42">
        <f>(((K983/60)/60)/24)+DATE(1970,1,1)</f>
        <v>41830.947013888886</v>
      </c>
      <c r="M983" t="b">
        <v>0</v>
      </c>
      <c r="N983">
        <v>4</v>
      </c>
      <c r="O983" s="7">
        <f>AVERAGE(N983,E983)</f>
        <v>7.5</v>
      </c>
      <c r="P983" t="b">
        <v>0</v>
      </c>
      <c r="R983" s="56">
        <f>E983/D983</f>
        <v>1.2375123751237513E-4</v>
      </c>
      <c r="S983" t="s">
        <v>8271</v>
      </c>
      <c r="T983" s="6" t="str">
        <f>LEFT(S:S,FIND("/",S:S)-1)</f>
        <v>theater</v>
      </c>
      <c r="U983" s="6" t="str">
        <f>RIGHT(S:S,FIND("/",S:S) - 2)</f>
        <v>/plays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44">
        <v>17500</v>
      </c>
      <c r="E984" s="44">
        <v>3</v>
      </c>
      <c r="F984" t="s">
        <v>8221</v>
      </c>
      <c r="G984" t="s">
        <v>8224</v>
      </c>
      <c r="H984" t="s">
        <v>8246</v>
      </c>
      <c r="I984">
        <v>1475431486</v>
      </c>
      <c r="J984" s="42">
        <f>(((I984/60)/60)/24)+DATE(1970,1,1)</f>
        <v>42645.753310185188</v>
      </c>
      <c r="K984">
        <v>1472839486</v>
      </c>
      <c r="L984" s="42">
        <f>(((K984/60)/60)/24)+DATE(1970,1,1)</f>
        <v>42615.753310185188</v>
      </c>
      <c r="M984" t="b">
        <v>0</v>
      </c>
      <c r="N984">
        <v>3</v>
      </c>
      <c r="O984" s="7">
        <f>AVERAGE(N984,E984)</f>
        <v>3</v>
      </c>
      <c r="P984" t="b">
        <v>0</v>
      </c>
      <c r="R984" s="56">
        <f>E984/D984</f>
        <v>1.7142857142857143E-4</v>
      </c>
      <c r="S984" t="s">
        <v>8272</v>
      </c>
      <c r="T984" s="6" t="str">
        <f>LEFT(S:S,FIND("/",S:S)-1)</f>
        <v>technology</v>
      </c>
      <c r="U984" s="6" t="str">
        <f>RIGHT(S:S,FIND("/",S:S) - 2)</f>
        <v>ology/web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44">
        <v>104219</v>
      </c>
      <c r="E985" s="44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42">
        <f>(((I985/60)/60)/24)+DATE(1970,1,1)</f>
        <v>42605.870833333334</v>
      </c>
      <c r="K985">
        <v>1469289685</v>
      </c>
      <c r="L985" s="42">
        <f>(((K985/60)/60)/24)+DATE(1970,1,1)</f>
        <v>42574.667650462965</v>
      </c>
      <c r="M985" t="b">
        <v>0</v>
      </c>
      <c r="N985">
        <v>179</v>
      </c>
      <c r="O985" s="7">
        <f>AVERAGE(N985,E985)</f>
        <v>15465</v>
      </c>
      <c r="P985" t="b">
        <v>0</v>
      </c>
      <c r="R985" s="56">
        <f>E985/D985</f>
        <v>0.2950613611721471</v>
      </c>
      <c r="S985" t="s">
        <v>8271</v>
      </c>
      <c r="T985" s="6" t="str">
        <f>LEFT(S:S,FIND("/",S:S)-1)</f>
        <v>theater</v>
      </c>
      <c r="U985" s="6" t="str">
        <f>RIGHT(S:S,FIND("/",S:S) - 2)</f>
        <v>/plays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44">
        <v>10000</v>
      </c>
      <c r="E986" s="44">
        <v>106</v>
      </c>
      <c r="F986" t="s">
        <v>8221</v>
      </c>
      <c r="G986" t="s">
        <v>8224</v>
      </c>
      <c r="H986" t="s">
        <v>8246</v>
      </c>
      <c r="I986">
        <v>1427507208</v>
      </c>
      <c r="J986" s="42">
        <f>(((I986/60)/60)/24)+DATE(1970,1,1)</f>
        <v>42091.074166666673</v>
      </c>
      <c r="K986">
        <v>1424918808</v>
      </c>
      <c r="L986" s="42">
        <f>(((K986/60)/60)/24)+DATE(1970,1,1)</f>
        <v>42061.11583333333</v>
      </c>
      <c r="M986" t="b">
        <v>0</v>
      </c>
      <c r="N986">
        <v>3</v>
      </c>
      <c r="O986" s="7">
        <f>AVERAGE(N986,E986)</f>
        <v>54.5</v>
      </c>
      <c r="P986" t="b">
        <v>0</v>
      </c>
      <c r="R986" s="56">
        <f>E986/D986</f>
        <v>1.06E-2</v>
      </c>
      <c r="S986" t="s">
        <v>8284</v>
      </c>
      <c r="T986" s="6" t="str">
        <f>LEFT(S:S,FIND("/",S:S)-1)</f>
        <v>food</v>
      </c>
      <c r="U986" s="6" t="str">
        <f>RIGHT(S:S,FIND("/",S:S) - 2)</f>
        <v>cks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44">
        <v>30000</v>
      </c>
      <c r="E987" s="44">
        <v>1888</v>
      </c>
      <c r="F987" t="s">
        <v>8221</v>
      </c>
      <c r="G987" t="s">
        <v>8236</v>
      </c>
      <c r="H987" t="s">
        <v>8249</v>
      </c>
      <c r="I987">
        <v>1451602800</v>
      </c>
      <c r="J987" s="42">
        <f>(((I987/60)/60)/24)+DATE(1970,1,1)</f>
        <v>42369.958333333328</v>
      </c>
      <c r="K987">
        <v>1449011610</v>
      </c>
      <c r="L987" s="42">
        <f>(((K987/60)/60)/24)+DATE(1970,1,1)</f>
        <v>42339.967708333337</v>
      </c>
      <c r="M987" t="b">
        <v>0</v>
      </c>
      <c r="N987">
        <v>23</v>
      </c>
      <c r="O987" s="7">
        <f>AVERAGE(N987,E987)</f>
        <v>955.5</v>
      </c>
      <c r="P987" t="b">
        <v>0</v>
      </c>
      <c r="R987" s="56">
        <f>E987/D987</f>
        <v>6.2933333333333327E-2</v>
      </c>
      <c r="S987" t="s">
        <v>8271</v>
      </c>
      <c r="T987" s="6" t="str">
        <f>LEFT(S:S,FIND("/",S:S)-1)</f>
        <v>theater</v>
      </c>
      <c r="U987" s="6" t="str">
        <f>RIGHT(S:S,FIND("/",S:S) - 2)</f>
        <v>/plays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44">
        <v>20000</v>
      </c>
      <c r="E988" s="44">
        <v>2550</v>
      </c>
      <c r="F988" t="s">
        <v>8221</v>
      </c>
      <c r="G988" t="s">
        <v>8225</v>
      </c>
      <c r="H988" t="s">
        <v>8247</v>
      </c>
      <c r="I988">
        <v>1452384000</v>
      </c>
      <c r="J988" s="42">
        <f>(((I988/60)/60)/24)+DATE(1970,1,1)</f>
        <v>42379</v>
      </c>
      <c r="K988">
        <v>1447698300</v>
      </c>
      <c r="L988" s="42">
        <f>(((K988/60)/60)/24)+DATE(1970,1,1)</f>
        <v>42324.767361111109</v>
      </c>
      <c r="M988" t="b">
        <v>0</v>
      </c>
      <c r="N988">
        <v>23</v>
      </c>
      <c r="O988" s="7">
        <f>AVERAGE(N988,E988)</f>
        <v>1286.5</v>
      </c>
      <c r="P988" t="b">
        <v>0</v>
      </c>
      <c r="R988" s="56">
        <f>E988/D988</f>
        <v>0.1275</v>
      </c>
      <c r="S988" t="s">
        <v>8271</v>
      </c>
      <c r="T988" s="6" t="str">
        <f>LEFT(S:S,FIND("/",S:S)-1)</f>
        <v>theater</v>
      </c>
      <c r="U988" s="6" t="str">
        <f>RIGHT(S:S,FIND("/",S:S) - 2)</f>
        <v>/plays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44">
        <v>50000</v>
      </c>
      <c r="E989" s="44">
        <v>6610</v>
      </c>
      <c r="F989" t="s">
        <v>8221</v>
      </c>
      <c r="G989" t="s">
        <v>8233</v>
      </c>
      <c r="H989" t="s">
        <v>8249</v>
      </c>
      <c r="I989">
        <v>1403507050</v>
      </c>
      <c r="J989" s="42">
        <f>(((I989/60)/60)/24)+DATE(1970,1,1)</f>
        <v>41813.294560185182</v>
      </c>
      <c r="K989">
        <v>1400051050</v>
      </c>
      <c r="L989" s="42">
        <f>(((K989/60)/60)/24)+DATE(1970,1,1)</f>
        <v>41773.294560185182</v>
      </c>
      <c r="M989" t="b">
        <v>0</v>
      </c>
      <c r="N989">
        <v>41</v>
      </c>
      <c r="O989" s="7">
        <f>AVERAGE(N989,E989)</f>
        <v>3325.5</v>
      </c>
      <c r="P989" t="b">
        <v>0</v>
      </c>
      <c r="R989" s="56">
        <f>E989/D989</f>
        <v>0.13220000000000001</v>
      </c>
      <c r="S989" t="s">
        <v>8305</v>
      </c>
      <c r="T989" s="6" t="str">
        <f>LEFT(S:S,FIND("/",S:S)-1)</f>
        <v>theater</v>
      </c>
      <c r="U989" s="6" t="str">
        <f>RIGHT(S:S,FIND("/",S:S) - 2)</f>
        <v>usical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44">
        <v>5000</v>
      </c>
      <c r="E990" s="44">
        <v>0</v>
      </c>
      <c r="F990" t="s">
        <v>8221</v>
      </c>
      <c r="G990" t="s">
        <v>8237</v>
      </c>
      <c r="H990" t="s">
        <v>8249</v>
      </c>
      <c r="I990">
        <v>1475310825</v>
      </c>
      <c r="J990" s="42">
        <f>(((I990/60)/60)/24)+DATE(1970,1,1)</f>
        <v>42644.356770833328</v>
      </c>
      <c r="K990">
        <v>1472718825</v>
      </c>
      <c r="L990" s="42">
        <f>(((K990/60)/60)/24)+DATE(1970,1,1)</f>
        <v>42614.356770833328</v>
      </c>
      <c r="M990" t="b">
        <v>0</v>
      </c>
      <c r="N990">
        <v>0</v>
      </c>
      <c r="O990" s="7">
        <f>AVERAGE(N990,E990)</f>
        <v>0</v>
      </c>
      <c r="P990" t="b">
        <v>0</v>
      </c>
      <c r="R990" s="56">
        <f>E990/D990</f>
        <v>0</v>
      </c>
      <c r="S990" t="s">
        <v>8295</v>
      </c>
      <c r="T990" s="6" t="str">
        <f>LEFT(S:S,FIND("/",S:S)-1)</f>
        <v>technology</v>
      </c>
      <c r="U990" s="6" t="str">
        <f>RIGHT(S:S,FIND("/",S:S) - 2)</f>
        <v>/hardware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44">
        <v>10000</v>
      </c>
      <c r="E991" s="44">
        <v>1677</v>
      </c>
      <c r="F991" t="s">
        <v>8221</v>
      </c>
      <c r="G991" t="s">
        <v>8224</v>
      </c>
      <c r="H991" t="s">
        <v>8246</v>
      </c>
      <c r="I991">
        <v>1475101495</v>
      </c>
      <c r="J991" s="42">
        <f>(((I991/60)/60)/24)+DATE(1970,1,1)</f>
        <v>42641.933969907404</v>
      </c>
      <c r="K991">
        <v>1472509495</v>
      </c>
      <c r="L991" s="42">
        <f>(((K991/60)/60)/24)+DATE(1970,1,1)</f>
        <v>42611.933969907404</v>
      </c>
      <c r="M991" t="b">
        <v>0</v>
      </c>
      <c r="N991">
        <v>32</v>
      </c>
      <c r="O991" s="7">
        <f>AVERAGE(N991,E991)</f>
        <v>854.5</v>
      </c>
      <c r="P991" t="b">
        <v>0</v>
      </c>
      <c r="R991" s="56">
        <f>E991/D991</f>
        <v>0.16769999999999999</v>
      </c>
      <c r="S991" t="s">
        <v>8271</v>
      </c>
      <c r="T991" s="6" t="str">
        <f>LEFT(S:S,FIND("/",S:S)-1)</f>
        <v>theater</v>
      </c>
      <c r="U991" s="6" t="str">
        <f>RIGHT(S:S,FIND("/",S:S) - 2)</f>
        <v>/plays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44">
        <v>25000</v>
      </c>
      <c r="E992" s="44">
        <v>26</v>
      </c>
      <c r="F992" t="s">
        <v>8221</v>
      </c>
      <c r="G992" t="s">
        <v>8224</v>
      </c>
      <c r="H992" t="s">
        <v>8246</v>
      </c>
      <c r="I992">
        <v>1409770164</v>
      </c>
      <c r="J992" s="42">
        <f>(((I992/60)/60)/24)+DATE(1970,1,1)</f>
        <v>41885.784305555557</v>
      </c>
      <c r="K992">
        <v>1407178164</v>
      </c>
      <c r="L992" s="42">
        <f>(((K992/60)/60)/24)+DATE(1970,1,1)</f>
        <v>41855.784305555557</v>
      </c>
      <c r="M992" t="b">
        <v>0</v>
      </c>
      <c r="N992">
        <v>2</v>
      </c>
      <c r="O992" s="7">
        <f>AVERAGE(N992,E992)</f>
        <v>14</v>
      </c>
      <c r="P992" t="b">
        <v>0</v>
      </c>
      <c r="R992" s="56">
        <f>E992/D992</f>
        <v>1.0399999999999999E-3</v>
      </c>
      <c r="S992" t="s">
        <v>8279</v>
      </c>
      <c r="T992" s="6" t="str">
        <f>LEFT(S:S,FIND("/",S:S)-1)</f>
        <v>music</v>
      </c>
      <c r="U992" s="6" t="str">
        <f>RIGHT(S:S,FIND("/",S:S) - 2)</f>
        <v>rock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44">
        <v>5000</v>
      </c>
      <c r="E993" s="44">
        <v>212</v>
      </c>
      <c r="F993" t="s">
        <v>8221</v>
      </c>
      <c r="G993" t="s">
        <v>8225</v>
      </c>
      <c r="H993" t="s">
        <v>8247</v>
      </c>
      <c r="I993">
        <v>1468349460</v>
      </c>
      <c r="J993" s="42">
        <f>(((I993/60)/60)/24)+DATE(1970,1,1)</f>
        <v>42563.785416666666</v>
      </c>
      <c r="K993">
        <v>1466186988</v>
      </c>
      <c r="L993" s="42">
        <f>(((K993/60)/60)/24)+DATE(1970,1,1)</f>
        <v>42538.75680555556</v>
      </c>
      <c r="M993" t="b">
        <v>0</v>
      </c>
      <c r="N993">
        <v>7</v>
      </c>
      <c r="O993" s="7">
        <f>AVERAGE(N993,E993)</f>
        <v>109.5</v>
      </c>
      <c r="P993" t="b">
        <v>0</v>
      </c>
      <c r="R993" s="56">
        <f>E993/D993</f>
        <v>4.24E-2</v>
      </c>
      <c r="S993" t="s">
        <v>8273</v>
      </c>
      <c r="T993" s="6" t="str">
        <f>LEFT(S:S,FIND("/",S:S)-1)</f>
        <v>technology</v>
      </c>
      <c r="U993" s="6" t="str">
        <f>RIGHT(S:S,FIND("/",S:S) - 2)</f>
        <v>wearables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44">
        <v>100000</v>
      </c>
      <c r="E994" s="44">
        <v>467</v>
      </c>
      <c r="F994" t="s">
        <v>8221</v>
      </c>
      <c r="G994" t="s">
        <v>8224</v>
      </c>
      <c r="H994" t="s">
        <v>8246</v>
      </c>
      <c r="I994">
        <v>1462655519</v>
      </c>
      <c r="J994" s="42">
        <f>(((I994/60)/60)/24)+DATE(1970,1,1)</f>
        <v>42497.883321759262</v>
      </c>
      <c r="K994">
        <v>1457475119</v>
      </c>
      <c r="L994" s="42">
        <f>(((K994/60)/60)/24)+DATE(1970,1,1)</f>
        <v>42437.924988425926</v>
      </c>
      <c r="M994" t="b">
        <v>0</v>
      </c>
      <c r="N994">
        <v>4</v>
      </c>
      <c r="O994" s="7">
        <f>AVERAGE(N994,E994)</f>
        <v>235.5</v>
      </c>
      <c r="P994" t="b">
        <v>0</v>
      </c>
      <c r="R994" s="56">
        <f>E994/D994</f>
        <v>4.6699999999999997E-3</v>
      </c>
      <c r="S994" t="s">
        <v>8305</v>
      </c>
      <c r="T994" s="6" t="str">
        <f>LEFT(S:S,FIND("/",S:S)-1)</f>
        <v>theater</v>
      </c>
      <c r="U994" s="6" t="str">
        <f>RIGHT(S:S,FIND("/",S:S) - 2)</f>
        <v>usical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44">
        <v>70000</v>
      </c>
      <c r="E995" s="44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42">
        <f>(((I995/60)/60)/24)+DATE(1970,1,1)</f>
        <v>42686.208333333328</v>
      </c>
      <c r="K995">
        <v>1476054568</v>
      </c>
      <c r="L995" s="42">
        <f>(((K995/60)/60)/24)+DATE(1970,1,1)</f>
        <v>42652.964907407411</v>
      </c>
      <c r="M995" t="b">
        <v>0</v>
      </c>
      <c r="N995">
        <v>196</v>
      </c>
      <c r="O995" s="7">
        <f>AVERAGE(N995,E995)</f>
        <v>8878.5</v>
      </c>
      <c r="P995" t="b">
        <v>0</v>
      </c>
      <c r="R995" s="56">
        <f>E995/D995</f>
        <v>0.25087142857142858</v>
      </c>
      <c r="S995" t="s">
        <v>8271</v>
      </c>
      <c r="T995" s="6" t="str">
        <f>LEFT(S:S,FIND("/",S:S)-1)</f>
        <v>theater</v>
      </c>
      <c r="U995" s="6" t="str">
        <f>RIGHT(S:S,FIND("/",S:S) - 2)</f>
        <v>/plays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44">
        <v>200000</v>
      </c>
      <c r="E996" s="44">
        <v>4669</v>
      </c>
      <c r="F996" t="s">
        <v>8221</v>
      </c>
      <c r="G996" t="s">
        <v>8224</v>
      </c>
      <c r="H996" t="s">
        <v>8246</v>
      </c>
      <c r="I996">
        <v>1417388340</v>
      </c>
      <c r="J996" s="42">
        <f>(((I996/60)/60)/24)+DATE(1970,1,1)</f>
        <v>41973.957638888889</v>
      </c>
      <c r="K996">
        <v>1412835530</v>
      </c>
      <c r="L996" s="42">
        <f>(((K996/60)/60)/24)+DATE(1970,1,1)</f>
        <v>41921.263078703705</v>
      </c>
      <c r="M996" t="b">
        <v>0</v>
      </c>
      <c r="N996">
        <v>11</v>
      </c>
      <c r="O996" s="7">
        <f>AVERAGE(N996,E996)</f>
        <v>2340</v>
      </c>
      <c r="P996" t="b">
        <v>0</v>
      </c>
      <c r="R996" s="56">
        <f>E996/D996</f>
        <v>2.3345000000000001E-2</v>
      </c>
      <c r="S996" t="s">
        <v>8285</v>
      </c>
      <c r="T996" s="6" t="str">
        <f>LEFT(S:S,FIND("/",S:S)-1)</f>
        <v>photography</v>
      </c>
      <c r="U996" s="6" t="str">
        <f>RIGHT(S:S,FIND("/",S:S) - 2)</f>
        <v>photobooks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44">
        <v>10000</v>
      </c>
      <c r="E997" s="44">
        <v>726</v>
      </c>
      <c r="F997" t="s">
        <v>8221</v>
      </c>
      <c r="G997" t="s">
        <v>8224</v>
      </c>
      <c r="H997" t="s">
        <v>8246</v>
      </c>
      <c r="I997">
        <v>1417276800</v>
      </c>
      <c r="J997" s="42">
        <f>(((I997/60)/60)/24)+DATE(1970,1,1)</f>
        <v>41972.666666666672</v>
      </c>
      <c r="K997">
        <v>1415140480</v>
      </c>
      <c r="L997" s="42">
        <f>(((K997/60)/60)/24)+DATE(1970,1,1)</f>
        <v>41947.940740740742</v>
      </c>
      <c r="M997" t="b">
        <v>0</v>
      </c>
      <c r="N997">
        <v>9</v>
      </c>
      <c r="O997" s="7">
        <f>AVERAGE(N997,E997)</f>
        <v>367.5</v>
      </c>
      <c r="P997" t="b">
        <v>0</v>
      </c>
      <c r="R997" s="56">
        <f>E997/D997</f>
        <v>7.2599999999999998E-2</v>
      </c>
      <c r="S997" t="s">
        <v>8295</v>
      </c>
      <c r="T997" s="6" t="str">
        <f>LEFT(S:S,FIND("/",S:S)-1)</f>
        <v>technology</v>
      </c>
      <c r="U997" s="6" t="str">
        <f>RIGHT(S:S,FIND("/",S:S) - 2)</f>
        <v>/hardware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44">
        <v>4000</v>
      </c>
      <c r="E998" s="44">
        <v>65</v>
      </c>
      <c r="F998" t="s">
        <v>8221</v>
      </c>
      <c r="G998" t="s">
        <v>8224</v>
      </c>
      <c r="H998" t="s">
        <v>8246</v>
      </c>
      <c r="I998">
        <v>1406474820</v>
      </c>
      <c r="J998" s="42">
        <f>(((I998/60)/60)/24)+DATE(1970,1,1)</f>
        <v>41847.643750000003</v>
      </c>
      <c r="K998">
        <v>1403902060</v>
      </c>
      <c r="L998" s="42">
        <f>(((K998/60)/60)/24)+DATE(1970,1,1)</f>
        <v>41817.866435185184</v>
      </c>
      <c r="M998" t="b">
        <v>0</v>
      </c>
      <c r="N998">
        <v>5</v>
      </c>
      <c r="O998" s="7">
        <f>AVERAGE(N998,E998)</f>
        <v>35</v>
      </c>
      <c r="P998" t="b">
        <v>0</v>
      </c>
      <c r="R998" s="56">
        <f>E998/D998</f>
        <v>1.6250000000000001E-2</v>
      </c>
      <c r="S998" t="s">
        <v>8295</v>
      </c>
      <c r="T998" s="6" t="str">
        <f>LEFT(S:S,FIND("/",S:S)-1)</f>
        <v>technology</v>
      </c>
      <c r="U998" s="6" t="str">
        <f>RIGHT(S:S,FIND("/",S:S) - 2)</f>
        <v>/hardware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44">
        <v>5000</v>
      </c>
      <c r="E999" s="44">
        <v>65</v>
      </c>
      <c r="F999" t="s">
        <v>8221</v>
      </c>
      <c r="G999" t="s">
        <v>8224</v>
      </c>
      <c r="H999" t="s">
        <v>8246</v>
      </c>
      <c r="I999">
        <v>1417145297</v>
      </c>
      <c r="J999" s="42">
        <f>(((I999/60)/60)/24)+DATE(1970,1,1)</f>
        <v>41971.144641203704</v>
      </c>
      <c r="K999">
        <v>1414549697</v>
      </c>
      <c r="L999" s="42">
        <f>(((K999/60)/60)/24)+DATE(1970,1,1)</f>
        <v>41941.10297453704</v>
      </c>
      <c r="M999" t="b">
        <v>0</v>
      </c>
      <c r="N999">
        <v>8</v>
      </c>
      <c r="O999" s="7">
        <f>AVERAGE(N999,E999)</f>
        <v>36.5</v>
      </c>
      <c r="P999" t="b">
        <v>0</v>
      </c>
      <c r="R999" s="56">
        <f>E999/D999</f>
        <v>1.2999999999999999E-2</v>
      </c>
      <c r="S999" t="s">
        <v>8303</v>
      </c>
      <c r="T999" s="6" t="str">
        <f>LEFT(S:S,FIND("/",S:S)-1)</f>
        <v>theater</v>
      </c>
      <c r="U999" s="6" t="str">
        <f>RIGHT(S:S,FIND("/",S:S) - 2)</f>
        <v>spaces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44">
        <v>60000</v>
      </c>
      <c r="E1000" s="4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42">
        <f>(((I1000/60)/60)/24)+DATE(1970,1,1)</f>
        <v>42327.210659722223</v>
      </c>
      <c r="K1000">
        <v>1444017801</v>
      </c>
      <c r="L1000" s="42">
        <f>(((K1000/60)/60)/24)+DATE(1970,1,1)</f>
        <v>42282.168993055559</v>
      </c>
      <c r="M1000" t="b">
        <v>0</v>
      </c>
      <c r="N1000">
        <v>229</v>
      </c>
      <c r="O1000" s="7">
        <f>AVERAGE(N1000,E1000)</f>
        <v>17682</v>
      </c>
      <c r="P1000" t="b">
        <v>0</v>
      </c>
      <c r="R1000" s="56">
        <f>E1000/D1000</f>
        <v>0.58558333333333334</v>
      </c>
      <c r="S1000" t="s">
        <v>8305</v>
      </c>
      <c r="T1000" s="6" t="str">
        <f>LEFT(S:S,FIND("/",S:S)-1)</f>
        <v>theater</v>
      </c>
      <c r="U1000" s="6" t="str">
        <f>RIGHT(S:S,FIND("/",S:S) - 2)</f>
        <v>usical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44">
        <v>150000</v>
      </c>
      <c r="E1001" s="4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42">
        <f>(((I1001/60)/60)/24)+DATE(1970,1,1)</f>
        <v>41956.334722222222</v>
      </c>
      <c r="K1001">
        <v>1413270690</v>
      </c>
      <c r="L1001" s="42">
        <f>(((K1001/60)/60)/24)+DATE(1970,1,1)</f>
        <v>41926.29965277778</v>
      </c>
      <c r="M1001" t="b">
        <v>0</v>
      </c>
      <c r="N1001">
        <v>40</v>
      </c>
      <c r="O1001" s="7">
        <f>AVERAGE(N1001,E1001)</f>
        <v>5861.5</v>
      </c>
      <c r="P1001" t="b">
        <v>0</v>
      </c>
      <c r="R1001" s="56">
        <f>E1001/D1001</f>
        <v>7.7886666666666673E-2</v>
      </c>
      <c r="S1001" t="s">
        <v>8284</v>
      </c>
      <c r="T1001" s="6" t="str">
        <f>LEFT(S:S,FIND("/",S:S)-1)</f>
        <v>food</v>
      </c>
      <c r="U1001" s="6" t="str">
        <f>RIGHT(S:S,FIND("/",S:S) - 2)</f>
        <v>cks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44">
        <v>894700</v>
      </c>
      <c r="E1002" s="4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42">
        <f>(((I1002/60)/60)/24)+DATE(1970,1,1)</f>
        <v>42809.018055555556</v>
      </c>
      <c r="K1002">
        <v>1484357160</v>
      </c>
      <c r="L1002" s="42">
        <f>(((K1002/60)/60)/24)+DATE(1970,1,1)</f>
        <v>42749.059722222228</v>
      </c>
      <c r="M1002" t="b">
        <v>0</v>
      </c>
      <c r="N1002">
        <v>6</v>
      </c>
      <c r="O1002" s="7">
        <f>AVERAGE(N1002,E1002)</f>
        <v>9915</v>
      </c>
      <c r="P1002" t="b">
        <v>0</v>
      </c>
      <c r="R1002" s="56">
        <f>E1002/D1002</f>
        <v>2.2157147647256063E-2</v>
      </c>
      <c r="S1002" t="s">
        <v>8285</v>
      </c>
      <c r="T1002" s="6" t="str">
        <f>LEFT(S:S,FIND("/",S:S)-1)</f>
        <v>photography</v>
      </c>
      <c r="U1002" s="6" t="str">
        <f>RIGHT(S:S,FIND("/",S:S) - 2)</f>
        <v>photobooks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44">
        <v>5000</v>
      </c>
      <c r="E1003" s="4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42">
        <f>(((I1003/60)/60)/24)+DATE(1970,1,1)</f>
        <v>42765.720057870371</v>
      </c>
      <c r="K1003">
        <v>1481908613</v>
      </c>
      <c r="L1003" s="42">
        <f>(((K1003/60)/60)/24)+DATE(1970,1,1)</f>
        <v>42720.720057870371</v>
      </c>
      <c r="M1003" t="b">
        <v>0</v>
      </c>
      <c r="N1003">
        <v>4</v>
      </c>
      <c r="O1003" s="7">
        <f>AVERAGE(N1003,E1003)</f>
        <v>2602</v>
      </c>
      <c r="P1003" t="b">
        <v>0</v>
      </c>
      <c r="R1003" s="56">
        <f>E1003/D1003</f>
        <v>1.04</v>
      </c>
      <c r="S1003" t="s">
        <v>8305</v>
      </c>
      <c r="T1003" s="6" t="str">
        <f>LEFT(S:S,FIND("/",S:S)-1)</f>
        <v>theater</v>
      </c>
      <c r="U1003" s="6" t="str">
        <f>RIGHT(S:S,FIND("/",S:S) - 2)</f>
        <v>usical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44">
        <v>9999</v>
      </c>
      <c r="E1004" s="4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42">
        <f>(((I1004/60)/60)/24)+DATE(1970,1,1)</f>
        <v>42355.249305555553</v>
      </c>
      <c r="K1004">
        <v>1447777514</v>
      </c>
      <c r="L1004" s="42">
        <f>(((K1004/60)/60)/24)+DATE(1970,1,1)</f>
        <v>42325.684189814812</v>
      </c>
      <c r="M1004" t="b">
        <v>0</v>
      </c>
      <c r="N1004">
        <v>22</v>
      </c>
      <c r="O1004" s="7">
        <f>AVERAGE(N1004,E1004)</f>
        <v>1491</v>
      </c>
      <c r="P1004" t="b">
        <v>0</v>
      </c>
      <c r="R1004" s="56">
        <f>E1004/D1004</f>
        <v>0.29602960296029601</v>
      </c>
      <c r="S1004" t="s">
        <v>8278</v>
      </c>
      <c r="T1004" s="6" t="str">
        <f>LEFT(S:S,FIND("/",S:S)-1)</f>
        <v>music</v>
      </c>
      <c r="U1004" s="6" t="str">
        <f>RIGHT(S:S,FIND("/",S:S) - 2)</f>
        <v>jazz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44">
        <v>20000</v>
      </c>
      <c r="E1005" s="4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42">
        <f>(((I1005/60)/60)/24)+DATE(1970,1,1)</f>
        <v>42810.667372685188</v>
      </c>
      <c r="K1005">
        <v>1487091661</v>
      </c>
      <c r="L1005" s="42">
        <f>(((K1005/60)/60)/24)+DATE(1970,1,1)</f>
        <v>42780.709039351852</v>
      </c>
      <c r="M1005" t="b">
        <v>0</v>
      </c>
      <c r="N1005">
        <v>15</v>
      </c>
      <c r="O1005" s="7">
        <f>AVERAGE(N1005,E1005)</f>
        <v>1613</v>
      </c>
      <c r="P1005" t="b">
        <v>0</v>
      </c>
      <c r="R1005" s="56">
        <f>E1005/D1005</f>
        <v>0.16055</v>
      </c>
      <c r="S1005" t="s">
        <v>8284</v>
      </c>
      <c r="T1005" s="6" t="str">
        <f>LEFT(S:S,FIND("/",S:S)-1)</f>
        <v>food</v>
      </c>
      <c r="U1005" s="6" t="str">
        <f>RIGHT(S:S,FIND("/",S:S) - 2)</f>
        <v>cks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44">
        <v>25000</v>
      </c>
      <c r="E1006" s="4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42">
        <f>(((I1006/60)/60)/24)+DATE(1970,1,1)</f>
        <v>42418.708645833336</v>
      </c>
      <c r="K1006">
        <v>1453222827</v>
      </c>
      <c r="L1006" s="42">
        <f>(((K1006/60)/60)/24)+DATE(1970,1,1)</f>
        <v>42388.708645833336</v>
      </c>
      <c r="M1006" t="b">
        <v>0</v>
      </c>
      <c r="N1006">
        <v>95</v>
      </c>
      <c r="O1006" s="7">
        <f>AVERAGE(N1006,E1006)</f>
        <v>10323.5</v>
      </c>
      <c r="P1006" t="b">
        <v>0</v>
      </c>
      <c r="R1006" s="56">
        <f>E1006/D1006</f>
        <v>0.82208000000000003</v>
      </c>
      <c r="S1006" t="s">
        <v>8285</v>
      </c>
      <c r="T1006" s="6" t="str">
        <f>LEFT(S:S,FIND("/",S:S)-1)</f>
        <v>photography</v>
      </c>
      <c r="U1006" s="6" t="str">
        <f>RIGHT(S:S,FIND("/",S:S) - 2)</f>
        <v>photobooks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44">
        <v>200000</v>
      </c>
      <c r="E1007" s="4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42">
        <f>(((I1007/60)/60)/24)+DATE(1970,1,1)</f>
        <v>42307.624803240738</v>
      </c>
      <c r="K1007">
        <v>1443538783</v>
      </c>
      <c r="L1007" s="42">
        <f>(((K1007/60)/60)/24)+DATE(1970,1,1)</f>
        <v>42276.624803240738</v>
      </c>
      <c r="M1007" t="b">
        <v>0</v>
      </c>
      <c r="N1007">
        <v>161</v>
      </c>
      <c r="O1007" s="7">
        <f>AVERAGE(N1007,E1007)</f>
        <v>75131.5</v>
      </c>
      <c r="P1007" t="b">
        <v>0</v>
      </c>
      <c r="R1007" s="56">
        <f>E1007/D1007</f>
        <v>0.75051000000000001</v>
      </c>
      <c r="S1007" t="s">
        <v>8273</v>
      </c>
      <c r="T1007" s="6" t="str">
        <f>LEFT(S:S,FIND("/",S:S)-1)</f>
        <v>technology</v>
      </c>
      <c r="U1007" s="6" t="str">
        <f>RIGHT(S:S,FIND("/",S:S) - 2)</f>
        <v>wearables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44">
        <v>4000</v>
      </c>
      <c r="E1008" s="4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42">
        <f>(((I1008/60)/60)/24)+DATE(1970,1,1)</f>
        <v>41985.299305555556</v>
      </c>
      <c r="K1008">
        <v>1417654672</v>
      </c>
      <c r="L1008" s="42">
        <f>(((K1008/60)/60)/24)+DATE(1970,1,1)</f>
        <v>41977.040185185186</v>
      </c>
      <c r="M1008" t="b">
        <v>0</v>
      </c>
      <c r="N1008">
        <v>8</v>
      </c>
      <c r="O1008" s="7">
        <f>AVERAGE(N1008,E1008)</f>
        <v>121</v>
      </c>
      <c r="P1008" t="b">
        <v>0</v>
      </c>
      <c r="R1008" s="56">
        <f>E1008/D1008</f>
        <v>5.8500000000000003E-2</v>
      </c>
      <c r="S1008" t="s">
        <v>8271</v>
      </c>
      <c r="T1008" s="6" t="str">
        <f>LEFT(S:S,FIND("/",S:S)-1)</f>
        <v>theater</v>
      </c>
      <c r="U1008" s="6" t="str">
        <f>RIGHT(S:S,FIND("/",S:S) - 2)</f>
        <v>/plays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44">
        <v>30000</v>
      </c>
      <c r="E1009" s="4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42">
        <f>(((I1009/60)/60)/24)+DATE(1970,1,1)</f>
        <v>42718.6252662037</v>
      </c>
      <c r="K1009">
        <v>1478095223</v>
      </c>
      <c r="L1009" s="42">
        <f>(((K1009/60)/60)/24)+DATE(1970,1,1)</f>
        <v>42676.583599537036</v>
      </c>
      <c r="M1009" t="b">
        <v>0</v>
      </c>
      <c r="N1009">
        <v>76</v>
      </c>
      <c r="O1009" s="7">
        <f>AVERAGE(N1009,E1009)</f>
        <v>6686</v>
      </c>
      <c r="P1009" t="b">
        <v>0</v>
      </c>
      <c r="R1009" s="56">
        <f>E1009/D1009</f>
        <v>0.44319999999999998</v>
      </c>
      <c r="S1009" t="s">
        <v>8276</v>
      </c>
      <c r="T1009" s="6" t="str">
        <f>LEFT(S:S,FIND("/",S:S)-1)</f>
        <v>music</v>
      </c>
      <c r="U1009" s="6" t="str">
        <f>RIGHT(S:S,FIND("/",S:S) - 2)</f>
        <v>rock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44">
        <v>93500</v>
      </c>
      <c r="E1010" s="4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42">
        <f>(((I1010/60)/60)/24)+DATE(1970,1,1)</f>
        <v>42732.809201388889</v>
      </c>
      <c r="K1010">
        <v>1480361115</v>
      </c>
      <c r="L1010" s="42">
        <f>(((K1010/60)/60)/24)+DATE(1970,1,1)</f>
        <v>42702.809201388889</v>
      </c>
      <c r="M1010" t="b">
        <v>0</v>
      </c>
      <c r="N1010">
        <v>1</v>
      </c>
      <c r="O1010" s="7">
        <f>AVERAGE(N1010,E1010)</f>
        <v>125.5</v>
      </c>
      <c r="P1010" t="b">
        <v>0</v>
      </c>
      <c r="R1010" s="56">
        <f>E1010/D1010</f>
        <v>2.6737967914438501E-3</v>
      </c>
      <c r="S1010" t="s">
        <v>8275</v>
      </c>
      <c r="T1010" s="6" t="str">
        <f>LEFT(S:S,FIND("/",S:S)-1)</f>
        <v>publishing</v>
      </c>
      <c r="U1010" s="6" t="str">
        <f>RIGHT(S:S,FIND("/",S:S) - 2)</f>
        <v>g/fiction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44">
        <v>50000</v>
      </c>
      <c r="E1011" s="4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42">
        <f>(((I1011/60)/60)/24)+DATE(1970,1,1)</f>
        <v>42540.604699074072</v>
      </c>
      <c r="K1011">
        <v>1463754646</v>
      </c>
      <c r="L1011" s="42">
        <f>(((K1011/60)/60)/24)+DATE(1970,1,1)</f>
        <v>42510.604699074072</v>
      </c>
      <c r="M1011" t="b">
        <v>0</v>
      </c>
      <c r="N1011">
        <v>101</v>
      </c>
      <c r="O1011" s="7">
        <f>AVERAGE(N1011,E1011)</f>
        <v>3333</v>
      </c>
      <c r="P1011" t="b">
        <v>0</v>
      </c>
      <c r="R1011" s="56">
        <f>E1011/D1011</f>
        <v>0.1313</v>
      </c>
      <c r="S1011" t="s">
        <v>8305</v>
      </c>
      <c r="T1011" s="6" t="str">
        <f>LEFT(S:S,FIND("/",S:S)-1)</f>
        <v>theater</v>
      </c>
      <c r="U1011" s="6" t="str">
        <f>RIGHT(S:S,FIND("/",S:S) - 2)</f>
        <v>usical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44">
        <v>115250</v>
      </c>
      <c r="E1012" s="4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42">
        <f>(((I1012/60)/60)/24)+DATE(1970,1,1)</f>
        <v>42618.124305555553</v>
      </c>
      <c r="K1012">
        <v>1468180462</v>
      </c>
      <c r="L1012" s="42">
        <f>(((K1012/60)/60)/24)+DATE(1970,1,1)</f>
        <v>42561.829421296294</v>
      </c>
      <c r="M1012" t="b">
        <v>0</v>
      </c>
      <c r="N1012">
        <v>4</v>
      </c>
      <c r="O1012" s="7">
        <f>AVERAGE(N1012,E1012)</f>
        <v>112</v>
      </c>
      <c r="P1012" t="b">
        <v>0</v>
      </c>
      <c r="R1012" s="56">
        <f>E1012/D1012</f>
        <v>1.9088937093275488E-3</v>
      </c>
      <c r="S1012" t="s">
        <v>8278</v>
      </c>
      <c r="T1012" s="6" t="str">
        <f>LEFT(S:S,FIND("/",S:S)-1)</f>
        <v>music</v>
      </c>
      <c r="U1012" s="6" t="str">
        <f>RIGHT(S:S,FIND("/",S:S) - 2)</f>
        <v>jazz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44">
        <v>20000</v>
      </c>
      <c r="E1013" s="44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42">
        <f>(((I1013/60)/60)/24)+DATE(1970,1,1)</f>
        <v>41991.898090277777</v>
      </c>
      <c r="K1013">
        <v>1415050395</v>
      </c>
      <c r="L1013" s="42">
        <f>(((K1013/60)/60)/24)+DATE(1970,1,1)</f>
        <v>41946.898090277777</v>
      </c>
      <c r="M1013" t="b">
        <v>0</v>
      </c>
      <c r="N1013">
        <v>1</v>
      </c>
      <c r="O1013" s="7">
        <f>AVERAGE(N1013,E1013)</f>
        <v>38</v>
      </c>
      <c r="P1013" t="b">
        <v>0</v>
      </c>
      <c r="R1013" s="56">
        <f>E1013/D1013</f>
        <v>3.7499999999999999E-3</v>
      </c>
      <c r="S1013" t="s">
        <v>8303</v>
      </c>
      <c r="T1013" s="6" t="str">
        <f>LEFT(S:S,FIND("/",S:S)-1)</f>
        <v>theater</v>
      </c>
      <c r="U1013" s="6" t="str">
        <f>RIGHT(S:S,FIND("/",S:S) - 2)</f>
        <v>spaces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44">
        <v>5000</v>
      </c>
      <c r="E1014" s="4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42">
        <f>(((I1014/60)/60)/24)+DATE(1970,1,1)</f>
        <v>42759.440416666665</v>
      </c>
      <c r="K1014">
        <v>1481366052</v>
      </c>
      <c r="L1014" s="42">
        <f>(((K1014/60)/60)/24)+DATE(1970,1,1)</f>
        <v>42714.440416666665</v>
      </c>
      <c r="M1014" t="b">
        <v>0</v>
      </c>
      <c r="N1014">
        <v>775</v>
      </c>
      <c r="O1014" s="7">
        <f>AVERAGE(N1014,E1014)</f>
        <v>538763.02500000002</v>
      </c>
      <c r="P1014" t="b">
        <v>0</v>
      </c>
      <c r="R1014" s="56">
        <f>E1014/D1014</f>
        <v>215.35021</v>
      </c>
      <c r="S1014" t="s">
        <v>8276</v>
      </c>
      <c r="T1014" s="6" t="str">
        <f>LEFT(S:S,FIND("/",S:S)-1)</f>
        <v>music</v>
      </c>
      <c r="U1014" s="6" t="str">
        <f>RIGHT(S:S,FIND("/",S:S) - 2)</f>
        <v>rock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44">
        <v>25000</v>
      </c>
      <c r="E1015" s="4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42">
        <f>(((I1015/60)/60)/24)+DATE(1970,1,1)</f>
        <v>42367.833333333328</v>
      </c>
      <c r="K1015">
        <v>1449000056</v>
      </c>
      <c r="L1015" s="42">
        <f>(((K1015/60)/60)/24)+DATE(1970,1,1)</f>
        <v>42339.833981481483</v>
      </c>
      <c r="M1015" t="b">
        <v>0</v>
      </c>
      <c r="N1015">
        <v>90</v>
      </c>
      <c r="O1015" s="7">
        <f>AVERAGE(N1015,E1015)</f>
        <v>4361</v>
      </c>
      <c r="P1015" t="b">
        <v>0</v>
      </c>
      <c r="R1015" s="56">
        <f>E1015/D1015</f>
        <v>0.34527999999999998</v>
      </c>
      <c r="S1015" t="s">
        <v>8295</v>
      </c>
      <c r="T1015" s="6" t="str">
        <f>LEFT(S:S,FIND("/",S:S)-1)</f>
        <v>technology</v>
      </c>
      <c r="U1015" s="6" t="str">
        <f>RIGHT(S:S,FIND("/",S:S) - 2)</f>
        <v>/hardware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44">
        <v>10000</v>
      </c>
      <c r="E1016" s="4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42">
        <f>(((I1016/60)/60)/24)+DATE(1970,1,1)</f>
        <v>42005.002488425926</v>
      </c>
      <c r="K1016">
        <v>1415750615</v>
      </c>
      <c r="L1016" s="42">
        <f>(((K1016/60)/60)/24)+DATE(1970,1,1)</f>
        <v>41955.002488425926</v>
      </c>
      <c r="M1016" t="b">
        <v>0</v>
      </c>
      <c r="N1016">
        <v>16</v>
      </c>
      <c r="O1016" s="7">
        <f>AVERAGE(N1016,E1016)</f>
        <v>1538</v>
      </c>
      <c r="P1016" t="b">
        <v>0</v>
      </c>
      <c r="R1016" s="56">
        <f>E1016/D1016</f>
        <v>0.30599999999999999</v>
      </c>
      <c r="S1016" t="s">
        <v>8295</v>
      </c>
      <c r="T1016" s="6" t="str">
        <f>LEFT(S:S,FIND("/",S:S)-1)</f>
        <v>technology</v>
      </c>
      <c r="U1016" s="6" t="str">
        <f>RIGHT(S:S,FIND("/",S:S) - 2)</f>
        <v>/hardware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44">
        <v>9000</v>
      </c>
      <c r="E1017" s="4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42">
        <f>(((I1017/60)/60)/24)+DATE(1970,1,1)</f>
        <v>42333.920081018514</v>
      </c>
      <c r="K1017">
        <v>1445893495</v>
      </c>
      <c r="L1017" s="42">
        <f>(((K1017/60)/60)/24)+DATE(1970,1,1)</f>
        <v>42303.878414351857</v>
      </c>
      <c r="M1017" t="b">
        <v>0</v>
      </c>
      <c r="N1017">
        <v>6</v>
      </c>
      <c r="O1017" s="7">
        <f>AVERAGE(N1017,E1017)</f>
        <v>123</v>
      </c>
      <c r="P1017" t="b">
        <v>0</v>
      </c>
      <c r="R1017" s="56">
        <f>E1017/D1017</f>
        <v>2.6666666666666668E-2</v>
      </c>
      <c r="S1017" t="s">
        <v>8271</v>
      </c>
      <c r="T1017" s="6" t="str">
        <f>LEFT(S:S,FIND("/",S:S)-1)</f>
        <v>theater</v>
      </c>
      <c r="U1017" s="6" t="str">
        <f>RIGHT(S:S,FIND("/",S:S) - 2)</f>
        <v>/plays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44">
        <v>100000</v>
      </c>
      <c r="E1018" s="4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42">
        <f>(((I1018/60)/60)/24)+DATE(1970,1,1)</f>
        <v>42467.065462962957</v>
      </c>
      <c r="K1018">
        <v>1456108456</v>
      </c>
      <c r="L1018" s="42">
        <f>(((K1018/60)/60)/24)+DATE(1970,1,1)</f>
        <v>42422.107129629629</v>
      </c>
      <c r="M1018" t="b">
        <v>0</v>
      </c>
      <c r="N1018">
        <v>38</v>
      </c>
      <c r="O1018" s="7">
        <f>AVERAGE(N1018,E1018)</f>
        <v>1440</v>
      </c>
      <c r="P1018" t="b">
        <v>0</v>
      </c>
      <c r="R1018" s="56">
        <f>E1018/D1018</f>
        <v>2.8420000000000001E-2</v>
      </c>
      <c r="S1018" t="s">
        <v>8303</v>
      </c>
      <c r="T1018" s="6" t="str">
        <f>LEFT(S:S,FIND("/",S:S)-1)</f>
        <v>theater</v>
      </c>
      <c r="U1018" s="6" t="str">
        <f>RIGHT(S:S,FIND("/",S:S) - 2)</f>
        <v>spaces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44">
        <v>250000</v>
      </c>
      <c r="E1019" s="4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42">
        <f>(((I1019/60)/60)/24)+DATE(1970,1,1)</f>
        <v>42329.716840277775</v>
      </c>
      <c r="K1019">
        <v>1444666335</v>
      </c>
      <c r="L1019" s="42">
        <f>(((K1019/60)/60)/24)+DATE(1970,1,1)</f>
        <v>42289.675173611111</v>
      </c>
      <c r="M1019" t="b">
        <v>0</v>
      </c>
      <c r="N1019">
        <v>355</v>
      </c>
      <c r="O1019" s="7">
        <f>AVERAGE(N1019,E1019)</f>
        <v>28776</v>
      </c>
      <c r="P1019" t="b">
        <v>0</v>
      </c>
      <c r="R1019" s="56">
        <f>E1019/D1019</f>
        <v>0.22878799999999999</v>
      </c>
      <c r="S1019" t="s">
        <v>8301</v>
      </c>
      <c r="T1019" s="6" t="str">
        <f>LEFT(S:S,FIND("/",S:S)-1)</f>
        <v>technology</v>
      </c>
      <c r="U1019" s="6" t="str">
        <f>RIGHT(S:S,FIND("/",S:S) - 2)</f>
        <v>ploration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44">
        <v>20000</v>
      </c>
      <c r="E1020" s="4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42">
        <f>(((I1020/60)/60)/24)+DATE(1970,1,1)</f>
        <v>42565.492280092592</v>
      </c>
      <c r="K1020">
        <v>1465904933</v>
      </c>
      <c r="L1020" s="42">
        <f>(((K1020/60)/60)/24)+DATE(1970,1,1)</f>
        <v>42535.492280092592</v>
      </c>
      <c r="M1020" t="b">
        <v>0</v>
      </c>
      <c r="N1020">
        <v>7</v>
      </c>
      <c r="O1020" s="7">
        <f>AVERAGE(N1020,E1020)</f>
        <v>314</v>
      </c>
      <c r="P1020" t="b">
        <v>0</v>
      </c>
      <c r="R1020" s="56">
        <f>E1020/D1020</f>
        <v>3.1050000000000001E-2</v>
      </c>
      <c r="S1020" t="s">
        <v>8279</v>
      </c>
      <c r="T1020" s="6" t="str">
        <f>LEFT(S:S,FIND("/",S:S)-1)</f>
        <v>music</v>
      </c>
      <c r="U1020" s="6" t="str">
        <f>RIGHT(S:S,FIND("/",S:S) - 2)</f>
        <v>rock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44">
        <v>45000</v>
      </c>
      <c r="E1021" s="4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42">
        <f>(((I1021/60)/60)/24)+DATE(1970,1,1)</f>
        <v>42039.973946759259</v>
      </c>
      <c r="K1021">
        <v>1420500149</v>
      </c>
      <c r="L1021" s="42">
        <f>(((K1021/60)/60)/24)+DATE(1970,1,1)</f>
        <v>42009.973946759259</v>
      </c>
      <c r="M1021" t="b">
        <v>0</v>
      </c>
      <c r="N1021">
        <v>400</v>
      </c>
      <c r="O1021" s="7">
        <f>AVERAGE(N1021,E1021)</f>
        <v>10850</v>
      </c>
      <c r="P1021" t="b">
        <v>0</v>
      </c>
      <c r="R1021" s="56">
        <f>E1021/D1021</f>
        <v>0.47333333333333333</v>
      </c>
      <c r="S1021" t="s">
        <v>8272</v>
      </c>
      <c r="T1021" s="6" t="str">
        <f>LEFT(S:S,FIND("/",S:S)-1)</f>
        <v>technology</v>
      </c>
      <c r="U1021" s="6" t="str">
        <f>RIGHT(S:S,FIND("/",S:S) - 2)</f>
        <v>ology/web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44">
        <v>1550</v>
      </c>
      <c r="E1022" s="4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42">
        <f>(((I1022/60)/60)/24)+DATE(1970,1,1)</f>
        <v>42157.032638888893</v>
      </c>
      <c r="K1022">
        <v>1430617209</v>
      </c>
      <c r="L1022" s="42">
        <f>(((K1022/60)/60)/24)+DATE(1970,1,1)</f>
        <v>42127.069548611107</v>
      </c>
      <c r="M1022" t="b">
        <v>0</v>
      </c>
      <c r="N1022">
        <v>30</v>
      </c>
      <c r="O1022" s="7">
        <f>AVERAGE(N1022,E1022)</f>
        <v>1608</v>
      </c>
      <c r="P1022" t="b">
        <v>1</v>
      </c>
      <c r="R1022" s="56">
        <f>E1022/D1022</f>
        <v>2.0554838709677421</v>
      </c>
      <c r="S1022" t="s">
        <v>8297</v>
      </c>
      <c r="T1022" s="6" t="str">
        <f>LEFT(S:S,FIND("/",S:S)-1)</f>
        <v>games</v>
      </c>
      <c r="U1022" s="6" t="str">
        <f>RIGHT(S:S,FIND("/",S:S) - 2)</f>
        <v>ames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44">
        <v>3000</v>
      </c>
      <c r="E1023" s="4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42">
        <f>(((I1023/60)/60)/24)+DATE(1970,1,1)</f>
        <v>42294.166666666672</v>
      </c>
      <c r="K1023">
        <v>1443074571</v>
      </c>
      <c r="L1023" s="42">
        <f>(((K1023/60)/60)/24)+DATE(1970,1,1)</f>
        <v>42271.251979166671</v>
      </c>
      <c r="M1023" t="b">
        <v>1</v>
      </c>
      <c r="N1023">
        <v>478</v>
      </c>
      <c r="O1023" s="7">
        <f>AVERAGE(N1023,E1023)</f>
        <v>5516.0550000000003</v>
      </c>
      <c r="P1023" t="b">
        <v>1</v>
      </c>
      <c r="R1023" s="56">
        <f>E1023/D1023</f>
        <v>3.5180366666666667</v>
      </c>
      <c r="S1023" t="s">
        <v>8285</v>
      </c>
      <c r="T1023" s="6" t="str">
        <f>LEFT(S:S,FIND("/",S:S)-1)</f>
        <v>photography</v>
      </c>
      <c r="U1023" s="6" t="str">
        <f>RIGHT(S:S,FIND("/",S:S) - 2)</f>
        <v>photobooks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44">
        <v>2000</v>
      </c>
      <c r="E1024" s="4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42">
        <f>(((I1024/60)/60)/24)+DATE(1970,1,1)</f>
        <v>42141.646724537044</v>
      </c>
      <c r="K1024">
        <v>1429284677</v>
      </c>
      <c r="L1024" s="42">
        <f>(((K1024/60)/60)/24)+DATE(1970,1,1)</f>
        <v>42111.646724537044</v>
      </c>
      <c r="M1024" t="b">
        <v>1</v>
      </c>
      <c r="N1024">
        <v>74</v>
      </c>
      <c r="O1024" s="7">
        <f>AVERAGE(N1024,E1024)</f>
        <v>1186</v>
      </c>
      <c r="P1024" t="b">
        <v>1</v>
      </c>
      <c r="R1024" s="56">
        <f>E1024/D1024</f>
        <v>1.149</v>
      </c>
      <c r="S1024" t="s">
        <v>8265</v>
      </c>
      <c r="T1024" s="6" t="str">
        <f>LEFT(S:S,FIND("/",S:S)-1)</f>
        <v>film &amp; video</v>
      </c>
      <c r="U1024" s="6" t="str">
        <f>RIGHT(S:S,FIND("/",S:S) - 2)</f>
        <v>/television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44">
        <v>2000</v>
      </c>
      <c r="E1025" s="4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42">
        <f>(((I1025/60)/60)/24)+DATE(1970,1,1)</f>
        <v>42175.919687500005</v>
      </c>
      <c r="K1025">
        <v>1432245861</v>
      </c>
      <c r="L1025" s="42">
        <f>(((K1025/60)/60)/24)+DATE(1970,1,1)</f>
        <v>42145.919687500005</v>
      </c>
      <c r="M1025" t="b">
        <v>0</v>
      </c>
      <c r="N1025">
        <v>131</v>
      </c>
      <c r="O1025" s="7">
        <f>AVERAGE(N1025,E1025)</f>
        <v>2437</v>
      </c>
      <c r="P1025" t="b">
        <v>1</v>
      </c>
      <c r="R1025" s="56">
        <f>E1025/D1025</f>
        <v>2.3715000000000002</v>
      </c>
      <c r="S1025" t="s">
        <v>8271</v>
      </c>
      <c r="T1025" s="6" t="str">
        <f>LEFT(S:S,FIND("/",S:S)-1)</f>
        <v>theater</v>
      </c>
      <c r="U1025" s="6" t="str">
        <f>RIGHT(S:S,FIND("/",S:S) - 2)</f>
        <v>/plays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44">
        <v>20000</v>
      </c>
      <c r="E1026" s="4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42">
        <f>(((I1026/60)/60)/24)+DATE(1970,1,1)</f>
        <v>42400.580590277779</v>
      </c>
      <c r="K1026">
        <v>1451656563</v>
      </c>
      <c r="L1026" s="42">
        <f>(((K1026/60)/60)/24)+DATE(1970,1,1)</f>
        <v>42370.580590277779</v>
      </c>
      <c r="M1026" t="b">
        <v>1</v>
      </c>
      <c r="N1026">
        <v>61</v>
      </c>
      <c r="O1026" s="7">
        <f>AVERAGE(N1026,E1026)</f>
        <v>11894.275</v>
      </c>
      <c r="P1026" t="b">
        <v>1</v>
      </c>
      <c r="R1026" s="56">
        <f>E1026/D1026</f>
        <v>1.1863774999999999</v>
      </c>
      <c r="S1026" t="s">
        <v>8286</v>
      </c>
      <c r="T1026" s="6" t="str">
        <f>LEFT(S:S,FIND("/",S:S)-1)</f>
        <v>music</v>
      </c>
      <c r="U1026" s="6" t="str">
        <f>RIGHT(S:S,FIND("/",S:S) - 2)</f>
        <v>usic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44">
        <v>70000</v>
      </c>
      <c r="E1027" s="4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42">
        <f>(((I1027/60)/60)/24)+DATE(1970,1,1)</f>
        <v>42079.792094907403</v>
      </c>
      <c r="K1027">
        <v>1423944037</v>
      </c>
      <c r="L1027" s="42">
        <f>(((K1027/60)/60)/24)+DATE(1970,1,1)</f>
        <v>42049.833761574075</v>
      </c>
      <c r="M1027" t="b">
        <v>1</v>
      </c>
      <c r="N1027">
        <v>1071</v>
      </c>
      <c r="O1027" s="7">
        <f>AVERAGE(N1027,E1027)</f>
        <v>39010.410000000003</v>
      </c>
      <c r="P1027" t="b">
        <v>1</v>
      </c>
      <c r="R1027" s="56">
        <f>E1027/D1027</f>
        <v>1.099283142857143</v>
      </c>
      <c r="S1027" t="s">
        <v>8270</v>
      </c>
      <c r="T1027" s="6" t="str">
        <f>LEFT(S:S,FIND("/",S:S)-1)</f>
        <v>film &amp; video</v>
      </c>
      <c r="U1027" s="6" t="str">
        <f>RIGHT(S:S,FIND("/",S:S) - 2)</f>
        <v>o/animation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44">
        <v>7000</v>
      </c>
      <c r="E1028" s="4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42">
        <f>(((I1028/60)/60)/24)+DATE(1970,1,1)</f>
        <v>42460.365925925929</v>
      </c>
      <c r="K1028">
        <v>1456480016</v>
      </c>
      <c r="L1028" s="42">
        <f>(((K1028/60)/60)/24)+DATE(1970,1,1)</f>
        <v>42426.407592592594</v>
      </c>
      <c r="M1028" t="b">
        <v>1</v>
      </c>
      <c r="N1028">
        <v>122</v>
      </c>
      <c r="O1028" s="7">
        <f>AVERAGE(N1028,E1028)</f>
        <v>3561.29</v>
      </c>
      <c r="P1028" t="b">
        <v>1</v>
      </c>
      <c r="R1028" s="56">
        <f>E1028/D1028</f>
        <v>1.0000828571428571</v>
      </c>
      <c r="S1028" t="s">
        <v>8268</v>
      </c>
      <c r="T1028" s="6" t="str">
        <f>LEFT(S:S,FIND("/",S:S)-1)</f>
        <v>film &amp; video</v>
      </c>
      <c r="U1028" s="6" t="str">
        <f>RIGHT(S:S,FIND("/",S:S) - 2)</f>
        <v>video/drama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44">
        <v>7501</v>
      </c>
      <c r="E1029" s="4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42">
        <f>(((I1029/60)/60)/24)+DATE(1970,1,1)</f>
        <v>41935.034108796295</v>
      </c>
      <c r="K1029">
        <v>1411433347</v>
      </c>
      <c r="L1029" s="42">
        <f>(((K1029/60)/60)/24)+DATE(1970,1,1)</f>
        <v>41905.034108796295</v>
      </c>
      <c r="M1029" t="b">
        <v>1</v>
      </c>
      <c r="N1029">
        <v>111</v>
      </c>
      <c r="O1029" s="7">
        <f>AVERAGE(N1029,E1029)</f>
        <v>3922</v>
      </c>
      <c r="P1029" t="b">
        <v>1</v>
      </c>
      <c r="R1029" s="56">
        <f>E1029/D1029</f>
        <v>1.0309292094387414</v>
      </c>
      <c r="S1029" t="s">
        <v>8287</v>
      </c>
      <c r="T1029" s="6" t="str">
        <f>LEFT(S:S,FIND("/",S:S)-1)</f>
        <v>publishing</v>
      </c>
      <c r="U1029" s="6" t="str">
        <f>RIGHT(S:S,FIND("/",S:S) - 2)</f>
        <v>nslations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44">
        <v>10000</v>
      </c>
      <c r="E1030" s="4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42">
        <f>(((I1030/60)/60)/24)+DATE(1970,1,1)</f>
        <v>42800.833333333328</v>
      </c>
      <c r="K1030">
        <v>1484924605</v>
      </c>
      <c r="L1030" s="42">
        <f>(((K1030/60)/60)/24)+DATE(1970,1,1)</f>
        <v>42755.627372685187</v>
      </c>
      <c r="M1030" t="b">
        <v>1</v>
      </c>
      <c r="N1030">
        <v>255</v>
      </c>
      <c r="O1030" s="7">
        <f>AVERAGE(N1030,E1030)</f>
        <v>5991</v>
      </c>
      <c r="P1030" t="b">
        <v>1</v>
      </c>
      <c r="R1030" s="56">
        <f>E1030/D1030</f>
        <v>1.1727000000000001</v>
      </c>
      <c r="S1030" t="s">
        <v>8271</v>
      </c>
      <c r="T1030" s="6" t="str">
        <f>LEFT(S:S,FIND("/",S:S)-1)</f>
        <v>theater</v>
      </c>
      <c r="U1030" s="6" t="str">
        <f>RIGHT(S:S,FIND("/",S:S) - 2)</f>
        <v>/plays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44">
        <v>10000</v>
      </c>
      <c r="E1031" s="4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42">
        <f>(((I1031/60)/60)/24)+DATE(1970,1,1)</f>
        <v>42098.915972222225</v>
      </c>
      <c r="K1031">
        <v>1423501507</v>
      </c>
      <c r="L1031" s="42">
        <f>(((K1031/60)/60)/24)+DATE(1970,1,1)</f>
        <v>42044.711886574078</v>
      </c>
      <c r="M1031" t="b">
        <v>0</v>
      </c>
      <c r="N1031">
        <v>141</v>
      </c>
      <c r="O1031" s="7">
        <f>AVERAGE(N1031,E1031)</f>
        <v>5658.5</v>
      </c>
      <c r="P1031" t="b">
        <v>1</v>
      </c>
      <c r="R1031" s="56">
        <f>E1031/D1031</f>
        <v>1.1175999999999999</v>
      </c>
      <c r="S1031" t="s">
        <v>8271</v>
      </c>
      <c r="T1031" s="6" t="str">
        <f>LEFT(S:S,FIND("/",S:S)-1)</f>
        <v>theater</v>
      </c>
      <c r="U1031" s="6" t="str">
        <f>RIGHT(S:S,FIND("/",S:S) - 2)</f>
        <v>/plays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44">
        <v>2000</v>
      </c>
      <c r="E1032" s="4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42">
        <f>(((I1032/60)/60)/24)+DATE(1970,1,1)</f>
        <v>42625.483206018514</v>
      </c>
      <c r="K1032">
        <v>1472470549</v>
      </c>
      <c r="L1032" s="42">
        <f>(((K1032/60)/60)/24)+DATE(1970,1,1)</f>
        <v>42611.483206018514</v>
      </c>
      <c r="M1032" t="b">
        <v>0</v>
      </c>
      <c r="N1032">
        <v>159</v>
      </c>
      <c r="O1032" s="7">
        <f>AVERAGE(N1032,E1032)</f>
        <v>3500.5</v>
      </c>
      <c r="P1032" t="b">
        <v>1</v>
      </c>
      <c r="R1032" s="56">
        <f>E1032/D1032</f>
        <v>3.4209999999999998</v>
      </c>
      <c r="S1032" t="s">
        <v>8271</v>
      </c>
      <c r="T1032" s="6" t="str">
        <f>LEFT(S:S,FIND("/",S:S)-1)</f>
        <v>theater</v>
      </c>
      <c r="U1032" s="6" t="str">
        <f>RIGHT(S:S,FIND("/",S:S) - 2)</f>
        <v>/plays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44">
        <v>10000</v>
      </c>
      <c r="E1033" s="4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42">
        <f>(((I1033/60)/60)/24)+DATE(1970,1,1)</f>
        <v>42354.764004629629</v>
      </c>
      <c r="K1033">
        <v>1447698010</v>
      </c>
      <c r="L1033" s="42">
        <f>(((K1033/60)/60)/24)+DATE(1970,1,1)</f>
        <v>42324.764004629629</v>
      </c>
      <c r="M1033" t="b">
        <v>0</v>
      </c>
      <c r="N1033">
        <v>99</v>
      </c>
      <c r="O1033" s="7">
        <f>AVERAGE(N1033,E1033)</f>
        <v>5419.5</v>
      </c>
      <c r="P1033" t="b">
        <v>1</v>
      </c>
      <c r="R1033" s="56">
        <f>E1033/D1033</f>
        <v>1.0740000000000001</v>
      </c>
      <c r="S1033" t="s">
        <v>8296</v>
      </c>
      <c r="T1033" s="6" t="str">
        <f>LEFT(S:S,FIND("/",S:S)-1)</f>
        <v>photography</v>
      </c>
      <c r="U1033" s="6" t="str">
        <f>RIGHT(S:S,FIND("/",S:S) - 2)</f>
        <v>phy/people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44">
        <v>5400</v>
      </c>
      <c r="E1034" s="4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42">
        <f>(((I1034/60)/60)/24)+DATE(1970,1,1)</f>
        <v>42544.666956018518</v>
      </c>
      <c r="K1034">
        <v>1464105625</v>
      </c>
      <c r="L1034" s="42">
        <f>(((K1034/60)/60)/24)+DATE(1970,1,1)</f>
        <v>42514.666956018518</v>
      </c>
      <c r="M1034" t="b">
        <v>0</v>
      </c>
      <c r="N1034">
        <v>96</v>
      </c>
      <c r="O1034" s="7">
        <f>AVERAGE(N1034,E1034)</f>
        <v>2977.42</v>
      </c>
      <c r="P1034" t="b">
        <v>1</v>
      </c>
      <c r="R1034" s="56">
        <f>E1034/D1034</f>
        <v>1.0849703703703704</v>
      </c>
      <c r="S1034" t="s">
        <v>8293</v>
      </c>
      <c r="T1034" s="6" t="str">
        <f>LEFT(S:S,FIND("/",S:S)-1)</f>
        <v>music</v>
      </c>
      <c r="U1034" s="6" t="str">
        <f>RIGHT(S:S,FIND("/",S:S) - 2)</f>
        <v>aith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44">
        <v>1328</v>
      </c>
      <c r="E1035" s="4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42">
        <f>(((I1035/60)/60)/24)+DATE(1970,1,1)</f>
        <v>42716.732407407413</v>
      </c>
      <c r="K1035">
        <v>1479144880</v>
      </c>
      <c r="L1035" s="42">
        <f>(((K1035/60)/60)/24)+DATE(1970,1,1)</f>
        <v>42688.732407407413</v>
      </c>
      <c r="M1035" t="b">
        <v>0</v>
      </c>
      <c r="N1035">
        <v>27</v>
      </c>
      <c r="O1035" s="7">
        <f>AVERAGE(N1035,E1035)</f>
        <v>696.5</v>
      </c>
      <c r="P1035" t="b">
        <v>1</v>
      </c>
      <c r="R1035" s="56">
        <f>E1035/D1035</f>
        <v>1.0286144578313252</v>
      </c>
      <c r="S1035" t="s">
        <v>8276</v>
      </c>
      <c r="T1035" s="6" t="str">
        <f>LEFT(S:S,FIND("/",S:S)-1)</f>
        <v>music</v>
      </c>
      <c r="U1035" s="6" t="str">
        <f>RIGHT(S:S,FIND("/",S:S) - 2)</f>
        <v>rock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44">
        <v>5000</v>
      </c>
      <c r="E1036" s="4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42">
        <f>(((I1036/60)/60)/24)+DATE(1970,1,1)</f>
        <v>42587.165972222225</v>
      </c>
      <c r="K1036">
        <v>1467604804</v>
      </c>
      <c r="L1036" s="42">
        <f>(((K1036/60)/60)/24)+DATE(1970,1,1)</f>
        <v>42555.166712962964</v>
      </c>
      <c r="M1036" t="b">
        <v>0</v>
      </c>
      <c r="N1036">
        <v>166</v>
      </c>
      <c r="O1036" s="7">
        <f>AVERAGE(N1036,E1036)</f>
        <v>3333.0450000000001</v>
      </c>
      <c r="P1036" t="b">
        <v>1</v>
      </c>
      <c r="R1036" s="56">
        <f>E1036/D1036</f>
        <v>1.3000180000000001</v>
      </c>
      <c r="S1036" t="s">
        <v>8273</v>
      </c>
      <c r="T1036" s="6" t="str">
        <f>LEFT(S:S,FIND("/",S:S)-1)</f>
        <v>technology</v>
      </c>
      <c r="U1036" s="6" t="str">
        <f>RIGHT(S:S,FIND("/",S:S) - 2)</f>
        <v>wearables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44">
        <v>4600</v>
      </c>
      <c r="E1037" s="4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42">
        <f>(((I1037/60)/60)/24)+DATE(1970,1,1)</f>
        <v>42046.641435185185</v>
      </c>
      <c r="K1037">
        <v>1421076220</v>
      </c>
      <c r="L1037" s="42">
        <f>(((K1037/60)/60)/24)+DATE(1970,1,1)</f>
        <v>42016.641435185185</v>
      </c>
      <c r="M1037" t="b">
        <v>0</v>
      </c>
      <c r="N1037">
        <v>76</v>
      </c>
      <c r="O1037" s="7">
        <f>AVERAGE(N1037,E1037)</f>
        <v>2514</v>
      </c>
      <c r="P1037" t="b">
        <v>1</v>
      </c>
      <c r="R1037" s="56">
        <f>E1037/D1037</f>
        <v>1.0765217391304347</v>
      </c>
      <c r="S1037" t="s">
        <v>8271</v>
      </c>
      <c r="T1037" s="6" t="str">
        <f>LEFT(S:S,FIND("/",S:S)-1)</f>
        <v>theater</v>
      </c>
      <c r="U1037" s="6" t="str">
        <f>RIGHT(S:S,FIND("/",S:S) - 2)</f>
        <v>/plays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44">
        <v>4500</v>
      </c>
      <c r="E1038" s="4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42">
        <f>(((I1038/60)/60)/24)+DATE(1970,1,1)</f>
        <v>41281.333333333336</v>
      </c>
      <c r="K1038">
        <v>1354790790</v>
      </c>
      <c r="L1038" s="42">
        <f>(((K1038/60)/60)/24)+DATE(1970,1,1)</f>
        <v>41249.448958333334</v>
      </c>
      <c r="M1038" t="b">
        <v>0</v>
      </c>
      <c r="N1038">
        <v>211</v>
      </c>
      <c r="O1038" s="7">
        <f>AVERAGE(N1038,E1038)</f>
        <v>2633.61</v>
      </c>
      <c r="P1038" t="b">
        <v>1</v>
      </c>
      <c r="R1038" s="56">
        <f>E1038/D1038</f>
        <v>1.1236044444444444</v>
      </c>
      <c r="S1038" t="s">
        <v>8271</v>
      </c>
      <c r="T1038" s="6" t="str">
        <f>LEFT(S:S,FIND("/",S:S)-1)</f>
        <v>theater</v>
      </c>
      <c r="U1038" s="6" t="str">
        <f>RIGHT(S:S,FIND("/",S:S) - 2)</f>
        <v>/plays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44">
        <v>1000</v>
      </c>
      <c r="E1039" s="4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42">
        <f>(((I1039/60)/60)/24)+DATE(1970,1,1)</f>
        <v>42142.208333333328</v>
      </c>
      <c r="K1039">
        <v>1429991062</v>
      </c>
      <c r="L1039" s="42">
        <f>(((K1039/60)/60)/24)+DATE(1970,1,1)</f>
        <v>42119.822476851856</v>
      </c>
      <c r="M1039" t="b">
        <v>0</v>
      </c>
      <c r="N1039">
        <v>21</v>
      </c>
      <c r="O1039" s="7">
        <f>AVERAGE(N1039,E1039)</f>
        <v>521</v>
      </c>
      <c r="P1039" t="b">
        <v>1</v>
      </c>
      <c r="R1039" s="56">
        <f>E1039/D1039</f>
        <v>1.0209999999999999</v>
      </c>
      <c r="S1039" t="s">
        <v>8278</v>
      </c>
      <c r="T1039" s="6" t="str">
        <f>LEFT(S:S,FIND("/",S:S)-1)</f>
        <v>music</v>
      </c>
      <c r="U1039" s="6" t="str">
        <f>RIGHT(S:S,FIND("/",S:S) - 2)</f>
        <v>jazz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44">
        <v>1500</v>
      </c>
      <c r="E1040" s="4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42">
        <f>(((I1040/60)/60)/24)+DATE(1970,1,1)</f>
        <v>42448.190081018518</v>
      </c>
      <c r="K1040">
        <v>1455773623</v>
      </c>
      <c r="L1040" s="42">
        <f>(((K1040/60)/60)/24)+DATE(1970,1,1)</f>
        <v>42418.231747685189</v>
      </c>
      <c r="M1040" t="b">
        <v>0</v>
      </c>
      <c r="N1040">
        <v>61</v>
      </c>
      <c r="O1040" s="7">
        <f>AVERAGE(N1040,E1040)</f>
        <v>1120.5</v>
      </c>
      <c r="P1040" t="b">
        <v>1</v>
      </c>
      <c r="R1040" s="56">
        <f>E1040/D1040</f>
        <v>1.4533333333333334</v>
      </c>
      <c r="S1040" t="s">
        <v>8282</v>
      </c>
      <c r="T1040" s="6" t="str">
        <f>LEFT(S:S,FIND("/",S:S)-1)</f>
        <v>games</v>
      </c>
      <c r="U1040" s="6" t="str">
        <f>RIGHT(S:S,FIND("/",S:S) - 2)</f>
        <v>ames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44">
        <v>500</v>
      </c>
      <c r="E1041" s="4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42">
        <f>(((I1041/60)/60)/24)+DATE(1970,1,1)</f>
        <v>42717.332638888889</v>
      </c>
      <c r="K1041">
        <v>1479436646</v>
      </c>
      <c r="L1041" s="42">
        <f>(((K1041/60)/60)/24)+DATE(1970,1,1)</f>
        <v>42692.109328703707</v>
      </c>
      <c r="M1041" t="b">
        <v>0</v>
      </c>
      <c r="N1041">
        <v>30</v>
      </c>
      <c r="O1041" s="7">
        <f>AVERAGE(N1041,E1041)</f>
        <v>335.5</v>
      </c>
      <c r="P1041" t="b">
        <v>1</v>
      </c>
      <c r="R1041" s="56">
        <f>E1041/D1041</f>
        <v>1.282</v>
      </c>
      <c r="S1041" t="s">
        <v>8271</v>
      </c>
      <c r="T1041" s="6" t="str">
        <f>LEFT(S:S,FIND("/",S:S)-1)</f>
        <v>theater</v>
      </c>
      <c r="U1041" s="6" t="str">
        <f>RIGHT(S:S,FIND("/",S:S) - 2)</f>
        <v>/plays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44">
        <v>85000</v>
      </c>
      <c r="E1042" s="4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42">
        <f>(((I1042/60)/60)/24)+DATE(1970,1,1)</f>
        <v>42609.708437499998</v>
      </c>
      <c r="K1042">
        <v>1469725209</v>
      </c>
      <c r="L1042" s="42">
        <f>(((K1042/60)/60)/24)+DATE(1970,1,1)</f>
        <v>42579.708437499998</v>
      </c>
      <c r="M1042" t="b">
        <v>0</v>
      </c>
      <c r="N1042">
        <v>1</v>
      </c>
      <c r="O1042" s="7">
        <f>AVERAGE(N1042,E1042)</f>
        <v>125.5</v>
      </c>
      <c r="P1042" t="b">
        <v>0</v>
      </c>
      <c r="R1042" s="56">
        <f>E1042/D1042</f>
        <v>2.9411764705882353E-3</v>
      </c>
      <c r="S1042" t="s">
        <v>8272</v>
      </c>
      <c r="T1042" s="6" t="str">
        <f>LEFT(S:S,FIND("/",S:S)-1)</f>
        <v>technology</v>
      </c>
      <c r="U1042" s="6" t="str">
        <f>RIGHT(S:S,FIND("/",S:S) - 2)</f>
        <v>ology/web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44">
        <v>50</v>
      </c>
      <c r="E1043" s="44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42">
        <f>(((I1043/60)/60)/24)+DATE(1970,1,1)</f>
        <v>41851.060092592597</v>
      </c>
      <c r="K1043">
        <v>1405041992</v>
      </c>
      <c r="L1043" s="42">
        <f>(((K1043/60)/60)/24)+DATE(1970,1,1)</f>
        <v>41831.060092592597</v>
      </c>
      <c r="M1043" t="b">
        <v>0</v>
      </c>
      <c r="N1043">
        <v>0</v>
      </c>
      <c r="O1043" s="7">
        <f>AVERAGE(N1043,E1043)</f>
        <v>0</v>
      </c>
      <c r="P1043" t="b">
        <v>0</v>
      </c>
      <c r="R1043" s="56">
        <f>E1043/D1043</f>
        <v>0</v>
      </c>
      <c r="S1043" t="s">
        <v>8269</v>
      </c>
      <c r="T1043" s="6" t="str">
        <f>LEFT(S:S,FIND("/",S:S)-1)</f>
        <v>film &amp; video</v>
      </c>
      <c r="U1043" s="6" t="str">
        <f>RIGHT(S:S,FIND("/",S:S) - 2)</f>
        <v>documentary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44">
        <v>650</v>
      </c>
      <c r="E1044" s="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42">
        <f>(((I1044/60)/60)/24)+DATE(1970,1,1)</f>
        <v>41894.416666666664</v>
      </c>
      <c r="K1044">
        <v>1406824948</v>
      </c>
      <c r="L1044" s="42">
        <f>(((K1044/60)/60)/24)+DATE(1970,1,1)</f>
        <v>41851.696157407408</v>
      </c>
      <c r="M1044" t="b">
        <v>0</v>
      </c>
      <c r="N1044">
        <v>1</v>
      </c>
      <c r="O1044" s="7">
        <f>AVERAGE(N1044,E1044)</f>
        <v>5.5</v>
      </c>
      <c r="P1044" t="b">
        <v>0</v>
      </c>
      <c r="R1044" s="56">
        <f>E1044/D1044</f>
        <v>1.5384615384615385E-2</v>
      </c>
      <c r="S1044" t="s">
        <v>8271</v>
      </c>
      <c r="T1044" s="6" t="str">
        <f>LEFT(S:S,FIND("/",S:S)-1)</f>
        <v>theater</v>
      </c>
      <c r="U1044" s="6" t="str">
        <f>RIGHT(S:S,FIND("/",S:S) - 2)</f>
        <v>/plays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44">
        <v>100000</v>
      </c>
      <c r="E1045" s="4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42">
        <f>(((I1045/60)/60)/24)+DATE(1970,1,1)</f>
        <v>42144.252951388888</v>
      </c>
      <c r="K1045">
        <v>1429509855</v>
      </c>
      <c r="L1045" s="42">
        <f>(((K1045/60)/60)/24)+DATE(1970,1,1)</f>
        <v>42114.252951388888</v>
      </c>
      <c r="M1045" t="b">
        <v>0</v>
      </c>
      <c r="N1045">
        <v>292</v>
      </c>
      <c r="O1045" s="7">
        <f>AVERAGE(N1045,E1045)</f>
        <v>4414.5</v>
      </c>
      <c r="P1045" t="b">
        <v>0</v>
      </c>
      <c r="R1045" s="56">
        <f>E1045/D1045</f>
        <v>8.5370000000000001E-2</v>
      </c>
      <c r="S1045" t="s">
        <v>8303</v>
      </c>
      <c r="T1045" s="6" t="str">
        <f>LEFT(S:S,FIND("/",S:S)-1)</f>
        <v>theater</v>
      </c>
      <c r="U1045" s="6" t="str">
        <f>RIGHT(S:S,FIND("/",S:S) - 2)</f>
        <v>spaces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44">
        <v>7000</v>
      </c>
      <c r="E1046" s="44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42">
        <f>(((I1046/60)/60)/24)+DATE(1970,1,1)</f>
        <v>42068.852083333331</v>
      </c>
      <c r="K1046">
        <v>1420668801</v>
      </c>
      <c r="L1046" s="42">
        <f>(((K1046/60)/60)/24)+DATE(1970,1,1)</f>
        <v>42011.925937499997</v>
      </c>
      <c r="M1046" t="b">
        <v>0</v>
      </c>
      <c r="N1046">
        <v>2</v>
      </c>
      <c r="O1046" s="7">
        <f>AVERAGE(N1046,E1046)</f>
        <v>4</v>
      </c>
      <c r="P1046" t="b">
        <v>0</v>
      </c>
      <c r="R1046" s="56">
        <f>E1046/D1046</f>
        <v>8.571428571428571E-4</v>
      </c>
      <c r="S1046" t="s">
        <v>8305</v>
      </c>
      <c r="T1046" s="6" t="str">
        <f>LEFT(S:S,FIND("/",S:S)-1)</f>
        <v>theater</v>
      </c>
      <c r="U1046" s="6" t="str">
        <f>RIGHT(S:S,FIND("/",S:S) - 2)</f>
        <v>usical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44">
        <v>10000</v>
      </c>
      <c r="E1047" s="4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42">
        <f>(((I1047/60)/60)/24)+DATE(1970,1,1)</f>
        <v>41874.874421296299</v>
      </c>
      <c r="K1047">
        <v>1406235550</v>
      </c>
      <c r="L1047" s="42">
        <f>(((K1047/60)/60)/24)+DATE(1970,1,1)</f>
        <v>41844.874421296299</v>
      </c>
      <c r="M1047" t="b">
        <v>0</v>
      </c>
      <c r="N1047">
        <v>8</v>
      </c>
      <c r="O1047" s="7">
        <f>AVERAGE(N1047,E1047)</f>
        <v>137</v>
      </c>
      <c r="P1047" t="b">
        <v>0</v>
      </c>
      <c r="R1047" s="56">
        <f>E1047/D1047</f>
        <v>2.6599999999999999E-2</v>
      </c>
      <c r="S1047" t="s">
        <v>8271</v>
      </c>
      <c r="T1047" s="6" t="str">
        <f>LEFT(S:S,FIND("/",S:S)-1)</f>
        <v>theater</v>
      </c>
      <c r="U1047" s="6" t="str">
        <f>RIGHT(S:S,FIND("/",S:S) - 2)</f>
        <v>/plays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44">
        <v>3000</v>
      </c>
      <c r="E1048" s="44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42">
        <f>(((I1048/60)/60)/24)+DATE(1970,1,1)</f>
        <v>42364.851388888885</v>
      </c>
      <c r="K1048">
        <v>1447273560</v>
      </c>
      <c r="L1048" s="42">
        <f>(((K1048/60)/60)/24)+DATE(1970,1,1)</f>
        <v>42319.851388888885</v>
      </c>
      <c r="M1048" t="b">
        <v>0</v>
      </c>
      <c r="N1048">
        <v>0</v>
      </c>
      <c r="O1048" s="7">
        <f>AVERAGE(N1048,E1048)</f>
        <v>0</v>
      </c>
      <c r="P1048" t="b">
        <v>0</v>
      </c>
      <c r="R1048" s="56">
        <f>E1048/D1048</f>
        <v>0</v>
      </c>
      <c r="S1048" t="s">
        <v>8269</v>
      </c>
      <c r="T1048" s="6" t="str">
        <f>LEFT(S:S,FIND("/",S:S)-1)</f>
        <v>film &amp; video</v>
      </c>
      <c r="U1048" s="6" t="str">
        <f>RIGHT(S:S,FIND("/",S:S) - 2)</f>
        <v>documentary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44">
        <v>2000</v>
      </c>
      <c r="E1049" s="44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42">
        <f>(((I1049/60)/60)/24)+DATE(1970,1,1)</f>
        <v>41948.860127314816</v>
      </c>
      <c r="K1049">
        <v>1412624315</v>
      </c>
      <c r="L1049" s="42">
        <f>(((K1049/60)/60)/24)+DATE(1970,1,1)</f>
        <v>41918.818460648145</v>
      </c>
      <c r="M1049" t="b">
        <v>0</v>
      </c>
      <c r="N1049">
        <v>1</v>
      </c>
      <c r="O1049" s="7">
        <f>AVERAGE(N1049,E1049)</f>
        <v>1</v>
      </c>
      <c r="P1049" t="b">
        <v>0</v>
      </c>
      <c r="R1049" s="56">
        <f>E1049/D1049</f>
        <v>5.0000000000000001E-4</v>
      </c>
      <c r="S1049" t="s">
        <v>8295</v>
      </c>
      <c r="T1049" s="6" t="str">
        <f>LEFT(S:S,FIND("/",S:S)-1)</f>
        <v>technology</v>
      </c>
      <c r="U1049" s="6" t="str">
        <f>RIGHT(S:S,FIND("/",S:S) - 2)</f>
        <v>/hardware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44">
        <v>15000</v>
      </c>
      <c r="E1050" s="4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42">
        <f>(((I1050/60)/60)/24)+DATE(1970,1,1)</f>
        <v>42638.053113425922</v>
      </c>
      <c r="K1050">
        <v>1471310189</v>
      </c>
      <c r="L1050" s="42">
        <f>(((K1050/60)/60)/24)+DATE(1970,1,1)</f>
        <v>42598.053113425922</v>
      </c>
      <c r="M1050" t="b">
        <v>0</v>
      </c>
      <c r="N1050">
        <v>4</v>
      </c>
      <c r="O1050" s="7">
        <f>AVERAGE(N1050,E1050)</f>
        <v>108</v>
      </c>
      <c r="P1050" t="b">
        <v>0</v>
      </c>
      <c r="R1050" s="56">
        <f>E1050/D1050</f>
        <v>1.4133333333333333E-2</v>
      </c>
      <c r="S1050" t="s">
        <v>8276</v>
      </c>
      <c r="T1050" s="6" t="str">
        <f>LEFT(S:S,FIND("/",S:S)-1)</f>
        <v>music</v>
      </c>
      <c r="U1050" s="6" t="str">
        <f>RIGHT(S:S,FIND("/",S:S) - 2)</f>
        <v>rock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44">
        <v>12000</v>
      </c>
      <c r="E1051" s="44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42">
        <f>(((I1051/60)/60)/24)+DATE(1970,1,1)</f>
        <v>42412.431076388893</v>
      </c>
      <c r="K1051">
        <v>1452680445</v>
      </c>
      <c r="L1051" s="42">
        <f>(((K1051/60)/60)/24)+DATE(1970,1,1)</f>
        <v>42382.431076388893</v>
      </c>
      <c r="M1051" t="b">
        <v>0</v>
      </c>
      <c r="N1051">
        <v>0</v>
      </c>
      <c r="O1051" s="7">
        <f>AVERAGE(N1051,E1051)</f>
        <v>0</v>
      </c>
      <c r="P1051" t="b">
        <v>0</v>
      </c>
      <c r="R1051" s="56">
        <f>E1051/D1051</f>
        <v>0</v>
      </c>
      <c r="S1051" t="s">
        <v>8305</v>
      </c>
      <c r="T1051" s="6" t="str">
        <f>LEFT(S:S,FIND("/",S:S)-1)</f>
        <v>theater</v>
      </c>
      <c r="U1051" s="6" t="str">
        <f>RIGHT(S:S,FIND("/",S:S) - 2)</f>
        <v>usical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44">
        <v>2500</v>
      </c>
      <c r="E1052" s="44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42">
        <f>(((I1052/60)/60)/24)+DATE(1970,1,1)</f>
        <v>42261.7971875</v>
      </c>
      <c r="K1052">
        <v>1439665677</v>
      </c>
      <c r="L1052" s="42">
        <f>(((K1052/60)/60)/24)+DATE(1970,1,1)</f>
        <v>42231.7971875</v>
      </c>
      <c r="M1052" t="b">
        <v>0</v>
      </c>
      <c r="N1052">
        <v>0</v>
      </c>
      <c r="O1052" s="7">
        <f>AVERAGE(N1052,E1052)</f>
        <v>0</v>
      </c>
      <c r="P1052" t="b">
        <v>0</v>
      </c>
      <c r="R1052" s="56">
        <f>E1052/D1052</f>
        <v>0</v>
      </c>
      <c r="S1052" t="s">
        <v>8284</v>
      </c>
      <c r="T1052" s="6" t="str">
        <f>LEFT(S:S,FIND("/",S:S)-1)</f>
        <v>food</v>
      </c>
      <c r="U1052" s="6" t="str">
        <f>RIGHT(S:S,FIND("/",S:S) - 2)</f>
        <v>cks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44">
        <v>500</v>
      </c>
      <c r="E1053" s="44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42">
        <f>(((I1053/60)/60)/24)+DATE(1970,1,1)</f>
        <v>41878.014178240745</v>
      </c>
      <c r="K1053">
        <v>1406679625</v>
      </c>
      <c r="L1053" s="42">
        <f>(((K1053/60)/60)/24)+DATE(1970,1,1)</f>
        <v>41850.014178240745</v>
      </c>
      <c r="M1053" t="b">
        <v>0</v>
      </c>
      <c r="N1053">
        <v>0</v>
      </c>
      <c r="O1053" s="7">
        <f>AVERAGE(N1053,E1053)</f>
        <v>0</v>
      </c>
      <c r="P1053" t="b">
        <v>0</v>
      </c>
      <c r="R1053" s="56">
        <f>E1053/D1053</f>
        <v>0</v>
      </c>
      <c r="S1053" t="s">
        <v>8271</v>
      </c>
      <c r="T1053" s="6" t="str">
        <f>LEFT(S:S,FIND("/",S:S)-1)</f>
        <v>theater</v>
      </c>
      <c r="U1053" s="6" t="str">
        <f>RIGHT(S:S,FIND("/",S:S) - 2)</f>
        <v>/plays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44">
        <v>4336</v>
      </c>
      <c r="E1054" s="4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42">
        <f>(((I1054/60)/60)/24)+DATE(1970,1,1)</f>
        <v>42527.839583333334</v>
      </c>
      <c r="K1054">
        <v>1461438495</v>
      </c>
      <c r="L1054" s="42">
        <f>(((K1054/60)/60)/24)+DATE(1970,1,1)</f>
        <v>42483.797395833331</v>
      </c>
      <c r="M1054" t="b">
        <v>0</v>
      </c>
      <c r="N1054">
        <v>0</v>
      </c>
      <c r="O1054" s="7">
        <f>AVERAGE(N1054,E1054)</f>
        <v>0</v>
      </c>
      <c r="P1054" t="b">
        <v>0</v>
      </c>
      <c r="R1054" s="56">
        <f>E1054/D1054</f>
        <v>0</v>
      </c>
      <c r="S1054" t="s">
        <v>8271</v>
      </c>
      <c r="T1054" s="6" t="str">
        <f>LEFT(S:S,FIND("/",S:S)-1)</f>
        <v>theater</v>
      </c>
      <c r="U1054" s="6" t="str">
        <f>RIGHT(S:S,FIND("/",S:S) - 2)</f>
        <v>/plays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44">
        <v>1500</v>
      </c>
      <c r="E1055" s="44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42">
        <f>(((I1055/60)/60)/24)+DATE(1970,1,1)</f>
        <v>42800.172824074078</v>
      </c>
      <c r="K1055">
        <v>1486613332</v>
      </c>
      <c r="L1055" s="42">
        <f>(((K1055/60)/60)/24)+DATE(1970,1,1)</f>
        <v>42775.172824074078</v>
      </c>
      <c r="M1055" t="b">
        <v>0</v>
      </c>
      <c r="N1055">
        <v>1</v>
      </c>
      <c r="O1055" s="7">
        <f>AVERAGE(N1055,E1055)</f>
        <v>8</v>
      </c>
      <c r="P1055" t="b">
        <v>0</v>
      </c>
      <c r="R1055" s="56">
        <f>E1055/D1055</f>
        <v>0.01</v>
      </c>
      <c r="S1055" t="s">
        <v>8271</v>
      </c>
      <c r="T1055" s="6" t="str">
        <f>LEFT(S:S,FIND("/",S:S)-1)</f>
        <v>theater</v>
      </c>
      <c r="U1055" s="6" t="str">
        <f>RIGHT(S:S,FIND("/",S:S) - 2)</f>
        <v>/plays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44">
        <v>2500</v>
      </c>
      <c r="E1056" s="44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42">
        <f>(((I1056/60)/60)/24)+DATE(1970,1,1)</f>
        <v>41861.916666666664</v>
      </c>
      <c r="K1056">
        <v>1405110399</v>
      </c>
      <c r="L1056" s="42">
        <f>(((K1056/60)/60)/24)+DATE(1970,1,1)</f>
        <v>41831.851840277777</v>
      </c>
      <c r="M1056" t="b">
        <v>0</v>
      </c>
      <c r="N1056">
        <v>0</v>
      </c>
      <c r="O1056" s="7">
        <f>AVERAGE(N1056,E1056)</f>
        <v>0</v>
      </c>
      <c r="P1056" t="b">
        <v>0</v>
      </c>
      <c r="R1056" s="56">
        <f>E1056/D1056</f>
        <v>0</v>
      </c>
      <c r="S1056" t="s">
        <v>8271</v>
      </c>
      <c r="T1056" s="6" t="str">
        <f>LEFT(S:S,FIND("/",S:S)-1)</f>
        <v>theater</v>
      </c>
      <c r="U1056" s="6" t="str">
        <f>RIGHT(S:S,FIND("/",S:S) - 2)</f>
        <v>/plays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44">
        <v>3500</v>
      </c>
      <c r="E1057" s="44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42">
        <f>(((I1057/60)/60)/24)+DATE(1970,1,1)</f>
        <v>42436.992418981477</v>
      </c>
      <c r="K1057">
        <v>1454802545</v>
      </c>
      <c r="L1057" s="42">
        <f>(((K1057/60)/60)/24)+DATE(1970,1,1)</f>
        <v>42406.992418981477</v>
      </c>
      <c r="M1057" t="b">
        <v>0</v>
      </c>
      <c r="N1057">
        <v>0</v>
      </c>
      <c r="O1057" s="7">
        <f>AVERAGE(N1057,E1057)</f>
        <v>0</v>
      </c>
      <c r="P1057" t="b">
        <v>0</v>
      </c>
      <c r="R1057" s="56">
        <f>E1057/D1057</f>
        <v>0</v>
      </c>
      <c r="S1057" t="s">
        <v>8271</v>
      </c>
      <c r="T1057" s="6" t="str">
        <f>LEFT(S:S,FIND("/",S:S)-1)</f>
        <v>theater</v>
      </c>
      <c r="U1057" s="6" t="str">
        <f>RIGHT(S:S,FIND("/",S:S) - 2)</f>
        <v>/plays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44">
        <v>10000</v>
      </c>
      <c r="E1058" s="44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42">
        <f>(((I1058/60)/60)/24)+DATE(1970,1,1)</f>
        <v>42118.677974537044</v>
      </c>
      <c r="K1058">
        <v>1424711777</v>
      </c>
      <c r="L1058" s="42">
        <f>(((K1058/60)/60)/24)+DATE(1970,1,1)</f>
        <v>42058.719641203701</v>
      </c>
      <c r="M1058" t="b">
        <v>0</v>
      </c>
      <c r="N1058">
        <v>0</v>
      </c>
      <c r="O1058" s="7">
        <f>AVERAGE(N1058,E1058)</f>
        <v>0</v>
      </c>
      <c r="P1058" t="b">
        <v>0</v>
      </c>
      <c r="R1058" s="56">
        <f>E1058/D1058</f>
        <v>0</v>
      </c>
      <c r="S1058" t="s">
        <v>8279</v>
      </c>
      <c r="T1058" s="6" t="str">
        <f>LEFT(S:S,FIND("/",S:S)-1)</f>
        <v>music</v>
      </c>
      <c r="U1058" s="6" t="str">
        <f>RIGHT(S:S,FIND("/",S:S) - 2)</f>
        <v>rock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44">
        <v>10000</v>
      </c>
      <c r="E1059" s="44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42">
        <f>(((I1059/60)/60)/24)+DATE(1970,1,1)</f>
        <v>42708.912997685184</v>
      </c>
      <c r="K1059">
        <v>1478292883</v>
      </c>
      <c r="L1059" s="42">
        <f>(((K1059/60)/60)/24)+DATE(1970,1,1)</f>
        <v>42678.871331018512</v>
      </c>
      <c r="M1059" t="b">
        <v>0</v>
      </c>
      <c r="N1059">
        <v>0</v>
      </c>
      <c r="O1059" s="7">
        <f>AVERAGE(N1059,E1059)</f>
        <v>0</v>
      </c>
      <c r="P1059" t="b">
        <v>0</v>
      </c>
      <c r="R1059" s="56">
        <f>E1059/D1059</f>
        <v>0</v>
      </c>
      <c r="S1059" t="s">
        <v>8295</v>
      </c>
      <c r="T1059" s="6" t="str">
        <f>LEFT(S:S,FIND("/",S:S)-1)</f>
        <v>technology</v>
      </c>
      <c r="U1059" s="6" t="str">
        <f>RIGHT(S:S,FIND("/",S:S) - 2)</f>
        <v>/hardware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44">
        <v>40000</v>
      </c>
      <c r="E1060" s="44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42">
        <f>(((I1060/60)/60)/24)+DATE(1970,1,1)</f>
        <v>42089</v>
      </c>
      <c r="K1060">
        <v>1423777043</v>
      </c>
      <c r="L1060" s="42">
        <f>(((K1060/60)/60)/24)+DATE(1970,1,1)</f>
        <v>42047.900960648149</v>
      </c>
      <c r="M1060" t="b">
        <v>0</v>
      </c>
      <c r="N1060">
        <v>0</v>
      </c>
      <c r="O1060" s="7">
        <f>AVERAGE(N1060,E1060)</f>
        <v>0</v>
      </c>
      <c r="P1060" t="b">
        <v>0</v>
      </c>
      <c r="R1060" s="56">
        <f>E1060/D1060</f>
        <v>0</v>
      </c>
      <c r="S1060" t="s">
        <v>8276</v>
      </c>
      <c r="T1060" s="6" t="str">
        <f>LEFT(S:S,FIND("/",S:S)-1)</f>
        <v>music</v>
      </c>
      <c r="U1060" s="6" t="str">
        <f>RIGHT(S:S,FIND("/",S:S) - 2)</f>
        <v>rock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44">
        <v>1100</v>
      </c>
      <c r="E1061" s="44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42">
        <f>(((I1061/60)/60)/24)+DATE(1970,1,1)</f>
        <v>42076.748333333337</v>
      </c>
      <c r="K1061">
        <v>1423681056</v>
      </c>
      <c r="L1061" s="42">
        <f>(((K1061/60)/60)/24)+DATE(1970,1,1)</f>
        <v>42046.79</v>
      </c>
      <c r="M1061" t="b">
        <v>0</v>
      </c>
      <c r="N1061">
        <v>0</v>
      </c>
      <c r="O1061" s="7">
        <f>AVERAGE(N1061,E1061)</f>
        <v>0</v>
      </c>
      <c r="P1061" t="b">
        <v>0</v>
      </c>
      <c r="R1061" s="56">
        <f>E1061/D1061</f>
        <v>0</v>
      </c>
      <c r="S1061" t="s">
        <v>8295</v>
      </c>
      <c r="T1061" s="6" t="str">
        <f>LEFT(S:S,FIND("/",S:S)-1)</f>
        <v>technology</v>
      </c>
      <c r="U1061" s="6" t="str">
        <f>RIGHT(S:S,FIND("/",S:S) - 2)</f>
        <v>/hardware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44">
        <v>5000</v>
      </c>
      <c r="E1062" s="44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42">
        <f>(((I1062/60)/60)/24)+DATE(1970,1,1)</f>
        <v>42109.913113425922</v>
      </c>
      <c r="K1062">
        <v>1426542893</v>
      </c>
      <c r="L1062" s="42">
        <f>(((K1062/60)/60)/24)+DATE(1970,1,1)</f>
        <v>42079.913113425922</v>
      </c>
      <c r="M1062" t="b">
        <v>0</v>
      </c>
      <c r="N1062">
        <v>1</v>
      </c>
      <c r="O1062" s="7">
        <f>AVERAGE(N1062,E1062)</f>
        <v>25.5</v>
      </c>
      <c r="P1062" t="b">
        <v>0</v>
      </c>
      <c r="R1062" s="56">
        <f>E1062/D1062</f>
        <v>0.01</v>
      </c>
      <c r="S1062" t="s">
        <v>8297</v>
      </c>
      <c r="T1062" s="6" t="str">
        <f>LEFT(S:S,FIND("/",S:S)-1)</f>
        <v>games</v>
      </c>
      <c r="U1062" s="6" t="str">
        <f>RIGHT(S:S,FIND("/",S:S) - 2)</f>
        <v>ames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44">
        <v>4000</v>
      </c>
      <c r="E1063" s="44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42">
        <f>(((I1063/60)/60)/24)+DATE(1970,1,1)</f>
        <v>42492.041666666672</v>
      </c>
      <c r="K1063">
        <v>1456987108</v>
      </c>
      <c r="L1063" s="42">
        <f>(((K1063/60)/60)/24)+DATE(1970,1,1)</f>
        <v>42432.276712962965</v>
      </c>
      <c r="M1063" t="b">
        <v>0</v>
      </c>
      <c r="N1063">
        <v>0</v>
      </c>
      <c r="O1063" s="7">
        <f>AVERAGE(N1063,E1063)</f>
        <v>0</v>
      </c>
      <c r="P1063" t="b">
        <v>0</v>
      </c>
      <c r="R1063" s="56">
        <f>E1063/D1063</f>
        <v>0</v>
      </c>
      <c r="S1063" t="s">
        <v>8271</v>
      </c>
      <c r="T1063" s="6" t="str">
        <f>LEFT(S:S,FIND("/",S:S)-1)</f>
        <v>theater</v>
      </c>
      <c r="U1063" s="6" t="str">
        <f>RIGHT(S:S,FIND("/",S:S) - 2)</f>
        <v>/plays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44">
        <v>199</v>
      </c>
      <c r="E1064" s="4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42">
        <f>(((I1064/60)/60)/24)+DATE(1970,1,1)</f>
        <v>42563.807187500002</v>
      </c>
      <c r="K1064">
        <v>1467746541</v>
      </c>
      <c r="L1064" s="42">
        <f>(((K1064/60)/60)/24)+DATE(1970,1,1)</f>
        <v>42556.807187500002</v>
      </c>
      <c r="M1064" t="b">
        <v>0</v>
      </c>
      <c r="N1064">
        <v>4</v>
      </c>
      <c r="O1064" s="7">
        <f>AVERAGE(N1064,E1064)</f>
        <v>97</v>
      </c>
      <c r="P1064" t="b">
        <v>0</v>
      </c>
      <c r="R1064" s="56">
        <f>E1064/D1064</f>
        <v>0.95477386934673369</v>
      </c>
      <c r="S1064" t="s">
        <v>8271</v>
      </c>
      <c r="T1064" s="6" t="str">
        <f>LEFT(S:S,FIND("/",S:S)-1)</f>
        <v>theater</v>
      </c>
      <c r="U1064" s="6" t="str">
        <f>RIGHT(S:S,FIND("/",S:S) - 2)</f>
        <v>/plays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44">
        <v>1000</v>
      </c>
      <c r="E1065" s="44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42">
        <f>(((I1065/60)/60)/24)+DATE(1970,1,1)</f>
        <v>42613.030810185184</v>
      </c>
      <c r="K1065">
        <v>1470012262</v>
      </c>
      <c r="L1065" s="42">
        <f>(((K1065/60)/60)/24)+DATE(1970,1,1)</f>
        <v>42583.030810185184</v>
      </c>
      <c r="M1065" t="b">
        <v>0</v>
      </c>
      <c r="N1065">
        <v>0</v>
      </c>
      <c r="O1065" s="7">
        <f>AVERAGE(N1065,E1065)</f>
        <v>0</v>
      </c>
      <c r="P1065" t="b">
        <v>0</v>
      </c>
      <c r="R1065" s="56">
        <f>E1065/D1065</f>
        <v>0</v>
      </c>
      <c r="S1065" t="s">
        <v>8271</v>
      </c>
      <c r="T1065" s="6" t="str">
        <f>LEFT(S:S,FIND("/",S:S)-1)</f>
        <v>theater</v>
      </c>
      <c r="U1065" s="6" t="str">
        <f>RIGHT(S:S,FIND("/",S:S) - 2)</f>
        <v>/plays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44">
        <v>90000</v>
      </c>
      <c r="E1066" s="4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42">
        <f>(((I1066/60)/60)/24)+DATE(1970,1,1)</f>
        <v>41462.228043981479</v>
      </c>
      <c r="K1066">
        <v>1369286903</v>
      </c>
      <c r="L1066" s="42">
        <f>(((K1066/60)/60)/24)+DATE(1970,1,1)</f>
        <v>41417.228043981479</v>
      </c>
      <c r="M1066" t="b">
        <v>0</v>
      </c>
      <c r="N1066">
        <v>123</v>
      </c>
      <c r="O1066" s="7">
        <f>AVERAGE(N1066,E1066)</f>
        <v>4100</v>
      </c>
      <c r="P1066" t="b">
        <v>0</v>
      </c>
      <c r="R1066" s="56">
        <f>E1066/D1066</f>
        <v>8.9744444444444446E-2</v>
      </c>
      <c r="S1066" t="s">
        <v>8284</v>
      </c>
      <c r="T1066" s="6" t="str">
        <f>LEFT(S:S,FIND("/",S:S)-1)</f>
        <v>food</v>
      </c>
      <c r="U1066" s="6" t="str">
        <f>RIGHT(S:S,FIND("/",S:S) - 2)</f>
        <v>cks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44">
        <v>3000</v>
      </c>
      <c r="E1067" s="44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42">
        <f>(((I1067/60)/60)/24)+DATE(1970,1,1)</f>
        <v>41689.381041666667</v>
      </c>
      <c r="K1067">
        <v>1390381722</v>
      </c>
      <c r="L1067" s="42">
        <f>(((K1067/60)/60)/24)+DATE(1970,1,1)</f>
        <v>41661.381041666667</v>
      </c>
      <c r="M1067" t="b">
        <v>0</v>
      </c>
      <c r="N1067">
        <v>5</v>
      </c>
      <c r="O1067" s="7">
        <f>AVERAGE(N1067,E1067)</f>
        <v>43</v>
      </c>
      <c r="P1067" t="b">
        <v>0</v>
      </c>
      <c r="R1067" s="56">
        <f>E1067/D1067</f>
        <v>2.7E-2</v>
      </c>
      <c r="S1067" t="s">
        <v>8287</v>
      </c>
      <c r="T1067" s="6" t="str">
        <f>LEFT(S:S,FIND("/",S:S)-1)</f>
        <v>publishing</v>
      </c>
      <c r="U1067" s="6" t="str">
        <f>RIGHT(S:S,FIND("/",S:S) - 2)</f>
        <v>nslations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44">
        <v>150000</v>
      </c>
      <c r="E1068" s="4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42">
        <f>(((I1068/60)/60)/24)+DATE(1970,1,1)</f>
        <v>41490.962754629632</v>
      </c>
      <c r="K1068">
        <v>1371769582</v>
      </c>
      <c r="L1068" s="42">
        <f>(((K1068/60)/60)/24)+DATE(1970,1,1)</f>
        <v>41445.962754629632</v>
      </c>
      <c r="M1068" t="b">
        <v>0</v>
      </c>
      <c r="N1068">
        <v>148</v>
      </c>
      <c r="O1068" s="7">
        <f>AVERAGE(N1068,E1068)</f>
        <v>2599.5</v>
      </c>
      <c r="P1068" t="b">
        <v>0</v>
      </c>
      <c r="R1068" s="56">
        <f>E1068/D1068</f>
        <v>3.3673333333333333E-2</v>
      </c>
      <c r="S1068" t="s">
        <v>8293</v>
      </c>
      <c r="T1068" s="6" t="str">
        <f>LEFT(S:S,FIND("/",S:S)-1)</f>
        <v>music</v>
      </c>
      <c r="U1068" s="6" t="str">
        <f>RIGHT(S:S,FIND("/",S:S) - 2)</f>
        <v>aith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44">
        <v>500</v>
      </c>
      <c r="E1069" s="4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42">
        <f>(((I1069/60)/60)/24)+DATE(1970,1,1)</f>
        <v>41629.855682870373</v>
      </c>
      <c r="K1069">
        <v>1385065931</v>
      </c>
      <c r="L1069" s="42">
        <f>(((K1069/60)/60)/24)+DATE(1970,1,1)</f>
        <v>41599.855682870373</v>
      </c>
      <c r="M1069" t="b">
        <v>0</v>
      </c>
      <c r="N1069">
        <v>10</v>
      </c>
      <c r="O1069" s="7">
        <f>AVERAGE(N1069,E1069)</f>
        <v>70</v>
      </c>
      <c r="P1069" t="b">
        <v>0</v>
      </c>
      <c r="R1069" s="56">
        <f>E1069/D1069</f>
        <v>0.26</v>
      </c>
      <c r="S1069" t="s">
        <v>8277</v>
      </c>
      <c r="T1069" s="6" t="str">
        <f>LEFT(S:S,FIND("/",S:S)-1)</f>
        <v>music</v>
      </c>
      <c r="U1069" s="6" t="str">
        <f>RIGHT(S:S,FIND("/",S:S) - 2)</f>
        <v>etal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44">
        <v>30000</v>
      </c>
      <c r="E1070" s="44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42">
        <f>(((I1070/60)/60)/24)+DATE(1970,1,1)</f>
        <v>42470.329444444447</v>
      </c>
      <c r="K1070">
        <v>1457686464</v>
      </c>
      <c r="L1070" s="42">
        <f>(((K1070/60)/60)/24)+DATE(1970,1,1)</f>
        <v>42440.371111111104</v>
      </c>
      <c r="M1070" t="b">
        <v>0</v>
      </c>
      <c r="N1070">
        <v>4</v>
      </c>
      <c r="O1070" s="7">
        <f>AVERAGE(N1070,E1070)</f>
        <v>24.5</v>
      </c>
      <c r="P1070" t="b">
        <v>0</v>
      </c>
      <c r="R1070" s="56">
        <f>E1070/D1070</f>
        <v>1.5E-3</v>
      </c>
      <c r="S1070" t="s">
        <v>8279</v>
      </c>
      <c r="T1070" s="6" t="str">
        <f>LEFT(S:S,FIND("/",S:S)-1)</f>
        <v>music</v>
      </c>
      <c r="U1070" s="6" t="str">
        <f>RIGHT(S:S,FIND("/",S:S) - 2)</f>
        <v>rock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44">
        <v>2200</v>
      </c>
      <c r="E1071" s="4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42">
        <f>(((I1071/60)/60)/24)+DATE(1970,1,1)</f>
        <v>41604.271516203706</v>
      </c>
      <c r="K1071">
        <v>1382679059</v>
      </c>
      <c r="L1071" s="42">
        <f>(((K1071/60)/60)/24)+DATE(1970,1,1)</f>
        <v>41572.229849537034</v>
      </c>
      <c r="M1071" t="b">
        <v>0</v>
      </c>
      <c r="N1071">
        <v>21</v>
      </c>
      <c r="O1071" s="7">
        <f>AVERAGE(N1071,E1071)</f>
        <v>435.5</v>
      </c>
      <c r="P1071" t="b">
        <v>0</v>
      </c>
      <c r="R1071" s="56">
        <f>E1071/D1071</f>
        <v>0.38636363636363635</v>
      </c>
      <c r="S1071" t="s">
        <v>8273</v>
      </c>
      <c r="T1071" s="6" t="str">
        <f>LEFT(S:S,FIND("/",S:S)-1)</f>
        <v>technology</v>
      </c>
      <c r="U1071" s="6" t="str">
        <f>RIGHT(S:S,FIND("/",S:S) - 2)</f>
        <v>wearables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44">
        <v>10000</v>
      </c>
      <c r="E1072" s="44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42">
        <f>(((I1072/60)/60)/24)+DATE(1970,1,1)</f>
        <v>41183.011828703704</v>
      </c>
      <c r="K1072">
        <v>1347322622</v>
      </c>
      <c r="L1072" s="42">
        <f>(((K1072/60)/60)/24)+DATE(1970,1,1)</f>
        <v>41163.011828703704</v>
      </c>
      <c r="M1072" t="b">
        <v>0</v>
      </c>
      <c r="N1072">
        <v>2</v>
      </c>
      <c r="O1072" s="7">
        <f>AVERAGE(N1072,E1072)</f>
        <v>36</v>
      </c>
      <c r="P1072" t="b">
        <v>0</v>
      </c>
      <c r="R1072" s="56">
        <f>E1072/D1072</f>
        <v>7.0000000000000001E-3</v>
      </c>
      <c r="S1072" t="s">
        <v>8305</v>
      </c>
      <c r="T1072" s="6" t="str">
        <f>LEFT(S:S,FIND("/",S:S)-1)</f>
        <v>theater</v>
      </c>
      <c r="U1072" s="6" t="str">
        <f>RIGHT(S:S,FIND("/",S:S) - 2)</f>
        <v>usical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44">
        <v>100</v>
      </c>
      <c r="E1073" s="44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42">
        <f>(((I1073/60)/60)/24)+DATE(1970,1,1)</f>
        <v>42325.795057870375</v>
      </c>
      <c r="K1073">
        <v>1445191493</v>
      </c>
      <c r="L1073" s="42">
        <f>(((K1073/60)/60)/24)+DATE(1970,1,1)</f>
        <v>42295.753391203703</v>
      </c>
      <c r="M1073" t="b">
        <v>0</v>
      </c>
      <c r="N1073">
        <v>0</v>
      </c>
      <c r="O1073" s="7">
        <f>AVERAGE(N1073,E1073)</f>
        <v>0</v>
      </c>
      <c r="P1073" t="b">
        <v>0</v>
      </c>
      <c r="R1073" s="56">
        <f>E1073/D1073</f>
        <v>0</v>
      </c>
      <c r="S1073" t="s">
        <v>8271</v>
      </c>
      <c r="T1073" s="6" t="str">
        <f>LEFT(S:S,FIND("/",S:S)-1)</f>
        <v>theater</v>
      </c>
      <c r="U1073" s="6" t="str">
        <f>RIGHT(S:S,FIND("/",S:S) - 2)</f>
        <v>/plays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44">
        <v>75000</v>
      </c>
      <c r="E1074" s="4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42">
        <f>(((I1074/60)/60)/24)+DATE(1970,1,1)</f>
        <v>41675.832141203704</v>
      </c>
      <c r="K1074">
        <v>1389038297</v>
      </c>
      <c r="L1074" s="42">
        <f>(((K1074/60)/60)/24)+DATE(1970,1,1)</f>
        <v>41645.832141203704</v>
      </c>
      <c r="M1074" t="b">
        <v>0</v>
      </c>
      <c r="N1074">
        <v>4</v>
      </c>
      <c r="O1074" s="7">
        <f>AVERAGE(N1074,E1074)</f>
        <v>27.5</v>
      </c>
      <c r="P1074" t="b">
        <v>0</v>
      </c>
      <c r="R1074" s="56">
        <f>E1074/D1074</f>
        <v>6.8000000000000005E-4</v>
      </c>
      <c r="S1074" t="s">
        <v>8275</v>
      </c>
      <c r="T1074" s="6" t="str">
        <f>LEFT(S:S,FIND("/",S:S)-1)</f>
        <v>publishing</v>
      </c>
      <c r="U1074" s="6" t="str">
        <f>RIGHT(S:S,FIND("/",S:S) - 2)</f>
        <v>g/fiction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44">
        <v>750</v>
      </c>
      <c r="E1075" s="44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42">
        <f>(((I1075/60)/60)/24)+DATE(1970,1,1)</f>
        <v>40832.964594907404</v>
      </c>
      <c r="K1075">
        <v>1316214541</v>
      </c>
      <c r="L1075" s="42">
        <f>(((K1075/60)/60)/24)+DATE(1970,1,1)</f>
        <v>40802.964594907404</v>
      </c>
      <c r="M1075" t="b">
        <v>0</v>
      </c>
      <c r="N1075">
        <v>1</v>
      </c>
      <c r="O1075" s="7">
        <f>AVERAGE(N1075,E1075)</f>
        <v>5.5</v>
      </c>
      <c r="P1075" t="b">
        <v>0</v>
      </c>
      <c r="R1075" s="56">
        <f>E1075/D1075</f>
        <v>1.3333333333333334E-2</v>
      </c>
      <c r="S1075" t="s">
        <v>8271</v>
      </c>
      <c r="T1075" s="6" t="str">
        <f>LEFT(S:S,FIND("/",S:S)-1)</f>
        <v>theater</v>
      </c>
      <c r="U1075" s="6" t="str">
        <f>RIGHT(S:S,FIND("/",S:S) - 2)</f>
        <v>/plays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44">
        <v>54000</v>
      </c>
      <c r="E1076" s="4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42">
        <f>(((I1076/60)/60)/24)+DATE(1970,1,1)</f>
        <v>41643.172974537039</v>
      </c>
      <c r="K1076">
        <v>1386216545</v>
      </c>
      <c r="L1076" s="42">
        <f>(((K1076/60)/60)/24)+DATE(1970,1,1)</f>
        <v>41613.172974537039</v>
      </c>
      <c r="M1076" t="b">
        <v>0</v>
      </c>
      <c r="N1076">
        <v>30</v>
      </c>
      <c r="O1076" s="7">
        <f>AVERAGE(N1076,E1076)</f>
        <v>1718.5</v>
      </c>
      <c r="P1076" t="b">
        <v>0</v>
      </c>
      <c r="R1076" s="56">
        <f>E1076/D1076</f>
        <v>6.3092592592592589E-2</v>
      </c>
      <c r="S1076" t="s">
        <v>8285</v>
      </c>
      <c r="T1076" s="6" t="str">
        <f>LEFT(S:S,FIND("/",S:S)-1)</f>
        <v>photography</v>
      </c>
      <c r="U1076" s="6" t="str">
        <f>RIGHT(S:S,FIND("/",S:S) - 2)</f>
        <v>photobooks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44">
        <v>1000</v>
      </c>
      <c r="E1077" s="44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42">
        <f>(((I1077/60)/60)/24)+DATE(1970,1,1)</f>
        <v>41035.904120370367</v>
      </c>
      <c r="K1077">
        <v>1333748516</v>
      </c>
      <c r="L1077" s="42">
        <f>(((K1077/60)/60)/24)+DATE(1970,1,1)</f>
        <v>41005.904120370367</v>
      </c>
      <c r="M1077" t="b">
        <v>0</v>
      </c>
      <c r="N1077">
        <v>3</v>
      </c>
      <c r="O1077" s="7">
        <f>AVERAGE(N1077,E1077)</f>
        <v>24</v>
      </c>
      <c r="P1077" t="b">
        <v>0</v>
      </c>
      <c r="R1077" s="56">
        <f>E1077/D1077</f>
        <v>4.4999999999999998E-2</v>
      </c>
      <c r="S1077" t="s">
        <v>8295</v>
      </c>
      <c r="T1077" s="6" t="str">
        <f>LEFT(S:S,FIND("/",S:S)-1)</f>
        <v>technology</v>
      </c>
      <c r="U1077" s="6" t="str">
        <f>RIGHT(S:S,FIND("/",S:S) - 2)</f>
        <v>/hardware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44">
        <v>75000</v>
      </c>
      <c r="E1078" s="4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42">
        <f>(((I1078/60)/60)/24)+DATE(1970,1,1)</f>
        <v>41893.377893518518</v>
      </c>
      <c r="K1078">
        <v>1405674250</v>
      </c>
      <c r="L1078" s="42">
        <f>(((K1078/60)/60)/24)+DATE(1970,1,1)</f>
        <v>41838.377893518518</v>
      </c>
      <c r="M1078" t="b">
        <v>0</v>
      </c>
      <c r="N1078">
        <v>975</v>
      </c>
      <c r="O1078" s="7">
        <f>AVERAGE(N1078,E1078)</f>
        <v>24024.5</v>
      </c>
      <c r="P1078" t="b">
        <v>0</v>
      </c>
      <c r="R1078" s="56">
        <f>E1078/D1078</f>
        <v>0.62765333333333329</v>
      </c>
      <c r="S1078" t="s">
        <v>8273</v>
      </c>
      <c r="T1078" s="6" t="str">
        <f>LEFT(S:S,FIND("/",S:S)-1)</f>
        <v>technology</v>
      </c>
      <c r="U1078" s="6" t="str">
        <f>RIGHT(S:S,FIND("/",S:S) - 2)</f>
        <v>wearables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44">
        <v>25000</v>
      </c>
      <c r="E1079" s="4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42">
        <f>(((I1079/60)/60)/24)+DATE(1970,1,1)</f>
        <v>42383.16679398148</v>
      </c>
      <c r="K1079">
        <v>1450152011</v>
      </c>
      <c r="L1079" s="42">
        <f>(((K1079/60)/60)/24)+DATE(1970,1,1)</f>
        <v>42353.16679398148</v>
      </c>
      <c r="M1079" t="b">
        <v>0</v>
      </c>
      <c r="N1079">
        <v>167</v>
      </c>
      <c r="O1079" s="7">
        <f>AVERAGE(N1079,E1079)</f>
        <v>3755.5</v>
      </c>
      <c r="P1079" t="b">
        <v>0</v>
      </c>
      <c r="R1079" s="56">
        <f>E1079/D1079</f>
        <v>0.29376000000000002</v>
      </c>
      <c r="S1079" t="s">
        <v>8267</v>
      </c>
      <c r="T1079" s="6" t="str">
        <f>LEFT(S:S,FIND("/",S:S)-1)</f>
        <v>film &amp; video</v>
      </c>
      <c r="U1079" s="6" t="str">
        <f>RIGHT(S:S,FIND("/",S:S) - 2)</f>
        <v>nce fiction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44">
        <v>600</v>
      </c>
      <c r="E1080" s="44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42">
        <f>(((I1080/60)/60)/24)+DATE(1970,1,1)</f>
        <v>40746.195844907408</v>
      </c>
      <c r="K1080">
        <v>1307421721</v>
      </c>
      <c r="L1080" s="42">
        <f>(((K1080/60)/60)/24)+DATE(1970,1,1)</f>
        <v>40701.195844907408</v>
      </c>
      <c r="M1080" t="b">
        <v>0</v>
      </c>
      <c r="N1080">
        <v>5</v>
      </c>
      <c r="O1080" s="7">
        <f>AVERAGE(N1080,E1080)</f>
        <v>25</v>
      </c>
      <c r="P1080" t="b">
        <v>0</v>
      </c>
      <c r="R1080" s="56">
        <f>E1080/D1080</f>
        <v>7.4999999999999997E-2</v>
      </c>
      <c r="S1080" t="s">
        <v>8279</v>
      </c>
      <c r="T1080" s="6" t="str">
        <f>LEFT(S:S,FIND("/",S:S)-1)</f>
        <v>music</v>
      </c>
      <c r="U1080" s="6" t="str">
        <f>RIGHT(S:S,FIND("/",S:S) - 2)</f>
        <v>rock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44">
        <v>26000</v>
      </c>
      <c r="E1081" s="4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42">
        <f>(((I1081/60)/60)/24)+DATE(1970,1,1)</f>
        <v>42504.566388888896</v>
      </c>
      <c r="K1081">
        <v>1461072936</v>
      </c>
      <c r="L1081" s="42">
        <f>(((K1081/60)/60)/24)+DATE(1970,1,1)</f>
        <v>42479.566388888896</v>
      </c>
      <c r="M1081" t="b">
        <v>0</v>
      </c>
      <c r="N1081">
        <v>18</v>
      </c>
      <c r="O1081" s="7">
        <f>AVERAGE(N1081,E1081)</f>
        <v>348</v>
      </c>
      <c r="P1081" t="b">
        <v>0</v>
      </c>
      <c r="R1081" s="56">
        <f>E1081/D1081</f>
        <v>2.6076923076923077E-2</v>
      </c>
      <c r="S1081" t="s">
        <v>8271</v>
      </c>
      <c r="T1081" s="6" t="str">
        <f>LEFT(S:S,FIND("/",S:S)-1)</f>
        <v>theater</v>
      </c>
      <c r="U1081" s="6" t="str">
        <f>RIGHT(S:S,FIND("/",S:S) - 2)</f>
        <v>/plays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44">
        <v>20000</v>
      </c>
      <c r="E1082" s="4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42">
        <f>(((I1082/60)/60)/24)+DATE(1970,1,1)</f>
        <v>41770.138113425928</v>
      </c>
      <c r="K1082">
        <v>1397186333</v>
      </c>
      <c r="L1082" s="42">
        <f>(((K1082/60)/60)/24)+DATE(1970,1,1)</f>
        <v>41740.138113425928</v>
      </c>
      <c r="M1082" t="b">
        <v>0</v>
      </c>
      <c r="N1082">
        <v>98</v>
      </c>
      <c r="O1082" s="7">
        <f>AVERAGE(N1082,E1082)</f>
        <v>959.5</v>
      </c>
      <c r="P1082" t="b">
        <v>0</v>
      </c>
      <c r="R1082" s="56">
        <f>E1082/D1082</f>
        <v>9.1050000000000006E-2</v>
      </c>
      <c r="S1082" t="s">
        <v>8268</v>
      </c>
      <c r="T1082" s="6" t="str">
        <f>LEFT(S:S,FIND("/",S:S)-1)</f>
        <v>film &amp; video</v>
      </c>
      <c r="U1082" s="6" t="str">
        <f>RIGHT(S:S,FIND("/",S:S) - 2)</f>
        <v>video/drama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44">
        <v>68000</v>
      </c>
      <c r="E1083" s="44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42">
        <f>(((I1083/60)/60)/24)+DATE(1970,1,1)</f>
        <v>42032.926990740743</v>
      </c>
      <c r="K1083">
        <v>1419891292</v>
      </c>
      <c r="L1083" s="42">
        <f>(((K1083/60)/60)/24)+DATE(1970,1,1)</f>
        <v>42002.926990740743</v>
      </c>
      <c r="M1083" t="b">
        <v>0</v>
      </c>
      <c r="N1083">
        <v>4</v>
      </c>
      <c r="O1083" s="7">
        <f>AVERAGE(N1083,E1083)</f>
        <v>8</v>
      </c>
      <c r="P1083" t="b">
        <v>0</v>
      </c>
      <c r="R1083" s="56">
        <f>E1083/D1083</f>
        <v>1.7647058823529413E-4</v>
      </c>
      <c r="S1083" t="s">
        <v>8275</v>
      </c>
      <c r="T1083" s="6" t="str">
        <f>LEFT(S:S,FIND("/",S:S)-1)</f>
        <v>publishing</v>
      </c>
      <c r="U1083" s="6" t="str">
        <f>RIGHT(S:S,FIND("/",S:S) - 2)</f>
        <v>g/fiction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44">
        <v>10000</v>
      </c>
      <c r="E1084" s="4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42">
        <f>(((I1084/60)/60)/24)+DATE(1970,1,1)</f>
        <v>41131.906111111115</v>
      </c>
      <c r="K1084">
        <v>1342043088</v>
      </c>
      <c r="L1084" s="42">
        <f>(((K1084/60)/60)/24)+DATE(1970,1,1)</f>
        <v>41101.906111111115</v>
      </c>
      <c r="M1084" t="b">
        <v>0</v>
      </c>
      <c r="N1084">
        <v>3</v>
      </c>
      <c r="O1084" s="7">
        <f>AVERAGE(N1084,E1084)</f>
        <v>29.5</v>
      </c>
      <c r="P1084" t="b">
        <v>0</v>
      </c>
      <c r="R1084" s="56">
        <f>E1084/D1084</f>
        <v>5.5999999999999999E-3</v>
      </c>
      <c r="S1084" t="s">
        <v>8299</v>
      </c>
      <c r="T1084" s="6" t="str">
        <f>LEFT(S:S,FIND("/",S:S)-1)</f>
        <v>food</v>
      </c>
      <c r="U1084" s="6" t="str">
        <f>RIGHT(S:S,FIND("/",S:S) - 2)</f>
        <v>nts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44">
        <v>50000</v>
      </c>
      <c r="E1085" s="4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42">
        <f>(((I1085/60)/60)/24)+DATE(1970,1,1)</f>
        <v>41853.659525462965</v>
      </c>
      <c r="K1085">
        <v>1401810583</v>
      </c>
      <c r="L1085" s="42">
        <f>(((K1085/60)/60)/24)+DATE(1970,1,1)</f>
        <v>41793.659525462965</v>
      </c>
      <c r="M1085" t="b">
        <v>0</v>
      </c>
      <c r="N1085">
        <v>1</v>
      </c>
      <c r="O1085" s="7">
        <f>AVERAGE(N1085,E1085)</f>
        <v>205.5</v>
      </c>
      <c r="P1085" t="b">
        <v>0</v>
      </c>
      <c r="R1085" s="56">
        <f>E1085/D1085</f>
        <v>8.2000000000000007E-3</v>
      </c>
      <c r="S1085" t="s">
        <v>8271</v>
      </c>
      <c r="T1085" s="6" t="str">
        <f>LEFT(S:S,FIND("/",S:S)-1)</f>
        <v>theater</v>
      </c>
      <c r="U1085" s="6" t="str">
        <f>RIGHT(S:S,FIND("/",S:S) - 2)</f>
        <v>/plays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44">
        <v>550</v>
      </c>
      <c r="E1086" s="44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42">
        <f>(((I1086/60)/60)/24)+DATE(1970,1,1)</f>
        <v>41859.912083333329</v>
      </c>
      <c r="K1086">
        <v>1404942804</v>
      </c>
      <c r="L1086" s="42">
        <f>(((K1086/60)/60)/24)+DATE(1970,1,1)</f>
        <v>41829.912083333329</v>
      </c>
      <c r="M1086" t="b">
        <v>0</v>
      </c>
      <c r="N1086">
        <v>0</v>
      </c>
      <c r="O1086" s="7">
        <f>AVERAGE(N1086,E1086)</f>
        <v>0</v>
      </c>
      <c r="P1086" t="b">
        <v>0</v>
      </c>
      <c r="R1086" s="56">
        <f>E1086/D1086</f>
        <v>0</v>
      </c>
      <c r="S1086" t="s">
        <v>8305</v>
      </c>
      <c r="T1086" s="6" t="str">
        <f>LEFT(S:S,FIND("/",S:S)-1)</f>
        <v>theater</v>
      </c>
      <c r="U1086" s="6" t="str">
        <f>RIGHT(S:S,FIND("/",S:S) - 2)</f>
        <v>usical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44">
        <v>30000</v>
      </c>
      <c r="E1087" s="4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42">
        <f>(((I1087/60)/60)/24)+DATE(1970,1,1)</f>
        <v>42443.629340277781</v>
      </c>
      <c r="K1087">
        <v>1455379575</v>
      </c>
      <c r="L1087" s="42">
        <f>(((K1087/60)/60)/24)+DATE(1970,1,1)</f>
        <v>42413.671006944445</v>
      </c>
      <c r="M1087" t="b">
        <v>0</v>
      </c>
      <c r="N1087">
        <v>9</v>
      </c>
      <c r="O1087" s="7">
        <f>AVERAGE(N1087,E1087)</f>
        <v>517.5</v>
      </c>
      <c r="P1087" t="b">
        <v>0</v>
      </c>
      <c r="R1087" s="56">
        <f>E1087/D1087</f>
        <v>3.4200000000000001E-2</v>
      </c>
      <c r="S1087" t="s">
        <v>8271</v>
      </c>
      <c r="T1087" s="6" t="str">
        <f>LEFT(S:S,FIND("/",S:S)-1)</f>
        <v>theater</v>
      </c>
      <c r="U1087" s="6" t="str">
        <f>RIGHT(S:S,FIND("/",S:S) - 2)</f>
        <v>/plays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44">
        <v>18000</v>
      </c>
      <c r="E1088" s="44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42">
        <f>(((I1088/60)/60)/24)+DATE(1970,1,1)</f>
        <v>41875.866793981484</v>
      </c>
      <c r="K1088">
        <v>1406321291</v>
      </c>
      <c r="L1088" s="42">
        <f>(((K1088/60)/60)/24)+DATE(1970,1,1)</f>
        <v>41845.866793981484</v>
      </c>
      <c r="M1088" t="b">
        <v>0</v>
      </c>
      <c r="N1088">
        <v>2</v>
      </c>
      <c r="O1088" s="7">
        <f>AVERAGE(N1088,E1088)</f>
        <v>8.5</v>
      </c>
      <c r="P1088" t="b">
        <v>0</v>
      </c>
      <c r="R1088" s="56">
        <f>E1088/D1088</f>
        <v>8.3333333333333339E-4</v>
      </c>
      <c r="S1088" t="s">
        <v>8279</v>
      </c>
      <c r="T1088" s="6" t="str">
        <f>LEFT(S:S,FIND("/",S:S)-1)</f>
        <v>music</v>
      </c>
      <c r="U1088" s="6" t="str">
        <f>RIGHT(S:S,FIND("/",S:S) - 2)</f>
        <v>rock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44">
        <v>1100</v>
      </c>
      <c r="E1089" s="44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42">
        <f>(((I1089/60)/60)/24)+DATE(1970,1,1)</f>
        <v>41805.713969907411</v>
      </c>
      <c r="K1089">
        <v>1400260087</v>
      </c>
      <c r="L1089" s="42">
        <f>(((K1089/60)/60)/24)+DATE(1970,1,1)</f>
        <v>41775.713969907411</v>
      </c>
      <c r="M1089" t="b">
        <v>0</v>
      </c>
      <c r="N1089">
        <v>0</v>
      </c>
      <c r="O1089" s="7">
        <f>AVERAGE(N1089,E1089)</f>
        <v>0</v>
      </c>
      <c r="P1089" t="b">
        <v>0</v>
      </c>
      <c r="R1089" s="56">
        <f>E1089/D1089</f>
        <v>0</v>
      </c>
      <c r="S1089" t="s">
        <v>8282</v>
      </c>
      <c r="T1089" s="6" t="str">
        <f>LEFT(S:S,FIND("/",S:S)-1)</f>
        <v>games</v>
      </c>
      <c r="U1089" s="6" t="str">
        <f>RIGHT(S:S,FIND("/",S:S) - 2)</f>
        <v>ames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44">
        <v>45000</v>
      </c>
      <c r="E1090" s="4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42">
        <f>(((I1090/60)/60)/24)+DATE(1970,1,1)</f>
        <v>41753.799386574072</v>
      </c>
      <c r="K1090">
        <v>1395774667</v>
      </c>
      <c r="L1090" s="42">
        <f>(((K1090/60)/60)/24)+DATE(1970,1,1)</f>
        <v>41723.799386574072</v>
      </c>
      <c r="M1090" t="b">
        <v>0</v>
      </c>
      <c r="N1090">
        <v>147</v>
      </c>
      <c r="O1090" s="7">
        <f>AVERAGE(N1090,E1090)</f>
        <v>3264.67</v>
      </c>
      <c r="P1090" t="b">
        <v>0</v>
      </c>
      <c r="R1090" s="56">
        <f>E1090/D1090</f>
        <v>0.14182977777777778</v>
      </c>
      <c r="S1090" t="s">
        <v>8303</v>
      </c>
      <c r="T1090" s="6" t="str">
        <f>LEFT(S:S,FIND("/",S:S)-1)</f>
        <v>theater</v>
      </c>
      <c r="U1090" s="6" t="str">
        <f>RIGHT(S:S,FIND("/",S:S) - 2)</f>
        <v>spaces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44">
        <v>15000</v>
      </c>
      <c r="E1091" s="4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42">
        <f>(((I1091/60)/60)/24)+DATE(1970,1,1)</f>
        <v>42181.189525462964</v>
      </c>
      <c r="K1091">
        <v>1432701175</v>
      </c>
      <c r="L1091" s="42">
        <f>(((K1091/60)/60)/24)+DATE(1970,1,1)</f>
        <v>42151.189525462964</v>
      </c>
      <c r="M1091" t="b">
        <v>0</v>
      </c>
      <c r="N1091">
        <v>49</v>
      </c>
      <c r="O1091" s="7">
        <f>AVERAGE(N1091,E1091)</f>
        <v>611.5</v>
      </c>
      <c r="P1091" t="b">
        <v>0</v>
      </c>
      <c r="R1091" s="56">
        <f>E1091/D1091</f>
        <v>7.8266666666666665E-2</v>
      </c>
      <c r="S1091" t="s">
        <v>8265</v>
      </c>
      <c r="T1091" s="6" t="str">
        <f>LEFT(S:S,FIND("/",S:S)-1)</f>
        <v>film &amp; video</v>
      </c>
      <c r="U1091" s="6" t="str">
        <f>RIGHT(S:S,FIND("/",S:S) - 2)</f>
        <v>/television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44">
        <v>12999</v>
      </c>
      <c r="E1092" s="44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42">
        <f>(((I1092/60)/60)/24)+DATE(1970,1,1)</f>
        <v>42153.185798611114</v>
      </c>
      <c r="K1092">
        <v>1430281653</v>
      </c>
      <c r="L1092" s="42">
        <f>(((K1092/60)/60)/24)+DATE(1970,1,1)</f>
        <v>42123.185798611114</v>
      </c>
      <c r="M1092" t="b">
        <v>0</v>
      </c>
      <c r="N1092">
        <v>1</v>
      </c>
      <c r="O1092" s="7">
        <f>AVERAGE(N1092,E1092)</f>
        <v>3</v>
      </c>
      <c r="P1092" t="b">
        <v>0</v>
      </c>
      <c r="R1092" s="56">
        <f>E1092/D1092</f>
        <v>3.8464497269020693E-4</v>
      </c>
      <c r="S1092" t="s">
        <v>8271</v>
      </c>
      <c r="T1092" s="6" t="str">
        <f>LEFT(S:S,FIND("/",S:S)-1)</f>
        <v>theater</v>
      </c>
      <c r="U1092" s="6" t="str">
        <f>RIGHT(S:S,FIND("/",S:S) - 2)</f>
        <v>/plays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44">
        <v>200</v>
      </c>
      <c r="E1093" s="44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42">
        <f>(((I1093/60)/60)/24)+DATE(1970,1,1)</f>
        <v>42470.778611111105</v>
      </c>
      <c r="K1093">
        <v>1457725272</v>
      </c>
      <c r="L1093" s="42">
        <f>(((K1093/60)/60)/24)+DATE(1970,1,1)</f>
        <v>42440.820277777777</v>
      </c>
      <c r="M1093" t="b">
        <v>0</v>
      </c>
      <c r="N1093">
        <v>2</v>
      </c>
      <c r="O1093" s="7">
        <f>AVERAGE(N1093,E1093)</f>
        <v>13.5</v>
      </c>
      <c r="P1093" t="b">
        <v>0</v>
      </c>
      <c r="R1093" s="56">
        <f>E1093/D1093</f>
        <v>0.125</v>
      </c>
      <c r="S1093" t="s">
        <v>8276</v>
      </c>
      <c r="T1093" s="6" t="str">
        <f>LEFT(S:S,FIND("/",S:S)-1)</f>
        <v>music</v>
      </c>
      <c r="U1093" s="6" t="str">
        <f>RIGHT(S:S,FIND("/",S:S) - 2)</f>
        <v>rock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44">
        <v>2000</v>
      </c>
      <c r="E1094" s="4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42">
        <f>(((I1094/60)/60)/24)+DATE(1970,1,1)</f>
        <v>41280.025902777779</v>
      </c>
      <c r="K1094">
        <v>1354840638</v>
      </c>
      <c r="L1094" s="42">
        <f>(((K1094/60)/60)/24)+DATE(1970,1,1)</f>
        <v>41250.025902777779</v>
      </c>
      <c r="M1094" t="b">
        <v>0</v>
      </c>
      <c r="N1094">
        <v>7</v>
      </c>
      <c r="O1094" s="7">
        <f>AVERAGE(N1094,E1094)</f>
        <v>14</v>
      </c>
      <c r="P1094" t="b">
        <v>0</v>
      </c>
      <c r="R1094" s="56">
        <f>E1094/D1094</f>
        <v>1.0500000000000001E-2</v>
      </c>
      <c r="S1094" t="s">
        <v>8273</v>
      </c>
      <c r="T1094" s="6" t="str">
        <f>LEFT(S:S,FIND("/",S:S)-1)</f>
        <v>technology</v>
      </c>
      <c r="U1094" s="6" t="str">
        <f>RIGHT(S:S,FIND("/",S:S) - 2)</f>
        <v>wearables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44">
        <v>300</v>
      </c>
      <c r="E1095" s="4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42">
        <f>(((I1095/60)/60)/24)+DATE(1970,1,1)</f>
        <v>42411.973807870367</v>
      </c>
      <c r="K1095">
        <v>1453936937</v>
      </c>
      <c r="L1095" s="42">
        <f>(((K1095/60)/60)/24)+DATE(1970,1,1)</f>
        <v>42396.973807870367</v>
      </c>
      <c r="M1095" t="b">
        <v>0</v>
      </c>
      <c r="N1095">
        <v>4</v>
      </c>
      <c r="O1095" s="7">
        <f>AVERAGE(N1095,E1095)</f>
        <v>23.125</v>
      </c>
      <c r="P1095" t="b">
        <v>0</v>
      </c>
      <c r="R1095" s="56">
        <f>E1095/D1095</f>
        <v>0.14083333333333334</v>
      </c>
      <c r="S1095" t="s">
        <v>8271</v>
      </c>
      <c r="T1095" s="6" t="str">
        <f>LEFT(S:S,FIND("/",S:S)-1)</f>
        <v>theater</v>
      </c>
      <c r="U1095" s="6" t="str">
        <f>RIGHT(S:S,FIND("/",S:S) - 2)</f>
        <v>/plays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44">
        <v>18000</v>
      </c>
      <c r="E1096" s="4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42">
        <f>(((I1096/60)/60)/24)+DATE(1970,1,1)</f>
        <v>40825.713344907403</v>
      </c>
      <c r="K1096">
        <v>1315588033</v>
      </c>
      <c r="L1096" s="42">
        <f>(((K1096/60)/60)/24)+DATE(1970,1,1)</f>
        <v>40795.713344907403</v>
      </c>
      <c r="M1096" t="b">
        <v>0</v>
      </c>
      <c r="N1096">
        <v>27</v>
      </c>
      <c r="O1096" s="7">
        <f>AVERAGE(N1096,E1096)</f>
        <v>1660.5050000000001</v>
      </c>
      <c r="P1096" t="b">
        <v>0</v>
      </c>
      <c r="R1096" s="56">
        <f>E1096/D1096</f>
        <v>0.18300055555555556</v>
      </c>
      <c r="S1096" t="s">
        <v>8295</v>
      </c>
      <c r="T1096" s="6" t="str">
        <f>LEFT(S:S,FIND("/",S:S)-1)</f>
        <v>technology</v>
      </c>
      <c r="U1096" s="6" t="str">
        <f>RIGHT(S:S,FIND("/",S:S) - 2)</f>
        <v>/hardware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44">
        <v>500000</v>
      </c>
      <c r="E1097" s="4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42">
        <f>(((I1097/60)/60)/24)+DATE(1970,1,1)</f>
        <v>41516.537268518521</v>
      </c>
      <c r="K1097">
        <v>1375275220</v>
      </c>
      <c r="L1097" s="42">
        <f>(((K1097/60)/60)/24)+DATE(1970,1,1)</f>
        <v>41486.537268518521</v>
      </c>
      <c r="M1097" t="b">
        <v>0</v>
      </c>
      <c r="N1097">
        <v>94</v>
      </c>
      <c r="O1097" s="7">
        <f>AVERAGE(N1097,E1097)</f>
        <v>12634</v>
      </c>
      <c r="P1097" t="b">
        <v>0</v>
      </c>
      <c r="R1097" s="56">
        <f>E1097/D1097</f>
        <v>5.0347999999999997E-2</v>
      </c>
      <c r="S1097" t="s">
        <v>8274</v>
      </c>
      <c r="T1097" s="6" t="str">
        <f>LEFT(S:S,FIND("/",S:S)-1)</f>
        <v>publishing</v>
      </c>
      <c r="U1097" s="6" t="str">
        <f>RIGHT(S:S,FIND("/",S:S) - 2)</f>
        <v>onfiction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44">
        <v>12000</v>
      </c>
      <c r="E1098" s="4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42">
        <f>(((I1098/60)/60)/24)+DATE(1970,1,1)</f>
        <v>41916.145833333336</v>
      </c>
      <c r="K1098">
        <v>1409747154</v>
      </c>
      <c r="L1098" s="42">
        <f>(((K1098/60)/60)/24)+DATE(1970,1,1)</f>
        <v>41885.51798611111</v>
      </c>
      <c r="M1098" t="b">
        <v>0</v>
      </c>
      <c r="N1098">
        <v>29</v>
      </c>
      <c r="O1098" s="7">
        <f>AVERAGE(N1098,E1098)</f>
        <v>1090.5</v>
      </c>
      <c r="P1098" t="b">
        <v>0</v>
      </c>
      <c r="R1098" s="56">
        <f>E1098/D1098</f>
        <v>0.17933333333333334</v>
      </c>
      <c r="S1098" t="s">
        <v>8271</v>
      </c>
      <c r="T1098" s="6" t="str">
        <f>LEFT(S:S,FIND("/",S:S)-1)</f>
        <v>theater</v>
      </c>
      <c r="U1098" s="6" t="str">
        <f>RIGHT(S:S,FIND("/",S:S) - 2)</f>
        <v>/plays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44">
        <v>100000</v>
      </c>
      <c r="E1099" s="44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42">
        <f>(((I1099/60)/60)/24)+DATE(1970,1,1)</f>
        <v>41700.792557870373</v>
      </c>
      <c r="K1099">
        <v>1390330877</v>
      </c>
      <c r="L1099" s="42">
        <f>(((K1099/60)/60)/24)+DATE(1970,1,1)</f>
        <v>41660.792557870373</v>
      </c>
      <c r="M1099" t="b">
        <v>0</v>
      </c>
      <c r="N1099">
        <v>7</v>
      </c>
      <c r="O1099" s="7">
        <f>AVERAGE(N1099,E1099)</f>
        <v>27</v>
      </c>
      <c r="P1099" t="b">
        <v>0</v>
      </c>
      <c r="R1099" s="56">
        <f>E1099/D1099</f>
        <v>4.6999999999999999E-4</v>
      </c>
      <c r="S1099" t="s">
        <v>8276</v>
      </c>
      <c r="T1099" s="6" t="str">
        <f>LEFT(S:S,FIND("/",S:S)-1)</f>
        <v>music</v>
      </c>
      <c r="U1099" s="6" t="str">
        <f>RIGHT(S:S,FIND("/",S:S) - 2)</f>
        <v>rock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44">
        <v>25000</v>
      </c>
      <c r="E1100" s="4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42">
        <f>(((I1100/60)/60)/24)+DATE(1970,1,1)</f>
        <v>41742.762673611112</v>
      </c>
      <c r="K1100">
        <v>1394821095</v>
      </c>
      <c r="L1100" s="42">
        <f>(((K1100/60)/60)/24)+DATE(1970,1,1)</f>
        <v>41712.762673611112</v>
      </c>
      <c r="M1100" t="b">
        <v>0</v>
      </c>
      <c r="N1100">
        <v>22</v>
      </c>
      <c r="O1100" s="7">
        <f>AVERAGE(N1100,E1100)</f>
        <v>912.5</v>
      </c>
      <c r="P1100" t="b">
        <v>0</v>
      </c>
      <c r="R1100" s="56">
        <f>E1100/D1100</f>
        <v>7.2120000000000004E-2</v>
      </c>
      <c r="S1100" t="s">
        <v>8269</v>
      </c>
      <c r="T1100" s="6" t="str">
        <f>LEFT(S:S,FIND("/",S:S)-1)</f>
        <v>film &amp; video</v>
      </c>
      <c r="U1100" s="6" t="str">
        <f>RIGHT(S:S,FIND("/",S:S) - 2)</f>
        <v>documentary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44">
        <v>5000</v>
      </c>
      <c r="E1101" s="44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42">
        <f>(((I1101/60)/60)/24)+DATE(1970,1,1)</f>
        <v>42137.836435185185</v>
      </c>
      <c r="K1101">
        <v>1428955468</v>
      </c>
      <c r="L1101" s="42">
        <f>(((K1101/60)/60)/24)+DATE(1970,1,1)</f>
        <v>42107.836435185185</v>
      </c>
      <c r="M1101" t="b">
        <v>0</v>
      </c>
      <c r="N1101">
        <v>1</v>
      </c>
      <c r="O1101" s="7">
        <f>AVERAGE(N1101,E1101)</f>
        <v>13</v>
      </c>
      <c r="P1101" t="b">
        <v>0</v>
      </c>
      <c r="R1101" s="56">
        <f>E1101/D1101</f>
        <v>5.0000000000000001E-3</v>
      </c>
      <c r="S1101" t="s">
        <v>8301</v>
      </c>
      <c r="T1101" s="6" t="str">
        <f>LEFT(S:S,FIND("/",S:S)-1)</f>
        <v>technology</v>
      </c>
      <c r="U1101" s="6" t="str">
        <f>RIGHT(S:S,FIND("/",S:S) - 2)</f>
        <v>ploration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44">
        <v>4000</v>
      </c>
      <c r="E1102" s="4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42">
        <f>(((I1102/60)/60)/24)+DATE(1970,1,1)</f>
        <v>42414.110775462963</v>
      </c>
      <c r="K1102">
        <v>1452825571</v>
      </c>
      <c r="L1102" s="42">
        <f>(((K1102/60)/60)/24)+DATE(1970,1,1)</f>
        <v>42384.110775462963</v>
      </c>
      <c r="M1102" t="b">
        <v>0</v>
      </c>
      <c r="N1102">
        <v>10</v>
      </c>
      <c r="O1102" s="7">
        <f>AVERAGE(N1102,E1102)</f>
        <v>55</v>
      </c>
      <c r="P1102" t="b">
        <v>0</v>
      </c>
      <c r="R1102" s="56">
        <f>E1102/D1102</f>
        <v>2.5000000000000001E-2</v>
      </c>
      <c r="S1102" t="s">
        <v>8297</v>
      </c>
      <c r="T1102" s="6" t="str">
        <f>LEFT(S:S,FIND("/",S:S)-1)</f>
        <v>games</v>
      </c>
      <c r="U1102" s="6" t="str">
        <f>RIGHT(S:S,FIND("/",S:S) - 2)</f>
        <v>ames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44">
        <v>100000</v>
      </c>
      <c r="E1103" s="44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42">
        <f>(((I1103/60)/60)/24)+DATE(1970,1,1)</f>
        <v>42565.758333333331</v>
      </c>
      <c r="K1103">
        <v>1466188338</v>
      </c>
      <c r="L1103" s="42">
        <f>(((K1103/60)/60)/24)+DATE(1970,1,1)</f>
        <v>42538.77243055556</v>
      </c>
      <c r="M1103" t="b">
        <v>0</v>
      </c>
      <c r="N1103">
        <v>6</v>
      </c>
      <c r="O1103" s="7">
        <f>AVERAGE(N1103,E1103)</f>
        <v>23.5</v>
      </c>
      <c r="P1103" t="b">
        <v>0</v>
      </c>
      <c r="R1103" s="56">
        <f>E1103/D1103</f>
        <v>4.0999999999999999E-4</v>
      </c>
      <c r="S1103" t="s">
        <v>8299</v>
      </c>
      <c r="T1103" s="6" t="str">
        <f>LEFT(S:S,FIND("/",S:S)-1)</f>
        <v>food</v>
      </c>
      <c r="U1103" s="6" t="str">
        <f>RIGHT(S:S,FIND("/",S:S) - 2)</f>
        <v>nts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44">
        <v>8000</v>
      </c>
      <c r="E1104" s="4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42">
        <f>(((I1104/60)/60)/24)+DATE(1970,1,1)</f>
        <v>41617.249305555553</v>
      </c>
      <c r="K1104">
        <v>1383095125</v>
      </c>
      <c r="L1104" s="42">
        <f>(((K1104/60)/60)/24)+DATE(1970,1,1)</f>
        <v>41577.045428240745</v>
      </c>
      <c r="M1104" t="b">
        <v>0</v>
      </c>
      <c r="N1104">
        <v>24</v>
      </c>
      <c r="O1104" s="7">
        <f>AVERAGE(N1104,E1104)</f>
        <v>224.5</v>
      </c>
      <c r="P1104" t="b">
        <v>0</v>
      </c>
      <c r="R1104" s="56">
        <f>E1104/D1104</f>
        <v>5.3124999999999999E-2</v>
      </c>
      <c r="S1104" t="s">
        <v>8272</v>
      </c>
      <c r="T1104" s="6" t="str">
        <f>LEFT(S:S,FIND("/",S:S)-1)</f>
        <v>technology</v>
      </c>
      <c r="U1104" s="6" t="str">
        <f>RIGHT(S:S,FIND("/",S:S) - 2)</f>
        <v>ology/web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44">
        <v>15000</v>
      </c>
      <c r="E1105" s="4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42">
        <f>(((I1105/60)/60)/24)+DATE(1970,1,1)</f>
        <v>42539.22210648148</v>
      </c>
      <c r="K1105">
        <v>1461043190</v>
      </c>
      <c r="L1105" s="42">
        <f>(((K1105/60)/60)/24)+DATE(1970,1,1)</f>
        <v>42479.22210648148</v>
      </c>
      <c r="M1105" t="b">
        <v>0</v>
      </c>
      <c r="N1105">
        <v>15</v>
      </c>
      <c r="O1105" s="7">
        <f>AVERAGE(N1105,E1105)</f>
        <v>129</v>
      </c>
      <c r="P1105" t="b">
        <v>0</v>
      </c>
      <c r="R1105" s="56">
        <f>E1105/D1105</f>
        <v>1.6199999999999999E-2</v>
      </c>
      <c r="S1105" t="s">
        <v>8276</v>
      </c>
      <c r="T1105" s="6" t="str">
        <f>LEFT(S:S,FIND("/",S:S)-1)</f>
        <v>music</v>
      </c>
      <c r="U1105" s="6" t="str">
        <f>RIGHT(S:S,FIND("/",S:S) - 2)</f>
        <v>rock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44">
        <v>60000</v>
      </c>
      <c r="E1106" s="4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42">
        <f>(((I1106/60)/60)/24)+DATE(1970,1,1)</f>
        <v>41801.40996527778</v>
      </c>
      <c r="K1106">
        <v>1399888221</v>
      </c>
      <c r="L1106" s="42">
        <f>(((K1106/60)/60)/24)+DATE(1970,1,1)</f>
        <v>41771.40996527778</v>
      </c>
      <c r="M1106" t="b">
        <v>0</v>
      </c>
      <c r="N1106">
        <v>37</v>
      </c>
      <c r="O1106" s="7">
        <f>AVERAGE(N1106,E1106)</f>
        <v>1504</v>
      </c>
      <c r="P1106" t="b">
        <v>0</v>
      </c>
      <c r="R1106" s="56">
        <f>E1106/D1106</f>
        <v>4.9516666666666667E-2</v>
      </c>
      <c r="S1106" t="s">
        <v>8265</v>
      </c>
      <c r="T1106" s="6" t="str">
        <f>LEFT(S:S,FIND("/",S:S)-1)</f>
        <v>film &amp; video</v>
      </c>
      <c r="U1106" s="6" t="str">
        <f>RIGHT(S:S,FIND("/",S:S) - 2)</f>
        <v>/television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44">
        <v>900000</v>
      </c>
      <c r="E1107" s="4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42">
        <f>(((I1107/60)/60)/24)+DATE(1970,1,1)</f>
        <v>41722.0940625</v>
      </c>
      <c r="K1107">
        <v>1393038927</v>
      </c>
      <c r="L1107" s="42">
        <f>(((K1107/60)/60)/24)+DATE(1970,1,1)</f>
        <v>41692.135729166665</v>
      </c>
      <c r="M1107" t="b">
        <v>0</v>
      </c>
      <c r="N1107">
        <v>20</v>
      </c>
      <c r="O1107" s="7">
        <f>AVERAGE(N1107,E1107)</f>
        <v>725.5</v>
      </c>
      <c r="P1107" t="b">
        <v>0</v>
      </c>
      <c r="R1107" s="56">
        <f>E1107/D1107</f>
        <v>1.5900000000000001E-3</v>
      </c>
      <c r="S1107" t="s">
        <v>8271</v>
      </c>
      <c r="T1107" s="6" t="str">
        <f>LEFT(S:S,FIND("/",S:S)-1)</f>
        <v>theater</v>
      </c>
      <c r="U1107" s="6" t="str">
        <f>RIGHT(S:S,FIND("/",S:S) - 2)</f>
        <v>/plays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44">
        <v>400</v>
      </c>
      <c r="E1108" s="4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42">
        <f>(((I1108/60)/60)/24)+DATE(1970,1,1)</f>
        <v>41003.698784722219</v>
      </c>
      <c r="K1108">
        <v>1330969575</v>
      </c>
      <c r="L1108" s="42">
        <f>(((K1108/60)/60)/24)+DATE(1970,1,1)</f>
        <v>40973.740451388891</v>
      </c>
      <c r="M1108" t="b">
        <v>0</v>
      </c>
      <c r="N1108">
        <v>7</v>
      </c>
      <c r="O1108" s="7">
        <f>AVERAGE(N1108,E1108)</f>
        <v>86</v>
      </c>
      <c r="P1108" t="b">
        <v>0</v>
      </c>
      <c r="R1108" s="56">
        <f>E1108/D1108</f>
        <v>0.41249999999999998</v>
      </c>
      <c r="S1108" t="s">
        <v>8270</v>
      </c>
      <c r="T1108" s="6" t="str">
        <f>LEFT(S:S,FIND("/",S:S)-1)</f>
        <v>film &amp; video</v>
      </c>
      <c r="U1108" s="6" t="str">
        <f>RIGHT(S:S,FIND("/",S:S) - 2)</f>
        <v>o/animation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44">
        <v>10000</v>
      </c>
      <c r="E1109" s="44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42">
        <f>(((I1109/60)/60)/24)+DATE(1970,1,1)</f>
        <v>41843.861388888887</v>
      </c>
      <c r="K1109">
        <v>1403556024</v>
      </c>
      <c r="L1109" s="42">
        <f>(((K1109/60)/60)/24)+DATE(1970,1,1)</f>
        <v>41813.861388888887</v>
      </c>
      <c r="M1109" t="b">
        <v>0</v>
      </c>
      <c r="N1109">
        <v>0</v>
      </c>
      <c r="O1109" s="7">
        <f>AVERAGE(N1109,E1109)</f>
        <v>0</v>
      </c>
      <c r="P1109" t="b">
        <v>0</v>
      </c>
      <c r="R1109" s="56">
        <f>E1109/D1109</f>
        <v>0</v>
      </c>
      <c r="S1109" t="s">
        <v>8271</v>
      </c>
      <c r="T1109" s="6" t="str">
        <f>LEFT(S:S,FIND("/",S:S)-1)</f>
        <v>theater</v>
      </c>
      <c r="U1109" s="6" t="str">
        <f>RIGHT(S:S,FIND("/",S:S) - 2)</f>
        <v>/plays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44">
        <v>25000</v>
      </c>
      <c r="E1110" s="4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42">
        <f>(((I1110/60)/60)/24)+DATE(1970,1,1)</f>
        <v>41012.595312500001</v>
      </c>
      <c r="K1110">
        <v>1329146235</v>
      </c>
      <c r="L1110" s="42">
        <f>(((K1110/60)/60)/24)+DATE(1970,1,1)</f>
        <v>40952.636979166666</v>
      </c>
      <c r="M1110" t="b">
        <v>0</v>
      </c>
      <c r="N1110">
        <v>21</v>
      </c>
      <c r="O1110" s="7">
        <f>AVERAGE(N1110,E1110)</f>
        <v>376.75</v>
      </c>
      <c r="P1110" t="b">
        <v>0</v>
      </c>
      <c r="R1110" s="56">
        <f>E1110/D1110</f>
        <v>2.93E-2</v>
      </c>
      <c r="S1110" t="s">
        <v>8276</v>
      </c>
      <c r="T1110" s="6" t="str">
        <f>LEFT(S:S,FIND("/",S:S)-1)</f>
        <v>music</v>
      </c>
      <c r="U1110" s="6" t="str">
        <f>RIGHT(S:S,FIND("/",S:S) - 2)</f>
        <v>rock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44">
        <v>10000</v>
      </c>
      <c r="E1111" s="44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42">
        <f>(((I1111/60)/60)/24)+DATE(1970,1,1)</f>
        <v>42692.793865740736</v>
      </c>
      <c r="K1111">
        <v>1476900190</v>
      </c>
      <c r="L1111" s="42">
        <f>(((K1111/60)/60)/24)+DATE(1970,1,1)</f>
        <v>42662.752199074079</v>
      </c>
      <c r="M1111" t="b">
        <v>0</v>
      </c>
      <c r="N1111">
        <v>3</v>
      </c>
      <c r="O1111" s="7">
        <f>AVERAGE(N1111,E1111)</f>
        <v>24</v>
      </c>
      <c r="P1111" t="b">
        <v>0</v>
      </c>
      <c r="R1111" s="56">
        <f>E1111/D1111</f>
        <v>4.4999999999999997E-3</v>
      </c>
      <c r="S1111" t="s">
        <v>8270</v>
      </c>
      <c r="T1111" s="6" t="str">
        <f>LEFT(S:S,FIND("/",S:S)-1)</f>
        <v>film &amp; video</v>
      </c>
      <c r="U1111" s="6" t="str">
        <f>RIGHT(S:S,FIND("/",S:S) - 2)</f>
        <v>o/animation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44">
        <v>50000</v>
      </c>
      <c r="E1112" s="4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42">
        <f>(((I1112/60)/60)/24)+DATE(1970,1,1)</f>
        <v>41250.933124999996</v>
      </c>
      <c r="K1112">
        <v>1352327022</v>
      </c>
      <c r="L1112" s="42">
        <f>(((K1112/60)/60)/24)+DATE(1970,1,1)</f>
        <v>41220.933124999996</v>
      </c>
      <c r="M1112" t="b">
        <v>0</v>
      </c>
      <c r="N1112">
        <v>11</v>
      </c>
      <c r="O1112" s="7">
        <f>AVERAGE(N1112,E1112)</f>
        <v>133</v>
      </c>
      <c r="P1112" t="b">
        <v>0</v>
      </c>
      <c r="R1112" s="56">
        <f>E1112/D1112</f>
        <v>5.1000000000000004E-3</v>
      </c>
      <c r="S1112" t="s">
        <v>8271</v>
      </c>
      <c r="T1112" s="6" t="str">
        <f>LEFT(S:S,FIND("/",S:S)-1)</f>
        <v>theater</v>
      </c>
      <c r="U1112" s="6" t="str">
        <f>RIGHT(S:S,FIND("/",S:S) - 2)</f>
        <v>/plays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44">
        <v>2500</v>
      </c>
      <c r="E1113" s="44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42">
        <f>(((I1113/60)/60)/24)+DATE(1970,1,1)</f>
        <v>42377.203587962969</v>
      </c>
      <c r="K1113">
        <v>1449636790</v>
      </c>
      <c r="L1113" s="42">
        <f>(((K1113/60)/60)/24)+DATE(1970,1,1)</f>
        <v>42347.203587962969</v>
      </c>
      <c r="M1113" t="b">
        <v>0</v>
      </c>
      <c r="N1113">
        <v>1</v>
      </c>
      <c r="O1113" s="7">
        <f>AVERAGE(N1113,E1113)</f>
        <v>1</v>
      </c>
      <c r="P1113" t="b">
        <v>0</v>
      </c>
      <c r="R1113" s="56">
        <f>E1113/D1113</f>
        <v>4.0000000000000002E-4</v>
      </c>
      <c r="S1113" t="s">
        <v>8271</v>
      </c>
      <c r="T1113" s="6" t="str">
        <f>LEFT(S:S,FIND("/",S:S)-1)</f>
        <v>theater</v>
      </c>
      <c r="U1113" s="6" t="str">
        <f>RIGHT(S:S,FIND("/",S:S) - 2)</f>
        <v>/plays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44">
        <v>88000</v>
      </c>
      <c r="E1114" s="4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42">
        <f>(((I1114/60)/60)/24)+DATE(1970,1,1)</f>
        <v>42023.354166666672</v>
      </c>
      <c r="K1114">
        <v>1416507211</v>
      </c>
      <c r="L1114" s="42">
        <f>(((K1114/60)/60)/24)+DATE(1970,1,1)</f>
        <v>41963.759386574078</v>
      </c>
      <c r="M1114" t="b">
        <v>0</v>
      </c>
      <c r="N1114">
        <v>312</v>
      </c>
      <c r="O1114" s="7">
        <f>AVERAGE(N1114,E1114)</f>
        <v>15792.46</v>
      </c>
      <c r="P1114" t="b">
        <v>0</v>
      </c>
      <c r="R1114" s="56">
        <f>E1114/D1114</f>
        <v>0.35537409090909089</v>
      </c>
      <c r="S1114" t="s">
        <v>8271</v>
      </c>
      <c r="T1114" s="6" t="str">
        <f>LEFT(S:S,FIND("/",S:S)-1)</f>
        <v>theater</v>
      </c>
      <c r="U1114" s="6" t="str">
        <f>RIGHT(S:S,FIND("/",S:S) - 2)</f>
        <v>/plays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44">
        <v>1000</v>
      </c>
      <c r="E1115" s="44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42">
        <f>(((I1115/60)/60)/24)+DATE(1970,1,1)</f>
        <v>41865.977083333331</v>
      </c>
      <c r="K1115">
        <v>1405466820</v>
      </c>
      <c r="L1115" s="42">
        <f>(((K1115/60)/60)/24)+DATE(1970,1,1)</f>
        <v>41835.977083333331</v>
      </c>
      <c r="M1115" t="b">
        <v>0</v>
      </c>
      <c r="N1115">
        <v>1</v>
      </c>
      <c r="O1115" s="7">
        <f>AVERAGE(N1115,E1115)</f>
        <v>3</v>
      </c>
      <c r="P1115" t="b">
        <v>0</v>
      </c>
      <c r="R1115" s="56">
        <f>E1115/D1115</f>
        <v>5.0000000000000001E-3</v>
      </c>
      <c r="S1115" t="s">
        <v>8277</v>
      </c>
      <c r="T1115" s="6" t="str">
        <f>LEFT(S:S,FIND("/",S:S)-1)</f>
        <v>music</v>
      </c>
      <c r="U1115" s="6" t="str">
        <f>RIGHT(S:S,FIND("/",S:S) - 2)</f>
        <v>etal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44">
        <v>6000</v>
      </c>
      <c r="E1116" s="44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42">
        <f>(((I1116/60)/60)/24)+DATE(1970,1,1)</f>
        <v>41556.345914351856</v>
      </c>
      <c r="K1116">
        <v>1378714687</v>
      </c>
      <c r="L1116" s="42">
        <f>(((K1116/60)/60)/24)+DATE(1970,1,1)</f>
        <v>41526.345914351856</v>
      </c>
      <c r="M1116" t="b">
        <v>0</v>
      </c>
      <c r="N1116">
        <v>3</v>
      </c>
      <c r="O1116" s="7">
        <f>AVERAGE(N1116,E1116)</f>
        <v>6.5</v>
      </c>
      <c r="P1116" t="b">
        <v>0</v>
      </c>
      <c r="R1116" s="56">
        <f>E1116/D1116</f>
        <v>1.6666666666666668E-3</v>
      </c>
      <c r="S1116" t="s">
        <v>8274</v>
      </c>
      <c r="T1116" s="6" t="str">
        <f>LEFT(S:S,FIND("/",S:S)-1)</f>
        <v>publishing</v>
      </c>
      <c r="U1116" s="6" t="str">
        <f>RIGHT(S:S,FIND("/",S:S) - 2)</f>
        <v>onfiction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44">
        <v>40000</v>
      </c>
      <c r="E1117" s="44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42">
        <f>(((I1117/60)/60)/24)+DATE(1970,1,1)</f>
        <v>42459.653877314813</v>
      </c>
      <c r="K1117">
        <v>1456764095</v>
      </c>
      <c r="L1117" s="42">
        <f>(((K1117/60)/60)/24)+DATE(1970,1,1)</f>
        <v>42429.695543981477</v>
      </c>
      <c r="M1117" t="b">
        <v>0</v>
      </c>
      <c r="N1117">
        <v>4</v>
      </c>
      <c r="O1117" s="7">
        <f>AVERAGE(N1117,E1117)</f>
        <v>28.5</v>
      </c>
      <c r="P1117" t="b">
        <v>0</v>
      </c>
      <c r="R1117" s="56">
        <f>E1117/D1117</f>
        <v>1.325E-3</v>
      </c>
      <c r="S1117" t="s">
        <v>8276</v>
      </c>
      <c r="T1117" s="6" t="str">
        <f>LEFT(S:S,FIND("/",S:S)-1)</f>
        <v>music</v>
      </c>
      <c r="U1117" s="6" t="str">
        <f>RIGHT(S:S,FIND("/",S:S) - 2)</f>
        <v>rock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44">
        <v>500000</v>
      </c>
      <c r="E1118" s="4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42">
        <f>(((I1118/60)/60)/24)+DATE(1970,1,1)</f>
        <v>41069.847314814811</v>
      </c>
      <c r="K1118">
        <v>1334089208</v>
      </c>
      <c r="L1118" s="42">
        <f>(((K1118/60)/60)/24)+DATE(1970,1,1)</f>
        <v>41009.847314814811</v>
      </c>
      <c r="M1118" t="b">
        <v>0</v>
      </c>
      <c r="N1118">
        <v>10</v>
      </c>
      <c r="O1118" s="7">
        <f>AVERAGE(N1118,E1118)</f>
        <v>94.26</v>
      </c>
      <c r="P1118" t="b">
        <v>0</v>
      </c>
      <c r="R1118" s="56">
        <f>E1118/D1118</f>
        <v>3.5704000000000004E-4</v>
      </c>
      <c r="S1118" t="s">
        <v>8278</v>
      </c>
      <c r="T1118" s="6" t="str">
        <f>LEFT(S:S,FIND("/",S:S)-1)</f>
        <v>music</v>
      </c>
      <c r="U1118" s="6" t="str">
        <f>RIGHT(S:S,FIND("/",S:S) - 2)</f>
        <v>jazz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44">
        <v>1000</v>
      </c>
      <c r="E1119" s="44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42">
        <f>(((I1119/60)/60)/24)+DATE(1970,1,1)</f>
        <v>42363.598530092597</v>
      </c>
      <c r="K1119">
        <v>1448461313</v>
      </c>
      <c r="L1119" s="42">
        <f>(((K1119/60)/60)/24)+DATE(1970,1,1)</f>
        <v>42333.598530092597</v>
      </c>
      <c r="M1119" t="b">
        <v>0</v>
      </c>
      <c r="N1119">
        <v>8</v>
      </c>
      <c r="O1119" s="7">
        <f>AVERAGE(N1119,E1119)</f>
        <v>45.5</v>
      </c>
      <c r="P1119" t="b">
        <v>0</v>
      </c>
      <c r="R1119" s="56">
        <f>E1119/D1119</f>
        <v>8.3000000000000004E-2</v>
      </c>
      <c r="S1119" t="s">
        <v>8284</v>
      </c>
      <c r="T1119" s="6" t="str">
        <f>LEFT(S:S,FIND("/",S:S)-1)</f>
        <v>food</v>
      </c>
      <c r="U1119" s="6" t="str">
        <f>RIGHT(S:S,FIND("/",S:S) - 2)</f>
        <v>cks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44">
        <v>4500</v>
      </c>
      <c r="E1120" s="4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42">
        <f>(((I1120/60)/60)/24)+DATE(1970,1,1)</f>
        <v>41734.124756944446</v>
      </c>
      <c r="K1120">
        <v>1394078379</v>
      </c>
      <c r="L1120" s="42">
        <f>(((K1120/60)/60)/24)+DATE(1970,1,1)</f>
        <v>41704.16642361111</v>
      </c>
      <c r="M1120" t="b">
        <v>0</v>
      </c>
      <c r="N1120">
        <v>3</v>
      </c>
      <c r="O1120" s="7">
        <f>AVERAGE(N1120,E1120)</f>
        <v>56</v>
      </c>
      <c r="P1120" t="b">
        <v>0</v>
      </c>
      <c r="R1120" s="56">
        <f>E1120/D1120</f>
        <v>2.4222222222222221E-2</v>
      </c>
      <c r="S1120" t="s">
        <v>8271</v>
      </c>
      <c r="T1120" s="6" t="str">
        <f>LEFT(S:S,FIND("/",S:S)-1)</f>
        <v>theater</v>
      </c>
      <c r="U1120" s="6" t="str">
        <f>RIGHT(S:S,FIND("/",S:S) - 2)</f>
        <v>/plays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44">
        <v>2100</v>
      </c>
      <c r="E1121" s="44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42">
        <f>(((I1121/60)/60)/24)+DATE(1970,1,1)</f>
        <v>41735.792407407411</v>
      </c>
      <c r="K1121">
        <v>1395687664</v>
      </c>
      <c r="L1121" s="42">
        <f>(((K1121/60)/60)/24)+DATE(1970,1,1)</f>
        <v>41722.792407407411</v>
      </c>
      <c r="M1121" t="b">
        <v>0</v>
      </c>
      <c r="N1121">
        <v>1</v>
      </c>
      <c r="O1121" s="7">
        <f>AVERAGE(N1121,E1121)</f>
        <v>3</v>
      </c>
      <c r="P1121" t="b">
        <v>0</v>
      </c>
      <c r="R1121" s="56">
        <f>E1121/D1121</f>
        <v>2.3809523809523812E-3</v>
      </c>
      <c r="S1121" t="s">
        <v>8271</v>
      </c>
      <c r="T1121" s="6" t="str">
        <f>LEFT(S:S,FIND("/",S:S)-1)</f>
        <v>theater</v>
      </c>
      <c r="U1121" s="6" t="str">
        <f>RIGHT(S:S,FIND("/",S:S) - 2)</f>
        <v>/plays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44">
        <v>25000</v>
      </c>
      <c r="E1122" s="44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42">
        <f>(((I1122/60)/60)/24)+DATE(1970,1,1)</f>
        <v>40844.872685185182</v>
      </c>
      <c r="K1122">
        <v>1315947400</v>
      </c>
      <c r="L1122" s="42">
        <f>(((K1122/60)/60)/24)+DATE(1970,1,1)</f>
        <v>40799.872685185182</v>
      </c>
      <c r="M1122" t="b">
        <v>0</v>
      </c>
      <c r="N1122">
        <v>0</v>
      </c>
      <c r="O1122" s="7">
        <f>AVERAGE(N1122,E1122)</f>
        <v>0</v>
      </c>
      <c r="P1122" t="b">
        <v>0</v>
      </c>
      <c r="R1122" s="56">
        <f>E1122/D1122</f>
        <v>0</v>
      </c>
      <c r="S1122" t="s">
        <v>8294</v>
      </c>
      <c r="T1122" s="6" t="str">
        <f>LEFT(S:S,FIND("/",S:S)-1)</f>
        <v>technology</v>
      </c>
      <c r="U1122" s="6" t="str">
        <f>RIGHT(S:S,FIND("/",S:S) - 2)</f>
        <v>y/gadgets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44">
        <v>250000</v>
      </c>
      <c r="E1123" s="44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42">
        <f>(((I1123/60)/60)/24)+DATE(1970,1,1)</f>
        <v>42442.892546296294</v>
      </c>
      <c r="K1123">
        <v>1455315916</v>
      </c>
      <c r="L1123" s="42">
        <f>(((K1123/60)/60)/24)+DATE(1970,1,1)</f>
        <v>42412.934212962966</v>
      </c>
      <c r="M1123" t="b">
        <v>0</v>
      </c>
      <c r="N1123">
        <v>5</v>
      </c>
      <c r="O1123" s="7">
        <f>AVERAGE(N1123,E1123)</f>
        <v>17</v>
      </c>
      <c r="P1123" t="b">
        <v>0</v>
      </c>
      <c r="R1123" s="56">
        <f>E1123/D1123</f>
        <v>1.16E-4</v>
      </c>
      <c r="S1123" t="s">
        <v>8284</v>
      </c>
      <c r="T1123" s="6" t="str">
        <f>LEFT(S:S,FIND("/",S:S)-1)</f>
        <v>food</v>
      </c>
      <c r="U1123" s="6" t="str">
        <f>RIGHT(S:S,FIND("/",S:S) - 2)</f>
        <v>cks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44">
        <v>3200</v>
      </c>
      <c r="E1124" s="4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42">
        <f>(((I1124/60)/60)/24)+DATE(1970,1,1)</f>
        <v>41424.703993055555</v>
      </c>
      <c r="K1124">
        <v>1368723225</v>
      </c>
      <c r="L1124" s="42">
        <f>(((K1124/60)/60)/24)+DATE(1970,1,1)</f>
        <v>41410.703993055555</v>
      </c>
      <c r="M1124" t="b">
        <v>0</v>
      </c>
      <c r="N1124">
        <v>0</v>
      </c>
      <c r="O1124" s="7">
        <f>AVERAGE(N1124,E1124)</f>
        <v>0</v>
      </c>
      <c r="P1124" t="b">
        <v>0</v>
      </c>
      <c r="R1124" s="56">
        <f>E1124/D1124</f>
        <v>0</v>
      </c>
      <c r="S1124" t="s">
        <v>8301</v>
      </c>
      <c r="T1124" s="6" t="str">
        <f>LEFT(S:S,FIND("/",S:S)-1)</f>
        <v>technology</v>
      </c>
      <c r="U1124" s="6" t="str">
        <f>RIGHT(S:S,FIND("/",S:S) - 2)</f>
        <v>ploration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44">
        <v>5000</v>
      </c>
      <c r="E1125" s="44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42">
        <f>(((I1125/60)/60)/24)+DATE(1970,1,1)</f>
        <v>41748.5237037037</v>
      </c>
      <c r="K1125">
        <v>1395318848</v>
      </c>
      <c r="L1125" s="42">
        <f>(((K1125/60)/60)/24)+DATE(1970,1,1)</f>
        <v>41718.5237037037</v>
      </c>
      <c r="M1125" t="b">
        <v>0</v>
      </c>
      <c r="N1125">
        <v>3</v>
      </c>
      <c r="O1125" s="7">
        <f>AVERAGE(N1125,E1125)</f>
        <v>7</v>
      </c>
      <c r="P1125" t="b">
        <v>0</v>
      </c>
      <c r="R1125" s="56">
        <f>E1125/D1125</f>
        <v>2.2000000000000001E-3</v>
      </c>
      <c r="S1125" t="s">
        <v>8279</v>
      </c>
      <c r="T1125" s="6" t="str">
        <f>LEFT(S:S,FIND("/",S:S)-1)</f>
        <v>music</v>
      </c>
      <c r="U1125" s="6" t="str">
        <f>RIGHT(S:S,FIND("/",S:S) - 2)</f>
        <v>rock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44">
        <v>90000</v>
      </c>
      <c r="E1126" s="4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42">
        <f>(((I1126/60)/60)/24)+DATE(1970,1,1)</f>
        <v>42124.667256944449</v>
      </c>
      <c r="K1126">
        <v>1427817651</v>
      </c>
      <c r="L1126" s="42">
        <f>(((K1126/60)/60)/24)+DATE(1970,1,1)</f>
        <v>42094.667256944449</v>
      </c>
      <c r="M1126" t="b">
        <v>0</v>
      </c>
      <c r="N1126">
        <v>7</v>
      </c>
      <c r="O1126" s="7">
        <f>AVERAGE(N1126,E1126)</f>
        <v>216</v>
      </c>
      <c r="P1126" t="b">
        <v>0</v>
      </c>
      <c r="R1126" s="56">
        <f>E1126/D1126</f>
        <v>4.7222222222222223E-3</v>
      </c>
      <c r="S1126" t="s">
        <v>8271</v>
      </c>
      <c r="T1126" s="6" t="str">
        <f>LEFT(S:S,FIND("/",S:S)-1)</f>
        <v>theater</v>
      </c>
      <c r="U1126" s="6" t="str">
        <f>RIGHT(S:S,FIND("/",S:S) - 2)</f>
        <v>/plays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44">
        <v>3000</v>
      </c>
      <c r="E1127" s="44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42">
        <f>(((I1127/60)/60)/24)+DATE(1970,1,1)</f>
        <v>42272.624189814815</v>
      </c>
      <c r="K1127">
        <v>1438009130</v>
      </c>
      <c r="L1127" s="42">
        <f>(((K1127/60)/60)/24)+DATE(1970,1,1)</f>
        <v>42212.624189814815</v>
      </c>
      <c r="M1127" t="b">
        <v>0</v>
      </c>
      <c r="N1127">
        <v>0</v>
      </c>
      <c r="O1127" s="7">
        <f>AVERAGE(N1127,E1127)</f>
        <v>0</v>
      </c>
      <c r="P1127" t="b">
        <v>0</v>
      </c>
      <c r="R1127" s="56">
        <f>E1127/D1127</f>
        <v>0</v>
      </c>
      <c r="S1127" t="s">
        <v>8273</v>
      </c>
      <c r="T1127" s="6" t="str">
        <f>LEFT(S:S,FIND("/",S:S)-1)</f>
        <v>technology</v>
      </c>
      <c r="U1127" s="6" t="str">
        <f>RIGHT(S:S,FIND("/",S:S) - 2)</f>
        <v>wearables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44">
        <v>2000</v>
      </c>
      <c r="E1128" s="44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42">
        <f>(((I1128/60)/60)/24)+DATE(1970,1,1)</f>
        <v>42565.327476851846</v>
      </c>
      <c r="K1128">
        <v>1465890694</v>
      </c>
      <c r="L1128" s="42">
        <f>(((K1128/60)/60)/24)+DATE(1970,1,1)</f>
        <v>42535.327476851846</v>
      </c>
      <c r="M1128" t="b">
        <v>0</v>
      </c>
      <c r="N1128">
        <v>2</v>
      </c>
      <c r="O1128" s="7">
        <f>AVERAGE(N1128,E1128)</f>
        <v>6</v>
      </c>
      <c r="P1128" t="b">
        <v>0</v>
      </c>
      <c r="R1128" s="56">
        <f>E1128/D1128</f>
        <v>5.0000000000000001E-3</v>
      </c>
      <c r="S1128" t="s">
        <v>8279</v>
      </c>
      <c r="T1128" s="6" t="str">
        <f>LEFT(S:S,FIND("/",S:S)-1)</f>
        <v>music</v>
      </c>
      <c r="U1128" s="6" t="str">
        <f>RIGHT(S:S,FIND("/",S:S) - 2)</f>
        <v>rock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44">
        <v>35000</v>
      </c>
      <c r="E1129" s="4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42">
        <f>(((I1129/60)/60)/24)+DATE(1970,1,1)</f>
        <v>41957.895833333328</v>
      </c>
      <c r="K1129">
        <v>1413318600</v>
      </c>
      <c r="L1129" s="42">
        <f>(((K1129/60)/60)/24)+DATE(1970,1,1)</f>
        <v>41926.854166666664</v>
      </c>
      <c r="M1129" t="b">
        <v>0</v>
      </c>
      <c r="N1129">
        <v>23</v>
      </c>
      <c r="O1129" s="7">
        <f>AVERAGE(N1129,E1129)</f>
        <v>304</v>
      </c>
      <c r="P1129" t="b">
        <v>0</v>
      </c>
      <c r="R1129" s="56">
        <f>E1129/D1129</f>
        <v>1.6714285714285713E-2</v>
      </c>
      <c r="S1129" t="s">
        <v>8271</v>
      </c>
      <c r="T1129" s="6" t="str">
        <f>LEFT(S:S,FIND("/",S:S)-1)</f>
        <v>theater</v>
      </c>
      <c r="U1129" s="6" t="str">
        <f>RIGHT(S:S,FIND("/",S:S) - 2)</f>
        <v>/plays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44">
        <v>1000</v>
      </c>
      <c r="E1130" s="44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42">
        <f>(((I1130/60)/60)/24)+DATE(1970,1,1)</f>
        <v>41858.649502314816</v>
      </c>
      <c r="K1130">
        <v>1404833717</v>
      </c>
      <c r="L1130" s="42">
        <f>(((K1130/60)/60)/24)+DATE(1970,1,1)</f>
        <v>41828.649502314816</v>
      </c>
      <c r="M1130" t="b">
        <v>0</v>
      </c>
      <c r="N1130">
        <v>1</v>
      </c>
      <c r="O1130" s="7">
        <f>AVERAGE(N1130,E1130)</f>
        <v>1</v>
      </c>
      <c r="P1130" t="b">
        <v>0</v>
      </c>
      <c r="R1130" s="56">
        <f>E1130/D1130</f>
        <v>1E-3</v>
      </c>
      <c r="S1130" t="s">
        <v>8273</v>
      </c>
      <c r="T1130" s="6" t="str">
        <f>LEFT(S:S,FIND("/",S:S)-1)</f>
        <v>technology</v>
      </c>
      <c r="U1130" s="6" t="str">
        <f>RIGHT(S:S,FIND("/",S:S) - 2)</f>
        <v>wearables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44">
        <v>20000</v>
      </c>
      <c r="E1131" s="44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42">
        <f>(((I1131/60)/60)/24)+DATE(1970,1,1)</f>
        <v>42526.264965277776</v>
      </c>
      <c r="K1131">
        <v>1462515693</v>
      </c>
      <c r="L1131" s="42">
        <f>(((K1131/60)/60)/24)+DATE(1970,1,1)</f>
        <v>42496.264965277776</v>
      </c>
      <c r="M1131" t="b">
        <v>0</v>
      </c>
      <c r="N1131">
        <v>2</v>
      </c>
      <c r="O1131" s="7">
        <f>AVERAGE(N1131,E1131)</f>
        <v>11.5</v>
      </c>
      <c r="P1131" t="b">
        <v>0</v>
      </c>
      <c r="R1131" s="56">
        <f>E1131/D1131</f>
        <v>1.0499999999999999E-3</v>
      </c>
      <c r="S1131" t="s">
        <v>8273</v>
      </c>
      <c r="T1131" s="6" t="str">
        <f>LEFT(S:S,FIND("/",S:S)-1)</f>
        <v>technology</v>
      </c>
      <c r="U1131" s="6" t="str">
        <f>RIGHT(S:S,FIND("/",S:S) - 2)</f>
        <v>wearables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44">
        <v>5000</v>
      </c>
      <c r="E1132" s="44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42">
        <f>(((I1132/60)/60)/24)+DATE(1970,1,1)</f>
        <v>41969.038194444445</v>
      </c>
      <c r="K1132">
        <v>1411775700</v>
      </c>
      <c r="L1132" s="42">
        <f>(((K1132/60)/60)/24)+DATE(1970,1,1)</f>
        <v>41908.996527777781</v>
      </c>
      <c r="M1132" t="b">
        <v>0</v>
      </c>
      <c r="N1132">
        <v>3</v>
      </c>
      <c r="O1132" s="7">
        <f>AVERAGE(N1132,E1132)</f>
        <v>7</v>
      </c>
      <c r="P1132" t="b">
        <v>0</v>
      </c>
      <c r="R1132" s="56">
        <f>E1132/D1132</f>
        <v>2.2000000000000001E-3</v>
      </c>
      <c r="S1132" t="s">
        <v>8301</v>
      </c>
      <c r="T1132" s="6" t="str">
        <f>LEFT(S:S,FIND("/",S:S)-1)</f>
        <v>technology</v>
      </c>
      <c r="U1132" s="6" t="str">
        <f>RIGHT(S:S,FIND("/",S:S) - 2)</f>
        <v>ploration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44">
        <v>40000</v>
      </c>
      <c r="E1133" s="44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42">
        <f>(((I1133/60)/60)/24)+DATE(1970,1,1)</f>
        <v>42362.908194444448</v>
      </c>
      <c r="K1133">
        <v>1448401668</v>
      </c>
      <c r="L1133" s="42">
        <f>(((K1133/60)/60)/24)+DATE(1970,1,1)</f>
        <v>42332.908194444448</v>
      </c>
      <c r="M1133" t="b">
        <v>0</v>
      </c>
      <c r="N1133">
        <v>0</v>
      </c>
      <c r="O1133" s="7">
        <f>AVERAGE(N1133,E1133)</f>
        <v>0</v>
      </c>
      <c r="P1133" t="b">
        <v>0</v>
      </c>
      <c r="R1133" s="56">
        <f>E1133/D1133</f>
        <v>0</v>
      </c>
      <c r="S1133" t="s">
        <v>8279</v>
      </c>
      <c r="T1133" s="6" t="str">
        <f>LEFT(S:S,FIND("/",S:S)-1)</f>
        <v>music</v>
      </c>
      <c r="U1133" s="6" t="str">
        <f>RIGHT(S:S,FIND("/",S:S) - 2)</f>
        <v>rock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44">
        <v>10000</v>
      </c>
      <c r="E1134" s="4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42">
        <f>(((I1134/60)/60)/24)+DATE(1970,1,1)</f>
        <v>42736.115405092598</v>
      </c>
      <c r="K1134">
        <v>1480646771</v>
      </c>
      <c r="L1134" s="42">
        <f>(((K1134/60)/60)/24)+DATE(1970,1,1)</f>
        <v>42706.115405092598</v>
      </c>
      <c r="M1134" t="b">
        <v>0</v>
      </c>
      <c r="N1134">
        <v>13</v>
      </c>
      <c r="O1134" s="7">
        <f>AVERAGE(N1134,E1134)</f>
        <v>725.5</v>
      </c>
      <c r="P1134" t="b">
        <v>0</v>
      </c>
      <c r="R1134" s="56">
        <f>E1134/D1134</f>
        <v>0.14380000000000001</v>
      </c>
      <c r="S1134" t="s">
        <v>8280</v>
      </c>
      <c r="T1134" s="6" t="str">
        <f>LEFT(S:S,FIND("/",S:S)-1)</f>
        <v>music</v>
      </c>
      <c r="U1134" s="6" t="str">
        <f>RIGHT(S:S,FIND("/",S:S) - 2)</f>
        <v>usic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44">
        <v>3000</v>
      </c>
      <c r="E1135" s="44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42">
        <f>(((I1135/60)/60)/24)+DATE(1970,1,1)</f>
        <v>41851.407187500001</v>
      </c>
      <c r="K1135">
        <v>1404207981</v>
      </c>
      <c r="L1135" s="42">
        <f>(((K1135/60)/60)/24)+DATE(1970,1,1)</f>
        <v>41821.407187500001</v>
      </c>
      <c r="M1135" t="b">
        <v>0</v>
      </c>
      <c r="N1135">
        <v>1</v>
      </c>
      <c r="O1135" s="7">
        <f>AVERAGE(N1135,E1135)</f>
        <v>10.5</v>
      </c>
      <c r="P1135" t="b">
        <v>0</v>
      </c>
      <c r="R1135" s="56">
        <f>E1135/D1135</f>
        <v>6.6666666666666671E-3</v>
      </c>
      <c r="S1135" t="s">
        <v>8297</v>
      </c>
      <c r="T1135" s="6" t="str">
        <f>LEFT(S:S,FIND("/",S:S)-1)</f>
        <v>games</v>
      </c>
      <c r="U1135" s="6" t="str">
        <f>RIGHT(S:S,FIND("/",S:S) - 2)</f>
        <v>ames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44">
        <v>25000</v>
      </c>
      <c r="E1136" s="44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42">
        <f>(((I1136/60)/60)/24)+DATE(1970,1,1)</f>
        <v>41972.189583333333</v>
      </c>
      <c r="K1136">
        <v>1416034228</v>
      </c>
      <c r="L1136" s="42">
        <f>(((K1136/60)/60)/24)+DATE(1970,1,1)</f>
        <v>41958.285046296296</v>
      </c>
      <c r="M1136" t="b">
        <v>0</v>
      </c>
      <c r="N1136">
        <v>1</v>
      </c>
      <c r="O1136" s="7">
        <f>AVERAGE(N1136,E1136)</f>
        <v>1</v>
      </c>
      <c r="P1136" t="b">
        <v>0</v>
      </c>
      <c r="R1136" s="56">
        <f>E1136/D1136</f>
        <v>4.0000000000000003E-5</v>
      </c>
      <c r="S1136" t="s">
        <v>8275</v>
      </c>
      <c r="T1136" s="6" t="str">
        <f>LEFT(S:S,FIND("/",S:S)-1)</f>
        <v>publishing</v>
      </c>
      <c r="U1136" s="6" t="str">
        <f>RIGHT(S:S,FIND("/",S:S) - 2)</f>
        <v>g/fiction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44">
        <v>1000</v>
      </c>
      <c r="E1137" s="44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42">
        <f>(((I1137/60)/60)/24)+DATE(1970,1,1)</f>
        <v>42588.989513888882</v>
      </c>
      <c r="K1137">
        <v>1467935094</v>
      </c>
      <c r="L1137" s="42">
        <f>(((K1137/60)/60)/24)+DATE(1970,1,1)</f>
        <v>42558.989513888882</v>
      </c>
      <c r="M1137" t="b">
        <v>0</v>
      </c>
      <c r="N1137">
        <v>1</v>
      </c>
      <c r="O1137" s="7">
        <f>AVERAGE(N1137,E1137)</f>
        <v>25.5</v>
      </c>
      <c r="P1137" t="b">
        <v>0</v>
      </c>
      <c r="R1137" s="56">
        <f>E1137/D1137</f>
        <v>0.05</v>
      </c>
      <c r="S1137" t="s">
        <v>8270</v>
      </c>
      <c r="T1137" s="6" t="str">
        <f>LEFT(S:S,FIND("/",S:S)-1)</f>
        <v>film &amp; video</v>
      </c>
      <c r="U1137" s="6" t="str">
        <f>RIGHT(S:S,FIND("/",S:S) - 2)</f>
        <v>o/animation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44">
        <v>4190</v>
      </c>
      <c r="E1138" s="4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42">
        <f>(((I1138/60)/60)/24)+DATE(1970,1,1)</f>
        <v>42357.671631944439</v>
      </c>
      <c r="K1138">
        <v>1447949229</v>
      </c>
      <c r="L1138" s="42">
        <f>(((K1138/60)/60)/24)+DATE(1970,1,1)</f>
        <v>42327.671631944439</v>
      </c>
      <c r="M1138" t="b">
        <v>0</v>
      </c>
      <c r="N1138">
        <v>6</v>
      </c>
      <c r="O1138" s="7">
        <f>AVERAGE(N1138,E1138)</f>
        <v>138</v>
      </c>
      <c r="P1138" t="b">
        <v>0</v>
      </c>
      <c r="R1138" s="56">
        <f>E1138/D1138</f>
        <v>6.4439140811455853E-2</v>
      </c>
      <c r="S1138" t="s">
        <v>8285</v>
      </c>
      <c r="T1138" s="6" t="str">
        <f>LEFT(S:S,FIND("/",S:S)-1)</f>
        <v>photography</v>
      </c>
      <c r="U1138" s="6" t="str">
        <f>RIGHT(S:S,FIND("/",S:S) - 2)</f>
        <v>photobooks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44">
        <v>25000</v>
      </c>
      <c r="E1139" s="4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42">
        <f>(((I1139/60)/60)/24)+DATE(1970,1,1)</f>
        <v>42483.819687499999</v>
      </c>
      <c r="K1139">
        <v>1458848421</v>
      </c>
      <c r="L1139" s="42">
        <f>(((K1139/60)/60)/24)+DATE(1970,1,1)</f>
        <v>42453.819687499999</v>
      </c>
      <c r="M1139" t="b">
        <v>0</v>
      </c>
      <c r="N1139">
        <v>39</v>
      </c>
      <c r="O1139" s="7">
        <f>AVERAGE(N1139,E1139)</f>
        <v>4957</v>
      </c>
      <c r="P1139" t="b">
        <v>0</v>
      </c>
      <c r="R1139" s="56">
        <f>E1139/D1139</f>
        <v>0.39500000000000002</v>
      </c>
      <c r="S1139" t="s">
        <v>8271</v>
      </c>
      <c r="T1139" s="6" t="str">
        <f>LEFT(S:S,FIND("/",S:S)-1)</f>
        <v>theater</v>
      </c>
      <c r="U1139" s="6" t="str">
        <f>RIGHT(S:S,FIND("/",S:S) - 2)</f>
        <v>/plays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44">
        <v>35000</v>
      </c>
      <c r="E1140" s="4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42">
        <f>(((I1140/60)/60)/24)+DATE(1970,1,1)</f>
        <v>42756.9066087963</v>
      </c>
      <c r="K1140">
        <v>1483307131</v>
      </c>
      <c r="L1140" s="42">
        <f>(((K1140/60)/60)/24)+DATE(1970,1,1)</f>
        <v>42736.9066087963</v>
      </c>
      <c r="M1140" t="b">
        <v>0</v>
      </c>
      <c r="N1140">
        <v>4</v>
      </c>
      <c r="O1140" s="7">
        <f>AVERAGE(N1140,E1140)</f>
        <v>64.5</v>
      </c>
      <c r="P1140" t="b">
        <v>0</v>
      </c>
      <c r="R1140" s="56">
        <f>E1140/D1140</f>
        <v>3.5714285714285713E-3</v>
      </c>
      <c r="S1140" t="s">
        <v>8304</v>
      </c>
      <c r="T1140" s="6" t="str">
        <f>LEFT(S:S,FIND("/",S:S)-1)</f>
        <v>publishing</v>
      </c>
      <c r="U1140" s="6" t="str">
        <f>RIGHT(S:S,FIND("/",S:S) - 2)</f>
        <v>n's books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44">
        <v>8000</v>
      </c>
      <c r="E1141" s="44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42">
        <f>(((I1141/60)/60)/24)+DATE(1970,1,1)</f>
        <v>42005.347523148142</v>
      </c>
      <c r="K1141">
        <v>1417508426</v>
      </c>
      <c r="L1141" s="42">
        <f>(((K1141/60)/60)/24)+DATE(1970,1,1)</f>
        <v>41975.347523148142</v>
      </c>
      <c r="M1141" t="b">
        <v>0</v>
      </c>
      <c r="N1141">
        <v>1</v>
      </c>
      <c r="O1141" s="7">
        <f>AVERAGE(N1141,E1141)</f>
        <v>3</v>
      </c>
      <c r="P1141" t="b">
        <v>0</v>
      </c>
      <c r="R1141" s="56">
        <f>E1141/D1141</f>
        <v>6.2500000000000001E-4</v>
      </c>
      <c r="S1141" t="s">
        <v>8270</v>
      </c>
      <c r="T1141" s="6" t="str">
        <f>LEFT(S:S,FIND("/",S:S)-1)</f>
        <v>film &amp; video</v>
      </c>
      <c r="U1141" s="6" t="str">
        <f>RIGHT(S:S,FIND("/",S:S) - 2)</f>
        <v>o/animation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44">
        <v>5000</v>
      </c>
      <c r="E1142" s="44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42">
        <f>(((I1142/60)/60)/24)+DATE(1970,1,1)</f>
        <v>42222.462048611109</v>
      </c>
      <c r="K1142">
        <v>1436267121</v>
      </c>
      <c r="L1142" s="42">
        <f>(((K1142/60)/60)/24)+DATE(1970,1,1)</f>
        <v>42192.462048611109</v>
      </c>
      <c r="M1142" t="b">
        <v>0</v>
      </c>
      <c r="N1142">
        <v>0</v>
      </c>
      <c r="O1142" s="7">
        <f>AVERAGE(N1142,E1142)</f>
        <v>0</v>
      </c>
      <c r="P1142" t="b">
        <v>0</v>
      </c>
      <c r="R1142" s="56">
        <f>E1142/D1142</f>
        <v>0</v>
      </c>
      <c r="S1142" t="s">
        <v>8276</v>
      </c>
      <c r="T1142" s="6" t="str">
        <f>LEFT(S:S,FIND("/",S:S)-1)</f>
        <v>music</v>
      </c>
      <c r="U1142" s="6" t="str">
        <f>RIGHT(S:S,FIND("/",S:S) - 2)</f>
        <v>rock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44">
        <v>500</v>
      </c>
      <c r="E1143" s="44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42">
        <f>(((I1143/60)/60)/24)+DATE(1970,1,1)</f>
        <v>42194.699652777781</v>
      </c>
      <c r="K1143">
        <v>1433868450</v>
      </c>
      <c r="L1143" s="42">
        <f>(((K1143/60)/60)/24)+DATE(1970,1,1)</f>
        <v>42164.699652777781</v>
      </c>
      <c r="M1143" t="b">
        <v>0</v>
      </c>
      <c r="N1143">
        <v>0</v>
      </c>
      <c r="O1143" s="7">
        <f>AVERAGE(N1143,E1143)</f>
        <v>0</v>
      </c>
      <c r="P1143" t="b">
        <v>0</v>
      </c>
      <c r="R1143" s="56">
        <f>E1143/D1143</f>
        <v>0</v>
      </c>
      <c r="S1143" t="s">
        <v>8272</v>
      </c>
      <c r="T1143" s="6" t="str">
        <f>LEFT(S:S,FIND("/",S:S)-1)</f>
        <v>technology</v>
      </c>
      <c r="U1143" s="6" t="str">
        <f>RIGHT(S:S,FIND("/",S:S) - 2)</f>
        <v>ology/web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44">
        <v>4000</v>
      </c>
      <c r="E1144" s="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42">
        <f>(((I1144/60)/60)/24)+DATE(1970,1,1)</f>
        <v>42052.006099537044</v>
      </c>
      <c r="K1144">
        <v>1421539727</v>
      </c>
      <c r="L1144" s="42">
        <f>(((K1144/60)/60)/24)+DATE(1970,1,1)</f>
        <v>42022.006099537044</v>
      </c>
      <c r="M1144" t="b">
        <v>0</v>
      </c>
      <c r="N1144">
        <v>0</v>
      </c>
      <c r="O1144" s="7">
        <f>AVERAGE(N1144,E1144)</f>
        <v>0</v>
      </c>
      <c r="P1144" t="b">
        <v>0</v>
      </c>
      <c r="R1144" s="56">
        <f>E1144/D1144</f>
        <v>0</v>
      </c>
      <c r="S1144" t="s">
        <v>8295</v>
      </c>
      <c r="T1144" s="6" t="str">
        <f>LEFT(S:S,FIND("/",S:S)-1)</f>
        <v>technology</v>
      </c>
      <c r="U1144" s="6" t="str">
        <f>RIGHT(S:S,FIND("/",S:S) - 2)</f>
        <v>/hardware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44">
        <v>45000</v>
      </c>
      <c r="E1145" s="4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42">
        <f>(((I1145/60)/60)/24)+DATE(1970,1,1)</f>
        <v>42355.19358796296</v>
      </c>
      <c r="K1145">
        <v>1447735126</v>
      </c>
      <c r="L1145" s="42">
        <f>(((K1145/60)/60)/24)+DATE(1970,1,1)</f>
        <v>42325.19358796296</v>
      </c>
      <c r="M1145" t="b">
        <v>0</v>
      </c>
      <c r="N1145">
        <v>8</v>
      </c>
      <c r="O1145" s="7">
        <f>AVERAGE(N1145,E1145)</f>
        <v>97</v>
      </c>
      <c r="P1145" t="b">
        <v>0</v>
      </c>
      <c r="R1145" s="56">
        <f>E1145/D1145</f>
        <v>4.1333333333333335E-3</v>
      </c>
      <c r="S1145" t="s">
        <v>8303</v>
      </c>
      <c r="T1145" s="6" t="str">
        <f>LEFT(S:S,FIND("/",S:S)-1)</f>
        <v>theater</v>
      </c>
      <c r="U1145" s="6" t="str">
        <f>RIGHT(S:S,FIND("/",S:S) - 2)</f>
        <v>spaces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44">
        <v>9300</v>
      </c>
      <c r="E1146" s="44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42">
        <f>(((I1146/60)/60)/24)+DATE(1970,1,1)</f>
        <v>42123.181944444441</v>
      </c>
      <c r="K1146">
        <v>1427689320</v>
      </c>
      <c r="L1146" s="42">
        <f>(((K1146/60)/60)/24)+DATE(1970,1,1)</f>
        <v>42093.181944444441</v>
      </c>
      <c r="M1146" t="b">
        <v>0</v>
      </c>
      <c r="N1146">
        <v>0</v>
      </c>
      <c r="O1146" s="7">
        <f>AVERAGE(N1146,E1146)</f>
        <v>0</v>
      </c>
      <c r="P1146" t="b">
        <v>0</v>
      </c>
      <c r="R1146" s="56">
        <f>E1146/D1146</f>
        <v>0</v>
      </c>
      <c r="S1146" t="s">
        <v>8295</v>
      </c>
      <c r="T1146" s="6" t="str">
        <f>LEFT(S:S,FIND("/",S:S)-1)</f>
        <v>technology</v>
      </c>
      <c r="U1146" s="6" t="str">
        <f>RIGHT(S:S,FIND("/",S:S) - 2)</f>
        <v>/hardware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44">
        <v>80000</v>
      </c>
      <c r="E1147" s="4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42">
        <f>(((I1147/60)/60)/24)+DATE(1970,1,1)</f>
        <v>41914.747592592597</v>
      </c>
      <c r="K1147">
        <v>1407088592</v>
      </c>
      <c r="L1147" s="42">
        <f>(((K1147/60)/60)/24)+DATE(1970,1,1)</f>
        <v>41854.747592592597</v>
      </c>
      <c r="M1147" t="b">
        <v>0</v>
      </c>
      <c r="N1147">
        <v>1</v>
      </c>
      <c r="O1147" s="7">
        <f>AVERAGE(N1147,E1147)</f>
        <v>50.5</v>
      </c>
      <c r="P1147" t="b">
        <v>0</v>
      </c>
      <c r="R1147" s="56">
        <f>E1147/D1147</f>
        <v>1.25E-3</v>
      </c>
      <c r="S1147" t="s">
        <v>8283</v>
      </c>
      <c r="T1147" s="6" t="str">
        <f>LEFT(S:S,FIND("/",S:S)-1)</f>
        <v>games</v>
      </c>
      <c r="U1147" s="6" t="str">
        <f>RIGHT(S:S,FIND("/",S:S) - 2)</f>
        <v>ames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44">
        <v>6000</v>
      </c>
      <c r="E1148" s="4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42">
        <f>(((I1148/60)/60)/24)+DATE(1970,1,1)</f>
        <v>41761.9533912037</v>
      </c>
      <c r="K1148">
        <v>1395787973</v>
      </c>
      <c r="L1148" s="42">
        <f>(((K1148/60)/60)/24)+DATE(1970,1,1)</f>
        <v>41723.9533912037</v>
      </c>
      <c r="M1148" t="b">
        <v>0</v>
      </c>
      <c r="N1148">
        <v>12</v>
      </c>
      <c r="O1148" s="7">
        <f>AVERAGE(N1148,E1148)</f>
        <v>271</v>
      </c>
      <c r="P1148" t="b">
        <v>0</v>
      </c>
      <c r="R1148" s="56">
        <f>E1148/D1148</f>
        <v>8.8333333333333333E-2</v>
      </c>
      <c r="S1148" t="s">
        <v>8282</v>
      </c>
      <c r="T1148" s="6" t="str">
        <f>LEFT(S:S,FIND("/",S:S)-1)</f>
        <v>games</v>
      </c>
      <c r="U1148" s="6" t="str">
        <f>RIGHT(S:S,FIND("/",S:S) - 2)</f>
        <v>ames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44">
        <v>25000</v>
      </c>
      <c r="E1149" s="44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42">
        <f>(((I1149/60)/60)/24)+DATE(1970,1,1)</f>
        <v>41931.972025462965</v>
      </c>
      <c r="K1149">
        <v>1408576783</v>
      </c>
      <c r="L1149" s="42">
        <f>(((K1149/60)/60)/24)+DATE(1970,1,1)</f>
        <v>41871.972025462965</v>
      </c>
      <c r="M1149" t="b">
        <v>0</v>
      </c>
      <c r="N1149">
        <v>0</v>
      </c>
      <c r="O1149" s="7">
        <f>AVERAGE(N1149,E1149)</f>
        <v>0</v>
      </c>
      <c r="P1149" t="b">
        <v>0</v>
      </c>
      <c r="R1149" s="56">
        <f>E1149/D1149</f>
        <v>0</v>
      </c>
      <c r="S1149" t="s">
        <v>8279</v>
      </c>
      <c r="T1149" s="6" t="str">
        <f>LEFT(S:S,FIND("/",S:S)-1)</f>
        <v>music</v>
      </c>
      <c r="U1149" s="6" t="str">
        <f>RIGHT(S:S,FIND("/",S:S) - 2)</f>
        <v>rock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44">
        <v>15000</v>
      </c>
      <c r="E1150" s="44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42">
        <f>(((I1150/60)/60)/24)+DATE(1970,1,1)</f>
        <v>42705.212743055556</v>
      </c>
      <c r="K1150">
        <v>1477973181</v>
      </c>
      <c r="L1150" s="42">
        <f>(((K1150/60)/60)/24)+DATE(1970,1,1)</f>
        <v>42675.171076388884</v>
      </c>
      <c r="M1150" t="b">
        <v>0</v>
      </c>
      <c r="N1150">
        <v>3</v>
      </c>
      <c r="O1150" s="7">
        <f>AVERAGE(N1150,E1150)</f>
        <v>38</v>
      </c>
      <c r="P1150" t="b">
        <v>0</v>
      </c>
      <c r="R1150" s="56">
        <f>E1150/D1150</f>
        <v>4.8666666666666667E-3</v>
      </c>
      <c r="S1150" t="s">
        <v>8274</v>
      </c>
      <c r="T1150" s="6" t="str">
        <f>LEFT(S:S,FIND("/",S:S)-1)</f>
        <v>publishing</v>
      </c>
      <c r="U1150" s="6" t="str">
        <f>RIGHT(S:S,FIND("/",S:S) - 2)</f>
        <v>onfiction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44">
        <v>50000</v>
      </c>
      <c r="E1151" s="44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42">
        <f>(((I1151/60)/60)/24)+DATE(1970,1,1)</f>
        <v>42537.71025462963</v>
      </c>
      <c r="K1151">
        <v>1463504566</v>
      </c>
      <c r="L1151" s="42">
        <f>(((K1151/60)/60)/24)+DATE(1970,1,1)</f>
        <v>42507.71025462963</v>
      </c>
      <c r="M1151" t="b">
        <v>0</v>
      </c>
      <c r="N1151">
        <v>2</v>
      </c>
      <c r="O1151" s="7">
        <f>AVERAGE(N1151,E1151)</f>
        <v>38.5</v>
      </c>
      <c r="P1151" t="b">
        <v>0</v>
      </c>
      <c r="R1151" s="56">
        <f>E1151/D1151</f>
        <v>1.5E-3</v>
      </c>
      <c r="S1151" t="s">
        <v>8273</v>
      </c>
      <c r="T1151" s="6" t="str">
        <f>LEFT(S:S,FIND("/",S:S)-1)</f>
        <v>technology</v>
      </c>
      <c r="U1151" s="6" t="str">
        <f>RIGHT(S:S,FIND("/",S:S) - 2)</f>
        <v>wearables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44">
        <v>2500</v>
      </c>
      <c r="E1152" s="4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42">
        <f>(((I1152/60)/60)/24)+DATE(1970,1,1)</f>
        <v>42377.954571759255</v>
      </c>
      <c r="K1152">
        <v>1447109675</v>
      </c>
      <c r="L1152" s="42">
        <f>(((K1152/60)/60)/24)+DATE(1970,1,1)</f>
        <v>42317.954571759255</v>
      </c>
      <c r="M1152" t="b">
        <v>0</v>
      </c>
      <c r="N1152">
        <v>6</v>
      </c>
      <c r="O1152" s="7">
        <f>AVERAGE(N1152,E1152)</f>
        <v>129</v>
      </c>
      <c r="P1152" t="b">
        <v>0</v>
      </c>
      <c r="R1152" s="56">
        <f>E1152/D1152</f>
        <v>0.1008</v>
      </c>
      <c r="S1152" t="s">
        <v>8295</v>
      </c>
      <c r="T1152" s="6" t="str">
        <f>LEFT(S:S,FIND("/",S:S)-1)</f>
        <v>technology</v>
      </c>
      <c r="U1152" s="6" t="str">
        <f>RIGHT(S:S,FIND("/",S:S) - 2)</f>
        <v>/hardware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44">
        <v>25000</v>
      </c>
      <c r="E1153" s="44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42">
        <f>(((I1153/60)/60)/24)+DATE(1970,1,1)</f>
        <v>42254.102581018517</v>
      </c>
      <c r="K1153">
        <v>1439000863</v>
      </c>
      <c r="L1153" s="42">
        <f>(((K1153/60)/60)/24)+DATE(1970,1,1)</f>
        <v>42224.102581018517</v>
      </c>
      <c r="M1153" t="b">
        <v>0</v>
      </c>
      <c r="N1153">
        <v>0</v>
      </c>
      <c r="O1153" s="7">
        <f>AVERAGE(N1153,E1153)</f>
        <v>0</v>
      </c>
      <c r="P1153" t="b">
        <v>0</v>
      </c>
      <c r="R1153" s="56">
        <f>E1153/D1153</f>
        <v>0</v>
      </c>
      <c r="S1153" t="s">
        <v>8276</v>
      </c>
      <c r="T1153" s="6" t="str">
        <f>LEFT(S:S,FIND("/",S:S)-1)</f>
        <v>music</v>
      </c>
      <c r="U1153" s="6" t="str">
        <f>RIGHT(S:S,FIND("/",S:S) - 2)</f>
        <v>rock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44">
        <v>16000</v>
      </c>
      <c r="E1154" s="4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42">
        <f>(((I1154/60)/60)/24)+DATE(1970,1,1)</f>
        <v>42139.709629629629</v>
      </c>
      <c r="K1154">
        <v>1429117312</v>
      </c>
      <c r="L1154" s="42">
        <f>(((K1154/60)/60)/24)+DATE(1970,1,1)</f>
        <v>42109.709629629629</v>
      </c>
      <c r="M1154" t="b">
        <v>0</v>
      </c>
      <c r="N1154">
        <v>15</v>
      </c>
      <c r="O1154" s="7">
        <f>AVERAGE(N1154,E1154)</f>
        <v>463</v>
      </c>
      <c r="P1154" t="b">
        <v>0</v>
      </c>
      <c r="R1154" s="56">
        <f>E1154/D1154</f>
        <v>5.6937500000000002E-2</v>
      </c>
      <c r="S1154" t="s">
        <v>8303</v>
      </c>
      <c r="T1154" s="6" t="str">
        <f>LEFT(S:S,FIND("/",S:S)-1)</f>
        <v>theater</v>
      </c>
      <c r="U1154" s="6" t="str">
        <f>RIGHT(S:S,FIND("/",S:S) - 2)</f>
        <v>spaces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44">
        <v>8000</v>
      </c>
      <c r="E1155" s="44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42">
        <f>(((I1155/60)/60)/24)+DATE(1970,1,1)</f>
        <v>42173.714178240742</v>
      </c>
      <c r="K1155">
        <v>1432055305</v>
      </c>
      <c r="L1155" s="42">
        <f>(((K1155/60)/60)/24)+DATE(1970,1,1)</f>
        <v>42143.714178240742</v>
      </c>
      <c r="M1155" t="b">
        <v>0</v>
      </c>
      <c r="N1155">
        <v>1</v>
      </c>
      <c r="O1155" s="7">
        <f>AVERAGE(N1155,E1155)</f>
        <v>25.5</v>
      </c>
      <c r="P1155" t="b">
        <v>0</v>
      </c>
      <c r="R1155" s="56">
        <f>E1155/D1155</f>
        <v>6.2500000000000003E-3</v>
      </c>
      <c r="S1155" t="s">
        <v>8271</v>
      </c>
      <c r="T1155" s="6" t="str">
        <f>LEFT(S:S,FIND("/",S:S)-1)</f>
        <v>theater</v>
      </c>
      <c r="U1155" s="6" t="str">
        <f>RIGHT(S:S,FIND("/",S:S) - 2)</f>
        <v>/plays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44">
        <v>5000</v>
      </c>
      <c r="E1156" s="4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42">
        <f>(((I1156/60)/60)/24)+DATE(1970,1,1)</f>
        <v>42253.108865740738</v>
      </c>
      <c r="K1156">
        <v>1438915006</v>
      </c>
      <c r="L1156" s="42">
        <f>(((K1156/60)/60)/24)+DATE(1970,1,1)</f>
        <v>42223.108865740738</v>
      </c>
      <c r="M1156" t="b">
        <v>0</v>
      </c>
      <c r="N1156">
        <v>3</v>
      </c>
      <c r="O1156" s="7">
        <f>AVERAGE(N1156,E1156)</f>
        <v>164</v>
      </c>
      <c r="P1156" t="b">
        <v>0</v>
      </c>
      <c r="R1156" s="56">
        <f>E1156/D1156</f>
        <v>6.5000000000000002E-2</v>
      </c>
      <c r="S1156" t="s">
        <v>8271</v>
      </c>
      <c r="T1156" s="6" t="str">
        <f>LEFT(S:S,FIND("/",S:S)-1)</f>
        <v>theater</v>
      </c>
      <c r="U1156" s="6" t="str">
        <f>RIGHT(S:S,FIND("/",S:S) - 2)</f>
        <v>/plays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44">
        <v>25000</v>
      </c>
      <c r="E1157" s="4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42">
        <f>(((I1157/60)/60)/24)+DATE(1970,1,1)</f>
        <v>41865.763981481483</v>
      </c>
      <c r="K1157">
        <v>1405448408</v>
      </c>
      <c r="L1157" s="42">
        <f>(((K1157/60)/60)/24)+DATE(1970,1,1)</f>
        <v>41835.763981481483</v>
      </c>
      <c r="M1157" t="b">
        <v>0</v>
      </c>
      <c r="N1157">
        <v>8</v>
      </c>
      <c r="O1157" s="7">
        <f>AVERAGE(N1157,E1157)</f>
        <v>98</v>
      </c>
      <c r="P1157" t="b">
        <v>0</v>
      </c>
      <c r="R1157" s="56">
        <f>E1157/D1157</f>
        <v>7.5199999999999998E-3</v>
      </c>
      <c r="S1157" t="s">
        <v>8271</v>
      </c>
      <c r="T1157" s="6" t="str">
        <f>LEFT(S:S,FIND("/",S:S)-1)</f>
        <v>theater</v>
      </c>
      <c r="U1157" s="6" t="str">
        <f>RIGHT(S:S,FIND("/",S:S) - 2)</f>
        <v>/plays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44">
        <v>6500</v>
      </c>
      <c r="E1158" s="44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42">
        <f>(((I1158/60)/60)/24)+DATE(1970,1,1)</f>
        <v>42059.07131944444</v>
      </c>
      <c r="K1158">
        <v>1422150162</v>
      </c>
      <c r="L1158" s="42">
        <f>(((K1158/60)/60)/24)+DATE(1970,1,1)</f>
        <v>42029.07131944444</v>
      </c>
      <c r="M1158" t="b">
        <v>0</v>
      </c>
      <c r="N1158">
        <v>0</v>
      </c>
      <c r="O1158" s="7">
        <f>AVERAGE(N1158,E1158)</f>
        <v>0</v>
      </c>
      <c r="P1158" t="b">
        <v>0</v>
      </c>
      <c r="R1158" s="56">
        <f>E1158/D1158</f>
        <v>0</v>
      </c>
      <c r="S1158" t="s">
        <v>8274</v>
      </c>
      <c r="T1158" s="6" t="str">
        <f>LEFT(S:S,FIND("/",S:S)-1)</f>
        <v>publishing</v>
      </c>
      <c r="U1158" s="6" t="str">
        <f>RIGHT(S:S,FIND("/",S:S) - 2)</f>
        <v>onfiction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44">
        <v>10000</v>
      </c>
      <c r="E1159" s="4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42">
        <f>(((I1159/60)/60)/24)+DATE(1970,1,1)</f>
        <v>41978.669907407413</v>
      </c>
      <c r="K1159">
        <v>1412607880</v>
      </c>
      <c r="L1159" s="42">
        <f>(((K1159/60)/60)/24)+DATE(1970,1,1)</f>
        <v>41918.628240740742</v>
      </c>
      <c r="M1159" t="b">
        <v>0</v>
      </c>
      <c r="N1159">
        <v>3</v>
      </c>
      <c r="O1159" s="7">
        <f>AVERAGE(N1159,E1159)</f>
        <v>77</v>
      </c>
      <c r="P1159" t="b">
        <v>0</v>
      </c>
      <c r="R1159" s="56">
        <f>E1159/D1159</f>
        <v>1.5100000000000001E-2</v>
      </c>
      <c r="S1159" t="s">
        <v>8289</v>
      </c>
      <c r="T1159" s="6" t="str">
        <f>LEFT(S:S,FIND("/",S:S)-1)</f>
        <v>photography</v>
      </c>
      <c r="U1159" s="6" t="str">
        <f>RIGHT(S:S,FIND("/",S:S) - 2)</f>
        <v>phy/nature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44">
        <v>7500</v>
      </c>
      <c r="E1160" s="44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42">
        <f>(((I1160/60)/60)/24)+DATE(1970,1,1)</f>
        <v>41982.09175925926</v>
      </c>
      <c r="K1160">
        <v>1415499128</v>
      </c>
      <c r="L1160" s="42">
        <f>(((K1160/60)/60)/24)+DATE(1970,1,1)</f>
        <v>41952.09175925926</v>
      </c>
      <c r="M1160" t="b">
        <v>0</v>
      </c>
      <c r="N1160">
        <v>3</v>
      </c>
      <c r="O1160" s="7">
        <f>AVERAGE(N1160,E1160)</f>
        <v>19</v>
      </c>
      <c r="P1160" t="b">
        <v>0</v>
      </c>
      <c r="R1160" s="56">
        <f>E1160/D1160</f>
        <v>4.6666666666666671E-3</v>
      </c>
      <c r="S1160" t="s">
        <v>8271</v>
      </c>
      <c r="T1160" s="6" t="str">
        <f>LEFT(S:S,FIND("/",S:S)-1)</f>
        <v>theater</v>
      </c>
      <c r="U1160" s="6" t="str">
        <f>RIGHT(S:S,FIND("/",S:S) - 2)</f>
        <v>/plays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44">
        <v>6750</v>
      </c>
      <c r="E1161" s="44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42">
        <f>(((I1161/60)/60)/24)+DATE(1970,1,1)</f>
        <v>42185.65625</v>
      </c>
      <c r="K1161">
        <v>1433006765</v>
      </c>
      <c r="L1161" s="42">
        <f>(((K1161/60)/60)/24)+DATE(1970,1,1)</f>
        <v>42154.726446759261</v>
      </c>
      <c r="M1161" t="b">
        <v>0</v>
      </c>
      <c r="N1161">
        <v>0</v>
      </c>
      <c r="O1161" s="7">
        <f>AVERAGE(N1161,E1161)</f>
        <v>0</v>
      </c>
      <c r="P1161" t="b">
        <v>0</v>
      </c>
      <c r="R1161" s="56">
        <f>E1161/D1161</f>
        <v>0</v>
      </c>
      <c r="S1161" t="s">
        <v>8285</v>
      </c>
      <c r="T1161" s="6" t="str">
        <f>LEFT(S:S,FIND("/",S:S)-1)</f>
        <v>photography</v>
      </c>
      <c r="U1161" s="6" t="str">
        <f>RIGHT(S:S,FIND("/",S:S) - 2)</f>
        <v>photobooks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44">
        <v>30000</v>
      </c>
      <c r="E1162" s="4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42">
        <f>(((I1162/60)/60)/24)+DATE(1970,1,1)</f>
        <v>42091.113263888896</v>
      </c>
      <c r="K1162">
        <v>1424922186</v>
      </c>
      <c r="L1162" s="42">
        <f>(((K1162/60)/60)/24)+DATE(1970,1,1)</f>
        <v>42061.154930555553</v>
      </c>
      <c r="M1162" t="b">
        <v>0</v>
      </c>
      <c r="N1162">
        <v>19</v>
      </c>
      <c r="O1162" s="7">
        <f>AVERAGE(N1162,E1162)</f>
        <v>587</v>
      </c>
      <c r="P1162" t="b">
        <v>0</v>
      </c>
      <c r="R1162" s="56">
        <f>E1162/D1162</f>
        <v>3.85E-2</v>
      </c>
      <c r="S1162" t="s">
        <v>8297</v>
      </c>
      <c r="T1162" s="6" t="str">
        <f>LEFT(S:S,FIND("/",S:S)-1)</f>
        <v>games</v>
      </c>
      <c r="U1162" s="6" t="str">
        <f>RIGHT(S:S,FIND("/",S:S) - 2)</f>
        <v>ames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44">
        <v>18000</v>
      </c>
      <c r="E1163" s="44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42">
        <f>(((I1163/60)/60)/24)+DATE(1970,1,1)</f>
        <v>42143.629502314812</v>
      </c>
      <c r="K1163">
        <v>1430233589</v>
      </c>
      <c r="L1163" s="42">
        <f>(((K1163/60)/60)/24)+DATE(1970,1,1)</f>
        <v>42122.629502314812</v>
      </c>
      <c r="M1163" t="b">
        <v>0</v>
      </c>
      <c r="N1163">
        <v>0</v>
      </c>
      <c r="O1163" s="7">
        <f>AVERAGE(N1163,E1163)</f>
        <v>0</v>
      </c>
      <c r="P1163" t="b">
        <v>0</v>
      </c>
      <c r="R1163" s="56">
        <f>E1163/D1163</f>
        <v>0</v>
      </c>
      <c r="S1163" t="s">
        <v>8276</v>
      </c>
      <c r="T1163" s="6" t="str">
        <f>LEFT(S:S,FIND("/",S:S)-1)</f>
        <v>music</v>
      </c>
      <c r="U1163" s="6" t="str">
        <f>RIGHT(S:S,FIND("/",S:S) - 2)</f>
        <v>rock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44">
        <v>60000</v>
      </c>
      <c r="E1164" s="4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42">
        <f>(((I1164/60)/60)/24)+DATE(1970,1,1)</f>
        <v>41907.683611111112</v>
      </c>
      <c r="K1164">
        <v>1408983864</v>
      </c>
      <c r="L1164" s="42">
        <f>(((K1164/60)/60)/24)+DATE(1970,1,1)</f>
        <v>41876.683611111112</v>
      </c>
      <c r="M1164" t="b">
        <v>0</v>
      </c>
      <c r="N1164">
        <v>2</v>
      </c>
      <c r="O1164" s="7">
        <f>AVERAGE(N1164,E1164)</f>
        <v>18.5</v>
      </c>
      <c r="P1164" t="b">
        <v>0</v>
      </c>
      <c r="R1164" s="56">
        <f>E1164/D1164</f>
        <v>5.8333333333333338E-4</v>
      </c>
      <c r="S1164" t="s">
        <v>8271</v>
      </c>
      <c r="T1164" s="6" t="str">
        <f>LEFT(S:S,FIND("/",S:S)-1)</f>
        <v>theater</v>
      </c>
      <c r="U1164" s="6" t="str">
        <f>RIGHT(S:S,FIND("/",S:S) - 2)</f>
        <v>/plays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44">
        <v>5200</v>
      </c>
      <c r="E1165" s="44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42">
        <f>(((I1165/60)/60)/24)+DATE(1970,1,1)</f>
        <v>41860.723611111112</v>
      </c>
      <c r="K1165">
        <v>1405012920</v>
      </c>
      <c r="L1165" s="42">
        <f>(((K1165/60)/60)/24)+DATE(1970,1,1)</f>
        <v>41830.723611111112</v>
      </c>
      <c r="M1165" t="b">
        <v>0</v>
      </c>
      <c r="N1165">
        <v>0</v>
      </c>
      <c r="O1165" s="7">
        <f>AVERAGE(N1165,E1165)</f>
        <v>0</v>
      </c>
      <c r="P1165" t="b">
        <v>0</v>
      </c>
      <c r="R1165" s="56">
        <f>E1165/D1165</f>
        <v>0</v>
      </c>
      <c r="S1165" t="s">
        <v>8273</v>
      </c>
      <c r="T1165" s="6" t="str">
        <f>LEFT(S:S,FIND("/",S:S)-1)</f>
        <v>technology</v>
      </c>
      <c r="U1165" s="6" t="str">
        <f>RIGHT(S:S,FIND("/",S:S) - 2)</f>
        <v>wearables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44">
        <v>10000</v>
      </c>
      <c r="E1166" s="44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42">
        <f>(((I1166/60)/60)/24)+DATE(1970,1,1)</f>
        <v>42539.724328703705</v>
      </c>
      <c r="K1166">
        <v>1463678582</v>
      </c>
      <c r="L1166" s="42">
        <f>(((K1166/60)/60)/24)+DATE(1970,1,1)</f>
        <v>42509.724328703705</v>
      </c>
      <c r="M1166" t="b">
        <v>0</v>
      </c>
      <c r="N1166">
        <v>0</v>
      </c>
      <c r="O1166" s="7">
        <f>AVERAGE(N1166,E1166)</f>
        <v>0</v>
      </c>
      <c r="P1166" t="b">
        <v>0</v>
      </c>
      <c r="R1166" s="56">
        <f>E1166/D1166</f>
        <v>0</v>
      </c>
      <c r="S1166" t="s">
        <v>8271</v>
      </c>
      <c r="T1166" s="6" t="str">
        <f>LEFT(S:S,FIND("/",S:S)-1)</f>
        <v>theater</v>
      </c>
      <c r="U1166" s="6" t="str">
        <f>RIGHT(S:S,FIND("/",S:S) - 2)</f>
        <v>/plays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44">
        <v>10000</v>
      </c>
      <c r="E1167" s="4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42">
        <f>(((I1167/60)/60)/24)+DATE(1970,1,1)</f>
        <v>41826.214467592588</v>
      </c>
      <c r="K1167">
        <v>1401685730</v>
      </c>
      <c r="L1167" s="42">
        <f>(((K1167/60)/60)/24)+DATE(1970,1,1)</f>
        <v>41792.214467592588</v>
      </c>
      <c r="M1167" t="b">
        <v>0</v>
      </c>
      <c r="N1167">
        <v>25</v>
      </c>
      <c r="O1167" s="7">
        <f>AVERAGE(N1167,E1167)</f>
        <v>1047.75</v>
      </c>
      <c r="P1167" t="b">
        <v>0</v>
      </c>
      <c r="R1167" s="56">
        <f>E1167/D1167</f>
        <v>0.20705000000000001</v>
      </c>
      <c r="S1167" t="s">
        <v>8271</v>
      </c>
      <c r="T1167" s="6" t="str">
        <f>LEFT(S:S,FIND("/",S:S)-1)</f>
        <v>theater</v>
      </c>
      <c r="U1167" s="6" t="str">
        <f>RIGHT(S:S,FIND("/",S:S) - 2)</f>
        <v>/plays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44">
        <v>15000</v>
      </c>
      <c r="E1168" s="4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42">
        <f>(((I1168/60)/60)/24)+DATE(1970,1,1)</f>
        <v>42181.166666666672</v>
      </c>
      <c r="K1168">
        <v>1432640342</v>
      </c>
      <c r="L1168" s="42">
        <f>(((K1168/60)/60)/24)+DATE(1970,1,1)</f>
        <v>42150.485439814816</v>
      </c>
      <c r="M1168" t="b">
        <v>0</v>
      </c>
      <c r="N1168">
        <v>8</v>
      </c>
      <c r="O1168" s="7">
        <f>AVERAGE(N1168,E1168)</f>
        <v>1439.5</v>
      </c>
      <c r="P1168" t="b">
        <v>0</v>
      </c>
      <c r="R1168" s="56">
        <f>E1168/D1168</f>
        <v>0.19139999999999999</v>
      </c>
      <c r="S1168" t="s">
        <v>8282</v>
      </c>
      <c r="T1168" s="6" t="str">
        <f>LEFT(S:S,FIND("/",S:S)-1)</f>
        <v>games</v>
      </c>
      <c r="U1168" s="6" t="str">
        <f>RIGHT(S:S,FIND("/",S:S) - 2)</f>
        <v>ames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44">
        <v>60000</v>
      </c>
      <c r="E1169" s="4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42">
        <f>(((I1169/60)/60)/24)+DATE(1970,1,1)</f>
        <v>41894.734895833331</v>
      </c>
      <c r="K1169">
        <v>1407865095</v>
      </c>
      <c r="L1169" s="42">
        <f>(((K1169/60)/60)/24)+DATE(1970,1,1)</f>
        <v>41863.734895833331</v>
      </c>
      <c r="M1169" t="b">
        <v>0</v>
      </c>
      <c r="N1169">
        <v>16</v>
      </c>
      <c r="O1169" s="7">
        <f>AVERAGE(N1169,E1169)</f>
        <v>497.5</v>
      </c>
      <c r="P1169" t="b">
        <v>0</v>
      </c>
      <c r="R1169" s="56">
        <f>E1169/D1169</f>
        <v>1.6316666666666667E-2</v>
      </c>
      <c r="S1169" t="s">
        <v>8269</v>
      </c>
      <c r="T1169" s="6" t="str">
        <f>LEFT(S:S,FIND("/",S:S)-1)</f>
        <v>film &amp; video</v>
      </c>
      <c r="U1169" s="6" t="str">
        <f>RIGHT(S:S,FIND("/",S:S) - 2)</f>
        <v>documentary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44">
        <v>18000</v>
      </c>
      <c r="E1170" s="4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42">
        <f>(((I1170/60)/60)/24)+DATE(1970,1,1)</f>
        <v>42635.053993055553</v>
      </c>
      <c r="K1170">
        <v>1471915065</v>
      </c>
      <c r="L1170" s="42">
        <f>(((K1170/60)/60)/24)+DATE(1970,1,1)</f>
        <v>42605.053993055553</v>
      </c>
      <c r="M1170" t="b">
        <v>0</v>
      </c>
      <c r="N1170">
        <v>3</v>
      </c>
      <c r="O1170" s="7">
        <f>AVERAGE(N1170,E1170)</f>
        <v>511.5</v>
      </c>
      <c r="P1170" t="b">
        <v>0</v>
      </c>
      <c r="R1170" s="56">
        <f>E1170/D1170</f>
        <v>5.6666666666666664E-2</v>
      </c>
      <c r="S1170" t="s">
        <v>8282</v>
      </c>
      <c r="T1170" s="6" t="str">
        <f>LEFT(S:S,FIND("/",S:S)-1)</f>
        <v>games</v>
      </c>
      <c r="U1170" s="6" t="str">
        <f>RIGHT(S:S,FIND("/",S:S) - 2)</f>
        <v>ames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44">
        <v>10000</v>
      </c>
      <c r="E1171" s="44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42">
        <f>(((I1171/60)/60)/24)+DATE(1970,1,1)</f>
        <v>42057.353738425925</v>
      </c>
      <c r="K1171">
        <v>1422001763</v>
      </c>
      <c r="L1171" s="42">
        <f>(((K1171/60)/60)/24)+DATE(1970,1,1)</f>
        <v>42027.353738425925</v>
      </c>
      <c r="M1171" t="b">
        <v>0</v>
      </c>
      <c r="N1171">
        <v>3</v>
      </c>
      <c r="O1171" s="7">
        <f>AVERAGE(N1171,E1171)</f>
        <v>10</v>
      </c>
      <c r="P1171" t="b">
        <v>0</v>
      </c>
      <c r="R1171" s="56">
        <f>E1171/D1171</f>
        <v>1.6999999999999999E-3</v>
      </c>
      <c r="S1171" t="s">
        <v>8271</v>
      </c>
      <c r="T1171" s="6" t="str">
        <f>LEFT(S:S,FIND("/",S:S)-1)</f>
        <v>theater</v>
      </c>
      <c r="U1171" s="6" t="str">
        <f>RIGHT(S:S,FIND("/",S:S) - 2)</f>
        <v>/plays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44">
        <v>25000</v>
      </c>
      <c r="E1172" s="4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42">
        <f>(((I1172/60)/60)/24)+DATE(1970,1,1)</f>
        <v>42154.893182870372</v>
      </c>
      <c r="K1172">
        <v>1430429171</v>
      </c>
      <c r="L1172" s="42">
        <f>(((K1172/60)/60)/24)+DATE(1970,1,1)</f>
        <v>42124.893182870372</v>
      </c>
      <c r="M1172" t="b">
        <v>0</v>
      </c>
      <c r="N1172">
        <v>2</v>
      </c>
      <c r="O1172" s="7">
        <f>AVERAGE(N1172,E1172)</f>
        <v>51</v>
      </c>
      <c r="P1172" t="b">
        <v>0</v>
      </c>
      <c r="R1172" s="56">
        <f>E1172/D1172</f>
        <v>4.0000000000000001E-3</v>
      </c>
      <c r="S1172" t="s">
        <v>8273</v>
      </c>
      <c r="T1172" s="6" t="str">
        <f>LEFT(S:S,FIND("/",S:S)-1)</f>
        <v>technology</v>
      </c>
      <c r="U1172" s="6" t="str">
        <f>RIGHT(S:S,FIND("/",S:S) - 2)</f>
        <v>wearables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44">
        <v>25000</v>
      </c>
      <c r="E1173" s="44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42">
        <f>(((I1173/60)/60)/24)+DATE(1970,1,1)</f>
        <v>41956.846377314811</v>
      </c>
      <c r="K1173">
        <v>1414351127</v>
      </c>
      <c r="L1173" s="42">
        <f>(((K1173/60)/60)/24)+DATE(1970,1,1)</f>
        <v>41938.804710648146</v>
      </c>
      <c r="M1173" t="b">
        <v>0</v>
      </c>
      <c r="N1173">
        <v>1</v>
      </c>
      <c r="O1173" s="7">
        <f>AVERAGE(N1173,E1173)</f>
        <v>13</v>
      </c>
      <c r="P1173" t="b">
        <v>0</v>
      </c>
      <c r="R1173" s="56">
        <f>E1173/D1173</f>
        <v>1E-3</v>
      </c>
      <c r="S1173" t="s">
        <v>8295</v>
      </c>
      <c r="T1173" s="6" t="str">
        <f>LEFT(S:S,FIND("/",S:S)-1)</f>
        <v>technology</v>
      </c>
      <c r="U1173" s="6" t="str">
        <f>RIGHT(S:S,FIND("/",S:S) - 2)</f>
        <v>/hardware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44">
        <v>9000</v>
      </c>
      <c r="E1174" s="4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42">
        <f>(((I1174/60)/60)/24)+DATE(1970,1,1)</f>
        <v>41871.682314814818</v>
      </c>
      <c r="K1174">
        <v>1405959752</v>
      </c>
      <c r="L1174" s="42">
        <f>(((K1174/60)/60)/24)+DATE(1970,1,1)</f>
        <v>41841.682314814818</v>
      </c>
      <c r="M1174" t="b">
        <v>0</v>
      </c>
      <c r="N1174">
        <v>0</v>
      </c>
      <c r="O1174" s="7">
        <f>AVERAGE(N1174,E1174)</f>
        <v>0</v>
      </c>
      <c r="P1174" t="b">
        <v>0</v>
      </c>
      <c r="R1174" s="56">
        <f>E1174/D1174</f>
        <v>0</v>
      </c>
      <c r="S1174" t="s">
        <v>8284</v>
      </c>
      <c r="T1174" s="6" t="str">
        <f>LEFT(S:S,FIND("/",S:S)-1)</f>
        <v>food</v>
      </c>
      <c r="U1174" s="6" t="str">
        <f>RIGHT(S:S,FIND("/",S:S) - 2)</f>
        <v>cks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44">
        <v>125000</v>
      </c>
      <c r="E1175" s="44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42">
        <f>(((I1175/60)/60)/24)+DATE(1970,1,1)</f>
        <v>42219.185844907406</v>
      </c>
      <c r="K1175">
        <v>1435552057</v>
      </c>
      <c r="L1175" s="42">
        <f>(((K1175/60)/60)/24)+DATE(1970,1,1)</f>
        <v>42184.185844907406</v>
      </c>
      <c r="M1175" t="b">
        <v>0</v>
      </c>
      <c r="N1175">
        <v>1</v>
      </c>
      <c r="O1175" s="7">
        <f>AVERAGE(N1175,E1175)</f>
        <v>15.5</v>
      </c>
      <c r="P1175" t="b">
        <v>0</v>
      </c>
      <c r="R1175" s="56">
        <f>E1175/D1175</f>
        <v>2.4000000000000001E-4</v>
      </c>
      <c r="S1175" t="s">
        <v>8297</v>
      </c>
      <c r="T1175" s="6" t="str">
        <f>LEFT(S:S,FIND("/",S:S)-1)</f>
        <v>games</v>
      </c>
      <c r="U1175" s="6" t="str">
        <f>RIGHT(S:S,FIND("/",S:S) - 2)</f>
        <v>ames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44">
        <v>15000</v>
      </c>
      <c r="E1176" s="4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42">
        <f>(((I1176/60)/60)/24)+DATE(1970,1,1)</f>
        <v>42498.84174768519</v>
      </c>
      <c r="K1176">
        <v>1460146327</v>
      </c>
      <c r="L1176" s="42">
        <f>(((K1176/60)/60)/24)+DATE(1970,1,1)</f>
        <v>42468.84174768519</v>
      </c>
      <c r="M1176" t="b">
        <v>0</v>
      </c>
      <c r="N1176">
        <v>19</v>
      </c>
      <c r="O1176" s="7">
        <f>AVERAGE(N1176,E1176)</f>
        <v>452.5</v>
      </c>
      <c r="P1176" t="b">
        <v>0</v>
      </c>
      <c r="R1176" s="56">
        <f>E1176/D1176</f>
        <v>5.906666666666667E-2</v>
      </c>
      <c r="S1176" t="s">
        <v>8271</v>
      </c>
      <c r="T1176" s="6" t="str">
        <f>LEFT(S:S,FIND("/",S:S)-1)</f>
        <v>theater</v>
      </c>
      <c r="U1176" s="6" t="str">
        <f>RIGHT(S:S,FIND("/",S:S) - 2)</f>
        <v>/plays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44">
        <v>20000</v>
      </c>
      <c r="E1177" s="4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42">
        <f>(((I1177/60)/60)/24)+DATE(1970,1,1)</f>
        <v>42200.728460648148</v>
      </c>
      <c r="K1177">
        <v>1434389339</v>
      </c>
      <c r="L1177" s="42">
        <f>(((K1177/60)/60)/24)+DATE(1970,1,1)</f>
        <v>42170.728460648148</v>
      </c>
      <c r="M1177" t="b">
        <v>0</v>
      </c>
      <c r="N1177">
        <v>9</v>
      </c>
      <c r="O1177" s="7">
        <f>AVERAGE(N1177,E1177)</f>
        <v>297</v>
      </c>
      <c r="P1177" t="b">
        <v>0</v>
      </c>
      <c r="R1177" s="56">
        <f>E1177/D1177</f>
        <v>2.9250000000000002E-2</v>
      </c>
      <c r="S1177" t="s">
        <v>8273</v>
      </c>
      <c r="T1177" s="6" t="str">
        <f>LEFT(S:S,FIND("/",S:S)-1)</f>
        <v>technology</v>
      </c>
      <c r="U1177" s="6" t="str">
        <f>RIGHT(S:S,FIND("/",S:S) - 2)</f>
        <v>wearables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44">
        <v>175000</v>
      </c>
      <c r="E1178" s="44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42">
        <f>(((I1178/60)/60)/24)+DATE(1970,1,1)</f>
        <v>42800.541666666672</v>
      </c>
      <c r="K1178">
        <v>1484094498</v>
      </c>
      <c r="L1178" s="42">
        <f>(((K1178/60)/60)/24)+DATE(1970,1,1)</f>
        <v>42746.019652777773</v>
      </c>
      <c r="M1178" t="b">
        <v>0</v>
      </c>
      <c r="N1178">
        <v>1</v>
      </c>
      <c r="O1178" s="7">
        <f>AVERAGE(N1178,E1178)</f>
        <v>5.5</v>
      </c>
      <c r="P1178" t="b">
        <v>0</v>
      </c>
      <c r="R1178" s="56">
        <f>E1178/D1178</f>
        <v>5.7142857142857142E-5</v>
      </c>
      <c r="S1178" t="s">
        <v>8271</v>
      </c>
      <c r="T1178" s="6" t="str">
        <f>LEFT(S:S,FIND("/",S:S)-1)</f>
        <v>theater</v>
      </c>
      <c r="U1178" s="6" t="str">
        <f>RIGHT(S:S,FIND("/",S:S) - 2)</f>
        <v>/plays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44">
        <v>6000</v>
      </c>
      <c r="E1179" s="44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42">
        <f>(((I1179/60)/60)/24)+DATE(1970,1,1)</f>
        <v>41927.660833333335</v>
      </c>
      <c r="K1179">
        <v>1410796296</v>
      </c>
      <c r="L1179" s="42">
        <f>(((K1179/60)/60)/24)+DATE(1970,1,1)</f>
        <v>41897.660833333335</v>
      </c>
      <c r="M1179" t="b">
        <v>0</v>
      </c>
      <c r="N1179">
        <v>0</v>
      </c>
      <c r="O1179" s="7">
        <f>AVERAGE(N1179,E1179)</f>
        <v>0</v>
      </c>
      <c r="P1179" t="b">
        <v>0</v>
      </c>
      <c r="R1179" s="56">
        <f>E1179/D1179</f>
        <v>0</v>
      </c>
      <c r="S1179" t="s">
        <v>8271</v>
      </c>
      <c r="T1179" s="6" t="str">
        <f>LEFT(S:S,FIND("/",S:S)-1)</f>
        <v>theater</v>
      </c>
      <c r="U1179" s="6" t="str">
        <f>RIGHT(S:S,FIND("/",S:S) - 2)</f>
        <v>/plays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44">
        <v>75000</v>
      </c>
      <c r="E1180" s="44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42">
        <f>(((I1180/60)/60)/24)+DATE(1970,1,1)</f>
        <v>41867.905694444446</v>
      </c>
      <c r="K1180">
        <v>1405633452</v>
      </c>
      <c r="L1180" s="42">
        <f>(((K1180/60)/60)/24)+DATE(1970,1,1)</f>
        <v>41837.905694444446</v>
      </c>
      <c r="M1180" t="b">
        <v>0</v>
      </c>
      <c r="N1180">
        <v>1</v>
      </c>
      <c r="O1180" s="7">
        <f>AVERAGE(N1180,E1180)</f>
        <v>3</v>
      </c>
      <c r="P1180" t="b">
        <v>0</v>
      </c>
      <c r="R1180" s="56">
        <f>E1180/D1180</f>
        <v>6.666666666666667E-5</v>
      </c>
      <c r="S1180" t="s">
        <v>8271</v>
      </c>
      <c r="T1180" s="6" t="str">
        <f>LEFT(S:S,FIND("/",S:S)-1)</f>
        <v>theater</v>
      </c>
      <c r="U1180" s="6" t="str">
        <f>RIGHT(S:S,FIND("/",S:S) - 2)</f>
        <v>/plays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44">
        <v>60000</v>
      </c>
      <c r="E1181" s="4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42">
        <f>(((I1181/60)/60)/24)+DATE(1970,1,1)</f>
        <v>42305.720219907409</v>
      </c>
      <c r="K1181">
        <v>1443460627</v>
      </c>
      <c r="L1181" s="42">
        <f>(((K1181/60)/60)/24)+DATE(1970,1,1)</f>
        <v>42275.720219907409</v>
      </c>
      <c r="M1181" t="b">
        <v>0</v>
      </c>
      <c r="N1181">
        <v>5</v>
      </c>
      <c r="O1181" s="7">
        <f>AVERAGE(N1181,E1181)</f>
        <v>1602.5</v>
      </c>
      <c r="P1181" t="b">
        <v>0</v>
      </c>
      <c r="R1181" s="56">
        <f>E1181/D1181</f>
        <v>5.3333333333333337E-2</v>
      </c>
      <c r="S1181" t="s">
        <v>8271</v>
      </c>
      <c r="T1181" s="6" t="str">
        <f>LEFT(S:S,FIND("/",S:S)-1)</f>
        <v>theater</v>
      </c>
      <c r="U1181" s="6" t="str">
        <f>RIGHT(S:S,FIND("/",S:S) - 2)</f>
        <v>/plays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44">
        <v>50000</v>
      </c>
      <c r="E1182" s="4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42">
        <f>(((I1182/60)/60)/24)+DATE(1970,1,1)</f>
        <v>41818.806875000002</v>
      </c>
      <c r="K1182">
        <v>1400786514</v>
      </c>
      <c r="L1182" s="42">
        <f>(((K1182/60)/60)/24)+DATE(1970,1,1)</f>
        <v>41781.806875000002</v>
      </c>
      <c r="M1182" t="b">
        <v>0</v>
      </c>
      <c r="N1182">
        <v>85</v>
      </c>
      <c r="O1182" s="7">
        <f>AVERAGE(N1182,E1182)</f>
        <v>2980</v>
      </c>
      <c r="P1182" t="b">
        <v>0</v>
      </c>
      <c r="R1182" s="56">
        <f>E1182/D1182</f>
        <v>0.11749999999999999</v>
      </c>
      <c r="S1182" t="s">
        <v>8305</v>
      </c>
      <c r="T1182" s="6" t="str">
        <f>LEFT(S:S,FIND("/",S:S)-1)</f>
        <v>theater</v>
      </c>
      <c r="U1182" s="6" t="str">
        <f>RIGHT(S:S,FIND("/",S:S) - 2)</f>
        <v>usical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44">
        <v>50000</v>
      </c>
      <c r="E1183" s="44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42">
        <f>(((I1183/60)/60)/24)+DATE(1970,1,1)</f>
        <v>42064.339363425926</v>
      </c>
      <c r="K1183">
        <v>1422605321</v>
      </c>
      <c r="L1183" s="42">
        <f>(((K1183/60)/60)/24)+DATE(1970,1,1)</f>
        <v>42034.339363425926</v>
      </c>
      <c r="M1183" t="b">
        <v>0</v>
      </c>
      <c r="N1183">
        <v>3</v>
      </c>
      <c r="O1183" s="7">
        <f>AVERAGE(N1183,E1183)</f>
        <v>3.5</v>
      </c>
      <c r="P1183" t="b">
        <v>0</v>
      </c>
      <c r="R1183" s="56">
        <f>E1183/D1183</f>
        <v>8.0000000000000007E-5</v>
      </c>
      <c r="S1183" t="s">
        <v>8272</v>
      </c>
      <c r="T1183" s="6" t="str">
        <f>LEFT(S:S,FIND("/",S:S)-1)</f>
        <v>technology</v>
      </c>
      <c r="U1183" s="6" t="str">
        <f>RIGHT(S:S,FIND("/",S:S) - 2)</f>
        <v>ology/web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44">
        <v>1000</v>
      </c>
      <c r="E1184" s="4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42">
        <f>(((I1184/60)/60)/24)+DATE(1970,1,1)</f>
        <v>42747.695833333331</v>
      </c>
      <c r="K1184">
        <v>1482609088</v>
      </c>
      <c r="L1184" s="42">
        <f>(((K1184/60)/60)/24)+DATE(1970,1,1)</f>
        <v>42728.827407407407</v>
      </c>
      <c r="M1184" t="b">
        <v>0</v>
      </c>
      <c r="N1184">
        <v>4</v>
      </c>
      <c r="O1184" s="7">
        <f>AVERAGE(N1184,E1184)</f>
        <v>23</v>
      </c>
      <c r="P1184" t="b">
        <v>0</v>
      </c>
      <c r="R1184" s="56">
        <f>E1184/D1184</f>
        <v>4.2000000000000003E-2</v>
      </c>
      <c r="S1184" t="s">
        <v>8273</v>
      </c>
      <c r="T1184" s="6" t="str">
        <f>LEFT(S:S,FIND("/",S:S)-1)</f>
        <v>technology</v>
      </c>
      <c r="U1184" s="6" t="str">
        <f>RIGHT(S:S,FIND("/",S:S) - 2)</f>
        <v>wearables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44">
        <v>2500</v>
      </c>
      <c r="E1185" s="4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42">
        <f>(((I1185/60)/60)/24)+DATE(1970,1,1)</f>
        <v>42676.165972222225</v>
      </c>
      <c r="K1185">
        <v>1476391223</v>
      </c>
      <c r="L1185" s="42">
        <f>(((K1185/60)/60)/24)+DATE(1970,1,1)</f>
        <v>42656.86137731481</v>
      </c>
      <c r="M1185" t="b">
        <v>0</v>
      </c>
      <c r="N1185">
        <v>3</v>
      </c>
      <c r="O1185" s="7">
        <f>AVERAGE(N1185,E1185)</f>
        <v>51.5</v>
      </c>
      <c r="P1185" t="b">
        <v>0</v>
      </c>
      <c r="R1185" s="56">
        <f>E1185/D1185</f>
        <v>0.04</v>
      </c>
      <c r="S1185" t="s">
        <v>8276</v>
      </c>
      <c r="T1185" s="6" t="str">
        <f>LEFT(S:S,FIND("/",S:S)-1)</f>
        <v>music</v>
      </c>
      <c r="U1185" s="6" t="str">
        <f>RIGHT(S:S,FIND("/",S:S) - 2)</f>
        <v>rock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44">
        <v>22000</v>
      </c>
      <c r="E1186" s="4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42">
        <f>(((I1186/60)/60)/24)+DATE(1970,1,1)</f>
        <v>42772.599664351852</v>
      </c>
      <c r="K1186">
        <v>1483712611</v>
      </c>
      <c r="L1186" s="42">
        <f>(((K1186/60)/60)/24)+DATE(1970,1,1)</f>
        <v>42741.599664351852</v>
      </c>
      <c r="M1186" t="b">
        <v>0</v>
      </c>
      <c r="N1186">
        <v>375</v>
      </c>
      <c r="O1186" s="7">
        <f>AVERAGE(N1186,E1186)</f>
        <v>11730.5</v>
      </c>
      <c r="P1186" t="b">
        <v>1</v>
      </c>
      <c r="R1186" s="56">
        <f>E1186/D1186</f>
        <v>1.0493636363636363</v>
      </c>
      <c r="S1186" t="s">
        <v>8300</v>
      </c>
      <c r="T1186" s="6" t="str">
        <f>LEFT(S:S,FIND("/",S:S)-1)</f>
        <v>music</v>
      </c>
      <c r="U1186" s="6" t="str">
        <f>RIGHT(S:S,FIND("/",S:S) - 2)</f>
        <v>usic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44">
        <v>12500</v>
      </c>
      <c r="E1187" s="4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42">
        <f>(((I1187/60)/60)/24)+DATE(1970,1,1)</f>
        <v>42163.166666666672</v>
      </c>
      <c r="K1187">
        <v>1430945149</v>
      </c>
      <c r="L1187" s="42">
        <f>(((K1187/60)/60)/24)+DATE(1970,1,1)</f>
        <v>42130.865150462967</v>
      </c>
      <c r="M1187" t="b">
        <v>0</v>
      </c>
      <c r="N1187">
        <v>111</v>
      </c>
      <c r="O1187" s="7">
        <f>AVERAGE(N1187,E1187)</f>
        <v>6645.5</v>
      </c>
      <c r="P1187" t="b">
        <v>1</v>
      </c>
      <c r="R1187" s="56">
        <f>E1187/D1187</f>
        <v>1.0544</v>
      </c>
      <c r="S1187" t="s">
        <v>8268</v>
      </c>
      <c r="T1187" s="6" t="str">
        <f>LEFT(S:S,FIND("/",S:S)-1)</f>
        <v>film &amp; video</v>
      </c>
      <c r="U1187" s="6" t="str">
        <f>RIGHT(S:S,FIND("/",S:S) - 2)</f>
        <v>video/drama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44">
        <v>7500</v>
      </c>
      <c r="E1188" s="4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42">
        <f>(((I1188/60)/60)/24)+DATE(1970,1,1)</f>
        <v>42156.945833333331</v>
      </c>
      <c r="K1188">
        <v>1430340195</v>
      </c>
      <c r="L1188" s="42">
        <f>(((K1188/60)/60)/24)+DATE(1970,1,1)</f>
        <v>42123.86336805555</v>
      </c>
      <c r="M1188" t="b">
        <v>0</v>
      </c>
      <c r="N1188">
        <v>123</v>
      </c>
      <c r="O1188" s="7">
        <f>AVERAGE(N1188,E1188)</f>
        <v>4064</v>
      </c>
      <c r="P1188" t="b">
        <v>1</v>
      </c>
      <c r="R1188" s="56">
        <f>E1188/D1188</f>
        <v>1.0673333333333332</v>
      </c>
      <c r="S1188" t="s">
        <v>8303</v>
      </c>
      <c r="T1188" s="6" t="str">
        <f>LEFT(S:S,FIND("/",S:S)-1)</f>
        <v>theater</v>
      </c>
      <c r="U1188" s="6" t="str">
        <f>RIGHT(S:S,FIND("/",S:S) - 2)</f>
        <v>spaces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44">
        <v>8750</v>
      </c>
      <c r="E1189" s="4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42">
        <f>(((I1189/60)/60)/24)+DATE(1970,1,1)</f>
        <v>42141.75</v>
      </c>
      <c r="K1189">
        <v>1429133323</v>
      </c>
      <c r="L1189" s="42">
        <f>(((K1189/60)/60)/24)+DATE(1970,1,1)</f>
        <v>42109.894942129627</v>
      </c>
      <c r="M1189" t="b">
        <v>0</v>
      </c>
      <c r="N1189">
        <v>70</v>
      </c>
      <c r="O1189" s="7">
        <f>AVERAGE(N1189,E1189)</f>
        <v>4590.5</v>
      </c>
      <c r="P1189" t="b">
        <v>1</v>
      </c>
      <c r="R1189" s="56">
        <f>E1189/D1189</f>
        <v>1.0412571428571429</v>
      </c>
      <c r="S1189" t="s">
        <v>8271</v>
      </c>
      <c r="T1189" s="6" t="str">
        <f>LEFT(S:S,FIND("/",S:S)-1)</f>
        <v>theater</v>
      </c>
      <c r="U1189" s="6" t="str">
        <f>RIGHT(S:S,FIND("/",S:S) - 2)</f>
        <v>/plays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44">
        <v>2000</v>
      </c>
      <c r="E1190" s="4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42">
        <f>(((I1190/60)/60)/24)+DATE(1970,1,1)</f>
        <v>42732.700694444444</v>
      </c>
      <c r="K1190">
        <v>1481129340</v>
      </c>
      <c r="L1190" s="42">
        <f>(((K1190/60)/60)/24)+DATE(1970,1,1)</f>
        <v>42711.700694444444</v>
      </c>
      <c r="M1190" t="b">
        <v>0</v>
      </c>
      <c r="N1190">
        <v>85</v>
      </c>
      <c r="O1190" s="7">
        <f>AVERAGE(N1190,E1190)</f>
        <v>1648</v>
      </c>
      <c r="P1190" t="b">
        <v>1</v>
      </c>
      <c r="R1190" s="56">
        <f>E1190/D1190</f>
        <v>1.6054999999999999</v>
      </c>
      <c r="S1190" t="s">
        <v>8271</v>
      </c>
      <c r="T1190" s="6" t="str">
        <f>LEFT(S:S,FIND("/",S:S)-1)</f>
        <v>theater</v>
      </c>
      <c r="U1190" s="6" t="str">
        <f>RIGHT(S:S,FIND("/",S:S) - 2)</f>
        <v>/plays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44">
        <v>9000</v>
      </c>
      <c r="E1191" s="4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42">
        <f>(((I1191/60)/60)/24)+DATE(1970,1,1)</f>
        <v>42550.979108796295</v>
      </c>
      <c r="K1191">
        <v>1465428595</v>
      </c>
      <c r="L1191" s="42">
        <f>(((K1191/60)/60)/24)+DATE(1970,1,1)</f>
        <v>42529.979108796295</v>
      </c>
      <c r="M1191" t="b">
        <v>0</v>
      </c>
      <c r="N1191">
        <v>86</v>
      </c>
      <c r="O1191" s="7">
        <f>AVERAGE(N1191,E1191)</f>
        <v>4893</v>
      </c>
      <c r="P1191" t="b">
        <v>1</v>
      </c>
      <c r="R1191" s="56">
        <f>E1191/D1191</f>
        <v>1.0777777777777777</v>
      </c>
      <c r="S1191" t="s">
        <v>8303</v>
      </c>
      <c r="T1191" s="6" t="str">
        <f>LEFT(S:S,FIND("/",S:S)-1)</f>
        <v>theater</v>
      </c>
      <c r="U1191" s="6" t="str">
        <f>RIGHT(S:S,FIND("/",S:S) - 2)</f>
        <v>spaces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44">
        <v>500</v>
      </c>
      <c r="E1192" s="4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42">
        <f>(((I1192/60)/60)/24)+DATE(1970,1,1)</f>
        <v>41882.665798611109</v>
      </c>
      <c r="K1192">
        <v>1406908725</v>
      </c>
      <c r="L1192" s="42">
        <f>(((K1192/60)/60)/24)+DATE(1970,1,1)</f>
        <v>41852.665798611109</v>
      </c>
      <c r="M1192" t="b">
        <v>0</v>
      </c>
      <c r="N1192">
        <v>13</v>
      </c>
      <c r="O1192" s="7">
        <f>AVERAGE(N1192,E1192)</f>
        <v>344</v>
      </c>
      <c r="P1192" t="b">
        <v>1</v>
      </c>
      <c r="R1192" s="56">
        <f>E1192/D1192</f>
        <v>1.35</v>
      </c>
      <c r="S1192" t="s">
        <v>8272</v>
      </c>
      <c r="T1192" s="6" t="str">
        <f>LEFT(S:S,FIND("/",S:S)-1)</f>
        <v>technology</v>
      </c>
      <c r="U1192" s="6" t="str">
        <f>RIGHT(S:S,FIND("/",S:S) - 2)</f>
        <v>ology/web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44">
        <v>2700</v>
      </c>
      <c r="E1193" s="4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42">
        <f>(((I1193/60)/60)/24)+DATE(1970,1,1)</f>
        <v>42449.562037037031</v>
      </c>
      <c r="K1193">
        <v>1455892160</v>
      </c>
      <c r="L1193" s="42">
        <f>(((K1193/60)/60)/24)+DATE(1970,1,1)</f>
        <v>42419.603703703702</v>
      </c>
      <c r="M1193" t="b">
        <v>0</v>
      </c>
      <c r="N1193">
        <v>33</v>
      </c>
      <c r="O1193" s="7">
        <f>AVERAGE(N1193,E1193)</f>
        <v>1489</v>
      </c>
      <c r="P1193" t="b">
        <v>1</v>
      </c>
      <c r="R1193" s="56">
        <f>E1193/D1193</f>
        <v>1.0907407407407408</v>
      </c>
      <c r="S1193" t="s">
        <v>8285</v>
      </c>
      <c r="T1193" s="6" t="str">
        <f>LEFT(S:S,FIND("/",S:S)-1)</f>
        <v>photography</v>
      </c>
      <c r="U1193" s="6" t="str">
        <f>RIGHT(S:S,FIND("/",S:S) - 2)</f>
        <v>photobooks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44">
        <v>100</v>
      </c>
      <c r="E1194" s="4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42">
        <f>(((I1194/60)/60)/24)+DATE(1970,1,1)</f>
        <v>42777.506689814814</v>
      </c>
      <c r="K1194">
        <v>1484222978</v>
      </c>
      <c r="L1194" s="42">
        <f>(((K1194/60)/60)/24)+DATE(1970,1,1)</f>
        <v>42747.506689814814</v>
      </c>
      <c r="M1194" t="b">
        <v>0</v>
      </c>
      <c r="N1194">
        <v>15</v>
      </c>
      <c r="O1194" s="7">
        <f>AVERAGE(N1194,E1194)</f>
        <v>152.5</v>
      </c>
      <c r="P1194" t="b">
        <v>1</v>
      </c>
      <c r="R1194" s="56">
        <f>E1194/D1194</f>
        <v>2.9</v>
      </c>
      <c r="S1194" t="s">
        <v>8305</v>
      </c>
      <c r="T1194" s="6" t="str">
        <f>LEFT(S:S,FIND("/",S:S)-1)</f>
        <v>theater</v>
      </c>
      <c r="U1194" s="6" t="str">
        <f>RIGHT(S:S,FIND("/",S:S) - 2)</f>
        <v>usical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44">
        <v>21000</v>
      </c>
      <c r="E1195" s="4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42">
        <f>(((I1195/60)/60)/24)+DATE(1970,1,1)</f>
        <v>42469.734409722223</v>
      </c>
      <c r="K1195">
        <v>1455043053</v>
      </c>
      <c r="L1195" s="42">
        <f>(((K1195/60)/60)/24)+DATE(1970,1,1)</f>
        <v>42409.776076388895</v>
      </c>
      <c r="M1195" t="b">
        <v>0</v>
      </c>
      <c r="N1195">
        <v>273</v>
      </c>
      <c r="O1195" s="7">
        <f>AVERAGE(N1195,E1195)</f>
        <v>11052</v>
      </c>
      <c r="P1195" t="b">
        <v>1</v>
      </c>
      <c r="R1195" s="56">
        <f>E1195/D1195</f>
        <v>1.0395714285714286</v>
      </c>
      <c r="S1195" t="s">
        <v>8271</v>
      </c>
      <c r="T1195" s="6" t="str">
        <f>LEFT(S:S,FIND("/",S:S)-1)</f>
        <v>theater</v>
      </c>
      <c r="U1195" s="6" t="str">
        <f>RIGHT(S:S,FIND("/",S:S) - 2)</f>
        <v>/plays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44">
        <v>12500</v>
      </c>
      <c r="E1196" s="4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42">
        <f>(((I1196/60)/60)/24)+DATE(1970,1,1)</f>
        <v>42102.488182870366</v>
      </c>
      <c r="K1196">
        <v>1425901379</v>
      </c>
      <c r="L1196" s="42">
        <f>(((K1196/60)/60)/24)+DATE(1970,1,1)</f>
        <v>42072.488182870366</v>
      </c>
      <c r="M1196" t="b">
        <v>0</v>
      </c>
      <c r="N1196">
        <v>714</v>
      </c>
      <c r="O1196" s="7">
        <f>AVERAGE(N1196,E1196)</f>
        <v>20497</v>
      </c>
      <c r="P1196" t="b">
        <v>1</v>
      </c>
      <c r="R1196" s="56">
        <f>E1196/D1196</f>
        <v>3.2223999999999999</v>
      </c>
      <c r="S1196" t="s">
        <v>8273</v>
      </c>
      <c r="T1196" s="6" t="str">
        <f>LEFT(S:S,FIND("/",S:S)-1)</f>
        <v>technology</v>
      </c>
      <c r="U1196" s="6" t="str">
        <f>RIGHT(S:S,FIND("/",S:S) - 2)</f>
        <v>wearables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44">
        <v>10000</v>
      </c>
      <c r="E1197" s="4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42">
        <f>(((I1197/60)/60)/24)+DATE(1970,1,1)</f>
        <v>42358.375</v>
      </c>
      <c r="K1197">
        <v>1445415653</v>
      </c>
      <c r="L1197" s="42">
        <f>(((K1197/60)/60)/24)+DATE(1970,1,1)</f>
        <v>42298.34783564815</v>
      </c>
      <c r="M1197" t="b">
        <v>0</v>
      </c>
      <c r="N1197">
        <v>170</v>
      </c>
      <c r="O1197" s="7">
        <f>AVERAGE(N1197,E1197)</f>
        <v>6835</v>
      </c>
      <c r="P1197" t="b">
        <v>1</v>
      </c>
      <c r="R1197" s="56">
        <f>E1197/D1197</f>
        <v>1.35</v>
      </c>
      <c r="S1197" t="s">
        <v>8271</v>
      </c>
      <c r="T1197" s="6" t="str">
        <f>LEFT(S:S,FIND("/",S:S)-1)</f>
        <v>theater</v>
      </c>
      <c r="U1197" s="6" t="str">
        <f>RIGHT(S:S,FIND("/",S:S) - 2)</f>
        <v>/plays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44">
        <v>14500</v>
      </c>
      <c r="E1198" s="4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42">
        <f>(((I1198/60)/60)/24)+DATE(1970,1,1)</f>
        <v>42356.818738425922</v>
      </c>
      <c r="K1198">
        <v>1447875539</v>
      </c>
      <c r="L1198" s="42">
        <f>(((K1198/60)/60)/24)+DATE(1970,1,1)</f>
        <v>42326.818738425922</v>
      </c>
      <c r="M1198" t="b">
        <v>0</v>
      </c>
      <c r="N1198">
        <v>512</v>
      </c>
      <c r="O1198" s="7">
        <f>AVERAGE(N1198,E1198)</f>
        <v>19824.5</v>
      </c>
      <c r="P1198" t="b">
        <v>1</v>
      </c>
      <c r="R1198" s="56">
        <f>E1198/D1198</f>
        <v>2.6991034482758622</v>
      </c>
      <c r="S1198" t="s">
        <v>8293</v>
      </c>
      <c r="T1198" s="6" t="str">
        <f>LEFT(S:S,FIND("/",S:S)-1)</f>
        <v>music</v>
      </c>
      <c r="U1198" s="6" t="str">
        <f>RIGHT(S:S,FIND("/",S:S) - 2)</f>
        <v>aith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44">
        <v>15000</v>
      </c>
      <c r="E1199" s="4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42">
        <f>(((I1199/60)/60)/24)+DATE(1970,1,1)</f>
        <v>42534.249305555553</v>
      </c>
      <c r="K1199">
        <v>1463155034</v>
      </c>
      <c r="L1199" s="42">
        <f>(((K1199/60)/60)/24)+DATE(1970,1,1)</f>
        <v>42503.66474537037</v>
      </c>
      <c r="M1199" t="b">
        <v>0</v>
      </c>
      <c r="N1199">
        <v>314</v>
      </c>
      <c r="O1199" s="7">
        <f>AVERAGE(N1199,E1199)</f>
        <v>19154</v>
      </c>
      <c r="P1199" t="b">
        <v>1</v>
      </c>
      <c r="R1199" s="56">
        <f>E1199/D1199</f>
        <v>2.5329333333333333</v>
      </c>
      <c r="S1199" t="s">
        <v>8303</v>
      </c>
      <c r="T1199" s="6" t="str">
        <f>LEFT(S:S,FIND("/",S:S)-1)</f>
        <v>theater</v>
      </c>
      <c r="U1199" s="6" t="str">
        <f>RIGHT(S:S,FIND("/",S:S) - 2)</f>
        <v>spaces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44">
        <v>3500</v>
      </c>
      <c r="E1200" s="4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42">
        <f>(((I1200/60)/60)/24)+DATE(1970,1,1)</f>
        <v>42369.125</v>
      </c>
      <c r="K1200">
        <v>1448463086</v>
      </c>
      <c r="L1200" s="42">
        <f>(((K1200/60)/60)/24)+DATE(1970,1,1)</f>
        <v>42333.619050925925</v>
      </c>
      <c r="M1200" t="b">
        <v>0</v>
      </c>
      <c r="N1200">
        <v>167</v>
      </c>
      <c r="O1200" s="7">
        <f>AVERAGE(N1200,E1200)</f>
        <v>4644</v>
      </c>
      <c r="P1200" t="b">
        <v>1</v>
      </c>
      <c r="R1200" s="56">
        <f>E1200/D1200</f>
        <v>2.6059999999999999</v>
      </c>
      <c r="S1200" t="s">
        <v>8271</v>
      </c>
      <c r="T1200" s="6" t="str">
        <f>LEFT(S:S,FIND("/",S:S)-1)</f>
        <v>theater</v>
      </c>
      <c r="U1200" s="6" t="str">
        <f>RIGHT(S:S,FIND("/",S:S) - 2)</f>
        <v>/plays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44">
        <v>2658</v>
      </c>
      <c r="E1201" s="4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42">
        <f>(((I1201/60)/60)/24)+DATE(1970,1,1)</f>
        <v>42193.770833333328</v>
      </c>
      <c r="K1201">
        <v>1433615400</v>
      </c>
      <c r="L1201" s="42">
        <f>(((K1201/60)/60)/24)+DATE(1970,1,1)</f>
        <v>42161.770833333328</v>
      </c>
      <c r="M1201" t="b">
        <v>0</v>
      </c>
      <c r="N1201">
        <v>9</v>
      </c>
      <c r="O1201" s="7">
        <f>AVERAGE(N1201,E1201)</f>
        <v>1351</v>
      </c>
      <c r="P1201" t="b">
        <v>1</v>
      </c>
      <c r="R1201" s="56">
        <f>E1201/D1201</f>
        <v>1.0131677953348381</v>
      </c>
      <c r="S1201" t="s">
        <v>8271</v>
      </c>
      <c r="T1201" s="6" t="str">
        <f>LEFT(S:S,FIND("/",S:S)-1)</f>
        <v>theater</v>
      </c>
      <c r="U1201" s="6" t="str">
        <f>RIGHT(S:S,FIND("/",S:S) - 2)</f>
        <v>/plays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44">
        <v>4800</v>
      </c>
      <c r="E1202" s="4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42">
        <f>(((I1202/60)/60)/24)+DATE(1970,1,1)</f>
        <v>42110.477500000001</v>
      </c>
      <c r="K1202">
        <v>1427369256</v>
      </c>
      <c r="L1202" s="42">
        <f>(((K1202/60)/60)/24)+DATE(1970,1,1)</f>
        <v>42089.477500000001</v>
      </c>
      <c r="M1202" t="b">
        <v>0</v>
      </c>
      <c r="N1202">
        <v>103</v>
      </c>
      <c r="O1202" s="7">
        <f>AVERAGE(N1202,E1202)</f>
        <v>3066</v>
      </c>
      <c r="P1202" t="b">
        <v>1</v>
      </c>
      <c r="R1202" s="56">
        <f>E1202/D1202</f>
        <v>1.2560416666666667</v>
      </c>
      <c r="S1202" t="s">
        <v>8287</v>
      </c>
      <c r="T1202" s="6" t="str">
        <f>LEFT(S:S,FIND("/",S:S)-1)</f>
        <v>publishing</v>
      </c>
      <c r="U1202" s="6" t="str">
        <f>RIGHT(S:S,FIND("/",S:S) - 2)</f>
        <v>nslations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44">
        <v>6000</v>
      </c>
      <c r="E1203" s="4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42">
        <f>(((I1203/60)/60)/24)+DATE(1970,1,1)</f>
        <v>42566.60701388889</v>
      </c>
      <c r="K1203">
        <v>1466001246</v>
      </c>
      <c r="L1203" s="42">
        <f>(((K1203/60)/60)/24)+DATE(1970,1,1)</f>
        <v>42536.60701388889</v>
      </c>
      <c r="M1203" t="b">
        <v>0</v>
      </c>
      <c r="N1203">
        <v>111</v>
      </c>
      <c r="O1203" s="7">
        <f>AVERAGE(N1203,E1203)</f>
        <v>3128.6350000000002</v>
      </c>
      <c r="P1203" t="b">
        <v>1</v>
      </c>
      <c r="R1203" s="56">
        <f>E1203/D1203</f>
        <v>1.0243783333333334</v>
      </c>
      <c r="S1203" t="s">
        <v>8285</v>
      </c>
      <c r="T1203" s="6" t="str">
        <f>LEFT(S:S,FIND("/",S:S)-1)</f>
        <v>photography</v>
      </c>
      <c r="U1203" s="6" t="str">
        <f>RIGHT(S:S,FIND("/",S:S) - 2)</f>
        <v>photobooks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44">
        <v>25000</v>
      </c>
      <c r="E1204" s="4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42">
        <f>(((I1204/60)/60)/24)+DATE(1970,1,1)</f>
        <v>42182.288819444439</v>
      </c>
      <c r="K1204">
        <v>1432796154</v>
      </c>
      <c r="L1204" s="42">
        <f>(((K1204/60)/60)/24)+DATE(1970,1,1)</f>
        <v>42152.288819444439</v>
      </c>
      <c r="M1204" t="b">
        <v>0</v>
      </c>
      <c r="N1204">
        <v>271</v>
      </c>
      <c r="O1204" s="7">
        <f>AVERAGE(N1204,E1204)</f>
        <v>25041</v>
      </c>
      <c r="P1204" t="b">
        <v>1</v>
      </c>
      <c r="R1204" s="56">
        <f>E1204/D1204</f>
        <v>1.99244</v>
      </c>
      <c r="S1204" t="s">
        <v>8271</v>
      </c>
      <c r="T1204" s="6" t="str">
        <f>LEFT(S:S,FIND("/",S:S)-1)</f>
        <v>theater</v>
      </c>
      <c r="U1204" s="6" t="str">
        <f>RIGHT(S:S,FIND("/",S:S) - 2)</f>
        <v>/plays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44">
        <v>16300</v>
      </c>
      <c r="E1205" s="4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42">
        <f>(((I1205/60)/60)/24)+DATE(1970,1,1)</f>
        <v>42155.614895833336</v>
      </c>
      <c r="K1205">
        <v>1430491527</v>
      </c>
      <c r="L1205" s="42">
        <f>(((K1205/60)/60)/24)+DATE(1970,1,1)</f>
        <v>42125.614895833336</v>
      </c>
      <c r="M1205" t="b">
        <v>0</v>
      </c>
      <c r="N1205">
        <v>101</v>
      </c>
      <c r="O1205" s="7">
        <f>AVERAGE(N1205,E1205)</f>
        <v>8400.5</v>
      </c>
      <c r="P1205" t="b">
        <v>1</v>
      </c>
      <c r="R1205" s="56">
        <f>E1205/D1205</f>
        <v>1.0245398773006136</v>
      </c>
      <c r="S1205" t="s">
        <v>8303</v>
      </c>
      <c r="T1205" s="6" t="str">
        <f>LEFT(S:S,FIND("/",S:S)-1)</f>
        <v>theater</v>
      </c>
      <c r="U1205" s="6" t="str">
        <f>RIGHT(S:S,FIND("/",S:S) - 2)</f>
        <v>spaces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44">
        <v>13000</v>
      </c>
      <c r="E1206" s="4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42">
        <f>(((I1206/60)/60)/24)+DATE(1970,1,1)</f>
        <v>42342.208333333328</v>
      </c>
      <c r="K1206">
        <v>1445363833</v>
      </c>
      <c r="L1206" s="42">
        <f>(((K1206/60)/60)/24)+DATE(1970,1,1)</f>
        <v>42297.748067129629</v>
      </c>
      <c r="M1206" t="b">
        <v>0</v>
      </c>
      <c r="N1206">
        <v>57</v>
      </c>
      <c r="O1206" s="7">
        <f>AVERAGE(N1206,E1206)</f>
        <v>6720</v>
      </c>
      <c r="P1206" t="b">
        <v>1</v>
      </c>
      <c r="R1206" s="56">
        <f>E1206/D1206</f>
        <v>1.0294615384615384</v>
      </c>
      <c r="S1206" t="s">
        <v>8271</v>
      </c>
      <c r="T1206" s="6" t="str">
        <f>LEFT(S:S,FIND("/",S:S)-1)</f>
        <v>theater</v>
      </c>
      <c r="U1206" s="6" t="str">
        <f>RIGHT(S:S,FIND("/",S:S) - 2)</f>
        <v>/plays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44">
        <v>13000</v>
      </c>
      <c r="E1207" s="4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42">
        <f>(((I1207/60)/60)/24)+DATE(1970,1,1)</f>
        <v>42168.506377314814</v>
      </c>
      <c r="K1207">
        <v>1431605351</v>
      </c>
      <c r="L1207" s="42">
        <f>(((K1207/60)/60)/24)+DATE(1970,1,1)</f>
        <v>42138.506377314814</v>
      </c>
      <c r="M1207" t="b">
        <v>0</v>
      </c>
      <c r="N1207">
        <v>62</v>
      </c>
      <c r="O1207" s="7">
        <f>AVERAGE(N1207,E1207)</f>
        <v>6587</v>
      </c>
      <c r="P1207" t="b">
        <v>1</v>
      </c>
      <c r="R1207" s="56">
        <f>E1207/D1207</f>
        <v>1.0086153846153847</v>
      </c>
      <c r="S1207" t="s">
        <v>8270</v>
      </c>
      <c r="T1207" s="6" t="str">
        <f>LEFT(S:S,FIND("/",S:S)-1)</f>
        <v>film &amp; video</v>
      </c>
      <c r="U1207" s="6" t="str">
        <f>RIGHT(S:S,FIND("/",S:S) - 2)</f>
        <v>o/animation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44">
        <v>900</v>
      </c>
      <c r="E1208" s="4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42">
        <f>(((I1208/60)/60)/24)+DATE(1970,1,1)</f>
        <v>42805.561805555553</v>
      </c>
      <c r="K1208">
        <v>1486406253</v>
      </c>
      <c r="L1208" s="42">
        <f>(((K1208/60)/60)/24)+DATE(1970,1,1)</f>
        <v>42772.776076388895</v>
      </c>
      <c r="M1208" t="b">
        <v>0</v>
      </c>
      <c r="N1208">
        <v>32</v>
      </c>
      <c r="O1208" s="7">
        <f>AVERAGE(N1208,E1208)</f>
        <v>533.5</v>
      </c>
      <c r="P1208" t="b">
        <v>1</v>
      </c>
      <c r="R1208" s="56">
        <f>E1208/D1208</f>
        <v>1.1499999999999999</v>
      </c>
      <c r="S1208" t="s">
        <v>8271</v>
      </c>
      <c r="T1208" s="6" t="str">
        <f>LEFT(S:S,FIND("/",S:S)-1)</f>
        <v>theater</v>
      </c>
      <c r="U1208" s="6" t="str">
        <f>RIGHT(S:S,FIND("/",S:S) - 2)</f>
        <v>/plays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44">
        <v>16700</v>
      </c>
      <c r="E1209" s="4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42">
        <f>(((I1209/60)/60)/24)+DATE(1970,1,1)</f>
        <v>42460.416666666672</v>
      </c>
      <c r="K1209">
        <v>1456827573</v>
      </c>
      <c r="L1209" s="42">
        <f>(((K1209/60)/60)/24)+DATE(1970,1,1)</f>
        <v>42430.430243055554</v>
      </c>
      <c r="M1209" t="b">
        <v>0</v>
      </c>
      <c r="N1209">
        <v>141</v>
      </c>
      <c r="O1209" s="7">
        <f>AVERAGE(N1209,E1209)</f>
        <v>8768.5</v>
      </c>
      <c r="P1209" t="b">
        <v>1</v>
      </c>
      <c r="R1209" s="56">
        <f>E1209/D1209</f>
        <v>1.0416766467065868</v>
      </c>
      <c r="S1209" t="s">
        <v>8287</v>
      </c>
      <c r="T1209" s="6" t="str">
        <f>LEFT(S:S,FIND("/",S:S)-1)</f>
        <v>publishing</v>
      </c>
      <c r="U1209" s="6" t="str">
        <f>RIGHT(S:S,FIND("/",S:S) - 2)</f>
        <v>nslations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44">
        <v>10000</v>
      </c>
      <c r="E1210" s="4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42">
        <f>(((I1210/60)/60)/24)+DATE(1970,1,1)</f>
        <v>42453.667407407411</v>
      </c>
      <c r="K1210">
        <v>1456246864</v>
      </c>
      <c r="L1210" s="42">
        <f>(((K1210/60)/60)/24)+DATE(1970,1,1)</f>
        <v>42423.709074074075</v>
      </c>
      <c r="M1210" t="b">
        <v>0</v>
      </c>
      <c r="N1210">
        <v>75</v>
      </c>
      <c r="O1210" s="7">
        <f>AVERAGE(N1210,E1210)</f>
        <v>7802.5</v>
      </c>
      <c r="P1210" t="b">
        <v>1</v>
      </c>
      <c r="R1210" s="56">
        <f>E1210/D1210</f>
        <v>1.5529999999999999</v>
      </c>
      <c r="S1210" t="s">
        <v>8271</v>
      </c>
      <c r="T1210" s="6" t="str">
        <f>LEFT(S:S,FIND("/",S:S)-1)</f>
        <v>theater</v>
      </c>
      <c r="U1210" s="6" t="str">
        <f>RIGHT(S:S,FIND("/",S:S) - 2)</f>
        <v>/plays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44">
        <v>6000</v>
      </c>
      <c r="E1211" s="4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42">
        <f>(((I1211/60)/60)/24)+DATE(1970,1,1)</f>
        <v>42791.846122685187</v>
      </c>
      <c r="K1211">
        <v>1485461905</v>
      </c>
      <c r="L1211" s="42">
        <f>(((K1211/60)/60)/24)+DATE(1970,1,1)</f>
        <v>42761.846122685187</v>
      </c>
      <c r="M1211" t="b">
        <v>0</v>
      </c>
      <c r="N1211">
        <v>46</v>
      </c>
      <c r="O1211" s="7">
        <f>AVERAGE(N1211,E1211)</f>
        <v>3203</v>
      </c>
      <c r="P1211" t="b">
        <v>1</v>
      </c>
      <c r="R1211" s="56">
        <f>E1211/D1211</f>
        <v>1.06</v>
      </c>
      <c r="S1211" t="s">
        <v>8284</v>
      </c>
      <c r="T1211" s="6" t="str">
        <f>LEFT(S:S,FIND("/",S:S)-1)</f>
        <v>food</v>
      </c>
      <c r="U1211" s="6" t="str">
        <f>RIGHT(S:S,FIND("/",S:S) - 2)</f>
        <v>cks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44">
        <v>20000</v>
      </c>
      <c r="E1212" s="4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42">
        <f>(((I1212/60)/60)/24)+DATE(1970,1,1)</f>
        <v>42155.875</v>
      </c>
      <c r="K1212">
        <v>1431124572</v>
      </c>
      <c r="L1212" s="42">
        <f>(((K1212/60)/60)/24)+DATE(1970,1,1)</f>
        <v>42132.941805555558</v>
      </c>
      <c r="M1212" t="b">
        <v>0</v>
      </c>
      <c r="N1212">
        <v>103</v>
      </c>
      <c r="O1212" s="7">
        <f>AVERAGE(N1212,E1212)</f>
        <v>25483</v>
      </c>
      <c r="P1212" t="b">
        <v>1</v>
      </c>
      <c r="R1212" s="56">
        <f>E1212/D1212</f>
        <v>2.5431499999999998</v>
      </c>
      <c r="S1212" t="s">
        <v>8271</v>
      </c>
      <c r="T1212" s="6" t="str">
        <f>LEFT(S:S,FIND("/",S:S)-1)</f>
        <v>theater</v>
      </c>
      <c r="U1212" s="6" t="str">
        <f>RIGHT(S:S,FIND("/",S:S) - 2)</f>
        <v>/plays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44">
        <v>1000</v>
      </c>
      <c r="E1213" s="4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42">
        <f>(((I1213/60)/60)/24)+DATE(1970,1,1)</f>
        <v>42530.866446759261</v>
      </c>
      <c r="K1213">
        <v>1464209261</v>
      </c>
      <c r="L1213" s="42">
        <f>(((K1213/60)/60)/24)+DATE(1970,1,1)</f>
        <v>42515.866446759261</v>
      </c>
      <c r="M1213" t="b">
        <v>0</v>
      </c>
      <c r="N1213">
        <v>6</v>
      </c>
      <c r="O1213" s="7">
        <f>AVERAGE(N1213,E1213)</f>
        <v>508.5</v>
      </c>
      <c r="P1213" t="b">
        <v>1</v>
      </c>
      <c r="R1213" s="56">
        <f>E1213/D1213</f>
        <v>1.0109999999999999</v>
      </c>
      <c r="S1213" t="s">
        <v>8269</v>
      </c>
      <c r="T1213" s="6" t="str">
        <f>LEFT(S:S,FIND("/",S:S)-1)</f>
        <v>film &amp; video</v>
      </c>
      <c r="U1213" s="6" t="str">
        <f>RIGHT(S:S,FIND("/",S:S) - 2)</f>
        <v>documentary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44">
        <v>2500</v>
      </c>
      <c r="E1214" s="4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42">
        <f>(((I1214/60)/60)/24)+DATE(1970,1,1)</f>
        <v>42335.041666666672</v>
      </c>
      <c r="K1214">
        <v>1447195695</v>
      </c>
      <c r="L1214" s="42">
        <f>(((K1214/60)/60)/24)+DATE(1970,1,1)</f>
        <v>42318.950173611112</v>
      </c>
      <c r="M1214" t="b">
        <v>0</v>
      </c>
      <c r="N1214">
        <v>83</v>
      </c>
      <c r="O1214" s="7">
        <f>AVERAGE(N1214,E1214)</f>
        <v>1654.5</v>
      </c>
      <c r="P1214" t="b">
        <v>1</v>
      </c>
      <c r="R1214" s="56">
        <f>E1214/D1214</f>
        <v>1.2904</v>
      </c>
      <c r="S1214" t="s">
        <v>8271</v>
      </c>
      <c r="T1214" s="6" t="str">
        <f>LEFT(S:S,FIND("/",S:S)-1)</f>
        <v>theater</v>
      </c>
      <c r="U1214" s="6" t="str">
        <f>RIGHT(S:S,FIND("/",S:S) - 2)</f>
        <v>/plays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44">
        <v>6500</v>
      </c>
      <c r="E1215" s="4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42">
        <f>(((I1215/60)/60)/24)+DATE(1970,1,1)</f>
        <v>42766.755787037036</v>
      </c>
      <c r="K1215">
        <v>1482862100</v>
      </c>
      <c r="L1215" s="42">
        <f>(((K1215/60)/60)/24)+DATE(1970,1,1)</f>
        <v>42731.755787037036</v>
      </c>
      <c r="M1215" t="b">
        <v>0</v>
      </c>
      <c r="N1215">
        <v>108</v>
      </c>
      <c r="O1215" s="7">
        <f>AVERAGE(N1215,E1215)</f>
        <v>3376.5</v>
      </c>
      <c r="P1215" t="b">
        <v>1</v>
      </c>
      <c r="R1215" s="56">
        <f>E1215/D1215</f>
        <v>1.0223076923076924</v>
      </c>
      <c r="S1215" t="s">
        <v>8303</v>
      </c>
      <c r="T1215" s="6" t="str">
        <f>LEFT(S:S,FIND("/",S:S)-1)</f>
        <v>theater</v>
      </c>
      <c r="U1215" s="6" t="str">
        <f>RIGHT(S:S,FIND("/",S:S) - 2)</f>
        <v>spaces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44">
        <v>2000</v>
      </c>
      <c r="E1216" s="4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42">
        <f>(((I1216/60)/60)/24)+DATE(1970,1,1)</f>
        <v>42164.840335648143</v>
      </c>
      <c r="K1216">
        <v>1428696605</v>
      </c>
      <c r="L1216" s="42">
        <f>(((K1216/60)/60)/24)+DATE(1970,1,1)</f>
        <v>42104.840335648143</v>
      </c>
      <c r="M1216" t="b">
        <v>0</v>
      </c>
      <c r="N1216">
        <v>25</v>
      </c>
      <c r="O1216" s="7">
        <f>AVERAGE(N1216,E1216)</f>
        <v>1330.5</v>
      </c>
      <c r="P1216" t="b">
        <v>1</v>
      </c>
      <c r="R1216" s="56">
        <f>E1216/D1216</f>
        <v>1.3180000000000001</v>
      </c>
      <c r="S1216" t="s">
        <v>8276</v>
      </c>
      <c r="T1216" s="6" t="str">
        <f>LEFT(S:S,FIND("/",S:S)-1)</f>
        <v>music</v>
      </c>
      <c r="U1216" s="6" t="str">
        <f>RIGHT(S:S,FIND("/",S:S) - 2)</f>
        <v>rock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44">
        <v>5000</v>
      </c>
      <c r="E1217" s="4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42">
        <f>(((I1217/60)/60)/24)+DATE(1970,1,1)</f>
        <v>41789.923101851848</v>
      </c>
      <c r="K1217">
        <v>1398895756</v>
      </c>
      <c r="L1217" s="42">
        <f>(((K1217/60)/60)/24)+DATE(1970,1,1)</f>
        <v>41759.923101851848</v>
      </c>
      <c r="M1217" t="b">
        <v>0</v>
      </c>
      <c r="N1217">
        <v>549</v>
      </c>
      <c r="O1217" s="7">
        <f>AVERAGE(N1217,E1217)</f>
        <v>19926.505000000001</v>
      </c>
      <c r="P1217" t="b">
        <v>1</v>
      </c>
      <c r="R1217" s="56">
        <f>E1217/D1217</f>
        <v>7.8608020000000005</v>
      </c>
      <c r="S1217" t="s">
        <v>8292</v>
      </c>
      <c r="T1217" s="6" t="str">
        <f>LEFT(S:S,FIND("/",S:S)-1)</f>
        <v>music</v>
      </c>
      <c r="U1217" s="6" t="str">
        <f>RIGHT(S:S,FIND("/",S:S) - 2)</f>
        <v>/pop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44">
        <v>14000</v>
      </c>
      <c r="E1218" s="4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42">
        <f>(((I1218/60)/60)/24)+DATE(1970,1,1)</f>
        <v>42279.960416666669</v>
      </c>
      <c r="K1218">
        <v>1441032457</v>
      </c>
      <c r="L1218" s="42">
        <f>(((K1218/60)/60)/24)+DATE(1970,1,1)</f>
        <v>42247.616400462968</v>
      </c>
      <c r="M1218" t="b">
        <v>0</v>
      </c>
      <c r="N1218">
        <v>222</v>
      </c>
      <c r="O1218" s="7">
        <f>AVERAGE(N1218,E1218)</f>
        <v>10310</v>
      </c>
      <c r="P1218" t="b">
        <v>1</v>
      </c>
      <c r="R1218" s="56">
        <f>E1218/D1218</f>
        <v>1.4570000000000001</v>
      </c>
      <c r="S1218" t="s">
        <v>8271</v>
      </c>
      <c r="T1218" s="6" t="str">
        <f>LEFT(S:S,FIND("/",S:S)-1)</f>
        <v>theater</v>
      </c>
      <c r="U1218" s="6" t="str">
        <f>RIGHT(S:S,FIND("/",S:S) - 2)</f>
        <v>/plays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44">
        <v>26500</v>
      </c>
      <c r="E1219" s="4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42">
        <f>(((I1219/60)/60)/24)+DATE(1970,1,1)</f>
        <v>42565.809490740736</v>
      </c>
      <c r="K1219">
        <v>1465932340</v>
      </c>
      <c r="L1219" s="42">
        <f>(((K1219/60)/60)/24)+DATE(1970,1,1)</f>
        <v>42535.809490740736</v>
      </c>
      <c r="M1219" t="b">
        <v>0</v>
      </c>
      <c r="N1219">
        <v>183</v>
      </c>
      <c r="O1219" s="7">
        <f>AVERAGE(N1219,E1219)</f>
        <v>13686</v>
      </c>
      <c r="P1219" t="b">
        <v>1</v>
      </c>
      <c r="R1219" s="56">
        <f>E1219/D1219</f>
        <v>1.026</v>
      </c>
      <c r="S1219" t="s">
        <v>8271</v>
      </c>
      <c r="T1219" s="6" t="str">
        <f>LEFT(S:S,FIND("/",S:S)-1)</f>
        <v>theater</v>
      </c>
      <c r="U1219" s="6" t="str">
        <f>RIGHT(S:S,FIND("/",S:S) - 2)</f>
        <v>/plays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44">
        <v>9000</v>
      </c>
      <c r="E1220" s="4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42">
        <f>(((I1220/60)/60)/24)+DATE(1970,1,1)</f>
        <v>42309.125</v>
      </c>
      <c r="K1220">
        <v>1443714800</v>
      </c>
      <c r="L1220" s="42">
        <f>(((K1220/60)/60)/24)+DATE(1970,1,1)</f>
        <v>42278.662037037036</v>
      </c>
      <c r="M1220" t="b">
        <v>0</v>
      </c>
      <c r="N1220">
        <v>89</v>
      </c>
      <c r="O1220" s="7">
        <f>AVERAGE(N1220,E1220)</f>
        <v>7797</v>
      </c>
      <c r="P1220" t="b">
        <v>1</v>
      </c>
      <c r="R1220" s="56">
        <f>E1220/D1220</f>
        <v>1.7227777777777777</v>
      </c>
      <c r="S1220" t="s">
        <v>8288</v>
      </c>
      <c r="T1220" s="6" t="str">
        <f>LEFT(S:S,FIND("/",S:S)-1)</f>
        <v>publishing</v>
      </c>
      <c r="U1220" s="6" t="str">
        <f>RIGHT(S:S,FIND("/",S:S) - 2)</f>
        <v xml:space="preserve"> podcasts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44">
        <v>16350</v>
      </c>
      <c r="E1221" s="4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42">
        <f>(((I1221/60)/60)/24)+DATE(1970,1,1)</f>
        <v>42663.461956018517</v>
      </c>
      <c r="K1221">
        <v>1474369513</v>
      </c>
      <c r="L1221" s="42">
        <f>(((K1221/60)/60)/24)+DATE(1970,1,1)</f>
        <v>42633.461956018517</v>
      </c>
      <c r="M1221" t="b">
        <v>0</v>
      </c>
      <c r="N1221">
        <v>253</v>
      </c>
      <c r="O1221" s="7">
        <f>AVERAGE(N1221,E1221)</f>
        <v>13138.5</v>
      </c>
      <c r="P1221" t="b">
        <v>1</v>
      </c>
      <c r="R1221" s="56">
        <f>E1221/D1221</f>
        <v>1.5916819571865444</v>
      </c>
      <c r="S1221" t="s">
        <v>8271</v>
      </c>
      <c r="T1221" s="6" t="str">
        <f>LEFT(S:S,FIND("/",S:S)-1)</f>
        <v>theater</v>
      </c>
      <c r="U1221" s="6" t="str">
        <f>RIGHT(S:S,FIND("/",S:S) - 2)</f>
        <v>/plays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44">
        <v>15000</v>
      </c>
      <c r="E1222" s="4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42">
        <f>(((I1222/60)/60)/24)+DATE(1970,1,1)</f>
        <v>42241.628611111111</v>
      </c>
      <c r="K1222">
        <v>1437923112</v>
      </c>
      <c r="L1222" s="42">
        <f>(((K1222/60)/60)/24)+DATE(1970,1,1)</f>
        <v>42211.628611111111</v>
      </c>
      <c r="M1222" t="b">
        <v>0</v>
      </c>
      <c r="N1222">
        <v>140</v>
      </c>
      <c r="O1222" s="7">
        <f>AVERAGE(N1222,E1222)</f>
        <v>7852.5</v>
      </c>
      <c r="P1222" t="b">
        <v>1</v>
      </c>
      <c r="R1222" s="56">
        <f>E1222/D1222</f>
        <v>1.0376666666666667</v>
      </c>
      <c r="S1222" t="s">
        <v>8273</v>
      </c>
      <c r="T1222" s="6" t="str">
        <f>LEFT(S:S,FIND("/",S:S)-1)</f>
        <v>technology</v>
      </c>
      <c r="U1222" s="6" t="str">
        <f>RIGHT(S:S,FIND("/",S:S) - 2)</f>
        <v>wearables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44">
        <v>2200</v>
      </c>
      <c r="E1223" s="4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42">
        <f>(((I1223/60)/60)/24)+DATE(1970,1,1)</f>
        <v>42708</v>
      </c>
      <c r="K1223">
        <v>1478431488</v>
      </c>
      <c r="L1223" s="42">
        <f>(((K1223/60)/60)/24)+DATE(1970,1,1)</f>
        <v>42680.47555555556</v>
      </c>
      <c r="M1223" t="b">
        <v>0</v>
      </c>
      <c r="N1223">
        <v>103</v>
      </c>
      <c r="O1223" s="7">
        <f>AVERAGE(N1223,E1223)</f>
        <v>1277.0050000000001</v>
      </c>
      <c r="P1223" t="b">
        <v>1</v>
      </c>
      <c r="R1223" s="56">
        <f>E1223/D1223</f>
        <v>1.1140954545454547</v>
      </c>
      <c r="S1223" t="s">
        <v>8303</v>
      </c>
      <c r="T1223" s="6" t="str">
        <f>LEFT(S:S,FIND("/",S:S)-1)</f>
        <v>theater</v>
      </c>
      <c r="U1223" s="6" t="str">
        <f>RIGHT(S:S,FIND("/",S:S) - 2)</f>
        <v>spaces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44">
        <v>4000</v>
      </c>
      <c r="E1224" s="4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42">
        <f>(((I1224/60)/60)/24)+DATE(1970,1,1)</f>
        <v>42461.166666666672</v>
      </c>
      <c r="K1224">
        <v>1456852647</v>
      </c>
      <c r="L1224" s="42">
        <f>(((K1224/60)/60)/24)+DATE(1970,1,1)</f>
        <v>42430.720451388886</v>
      </c>
      <c r="M1224" t="b">
        <v>0</v>
      </c>
      <c r="N1224">
        <v>138</v>
      </c>
      <c r="O1224" s="7">
        <f>AVERAGE(N1224,E1224)</f>
        <v>5676.5</v>
      </c>
      <c r="P1224" t="b">
        <v>1</v>
      </c>
      <c r="R1224" s="56">
        <f>E1224/D1224</f>
        <v>2.80375</v>
      </c>
      <c r="S1224" t="s">
        <v>8284</v>
      </c>
      <c r="T1224" s="6" t="str">
        <f>LEFT(S:S,FIND("/",S:S)-1)</f>
        <v>food</v>
      </c>
      <c r="U1224" s="6" t="str">
        <f>RIGHT(S:S,FIND("/",S:S) - 2)</f>
        <v>cks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44">
        <v>19800</v>
      </c>
      <c r="E1225" s="4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42">
        <f>(((I1225/60)/60)/24)+DATE(1970,1,1)</f>
        <v>42684.218854166669</v>
      </c>
      <c r="K1225">
        <v>1476159309</v>
      </c>
      <c r="L1225" s="42">
        <f>(((K1225/60)/60)/24)+DATE(1970,1,1)</f>
        <v>42654.177187499998</v>
      </c>
      <c r="M1225" t="b">
        <v>0</v>
      </c>
      <c r="N1225">
        <v>191</v>
      </c>
      <c r="O1225" s="7">
        <f>AVERAGE(N1225,E1225)</f>
        <v>11194</v>
      </c>
      <c r="P1225" t="b">
        <v>1</v>
      </c>
      <c r="R1225" s="56">
        <f>E1225/D1225</f>
        <v>1.1210606060606061</v>
      </c>
      <c r="S1225" t="s">
        <v>8284</v>
      </c>
      <c r="T1225" s="6" t="str">
        <f>LEFT(S:S,FIND("/",S:S)-1)</f>
        <v>food</v>
      </c>
      <c r="U1225" s="6" t="str">
        <f>RIGHT(S:S,FIND("/",S:S) - 2)</f>
        <v>cks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44">
        <v>15000</v>
      </c>
      <c r="E1226" s="4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42">
        <f>(((I1226/60)/60)/24)+DATE(1970,1,1)</f>
        <v>41796.549791666665</v>
      </c>
      <c r="K1226">
        <v>1396876302</v>
      </c>
      <c r="L1226" s="42">
        <f>(((K1226/60)/60)/24)+DATE(1970,1,1)</f>
        <v>41736.549791666665</v>
      </c>
      <c r="M1226" t="b">
        <v>0</v>
      </c>
      <c r="N1226">
        <v>18</v>
      </c>
      <c r="O1226" s="7">
        <f>AVERAGE(N1226,E1226)</f>
        <v>539</v>
      </c>
      <c r="P1226" t="b">
        <v>0</v>
      </c>
      <c r="R1226" s="56">
        <f>E1226/D1226</f>
        <v>7.0666666666666669E-2</v>
      </c>
      <c r="S1226" t="s">
        <v>8271</v>
      </c>
      <c r="T1226" s="6" t="str">
        <f>LEFT(S:S,FIND("/",S:S)-1)</f>
        <v>theater</v>
      </c>
      <c r="U1226" s="6" t="str">
        <f>RIGHT(S:S,FIND("/",S:S) - 2)</f>
        <v>/plays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44">
        <v>3000</v>
      </c>
      <c r="E1227" s="4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42">
        <f>(((I1227/60)/60)/24)+DATE(1970,1,1)</f>
        <v>41569.905995370369</v>
      </c>
      <c r="K1227">
        <v>1377294278</v>
      </c>
      <c r="L1227" s="42">
        <f>(((K1227/60)/60)/24)+DATE(1970,1,1)</f>
        <v>41509.905995370369</v>
      </c>
      <c r="M1227" t="b">
        <v>0</v>
      </c>
      <c r="N1227">
        <v>3</v>
      </c>
      <c r="O1227" s="7">
        <f>AVERAGE(N1227,E1227)</f>
        <v>67.5</v>
      </c>
      <c r="P1227" t="b">
        <v>0</v>
      </c>
      <c r="R1227" s="56">
        <f>E1227/D1227</f>
        <v>4.3999999999999997E-2</v>
      </c>
      <c r="S1227" t="s">
        <v>8274</v>
      </c>
      <c r="T1227" s="6" t="str">
        <f>LEFT(S:S,FIND("/",S:S)-1)</f>
        <v>publishing</v>
      </c>
      <c r="U1227" s="6" t="str">
        <f>RIGHT(S:S,FIND("/",S:S) - 2)</f>
        <v>onfiction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44">
        <v>50000</v>
      </c>
      <c r="E1228" s="4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42">
        <f>(((I1228/60)/60)/24)+DATE(1970,1,1)</f>
        <v>41750.041666666664</v>
      </c>
      <c r="K1228">
        <v>1395089981</v>
      </c>
      <c r="L1228" s="42">
        <f>(((K1228/60)/60)/24)+DATE(1970,1,1)</f>
        <v>41715.874780092592</v>
      </c>
      <c r="M1228" t="b">
        <v>0</v>
      </c>
      <c r="N1228">
        <v>40</v>
      </c>
      <c r="O1228" s="7">
        <f>AVERAGE(N1228,E1228)</f>
        <v>988.5</v>
      </c>
      <c r="P1228" t="b">
        <v>0</v>
      </c>
      <c r="R1228" s="56">
        <f>E1228/D1228</f>
        <v>3.8739999999999997E-2</v>
      </c>
      <c r="S1228" t="s">
        <v>8276</v>
      </c>
      <c r="T1228" s="6" t="str">
        <f>LEFT(S:S,FIND("/",S:S)-1)</f>
        <v>music</v>
      </c>
      <c r="U1228" s="6" t="str">
        <f>RIGHT(S:S,FIND("/",S:S) - 2)</f>
        <v>rock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44">
        <v>2000</v>
      </c>
      <c r="E1229" s="44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42">
        <f>(((I1229/60)/60)/24)+DATE(1970,1,1)</f>
        <v>41858.291666666664</v>
      </c>
      <c r="K1229">
        <v>1404770616</v>
      </c>
      <c r="L1229" s="42">
        <f>(((K1229/60)/60)/24)+DATE(1970,1,1)</f>
        <v>41827.919166666667</v>
      </c>
      <c r="M1229" t="b">
        <v>0</v>
      </c>
      <c r="N1229">
        <v>0</v>
      </c>
      <c r="O1229" s="7">
        <f>AVERAGE(N1229,E1229)</f>
        <v>0</v>
      </c>
      <c r="P1229" t="b">
        <v>0</v>
      </c>
      <c r="R1229" s="56">
        <f>E1229/D1229</f>
        <v>0</v>
      </c>
      <c r="S1229" t="s">
        <v>8276</v>
      </c>
      <c r="T1229" s="6" t="str">
        <f>LEFT(S:S,FIND("/",S:S)-1)</f>
        <v>music</v>
      </c>
      <c r="U1229" s="6" t="str">
        <f>RIGHT(S:S,FIND("/",S:S) - 2)</f>
        <v>rock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44">
        <v>5000</v>
      </c>
      <c r="E1230" s="4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42">
        <f>(((I1230/60)/60)/24)+DATE(1970,1,1)</f>
        <v>40814.729259259257</v>
      </c>
      <c r="K1230">
        <v>1312047008</v>
      </c>
      <c r="L1230" s="42">
        <f>(((K1230/60)/60)/24)+DATE(1970,1,1)</f>
        <v>40754.729259259257</v>
      </c>
      <c r="M1230" t="b">
        <v>0</v>
      </c>
      <c r="N1230">
        <v>24</v>
      </c>
      <c r="O1230" s="7">
        <f>AVERAGE(N1230,E1230)</f>
        <v>744.5</v>
      </c>
      <c r="P1230" t="b">
        <v>0</v>
      </c>
      <c r="R1230" s="56">
        <f>E1230/D1230</f>
        <v>0.29299999999999998</v>
      </c>
      <c r="S1230" t="s">
        <v>8305</v>
      </c>
      <c r="T1230" s="6" t="str">
        <f>LEFT(S:S,FIND("/",S:S)-1)</f>
        <v>theater</v>
      </c>
      <c r="U1230" s="6" t="str">
        <f>RIGHT(S:S,FIND("/",S:S) - 2)</f>
        <v>usical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44">
        <v>2750</v>
      </c>
      <c r="E1231" s="44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42">
        <f>(((I1231/60)/60)/24)+DATE(1970,1,1)</f>
        <v>41015.666666666664</v>
      </c>
      <c r="K1231">
        <v>1331982127</v>
      </c>
      <c r="L1231" s="42">
        <f>(((K1231/60)/60)/24)+DATE(1970,1,1)</f>
        <v>40985.459803240738</v>
      </c>
      <c r="M1231" t="b">
        <v>0</v>
      </c>
      <c r="N1231">
        <v>1</v>
      </c>
      <c r="O1231" s="7">
        <f>AVERAGE(N1231,E1231)</f>
        <v>13</v>
      </c>
      <c r="P1231" t="b">
        <v>0</v>
      </c>
      <c r="R1231" s="56">
        <f>E1231/D1231</f>
        <v>9.0909090909090905E-3</v>
      </c>
      <c r="S1231" t="s">
        <v>8282</v>
      </c>
      <c r="T1231" s="6" t="str">
        <f>LEFT(S:S,FIND("/",S:S)-1)</f>
        <v>games</v>
      </c>
      <c r="U1231" s="6" t="str">
        <f>RIGHT(S:S,FIND("/",S:S) - 2)</f>
        <v>ames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44">
        <v>500000</v>
      </c>
      <c r="E1232" s="44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42">
        <f>(((I1232/60)/60)/24)+DATE(1970,1,1)</f>
        <v>40598.972569444442</v>
      </c>
      <c r="K1232">
        <v>1295997630</v>
      </c>
      <c r="L1232" s="42">
        <f>(((K1232/60)/60)/24)+DATE(1970,1,1)</f>
        <v>40568.972569444442</v>
      </c>
      <c r="M1232" t="b">
        <v>0</v>
      </c>
      <c r="N1232">
        <v>0</v>
      </c>
      <c r="O1232" s="7">
        <f>AVERAGE(N1232,E1232)</f>
        <v>0</v>
      </c>
      <c r="P1232" t="b">
        <v>0</v>
      </c>
      <c r="R1232" s="56">
        <f>E1232/D1232</f>
        <v>0</v>
      </c>
      <c r="S1232" t="s">
        <v>8271</v>
      </c>
      <c r="T1232" s="6" t="str">
        <f>LEFT(S:S,FIND("/",S:S)-1)</f>
        <v>theater</v>
      </c>
      <c r="U1232" s="6" t="str">
        <f>RIGHT(S:S,FIND("/",S:S) - 2)</f>
        <v>/plays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44">
        <v>5000</v>
      </c>
      <c r="E1233" s="44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42">
        <f>(((I1233/60)/60)/24)+DATE(1970,1,1)</f>
        <v>42244.041666666672</v>
      </c>
      <c r="K1233">
        <v>1436394968</v>
      </c>
      <c r="L1233" s="42">
        <f>(((K1233/60)/60)/24)+DATE(1970,1,1)</f>
        <v>42193.941759259258</v>
      </c>
      <c r="M1233" t="b">
        <v>0</v>
      </c>
      <c r="N1233">
        <v>0</v>
      </c>
      <c r="O1233" s="7">
        <f>AVERAGE(N1233,E1233)</f>
        <v>0</v>
      </c>
      <c r="P1233" t="b">
        <v>0</v>
      </c>
      <c r="R1233" s="56">
        <f>E1233/D1233</f>
        <v>0</v>
      </c>
      <c r="S1233" t="s">
        <v>8292</v>
      </c>
      <c r="T1233" s="6" t="str">
        <f>LEFT(S:S,FIND("/",S:S)-1)</f>
        <v>music</v>
      </c>
      <c r="U1233" s="6" t="str">
        <f>RIGHT(S:S,FIND("/",S:S) - 2)</f>
        <v>/pop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44">
        <v>5000</v>
      </c>
      <c r="E1234" s="4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42">
        <f>(((I1234/60)/60)/24)+DATE(1970,1,1)</f>
        <v>41553.848032407412</v>
      </c>
      <c r="K1234">
        <v>1377030070</v>
      </c>
      <c r="L1234" s="42">
        <f>(((K1234/60)/60)/24)+DATE(1970,1,1)</f>
        <v>41506.848032407412</v>
      </c>
      <c r="M1234" t="b">
        <v>0</v>
      </c>
      <c r="N1234">
        <v>1</v>
      </c>
      <c r="O1234" s="7">
        <f>AVERAGE(N1234,E1234)</f>
        <v>20.5</v>
      </c>
      <c r="P1234" t="b">
        <v>0</v>
      </c>
      <c r="R1234" s="56">
        <f>E1234/D1234</f>
        <v>8.0000000000000002E-3</v>
      </c>
      <c r="S1234" t="s">
        <v>8271</v>
      </c>
      <c r="T1234" s="6" t="str">
        <f>LEFT(S:S,FIND("/",S:S)-1)</f>
        <v>theater</v>
      </c>
      <c r="U1234" s="6" t="str">
        <f>RIGHT(S:S,FIND("/",S:S) - 2)</f>
        <v>/plays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44">
        <v>1000</v>
      </c>
      <c r="E1235" s="4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42">
        <f>(((I1235/60)/60)/24)+DATE(1970,1,1)</f>
        <v>40960.948773148149</v>
      </c>
      <c r="K1235">
        <v>1328049974</v>
      </c>
      <c r="L1235" s="42">
        <f>(((K1235/60)/60)/24)+DATE(1970,1,1)</f>
        <v>40939.948773148149</v>
      </c>
      <c r="M1235" t="b">
        <v>0</v>
      </c>
      <c r="N1235">
        <v>6</v>
      </c>
      <c r="O1235" s="7">
        <f>AVERAGE(N1235,E1235)</f>
        <v>61</v>
      </c>
      <c r="P1235" t="b">
        <v>0</v>
      </c>
      <c r="R1235" s="56">
        <f>E1235/D1235</f>
        <v>0.11600000000000001</v>
      </c>
      <c r="S1235" t="s">
        <v>8278</v>
      </c>
      <c r="T1235" s="6" t="str">
        <f>LEFT(S:S,FIND("/",S:S)-1)</f>
        <v>music</v>
      </c>
      <c r="U1235" s="6" t="str">
        <f>RIGHT(S:S,FIND("/",S:S) - 2)</f>
        <v>jazz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44">
        <v>50000</v>
      </c>
      <c r="E1236" s="44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42">
        <f>(((I1236/60)/60)/24)+DATE(1970,1,1)</f>
        <v>42037.788680555561</v>
      </c>
      <c r="K1236">
        <v>1420311342</v>
      </c>
      <c r="L1236" s="42">
        <f>(((K1236/60)/60)/24)+DATE(1970,1,1)</f>
        <v>42007.788680555561</v>
      </c>
      <c r="M1236" t="b">
        <v>0</v>
      </c>
      <c r="N1236">
        <v>0</v>
      </c>
      <c r="O1236" s="7">
        <f>AVERAGE(N1236,E1236)</f>
        <v>0</v>
      </c>
      <c r="P1236" t="b">
        <v>0</v>
      </c>
      <c r="R1236" s="56">
        <f>E1236/D1236</f>
        <v>0</v>
      </c>
      <c r="S1236" t="s">
        <v>8285</v>
      </c>
      <c r="T1236" s="6" t="str">
        <f>LEFT(S:S,FIND("/",S:S)-1)</f>
        <v>photography</v>
      </c>
      <c r="U1236" s="6" t="str">
        <f>RIGHT(S:S,FIND("/",S:S) - 2)</f>
        <v>photobooks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44">
        <v>7534</v>
      </c>
      <c r="E1237" s="4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42">
        <f>(((I1237/60)/60)/24)+DATE(1970,1,1)</f>
        <v>41623.135405092595</v>
      </c>
      <c r="K1237">
        <v>1383621299</v>
      </c>
      <c r="L1237" s="42">
        <f>(((K1237/60)/60)/24)+DATE(1970,1,1)</f>
        <v>41583.135405092595</v>
      </c>
      <c r="M1237" t="b">
        <v>0</v>
      </c>
      <c r="N1237">
        <v>6</v>
      </c>
      <c r="O1237" s="7">
        <f>AVERAGE(N1237,E1237)</f>
        <v>108</v>
      </c>
      <c r="P1237" t="b">
        <v>0</v>
      </c>
      <c r="R1237" s="56">
        <f>E1237/D1237</f>
        <v>2.787363950092912E-2</v>
      </c>
      <c r="S1237" t="s">
        <v>8279</v>
      </c>
      <c r="T1237" s="6" t="str">
        <f>LEFT(S:S,FIND("/",S:S)-1)</f>
        <v>music</v>
      </c>
      <c r="U1237" s="6" t="str">
        <f>RIGHT(S:S,FIND("/",S:S) - 2)</f>
        <v>rock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44">
        <v>2500</v>
      </c>
      <c r="E1238" s="44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42">
        <f>(((I1238/60)/60)/24)+DATE(1970,1,1)</f>
        <v>41118.666666666664</v>
      </c>
      <c r="K1238">
        <v>1342801164</v>
      </c>
      <c r="L1238" s="42">
        <f>(((K1238/60)/60)/24)+DATE(1970,1,1)</f>
        <v>41110.680138888885</v>
      </c>
      <c r="M1238" t="b">
        <v>0</v>
      </c>
      <c r="N1238">
        <v>0</v>
      </c>
      <c r="O1238" s="7">
        <f>AVERAGE(N1238,E1238)</f>
        <v>0</v>
      </c>
      <c r="P1238" t="b">
        <v>0</v>
      </c>
      <c r="R1238" s="56">
        <f>E1238/D1238</f>
        <v>0</v>
      </c>
      <c r="S1238" t="s">
        <v>8271</v>
      </c>
      <c r="T1238" s="6" t="str">
        <f>LEFT(S:S,FIND("/",S:S)-1)</f>
        <v>theater</v>
      </c>
      <c r="U1238" s="6" t="str">
        <f>RIGHT(S:S,FIND("/",S:S) - 2)</f>
        <v>/plays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44">
        <v>25000</v>
      </c>
      <c r="E1239" s="44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42">
        <f>(((I1239/60)/60)/24)+DATE(1970,1,1)</f>
        <v>41145.283159722225</v>
      </c>
      <c r="K1239">
        <v>1344062865</v>
      </c>
      <c r="L1239" s="42">
        <f>(((K1239/60)/60)/24)+DATE(1970,1,1)</f>
        <v>41125.283159722225</v>
      </c>
      <c r="M1239" t="b">
        <v>0</v>
      </c>
      <c r="N1239">
        <v>0</v>
      </c>
      <c r="O1239" s="7">
        <f>AVERAGE(N1239,E1239)</f>
        <v>0</v>
      </c>
      <c r="P1239" t="b">
        <v>0</v>
      </c>
      <c r="R1239" s="56">
        <f>E1239/D1239</f>
        <v>0</v>
      </c>
      <c r="S1239" t="s">
        <v>8304</v>
      </c>
      <c r="T1239" s="6" t="str">
        <f>LEFT(S:S,FIND("/",S:S)-1)</f>
        <v>publishing</v>
      </c>
      <c r="U1239" s="6" t="str">
        <f>RIGHT(S:S,FIND("/",S:S) - 2)</f>
        <v>n's books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44">
        <v>1000</v>
      </c>
      <c r="E1240" s="4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42">
        <f>(((I1240/60)/60)/24)+DATE(1970,1,1)</f>
        <v>40761.61037037037</v>
      </c>
      <c r="K1240">
        <v>1310049536</v>
      </c>
      <c r="L1240" s="42">
        <f>(((K1240/60)/60)/24)+DATE(1970,1,1)</f>
        <v>40731.61037037037</v>
      </c>
      <c r="M1240" t="b">
        <v>0</v>
      </c>
      <c r="N1240">
        <v>3</v>
      </c>
      <c r="O1240" s="7">
        <f>AVERAGE(N1240,E1240)</f>
        <v>90.5</v>
      </c>
      <c r="P1240" t="b">
        <v>0</v>
      </c>
      <c r="R1240" s="56">
        <f>E1240/D1240</f>
        <v>0.17799999999999999</v>
      </c>
      <c r="S1240" t="s">
        <v>8276</v>
      </c>
      <c r="T1240" s="6" t="str">
        <f>LEFT(S:S,FIND("/",S:S)-1)</f>
        <v>music</v>
      </c>
      <c r="U1240" s="6" t="str">
        <f>RIGHT(S:S,FIND("/",S:S) - 2)</f>
        <v>rock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44">
        <v>2500</v>
      </c>
      <c r="E1241" s="44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42">
        <f>(((I1241/60)/60)/24)+DATE(1970,1,1)</f>
        <v>40913.962581018517</v>
      </c>
      <c r="K1241">
        <v>1323212767</v>
      </c>
      <c r="L1241" s="42">
        <f>(((K1241/60)/60)/24)+DATE(1970,1,1)</f>
        <v>40883.962581018517</v>
      </c>
      <c r="M1241" t="b">
        <v>0</v>
      </c>
      <c r="N1241">
        <v>0</v>
      </c>
      <c r="O1241" s="7">
        <f>AVERAGE(N1241,E1241)</f>
        <v>0</v>
      </c>
      <c r="P1241" t="b">
        <v>0</v>
      </c>
      <c r="R1241" s="56">
        <f>E1241/D1241</f>
        <v>0</v>
      </c>
      <c r="S1241" t="s">
        <v>8271</v>
      </c>
      <c r="T1241" s="6" t="str">
        <f>LEFT(S:S,FIND("/",S:S)-1)</f>
        <v>theater</v>
      </c>
      <c r="U1241" s="6" t="str">
        <f>RIGHT(S:S,FIND("/",S:S) - 2)</f>
        <v>/plays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44">
        <v>8000</v>
      </c>
      <c r="E1242" s="4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42">
        <f>(((I1242/60)/60)/24)+DATE(1970,1,1)</f>
        <v>41467.910416666666</v>
      </c>
      <c r="K1242">
        <v>1368579457</v>
      </c>
      <c r="L1242" s="42">
        <f>(((K1242/60)/60)/24)+DATE(1970,1,1)</f>
        <v>41409.040011574078</v>
      </c>
      <c r="M1242" t="b">
        <v>0</v>
      </c>
      <c r="N1242">
        <v>8</v>
      </c>
      <c r="O1242" s="7">
        <f>AVERAGE(N1242,E1242)</f>
        <v>124.5</v>
      </c>
      <c r="P1242" t="b">
        <v>0</v>
      </c>
      <c r="R1242" s="56">
        <f>E1242/D1242</f>
        <v>3.0124999999999999E-2</v>
      </c>
      <c r="S1242" t="s">
        <v>8303</v>
      </c>
      <c r="T1242" s="6" t="str">
        <f>LEFT(S:S,FIND("/",S:S)-1)</f>
        <v>theater</v>
      </c>
      <c r="U1242" s="6" t="str">
        <f>RIGHT(S:S,FIND("/",S:S) - 2)</f>
        <v>spaces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44">
        <v>5000</v>
      </c>
      <c r="E1243" s="4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42">
        <f>(((I1243/60)/60)/24)+DATE(1970,1,1)</f>
        <v>41946.249305555553</v>
      </c>
      <c r="K1243">
        <v>1413057980</v>
      </c>
      <c r="L1243" s="42">
        <f>(((K1243/60)/60)/24)+DATE(1970,1,1)</f>
        <v>41923.837731481479</v>
      </c>
      <c r="M1243" t="b">
        <v>0</v>
      </c>
      <c r="N1243">
        <v>34</v>
      </c>
      <c r="O1243" s="7">
        <f>AVERAGE(N1243,E1243)</f>
        <v>1285.5</v>
      </c>
      <c r="P1243" t="b">
        <v>0</v>
      </c>
      <c r="R1243" s="56">
        <f>E1243/D1243</f>
        <v>0.50739999999999996</v>
      </c>
      <c r="S1243" t="s">
        <v>8271</v>
      </c>
      <c r="T1243" s="6" t="str">
        <f>LEFT(S:S,FIND("/",S:S)-1)</f>
        <v>theater</v>
      </c>
      <c r="U1243" s="6" t="str">
        <f>RIGHT(S:S,FIND("/",S:S) - 2)</f>
        <v>/plays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44">
        <v>911</v>
      </c>
      <c r="E1244" s="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42">
        <f>(((I1244/60)/60)/24)+DATE(1970,1,1)</f>
        <v>40797.554166666669</v>
      </c>
      <c r="K1244">
        <v>1314417502</v>
      </c>
      <c r="L1244" s="42">
        <f>(((K1244/60)/60)/24)+DATE(1970,1,1)</f>
        <v>40782.165532407409</v>
      </c>
      <c r="M1244" t="b">
        <v>0</v>
      </c>
      <c r="N1244">
        <v>1</v>
      </c>
      <c r="O1244" s="7">
        <f>AVERAGE(N1244,E1244)</f>
        <v>3</v>
      </c>
      <c r="P1244" t="b">
        <v>0</v>
      </c>
      <c r="R1244" s="56">
        <f>E1244/D1244</f>
        <v>5.4884742041712408E-3</v>
      </c>
      <c r="S1244" t="s">
        <v>8269</v>
      </c>
      <c r="T1244" s="6" t="str">
        <f>LEFT(S:S,FIND("/",S:S)-1)</f>
        <v>film &amp; video</v>
      </c>
      <c r="U1244" s="6" t="str">
        <f>RIGHT(S:S,FIND("/",S:S) - 2)</f>
        <v>documentary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44">
        <v>12000</v>
      </c>
      <c r="E1245" s="4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42">
        <f>(((I1245/60)/60)/24)+DATE(1970,1,1)</f>
        <v>40732.875</v>
      </c>
      <c r="K1245">
        <v>1304888771</v>
      </c>
      <c r="L1245" s="42">
        <f>(((K1245/60)/60)/24)+DATE(1970,1,1)</f>
        <v>40671.879293981481</v>
      </c>
      <c r="M1245" t="b">
        <v>0</v>
      </c>
      <c r="N1245">
        <v>38</v>
      </c>
      <c r="O1245" s="7">
        <f>AVERAGE(N1245,E1245)</f>
        <v>864.5</v>
      </c>
      <c r="P1245" t="b">
        <v>0</v>
      </c>
      <c r="R1245" s="56">
        <f>E1245/D1245</f>
        <v>0.14091666666666666</v>
      </c>
      <c r="S1245" t="s">
        <v>8278</v>
      </c>
      <c r="T1245" s="6" t="str">
        <f>LEFT(S:S,FIND("/",S:S)-1)</f>
        <v>music</v>
      </c>
      <c r="U1245" s="6" t="str">
        <f>RIGHT(S:S,FIND("/",S:S) - 2)</f>
        <v>jazz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44">
        <v>2000</v>
      </c>
      <c r="E1246" s="4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42">
        <f>(((I1246/60)/60)/24)+DATE(1970,1,1)</f>
        <v>41386.875</v>
      </c>
      <c r="K1246">
        <v>1363981723</v>
      </c>
      <c r="L1246" s="42">
        <f>(((K1246/60)/60)/24)+DATE(1970,1,1)</f>
        <v>41355.825497685182</v>
      </c>
      <c r="M1246" t="b">
        <v>1</v>
      </c>
      <c r="N1246">
        <v>45</v>
      </c>
      <c r="O1246" s="7">
        <f>AVERAGE(N1246,E1246)</f>
        <v>1060.5</v>
      </c>
      <c r="P1246" t="b">
        <v>1</v>
      </c>
      <c r="R1246" s="56">
        <f>E1246/D1246</f>
        <v>1.038</v>
      </c>
      <c r="S1246" t="s">
        <v>8271</v>
      </c>
      <c r="T1246" s="6" t="str">
        <f>LEFT(S:S,FIND("/",S:S)-1)</f>
        <v>theater</v>
      </c>
      <c r="U1246" s="6" t="str">
        <f>RIGHT(S:S,FIND("/",S:S) - 2)</f>
        <v>/plays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44">
        <v>2000</v>
      </c>
      <c r="E1247" s="4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42">
        <f>(((I1247/60)/60)/24)+DATE(1970,1,1)</f>
        <v>41804.599930555552</v>
      </c>
      <c r="K1247">
        <v>1400163834</v>
      </c>
      <c r="L1247" s="42">
        <f>(((K1247/60)/60)/24)+DATE(1970,1,1)</f>
        <v>41774.599930555552</v>
      </c>
      <c r="M1247" t="b">
        <v>1</v>
      </c>
      <c r="N1247">
        <v>17</v>
      </c>
      <c r="O1247" s="7">
        <f>AVERAGE(N1247,E1247)</f>
        <v>1211</v>
      </c>
      <c r="P1247" t="b">
        <v>1</v>
      </c>
      <c r="R1247" s="56">
        <f>E1247/D1247</f>
        <v>1.2024999999999999</v>
      </c>
      <c r="S1247" t="s">
        <v>8297</v>
      </c>
      <c r="T1247" s="6" t="str">
        <f>LEFT(S:S,FIND("/",S:S)-1)</f>
        <v>games</v>
      </c>
      <c r="U1247" s="6" t="str">
        <f>RIGHT(S:S,FIND("/",S:S) - 2)</f>
        <v>ames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44">
        <v>2000</v>
      </c>
      <c r="E1248" s="4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42">
        <f>(((I1248/60)/60)/24)+DATE(1970,1,1)</f>
        <v>40883.085057870368</v>
      </c>
      <c r="K1248">
        <v>1319245349</v>
      </c>
      <c r="L1248" s="42">
        <f>(((K1248/60)/60)/24)+DATE(1970,1,1)</f>
        <v>40838.043391203704</v>
      </c>
      <c r="M1248" t="b">
        <v>1</v>
      </c>
      <c r="N1248">
        <v>31</v>
      </c>
      <c r="O1248" s="7">
        <f>AVERAGE(N1248,E1248)</f>
        <v>1185.5</v>
      </c>
      <c r="P1248" t="b">
        <v>1</v>
      </c>
      <c r="R1248" s="56">
        <f>E1248/D1248</f>
        <v>1.17</v>
      </c>
      <c r="S1248" t="s">
        <v>8271</v>
      </c>
      <c r="T1248" s="6" t="str">
        <f>LEFT(S:S,FIND("/",S:S)-1)</f>
        <v>theater</v>
      </c>
      <c r="U1248" s="6" t="str">
        <f>RIGHT(S:S,FIND("/",S:S) - 2)</f>
        <v>/plays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44">
        <v>3500</v>
      </c>
      <c r="E1249" s="4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42">
        <f>(((I1249/60)/60)/24)+DATE(1970,1,1)</f>
        <v>41400.292303240742</v>
      </c>
      <c r="K1249">
        <v>1365231655</v>
      </c>
      <c r="L1249" s="42">
        <f>(((K1249/60)/60)/24)+DATE(1970,1,1)</f>
        <v>41370.292303240742</v>
      </c>
      <c r="M1249" t="b">
        <v>1</v>
      </c>
      <c r="N1249">
        <v>50</v>
      </c>
      <c r="O1249" s="7">
        <f>AVERAGE(N1249,E1249)</f>
        <v>2162.5</v>
      </c>
      <c r="P1249" t="b">
        <v>1</v>
      </c>
      <c r="R1249" s="56">
        <f>E1249/D1249</f>
        <v>1.2214285714285715</v>
      </c>
      <c r="S1249" t="s">
        <v>8269</v>
      </c>
      <c r="T1249" s="6" t="str">
        <f>LEFT(S:S,FIND("/",S:S)-1)</f>
        <v>film &amp; video</v>
      </c>
      <c r="U1249" s="6" t="str">
        <f>RIGHT(S:S,FIND("/",S:S) - 2)</f>
        <v>documentary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44">
        <v>2500</v>
      </c>
      <c r="E1250" s="4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42">
        <f>(((I1250/60)/60)/24)+DATE(1970,1,1)</f>
        <v>41803.290972222225</v>
      </c>
      <c r="K1250">
        <v>1399563953</v>
      </c>
      <c r="L1250" s="42">
        <f>(((K1250/60)/60)/24)+DATE(1970,1,1)</f>
        <v>41767.656863425924</v>
      </c>
      <c r="M1250" t="b">
        <v>1</v>
      </c>
      <c r="N1250">
        <v>59</v>
      </c>
      <c r="O1250" s="7">
        <f>AVERAGE(N1250,E1250)</f>
        <v>1925</v>
      </c>
      <c r="P1250" t="b">
        <v>1</v>
      </c>
      <c r="R1250" s="56">
        <f>E1250/D1250</f>
        <v>1.5164</v>
      </c>
      <c r="S1250" t="s">
        <v>8284</v>
      </c>
      <c r="T1250" s="6" t="str">
        <f>LEFT(S:S,FIND("/",S:S)-1)</f>
        <v>food</v>
      </c>
      <c r="U1250" s="6" t="str">
        <f>RIGHT(S:S,FIND("/",S:S) - 2)</f>
        <v>cks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44">
        <v>5000</v>
      </c>
      <c r="E1251" s="4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42">
        <f>(((I1251/60)/60)/24)+DATE(1970,1,1)</f>
        <v>41097.74086805556</v>
      </c>
      <c r="K1251">
        <v>1339091211</v>
      </c>
      <c r="L1251" s="42">
        <f>(((K1251/60)/60)/24)+DATE(1970,1,1)</f>
        <v>41067.74086805556</v>
      </c>
      <c r="M1251" t="b">
        <v>1</v>
      </c>
      <c r="N1251">
        <v>81</v>
      </c>
      <c r="O1251" s="7">
        <f>AVERAGE(N1251,E1251)</f>
        <v>2651.5</v>
      </c>
      <c r="P1251" t="b">
        <v>1</v>
      </c>
      <c r="R1251" s="56">
        <f>E1251/D1251</f>
        <v>1.0444</v>
      </c>
      <c r="S1251" t="s">
        <v>8271</v>
      </c>
      <c r="T1251" s="6" t="str">
        <f>LEFT(S:S,FIND("/",S:S)-1)</f>
        <v>theater</v>
      </c>
      <c r="U1251" s="6" t="str">
        <f>RIGHT(S:S,FIND("/",S:S) - 2)</f>
        <v>/plays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44">
        <v>30000</v>
      </c>
      <c r="E1252" s="4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42">
        <f>(((I1252/60)/60)/24)+DATE(1970,1,1)</f>
        <v>41888.64271990741</v>
      </c>
      <c r="K1252">
        <v>1406129131</v>
      </c>
      <c r="L1252" s="42">
        <f>(((K1252/60)/60)/24)+DATE(1970,1,1)</f>
        <v>41843.64271990741</v>
      </c>
      <c r="M1252" t="b">
        <v>1</v>
      </c>
      <c r="N1252">
        <v>508</v>
      </c>
      <c r="O1252" s="7">
        <f>AVERAGE(N1252,E1252)</f>
        <v>30277</v>
      </c>
      <c r="P1252" t="b">
        <v>1</v>
      </c>
      <c r="R1252" s="56">
        <f>E1252/D1252</f>
        <v>2.0015333333333332</v>
      </c>
      <c r="S1252" t="s">
        <v>8293</v>
      </c>
      <c r="T1252" s="6" t="str">
        <f>LEFT(S:S,FIND("/",S:S)-1)</f>
        <v>music</v>
      </c>
      <c r="U1252" s="6" t="str">
        <f>RIGHT(S:S,FIND("/",S:S) - 2)</f>
        <v>aith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44">
        <v>6000</v>
      </c>
      <c r="E1253" s="4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42">
        <f>(((I1253/60)/60)/24)+DATE(1970,1,1)</f>
        <v>40811.814432870371</v>
      </c>
      <c r="K1253">
        <v>1311795167</v>
      </c>
      <c r="L1253" s="42">
        <f>(((K1253/60)/60)/24)+DATE(1970,1,1)</f>
        <v>40751.814432870371</v>
      </c>
      <c r="M1253" t="b">
        <v>1</v>
      </c>
      <c r="N1253">
        <v>74</v>
      </c>
      <c r="O1253" s="7">
        <f>AVERAGE(N1253,E1253)</f>
        <v>3091</v>
      </c>
      <c r="P1253" t="b">
        <v>1</v>
      </c>
      <c r="R1253" s="56">
        <f>E1253/D1253</f>
        <v>1.018</v>
      </c>
      <c r="S1253" t="s">
        <v>8271</v>
      </c>
      <c r="T1253" s="6" t="str">
        <f>LEFT(S:S,FIND("/",S:S)-1)</f>
        <v>theater</v>
      </c>
      <c r="U1253" s="6" t="str">
        <f>RIGHT(S:S,FIND("/",S:S) - 2)</f>
        <v>/plays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44">
        <v>3500</v>
      </c>
      <c r="E1254" s="4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42">
        <f>(((I1254/60)/60)/24)+DATE(1970,1,1)</f>
        <v>41571.988067129627</v>
      </c>
      <c r="K1254">
        <v>1380238969</v>
      </c>
      <c r="L1254" s="42">
        <f>(((K1254/60)/60)/24)+DATE(1970,1,1)</f>
        <v>41543.988067129627</v>
      </c>
      <c r="M1254" t="b">
        <v>1</v>
      </c>
      <c r="N1254">
        <v>141</v>
      </c>
      <c r="O1254" s="7">
        <f>AVERAGE(N1254,E1254)</f>
        <v>2479.5</v>
      </c>
      <c r="P1254" t="b">
        <v>1</v>
      </c>
      <c r="R1254" s="56">
        <f>E1254/D1254</f>
        <v>1.3765714285714286</v>
      </c>
      <c r="S1254" t="s">
        <v>8280</v>
      </c>
      <c r="T1254" s="6" t="str">
        <f>LEFT(S:S,FIND("/",S:S)-1)</f>
        <v>music</v>
      </c>
      <c r="U1254" s="6" t="str">
        <f>RIGHT(S:S,FIND("/",S:S) - 2)</f>
        <v>usic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44">
        <v>10</v>
      </c>
      <c r="E1255" s="4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42">
        <f>(((I1255/60)/60)/24)+DATE(1970,1,1)</f>
        <v>41885.783645833333</v>
      </c>
      <c r="K1255">
        <v>1407178107</v>
      </c>
      <c r="L1255" s="42">
        <f>(((K1255/60)/60)/24)+DATE(1970,1,1)</f>
        <v>41855.783645833333</v>
      </c>
      <c r="M1255" t="b">
        <v>1</v>
      </c>
      <c r="N1255">
        <v>711</v>
      </c>
      <c r="O1255" s="7">
        <f>AVERAGE(N1255,E1255)</f>
        <v>15547.16</v>
      </c>
      <c r="P1255" t="b">
        <v>1</v>
      </c>
      <c r="R1255" s="56">
        <f>E1255/D1255</f>
        <v>3038.3319999999999</v>
      </c>
      <c r="S1255" t="s">
        <v>8273</v>
      </c>
      <c r="T1255" s="6" t="str">
        <f>LEFT(S:S,FIND("/",S:S)-1)</f>
        <v>technology</v>
      </c>
      <c r="U1255" s="6" t="str">
        <f>RIGHT(S:S,FIND("/",S:S) - 2)</f>
        <v>wearables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44">
        <v>6700</v>
      </c>
      <c r="E1256" s="4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42">
        <f>(((I1256/60)/60)/24)+DATE(1970,1,1)</f>
        <v>40544.207638888889</v>
      </c>
      <c r="K1256">
        <v>1288968886</v>
      </c>
      <c r="L1256" s="42">
        <f>(((K1256/60)/60)/24)+DATE(1970,1,1)</f>
        <v>40487.621365740742</v>
      </c>
      <c r="M1256" t="b">
        <v>1</v>
      </c>
      <c r="N1256">
        <v>141</v>
      </c>
      <c r="O1256" s="7">
        <f>AVERAGE(N1256,E1256)</f>
        <v>6732</v>
      </c>
      <c r="P1256" t="b">
        <v>1</v>
      </c>
      <c r="R1256" s="56">
        <f>E1256/D1256</f>
        <v>1.9885074626865671</v>
      </c>
      <c r="S1256" t="s">
        <v>8271</v>
      </c>
      <c r="T1256" s="6" t="str">
        <f>LEFT(S:S,FIND("/",S:S)-1)</f>
        <v>theater</v>
      </c>
      <c r="U1256" s="6" t="str">
        <f>RIGHT(S:S,FIND("/",S:S) - 2)</f>
        <v>/plays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44">
        <v>3000</v>
      </c>
      <c r="E1257" s="4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42">
        <f>(((I1257/60)/60)/24)+DATE(1970,1,1)</f>
        <v>41609.887175925927</v>
      </c>
      <c r="K1257">
        <v>1383337052</v>
      </c>
      <c r="L1257" s="42">
        <f>(((K1257/60)/60)/24)+DATE(1970,1,1)</f>
        <v>41579.845509259263</v>
      </c>
      <c r="M1257" t="b">
        <v>1</v>
      </c>
      <c r="N1257">
        <v>109</v>
      </c>
      <c r="O1257" s="7">
        <f>AVERAGE(N1257,E1257)</f>
        <v>3090</v>
      </c>
      <c r="P1257" t="b">
        <v>1</v>
      </c>
      <c r="R1257" s="56">
        <f>E1257/D1257</f>
        <v>2.0236666666666667</v>
      </c>
      <c r="S1257" t="s">
        <v>8271</v>
      </c>
      <c r="T1257" s="6" t="str">
        <f>LEFT(S:S,FIND("/",S:S)-1)</f>
        <v>theater</v>
      </c>
      <c r="U1257" s="6" t="str">
        <f>RIGHT(S:S,FIND("/",S:S) - 2)</f>
        <v>/plays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44">
        <v>30000</v>
      </c>
      <c r="E1258" s="4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42">
        <f>(((I1258/60)/60)/24)+DATE(1970,1,1)</f>
        <v>40951.919340277782</v>
      </c>
      <c r="K1258">
        <v>1326492231</v>
      </c>
      <c r="L1258" s="42">
        <f>(((K1258/60)/60)/24)+DATE(1970,1,1)</f>
        <v>40921.919340277782</v>
      </c>
      <c r="M1258" t="b">
        <v>1</v>
      </c>
      <c r="N1258">
        <v>361</v>
      </c>
      <c r="O1258" s="7">
        <f>AVERAGE(N1258,E1258)</f>
        <v>17875.064999999999</v>
      </c>
      <c r="P1258" t="b">
        <v>1</v>
      </c>
      <c r="R1258" s="56">
        <f>E1258/D1258</f>
        <v>1.1796376666666666</v>
      </c>
      <c r="S1258" t="s">
        <v>8301</v>
      </c>
      <c r="T1258" s="6" t="str">
        <f>LEFT(S:S,FIND("/",S:S)-1)</f>
        <v>technology</v>
      </c>
      <c r="U1258" s="6" t="str">
        <f>RIGHT(S:S,FIND("/",S:S) - 2)</f>
        <v>ploration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44">
        <v>5500</v>
      </c>
      <c r="E1259" s="4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42">
        <f>(((I1259/60)/60)/24)+DATE(1970,1,1)</f>
        <v>40636.043865740743</v>
      </c>
      <c r="K1259">
        <v>1297562590</v>
      </c>
      <c r="L1259" s="42">
        <f>(((K1259/60)/60)/24)+DATE(1970,1,1)</f>
        <v>40587.085532407407</v>
      </c>
      <c r="M1259" t="b">
        <v>1</v>
      </c>
      <c r="N1259">
        <v>176</v>
      </c>
      <c r="O1259" s="7">
        <f>AVERAGE(N1259,E1259)</f>
        <v>8193</v>
      </c>
      <c r="P1259" t="b">
        <v>1</v>
      </c>
      <c r="R1259" s="56">
        <f>E1259/D1259</f>
        <v>2.9472727272727273</v>
      </c>
      <c r="S1259" t="s">
        <v>8293</v>
      </c>
      <c r="T1259" s="6" t="str">
        <f>LEFT(S:S,FIND("/",S:S)-1)</f>
        <v>music</v>
      </c>
      <c r="U1259" s="6" t="str">
        <f>RIGHT(S:S,FIND("/",S:S) - 2)</f>
        <v>aith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44">
        <v>12000</v>
      </c>
      <c r="E1260" s="4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42">
        <f>(((I1260/60)/60)/24)+DATE(1970,1,1)</f>
        <v>41517.611250000002</v>
      </c>
      <c r="K1260">
        <v>1375368012</v>
      </c>
      <c r="L1260" s="42">
        <f>(((K1260/60)/60)/24)+DATE(1970,1,1)</f>
        <v>41487.611250000002</v>
      </c>
      <c r="M1260" t="b">
        <v>1</v>
      </c>
      <c r="N1260">
        <v>670</v>
      </c>
      <c r="O1260" s="7">
        <f>AVERAGE(N1260,E1260)</f>
        <v>13123.78</v>
      </c>
      <c r="P1260" t="b">
        <v>1</v>
      </c>
      <c r="R1260" s="56">
        <f>E1260/D1260</f>
        <v>2.1314633333333335</v>
      </c>
      <c r="S1260" t="s">
        <v>8287</v>
      </c>
      <c r="T1260" s="6" t="str">
        <f>LEFT(S:S,FIND("/",S:S)-1)</f>
        <v>publishing</v>
      </c>
      <c r="U1260" s="6" t="str">
        <f>RIGHT(S:S,FIND("/",S:S) - 2)</f>
        <v>nslations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44">
        <v>2500</v>
      </c>
      <c r="E1261" s="4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42">
        <f>(((I1261/60)/60)/24)+DATE(1970,1,1)</f>
        <v>41799.165972222225</v>
      </c>
      <c r="K1261">
        <v>1399504664</v>
      </c>
      <c r="L1261" s="42">
        <f>(((K1261/60)/60)/24)+DATE(1970,1,1)</f>
        <v>41766.970648148148</v>
      </c>
      <c r="M1261" t="b">
        <v>1</v>
      </c>
      <c r="N1261">
        <v>96</v>
      </c>
      <c r="O1261" s="7">
        <f>AVERAGE(N1261,E1261)</f>
        <v>1351</v>
      </c>
      <c r="P1261" t="b">
        <v>1</v>
      </c>
      <c r="R1261" s="56">
        <f>E1261/D1261</f>
        <v>1.0424</v>
      </c>
      <c r="S1261" t="s">
        <v>8271</v>
      </c>
      <c r="T1261" s="6" t="str">
        <f>LEFT(S:S,FIND("/",S:S)-1)</f>
        <v>theater</v>
      </c>
      <c r="U1261" s="6" t="str">
        <f>RIGHT(S:S,FIND("/",S:S) - 2)</f>
        <v>/plays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44">
        <v>3300</v>
      </c>
      <c r="E1262" s="4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42">
        <f>(((I1262/60)/60)/24)+DATE(1970,1,1)</f>
        <v>41696.842824074076</v>
      </c>
      <c r="K1262">
        <v>1390853620</v>
      </c>
      <c r="L1262" s="42">
        <f>(((K1262/60)/60)/24)+DATE(1970,1,1)</f>
        <v>41666.842824074076</v>
      </c>
      <c r="M1262" t="b">
        <v>1</v>
      </c>
      <c r="N1262">
        <v>74</v>
      </c>
      <c r="O1262" s="7">
        <f>AVERAGE(N1262,E1262)</f>
        <v>1912.5</v>
      </c>
      <c r="P1262" t="b">
        <v>1</v>
      </c>
      <c r="R1262" s="56">
        <f>E1262/D1262</f>
        <v>1.1366666666666667</v>
      </c>
      <c r="S1262" t="s">
        <v>8271</v>
      </c>
      <c r="T1262" s="6" t="str">
        <f>LEFT(S:S,FIND("/",S:S)-1)</f>
        <v>theater</v>
      </c>
      <c r="U1262" s="6" t="str">
        <f>RIGHT(S:S,FIND("/",S:S) - 2)</f>
        <v>/plays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44">
        <v>2000</v>
      </c>
      <c r="E1263" s="4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42">
        <f>(((I1263/60)/60)/24)+DATE(1970,1,1)</f>
        <v>41668.342905092592</v>
      </c>
      <c r="K1263">
        <v>1388391227</v>
      </c>
      <c r="L1263" s="42">
        <f>(((K1263/60)/60)/24)+DATE(1970,1,1)</f>
        <v>41638.342905092592</v>
      </c>
      <c r="M1263" t="b">
        <v>1</v>
      </c>
      <c r="N1263">
        <v>52</v>
      </c>
      <c r="O1263" s="7">
        <f>AVERAGE(N1263,E1263)</f>
        <v>1038.5</v>
      </c>
      <c r="P1263" t="b">
        <v>1</v>
      </c>
      <c r="R1263" s="56">
        <f>E1263/D1263</f>
        <v>1.0125</v>
      </c>
      <c r="S1263" t="s">
        <v>8303</v>
      </c>
      <c r="T1263" s="6" t="str">
        <f>LEFT(S:S,FIND("/",S:S)-1)</f>
        <v>theater</v>
      </c>
      <c r="U1263" s="6" t="str">
        <f>RIGHT(S:S,FIND("/",S:S) - 2)</f>
        <v>spaces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44">
        <v>6500</v>
      </c>
      <c r="E1264" s="4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42">
        <f>(((I1264/60)/60)/24)+DATE(1970,1,1)</f>
        <v>41686.762638888889</v>
      </c>
      <c r="K1264">
        <v>1389982692</v>
      </c>
      <c r="L1264" s="42">
        <f>(((K1264/60)/60)/24)+DATE(1970,1,1)</f>
        <v>41656.762638888889</v>
      </c>
      <c r="M1264" t="b">
        <v>1</v>
      </c>
      <c r="N1264">
        <v>105</v>
      </c>
      <c r="O1264" s="7">
        <f>AVERAGE(N1264,E1264)</f>
        <v>4128.5</v>
      </c>
      <c r="P1264" t="b">
        <v>1</v>
      </c>
      <c r="R1264" s="56">
        <f>E1264/D1264</f>
        <v>1.2541538461538462</v>
      </c>
      <c r="S1264" t="s">
        <v>8282</v>
      </c>
      <c r="T1264" s="6" t="str">
        <f>LEFT(S:S,FIND("/",S:S)-1)</f>
        <v>games</v>
      </c>
      <c r="U1264" s="6" t="str">
        <f>RIGHT(S:S,FIND("/",S:S) - 2)</f>
        <v>ames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44">
        <v>1500</v>
      </c>
      <c r="E1265" s="4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42">
        <f>(((I1265/60)/60)/24)+DATE(1970,1,1)</f>
        <v>41727.041666666664</v>
      </c>
      <c r="K1265">
        <v>1393034470</v>
      </c>
      <c r="L1265" s="42">
        <f>(((K1265/60)/60)/24)+DATE(1970,1,1)</f>
        <v>41692.084143518521</v>
      </c>
      <c r="M1265" t="b">
        <v>1</v>
      </c>
      <c r="N1265">
        <v>41</v>
      </c>
      <c r="O1265" s="7">
        <f>AVERAGE(N1265,E1265)</f>
        <v>913</v>
      </c>
      <c r="P1265" t="b">
        <v>1</v>
      </c>
      <c r="R1265" s="56">
        <f>E1265/D1265</f>
        <v>1.19</v>
      </c>
      <c r="S1265" t="s">
        <v>8285</v>
      </c>
      <c r="T1265" s="6" t="str">
        <f>LEFT(S:S,FIND("/",S:S)-1)</f>
        <v>photography</v>
      </c>
      <c r="U1265" s="6" t="str">
        <f>RIGHT(S:S,FIND("/",S:S) - 2)</f>
        <v>photobooks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44">
        <v>650</v>
      </c>
      <c r="E1266" s="4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42">
        <f>(((I1266/60)/60)/24)+DATE(1970,1,1)</f>
        <v>41576.662997685184</v>
      </c>
      <c r="K1266">
        <v>1380556483</v>
      </c>
      <c r="L1266" s="42">
        <f>(((K1266/60)/60)/24)+DATE(1970,1,1)</f>
        <v>41547.662997685184</v>
      </c>
      <c r="M1266" t="b">
        <v>1</v>
      </c>
      <c r="N1266">
        <v>34</v>
      </c>
      <c r="O1266" s="7">
        <f>AVERAGE(N1266,E1266)</f>
        <v>558</v>
      </c>
      <c r="P1266" t="b">
        <v>1</v>
      </c>
      <c r="R1266" s="56">
        <f>E1266/D1266</f>
        <v>1.6646153846153846</v>
      </c>
      <c r="S1266" t="s">
        <v>8287</v>
      </c>
      <c r="T1266" s="6" t="str">
        <f>LEFT(S:S,FIND("/",S:S)-1)</f>
        <v>publishing</v>
      </c>
      <c r="U1266" s="6" t="str">
        <f>RIGHT(S:S,FIND("/",S:S) - 2)</f>
        <v>nslations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44">
        <v>3500</v>
      </c>
      <c r="E1267" s="4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42">
        <f>(((I1267/60)/60)/24)+DATE(1970,1,1)</f>
        <v>40512.655266203699</v>
      </c>
      <c r="K1267">
        <v>1287071015</v>
      </c>
      <c r="L1267" s="42">
        <f>(((K1267/60)/60)/24)+DATE(1970,1,1)</f>
        <v>40465.655266203699</v>
      </c>
      <c r="M1267" t="b">
        <v>1</v>
      </c>
      <c r="N1267">
        <v>66</v>
      </c>
      <c r="O1267" s="7">
        <f>AVERAGE(N1267,E1267)</f>
        <v>2118.085</v>
      </c>
      <c r="P1267" t="b">
        <v>1</v>
      </c>
      <c r="R1267" s="56">
        <f>E1267/D1267</f>
        <v>1.1914771428571429</v>
      </c>
      <c r="S1267" t="s">
        <v>8305</v>
      </c>
      <c r="T1267" s="6" t="str">
        <f>LEFT(S:S,FIND("/",S:S)-1)</f>
        <v>theater</v>
      </c>
      <c r="U1267" s="6" t="str">
        <f>RIGHT(S:S,FIND("/",S:S) - 2)</f>
        <v>usical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44">
        <v>9500</v>
      </c>
      <c r="E1268" s="4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42">
        <f>(((I1268/60)/60)/24)+DATE(1970,1,1)</f>
        <v>41650.87667824074</v>
      </c>
      <c r="K1268">
        <v>1386882145</v>
      </c>
      <c r="L1268" s="42">
        <f>(((K1268/60)/60)/24)+DATE(1970,1,1)</f>
        <v>41620.87667824074</v>
      </c>
      <c r="M1268" t="b">
        <v>1</v>
      </c>
      <c r="N1268">
        <v>50</v>
      </c>
      <c r="O1268" s="7">
        <f>AVERAGE(N1268,E1268)</f>
        <v>4797.5</v>
      </c>
      <c r="P1268" t="b">
        <v>1</v>
      </c>
      <c r="R1268" s="56">
        <f>E1268/D1268</f>
        <v>1.0047368421052632</v>
      </c>
      <c r="S1268" t="s">
        <v>8266</v>
      </c>
      <c r="T1268" s="6" t="str">
        <f>LEFT(S:S,FIND("/",S:S)-1)</f>
        <v>film &amp; video</v>
      </c>
      <c r="U1268" s="6" t="str">
        <f>RIGHT(S:S,FIND("/",S:S) - 2)</f>
        <v>ideo/shorts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44">
        <v>22000</v>
      </c>
      <c r="E1269" s="4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42">
        <f>(((I1269/60)/60)/24)+DATE(1970,1,1)</f>
        <v>41479.585162037038</v>
      </c>
      <c r="K1269">
        <v>1372082558</v>
      </c>
      <c r="L1269" s="42">
        <f>(((K1269/60)/60)/24)+DATE(1970,1,1)</f>
        <v>41449.585162037038</v>
      </c>
      <c r="M1269" t="b">
        <v>1</v>
      </c>
      <c r="N1269">
        <v>159</v>
      </c>
      <c r="O1269" s="7">
        <f>AVERAGE(N1269,E1269)</f>
        <v>11277.5</v>
      </c>
      <c r="P1269" t="b">
        <v>1</v>
      </c>
      <c r="R1269" s="56">
        <f>E1269/D1269</f>
        <v>1.018</v>
      </c>
      <c r="S1269" t="s">
        <v>8303</v>
      </c>
      <c r="T1269" s="6" t="str">
        <f>LEFT(S:S,FIND("/",S:S)-1)</f>
        <v>theater</v>
      </c>
      <c r="U1269" s="6" t="str">
        <f>RIGHT(S:S,FIND("/",S:S) - 2)</f>
        <v>spaces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44">
        <v>12000</v>
      </c>
      <c r="E1270" s="4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42">
        <f>(((I1270/60)/60)/24)+DATE(1970,1,1)</f>
        <v>41537.845451388886</v>
      </c>
      <c r="K1270">
        <v>1377116247</v>
      </c>
      <c r="L1270" s="42">
        <f>(((K1270/60)/60)/24)+DATE(1970,1,1)</f>
        <v>41507.845451388886</v>
      </c>
      <c r="M1270" t="b">
        <v>1</v>
      </c>
      <c r="N1270">
        <v>182</v>
      </c>
      <c r="O1270" s="7">
        <f>AVERAGE(N1270,E1270)</f>
        <v>7091</v>
      </c>
      <c r="P1270" t="b">
        <v>1</v>
      </c>
      <c r="R1270" s="56">
        <f>E1270/D1270</f>
        <v>1.1666666666666667</v>
      </c>
      <c r="S1270" t="s">
        <v>8273</v>
      </c>
      <c r="T1270" s="6" t="str">
        <f>LEFT(S:S,FIND("/",S:S)-1)</f>
        <v>technology</v>
      </c>
      <c r="U1270" s="6" t="str">
        <f>RIGHT(S:S,FIND("/",S:S) - 2)</f>
        <v>wearables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44">
        <v>18800</v>
      </c>
      <c r="E1271" s="4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42">
        <f>(((I1271/60)/60)/24)+DATE(1970,1,1)</f>
        <v>42476</v>
      </c>
      <c r="K1271">
        <v>1458157512</v>
      </c>
      <c r="L1271" s="42">
        <f>(((K1271/60)/60)/24)+DATE(1970,1,1)</f>
        <v>42445.823055555549</v>
      </c>
      <c r="M1271" t="b">
        <v>1</v>
      </c>
      <c r="N1271">
        <v>206</v>
      </c>
      <c r="O1271" s="7">
        <f>AVERAGE(N1271,E1271)</f>
        <v>10316</v>
      </c>
      <c r="P1271" t="b">
        <v>1</v>
      </c>
      <c r="R1271" s="56">
        <f>E1271/D1271</f>
        <v>1.0864893617021276</v>
      </c>
      <c r="S1271" t="s">
        <v>8271</v>
      </c>
      <c r="T1271" s="6" t="str">
        <f>LEFT(S:S,FIND("/",S:S)-1)</f>
        <v>theater</v>
      </c>
      <c r="U1271" s="6" t="str">
        <f>RIGHT(S:S,FIND("/",S:S) - 2)</f>
        <v>/plays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44">
        <v>10000</v>
      </c>
      <c r="E1272" s="4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42">
        <f>(((I1272/60)/60)/24)+DATE(1970,1,1)</f>
        <v>40993.815300925926</v>
      </c>
      <c r="K1272">
        <v>1327523642</v>
      </c>
      <c r="L1272" s="42">
        <f>(((K1272/60)/60)/24)+DATE(1970,1,1)</f>
        <v>40933.856967592597</v>
      </c>
      <c r="M1272" t="b">
        <v>1</v>
      </c>
      <c r="N1272">
        <v>169</v>
      </c>
      <c r="O1272" s="7">
        <f>AVERAGE(N1272,E1272)</f>
        <v>5820.5</v>
      </c>
      <c r="P1272" t="b">
        <v>1</v>
      </c>
      <c r="R1272" s="56">
        <f>E1272/D1272</f>
        <v>1.1472</v>
      </c>
      <c r="S1272" t="s">
        <v>8269</v>
      </c>
      <c r="T1272" s="6" t="str">
        <f>LEFT(S:S,FIND("/",S:S)-1)</f>
        <v>film &amp; video</v>
      </c>
      <c r="U1272" s="6" t="str">
        <f>RIGHT(S:S,FIND("/",S:S) - 2)</f>
        <v>documentary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44">
        <v>7500</v>
      </c>
      <c r="E1273" s="4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42">
        <f>(((I1273/60)/60)/24)+DATE(1970,1,1)</f>
        <v>41591.725219907406</v>
      </c>
      <c r="K1273">
        <v>1381767859</v>
      </c>
      <c r="L1273" s="42">
        <f>(((K1273/60)/60)/24)+DATE(1970,1,1)</f>
        <v>41561.683553240742</v>
      </c>
      <c r="M1273" t="b">
        <v>1</v>
      </c>
      <c r="N1273">
        <v>31</v>
      </c>
      <c r="O1273" s="7">
        <f>AVERAGE(N1273,E1273)</f>
        <v>3833</v>
      </c>
      <c r="P1273" t="b">
        <v>1</v>
      </c>
      <c r="R1273" s="56">
        <f>E1273/D1273</f>
        <v>1.018</v>
      </c>
      <c r="S1273" t="s">
        <v>8276</v>
      </c>
      <c r="T1273" s="6" t="str">
        <f>LEFT(S:S,FIND("/",S:S)-1)</f>
        <v>music</v>
      </c>
      <c r="U1273" s="6" t="str">
        <f>RIGHT(S:S,FIND("/",S:S) - 2)</f>
        <v>rock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44">
        <v>5000</v>
      </c>
      <c r="E1274" s="4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42">
        <f>(((I1274/60)/60)/24)+DATE(1970,1,1)</f>
        <v>40344.166666666664</v>
      </c>
      <c r="K1274">
        <v>1270576379</v>
      </c>
      <c r="L1274" s="42">
        <f>(((K1274/60)/60)/24)+DATE(1970,1,1)</f>
        <v>40274.745127314818</v>
      </c>
      <c r="M1274" t="b">
        <v>1</v>
      </c>
      <c r="N1274">
        <v>28</v>
      </c>
      <c r="O1274" s="7">
        <f>AVERAGE(N1274,E1274)</f>
        <v>2664</v>
      </c>
      <c r="P1274" t="b">
        <v>1</v>
      </c>
      <c r="R1274" s="56">
        <f>E1274/D1274</f>
        <v>1.06</v>
      </c>
      <c r="S1274" t="s">
        <v>8272</v>
      </c>
      <c r="T1274" s="6" t="str">
        <f>LEFT(S:S,FIND("/",S:S)-1)</f>
        <v>technology</v>
      </c>
      <c r="U1274" s="6" t="str">
        <f>RIGHT(S:S,FIND("/",S:S) - 2)</f>
        <v>ology/web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44">
        <v>4000</v>
      </c>
      <c r="E1275" s="4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42">
        <f>(((I1275/60)/60)/24)+DATE(1970,1,1)</f>
        <v>41882.730219907404</v>
      </c>
      <c r="K1275">
        <v>1406914291</v>
      </c>
      <c r="L1275" s="42">
        <f>(((K1275/60)/60)/24)+DATE(1970,1,1)</f>
        <v>41852.730219907404</v>
      </c>
      <c r="M1275" t="b">
        <v>1</v>
      </c>
      <c r="N1275">
        <v>54</v>
      </c>
      <c r="O1275" s="7">
        <f>AVERAGE(N1275,E1275)</f>
        <v>2097</v>
      </c>
      <c r="P1275" t="b">
        <v>1</v>
      </c>
      <c r="R1275" s="56">
        <f>E1275/D1275</f>
        <v>1.0349999999999999</v>
      </c>
      <c r="S1275" t="s">
        <v>8272</v>
      </c>
      <c r="T1275" s="6" t="str">
        <f>LEFT(S:S,FIND("/",S:S)-1)</f>
        <v>technology</v>
      </c>
      <c r="U1275" s="6" t="str">
        <f>RIGHT(S:S,FIND("/",S:S) - 2)</f>
        <v>ology/web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44">
        <v>25000</v>
      </c>
      <c r="E1276" s="4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42">
        <f>(((I1276/60)/60)/24)+DATE(1970,1,1)</f>
        <v>41151.690104166664</v>
      </c>
      <c r="K1276">
        <v>1343320425</v>
      </c>
      <c r="L1276" s="42">
        <f>(((K1276/60)/60)/24)+DATE(1970,1,1)</f>
        <v>41116.690104166664</v>
      </c>
      <c r="M1276" t="b">
        <v>1</v>
      </c>
      <c r="N1276">
        <v>467</v>
      </c>
      <c r="O1276" s="7">
        <f>AVERAGE(N1276,E1276)</f>
        <v>19605.419999999998</v>
      </c>
      <c r="P1276" t="b">
        <v>1</v>
      </c>
      <c r="R1276" s="56">
        <f>E1276/D1276</f>
        <v>1.5497535999999998</v>
      </c>
      <c r="S1276" t="s">
        <v>8285</v>
      </c>
      <c r="T1276" s="6" t="str">
        <f>LEFT(S:S,FIND("/",S:S)-1)</f>
        <v>photography</v>
      </c>
      <c r="U1276" s="6" t="str">
        <f>RIGHT(S:S,FIND("/",S:S) - 2)</f>
        <v>photobooks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44">
        <v>15000</v>
      </c>
      <c r="E1277" s="4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42">
        <f>(((I1277/60)/60)/24)+DATE(1970,1,1)</f>
        <v>41493.867905092593</v>
      </c>
      <c r="K1277">
        <v>1372884587</v>
      </c>
      <c r="L1277" s="42">
        <f>(((K1277/60)/60)/24)+DATE(1970,1,1)</f>
        <v>41458.867905092593</v>
      </c>
      <c r="M1277" t="b">
        <v>1</v>
      </c>
      <c r="N1277">
        <v>389</v>
      </c>
      <c r="O1277" s="7">
        <f>AVERAGE(N1277,E1277)</f>
        <v>12355.05</v>
      </c>
      <c r="P1277" t="b">
        <v>1</v>
      </c>
      <c r="R1277" s="56">
        <f>E1277/D1277</f>
        <v>1.6214066666666667</v>
      </c>
      <c r="S1277" t="s">
        <v>8299</v>
      </c>
      <c r="T1277" s="6" t="str">
        <f>LEFT(S:S,FIND("/",S:S)-1)</f>
        <v>food</v>
      </c>
      <c r="U1277" s="6" t="str">
        <f>RIGHT(S:S,FIND("/",S:S) - 2)</f>
        <v>nts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44">
        <v>3000</v>
      </c>
      <c r="E1278" s="4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42">
        <f>(((I1278/60)/60)/24)+DATE(1970,1,1)</f>
        <v>40057.166666666664</v>
      </c>
      <c r="K1278">
        <v>1247504047</v>
      </c>
      <c r="L1278" s="42">
        <f>(((K1278/60)/60)/24)+DATE(1970,1,1)</f>
        <v>40007.704247685186</v>
      </c>
      <c r="M1278" t="b">
        <v>1</v>
      </c>
      <c r="N1278">
        <v>68</v>
      </c>
      <c r="O1278" s="7">
        <f>AVERAGE(N1278,E1278)</f>
        <v>1600.3150000000001</v>
      </c>
      <c r="P1278" t="b">
        <v>1</v>
      </c>
      <c r="R1278" s="56">
        <f>E1278/D1278</f>
        <v>1.0442100000000001</v>
      </c>
      <c r="S1278" t="s">
        <v>8273</v>
      </c>
      <c r="T1278" s="6" t="str">
        <f>LEFT(S:S,FIND("/",S:S)-1)</f>
        <v>technology</v>
      </c>
      <c r="U1278" s="6" t="str">
        <f>RIGHT(S:S,FIND("/",S:S) - 2)</f>
        <v>wearables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44">
        <v>15000</v>
      </c>
      <c r="E1279" s="4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42">
        <f>(((I1279/60)/60)/24)+DATE(1970,1,1)</f>
        <v>41156.561886574076</v>
      </c>
      <c r="K1279">
        <v>1343741347</v>
      </c>
      <c r="L1279" s="42">
        <f>(((K1279/60)/60)/24)+DATE(1970,1,1)</f>
        <v>41121.561886574076</v>
      </c>
      <c r="M1279" t="b">
        <v>1</v>
      </c>
      <c r="N1279">
        <v>413</v>
      </c>
      <c r="O1279" s="7">
        <f>AVERAGE(N1279,E1279)</f>
        <v>8165.8249999999998</v>
      </c>
      <c r="P1279" t="b">
        <v>1</v>
      </c>
      <c r="R1279" s="56">
        <f>E1279/D1279</f>
        <v>1.0612433333333333</v>
      </c>
      <c r="S1279" t="s">
        <v>8276</v>
      </c>
      <c r="T1279" s="6" t="str">
        <f>LEFT(S:S,FIND("/",S:S)-1)</f>
        <v>music</v>
      </c>
      <c r="U1279" s="6" t="str">
        <f>RIGHT(S:S,FIND("/",S:S) - 2)</f>
        <v>rock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44">
        <v>6500</v>
      </c>
      <c r="E1280" s="4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42">
        <f>(((I1280/60)/60)/24)+DATE(1970,1,1)</f>
        <v>41815.083333333336</v>
      </c>
      <c r="K1280">
        <v>1401196766</v>
      </c>
      <c r="L1280" s="42">
        <f>(((K1280/60)/60)/24)+DATE(1970,1,1)</f>
        <v>41786.555162037039</v>
      </c>
      <c r="M1280" t="b">
        <v>1</v>
      </c>
      <c r="N1280">
        <v>190</v>
      </c>
      <c r="O1280" s="7">
        <f>AVERAGE(N1280,E1280)</f>
        <v>5130.5</v>
      </c>
      <c r="P1280" t="b">
        <v>1</v>
      </c>
      <c r="R1280" s="56">
        <f>E1280/D1280</f>
        <v>1.5493846153846154</v>
      </c>
      <c r="S1280" t="s">
        <v>8271</v>
      </c>
      <c r="T1280" s="6" t="str">
        <f>LEFT(S:S,FIND("/",S:S)-1)</f>
        <v>theater</v>
      </c>
      <c r="U1280" s="6" t="str">
        <f>RIGHT(S:S,FIND("/",S:S) - 2)</f>
        <v>/plays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44">
        <v>12516</v>
      </c>
      <c r="E1281" s="4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42">
        <f>(((I1281/60)/60)/24)+DATE(1970,1,1)</f>
        <v>41722.057523148149</v>
      </c>
      <c r="K1281">
        <v>1392171770</v>
      </c>
      <c r="L1281" s="42">
        <f>(((K1281/60)/60)/24)+DATE(1970,1,1)</f>
        <v>41682.099189814813</v>
      </c>
      <c r="M1281" t="b">
        <v>1</v>
      </c>
      <c r="N1281">
        <v>189</v>
      </c>
      <c r="O1281" s="7">
        <f>AVERAGE(N1281,E1281)</f>
        <v>7026.585</v>
      </c>
      <c r="P1281" t="b">
        <v>1</v>
      </c>
      <c r="R1281" s="56">
        <f>E1281/D1281</f>
        <v>1.1077157238734421</v>
      </c>
      <c r="S1281" t="s">
        <v>8284</v>
      </c>
      <c r="T1281" s="6" t="str">
        <f>LEFT(S:S,FIND("/",S:S)-1)</f>
        <v>food</v>
      </c>
      <c r="U1281" s="6" t="str">
        <f>RIGHT(S:S,FIND("/",S:S) - 2)</f>
        <v>cks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44">
        <v>15000</v>
      </c>
      <c r="E1282" s="4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42">
        <f>(((I1282/60)/60)/24)+DATE(1970,1,1)</f>
        <v>40603.757569444446</v>
      </c>
      <c r="K1282">
        <v>1291227054</v>
      </c>
      <c r="L1282" s="42">
        <f>(((K1282/60)/60)/24)+DATE(1970,1,1)</f>
        <v>40513.757569444446</v>
      </c>
      <c r="M1282" t="b">
        <v>1</v>
      </c>
      <c r="N1282">
        <v>130</v>
      </c>
      <c r="O1282" s="7">
        <f>AVERAGE(N1282,E1282)</f>
        <v>8383.39</v>
      </c>
      <c r="P1282" t="b">
        <v>1</v>
      </c>
      <c r="R1282" s="56">
        <f>E1282/D1282</f>
        <v>1.1091186666666666</v>
      </c>
      <c r="S1282" t="s">
        <v>8281</v>
      </c>
      <c r="T1282" s="6" t="str">
        <f>LEFT(S:S,FIND("/",S:S)-1)</f>
        <v>journalism</v>
      </c>
      <c r="U1282" s="6" t="str">
        <f>RIGHT(S:S,FIND("/",S:S) - 2)</f>
        <v>ism/audio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44">
        <v>7000</v>
      </c>
      <c r="E1283" s="4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42">
        <f>(((I1283/60)/60)/24)+DATE(1970,1,1)</f>
        <v>41483.743472222224</v>
      </c>
      <c r="K1283">
        <v>1373305836</v>
      </c>
      <c r="L1283" s="42">
        <f>(((K1283/60)/60)/24)+DATE(1970,1,1)</f>
        <v>41463.743472222224</v>
      </c>
      <c r="M1283" t="b">
        <v>1</v>
      </c>
      <c r="N1283">
        <v>74</v>
      </c>
      <c r="O1283" s="7">
        <f>AVERAGE(N1283,E1283)</f>
        <v>3912</v>
      </c>
      <c r="P1283" t="b">
        <v>1</v>
      </c>
      <c r="R1283" s="56">
        <f>E1283/D1283</f>
        <v>1.1071428571428572</v>
      </c>
      <c r="S1283" t="s">
        <v>8276</v>
      </c>
      <c r="T1283" s="6" t="str">
        <f>LEFT(S:S,FIND("/",S:S)-1)</f>
        <v>music</v>
      </c>
      <c r="U1283" s="6" t="str">
        <f>RIGHT(S:S,FIND("/",S:S) - 2)</f>
        <v>rock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44">
        <v>15000</v>
      </c>
      <c r="E1284" s="4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42">
        <f>(((I1284/60)/60)/24)+DATE(1970,1,1)</f>
        <v>41617.207638888889</v>
      </c>
      <c r="K1284">
        <v>1383909855</v>
      </c>
      <c r="L1284" s="42">
        <f>(((K1284/60)/60)/24)+DATE(1970,1,1)</f>
        <v>41586.475173611114</v>
      </c>
      <c r="M1284" t="b">
        <v>1</v>
      </c>
      <c r="N1284">
        <v>274</v>
      </c>
      <c r="O1284" s="7">
        <f>AVERAGE(N1284,E1284)</f>
        <v>9408</v>
      </c>
      <c r="P1284" t="b">
        <v>1</v>
      </c>
      <c r="R1284" s="56">
        <f>E1284/D1284</f>
        <v>1.2361333333333333</v>
      </c>
      <c r="S1284" t="s">
        <v>8271</v>
      </c>
      <c r="T1284" s="6" t="str">
        <f>LEFT(S:S,FIND("/",S:S)-1)</f>
        <v>theater</v>
      </c>
      <c r="U1284" s="6" t="str">
        <f>RIGHT(S:S,FIND("/",S:S) - 2)</f>
        <v>/plays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44">
        <v>1000</v>
      </c>
      <c r="E1285" s="4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42">
        <f>(((I1285/60)/60)/24)+DATE(1970,1,1)</f>
        <v>41344.166666666664</v>
      </c>
      <c r="K1285">
        <v>1360948389</v>
      </c>
      <c r="L1285" s="42">
        <f>(((K1285/60)/60)/24)+DATE(1970,1,1)</f>
        <v>41320.717465277776</v>
      </c>
      <c r="M1285" t="b">
        <v>1</v>
      </c>
      <c r="N1285">
        <v>22</v>
      </c>
      <c r="O1285" s="7">
        <f>AVERAGE(N1285,E1285)</f>
        <v>1066.25</v>
      </c>
      <c r="P1285" t="b">
        <v>1</v>
      </c>
      <c r="R1285" s="56">
        <f>E1285/D1285</f>
        <v>2.1105</v>
      </c>
      <c r="S1285" t="s">
        <v>8284</v>
      </c>
      <c r="T1285" s="6" t="str">
        <f>LEFT(S:S,FIND("/",S:S)-1)</f>
        <v>food</v>
      </c>
      <c r="U1285" s="6" t="str">
        <f>RIGHT(S:S,FIND("/",S:S) - 2)</f>
        <v>cks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44">
        <v>2000</v>
      </c>
      <c r="E1286" s="4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42">
        <f>(((I1286/60)/60)/24)+DATE(1970,1,1)</f>
        <v>42735.707638888889</v>
      </c>
      <c r="K1286">
        <v>1481175482</v>
      </c>
      <c r="L1286" s="42">
        <f>(((K1286/60)/60)/24)+DATE(1970,1,1)</f>
        <v>42712.23474537037</v>
      </c>
      <c r="M1286" t="b">
        <v>0</v>
      </c>
      <c r="N1286">
        <v>31</v>
      </c>
      <c r="O1286" s="7">
        <f>AVERAGE(N1286,E1286)</f>
        <v>1025.5</v>
      </c>
      <c r="P1286" t="b">
        <v>1</v>
      </c>
      <c r="R1286" s="56">
        <f>E1286/D1286</f>
        <v>1.01</v>
      </c>
      <c r="S1286" t="s">
        <v>8287</v>
      </c>
      <c r="T1286" s="6" t="str">
        <f>LEFT(S:S,FIND("/",S:S)-1)</f>
        <v>publishing</v>
      </c>
      <c r="U1286" s="6" t="str">
        <f>RIGHT(S:S,FIND("/",S:S) - 2)</f>
        <v>nslations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44">
        <v>2000</v>
      </c>
      <c r="E1287" s="4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42">
        <f>(((I1287/60)/60)/24)+DATE(1970,1,1)</f>
        <v>42175.583043981482</v>
      </c>
      <c r="K1287">
        <v>1433512775</v>
      </c>
      <c r="L1287" s="42">
        <f>(((K1287/60)/60)/24)+DATE(1970,1,1)</f>
        <v>42160.583043981482</v>
      </c>
      <c r="M1287" t="b">
        <v>0</v>
      </c>
      <c r="N1287">
        <v>63</v>
      </c>
      <c r="O1287" s="7">
        <f>AVERAGE(N1287,E1287)</f>
        <v>1048</v>
      </c>
      <c r="P1287" t="b">
        <v>1</v>
      </c>
      <c r="R1287" s="56">
        <f>E1287/D1287</f>
        <v>1.0165</v>
      </c>
      <c r="S1287" t="s">
        <v>8273</v>
      </c>
      <c r="T1287" s="6" t="str">
        <f>LEFT(S:S,FIND("/",S:S)-1)</f>
        <v>technology</v>
      </c>
      <c r="U1287" s="6" t="str">
        <f>RIGHT(S:S,FIND("/",S:S) - 2)</f>
        <v>wearables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44">
        <v>1500</v>
      </c>
      <c r="E1288" s="4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42">
        <f>(((I1288/60)/60)/24)+DATE(1970,1,1)</f>
        <v>42052.583333333328</v>
      </c>
      <c r="K1288">
        <v>1423041227</v>
      </c>
      <c r="L1288" s="42">
        <f>(((K1288/60)/60)/24)+DATE(1970,1,1)</f>
        <v>42039.384571759263</v>
      </c>
      <c r="M1288" t="b">
        <v>0</v>
      </c>
      <c r="N1288">
        <v>20</v>
      </c>
      <c r="O1288" s="7">
        <f>AVERAGE(N1288,E1288)</f>
        <v>822.5</v>
      </c>
      <c r="P1288" t="b">
        <v>1</v>
      </c>
      <c r="R1288" s="56">
        <f>E1288/D1288</f>
        <v>1.0833333333333333</v>
      </c>
      <c r="S1288" t="s">
        <v>8273</v>
      </c>
      <c r="T1288" s="6" t="str">
        <f>LEFT(S:S,FIND("/",S:S)-1)</f>
        <v>technology</v>
      </c>
      <c r="U1288" s="6" t="str">
        <f>RIGHT(S:S,FIND("/",S:S) - 2)</f>
        <v>wearables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44">
        <v>250</v>
      </c>
      <c r="E1289" s="4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42">
        <f>(((I1289/60)/60)/24)+DATE(1970,1,1)</f>
        <v>42167.621018518519</v>
      </c>
      <c r="K1289">
        <v>1428936856</v>
      </c>
      <c r="L1289" s="42">
        <f>(((K1289/60)/60)/24)+DATE(1970,1,1)</f>
        <v>42107.621018518519</v>
      </c>
      <c r="M1289" t="b">
        <v>0</v>
      </c>
      <c r="N1289">
        <v>25</v>
      </c>
      <c r="O1289" s="7">
        <f>AVERAGE(N1289,E1289)</f>
        <v>315</v>
      </c>
      <c r="P1289" t="b">
        <v>1</v>
      </c>
      <c r="R1289" s="56">
        <f>E1289/D1289</f>
        <v>2.42</v>
      </c>
      <c r="S1289" t="s">
        <v>8276</v>
      </c>
      <c r="T1289" s="6" t="str">
        <f>LEFT(S:S,FIND("/",S:S)-1)</f>
        <v>music</v>
      </c>
      <c r="U1289" s="6" t="str">
        <f>RIGHT(S:S,FIND("/",S:S) - 2)</f>
        <v>rock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44">
        <v>4000</v>
      </c>
      <c r="E1290" s="4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42">
        <f>(((I1290/60)/60)/24)+DATE(1970,1,1)</f>
        <v>42592.166666666672</v>
      </c>
      <c r="K1290">
        <v>1468122163</v>
      </c>
      <c r="L1290" s="42">
        <f>(((K1290/60)/60)/24)+DATE(1970,1,1)</f>
        <v>42561.154664351852</v>
      </c>
      <c r="M1290" t="b">
        <v>0</v>
      </c>
      <c r="N1290">
        <v>61</v>
      </c>
      <c r="O1290" s="7">
        <f>AVERAGE(N1290,E1290)</f>
        <v>2039.5</v>
      </c>
      <c r="P1290" t="b">
        <v>1</v>
      </c>
      <c r="R1290" s="56">
        <f>E1290/D1290</f>
        <v>1.0044999999999999</v>
      </c>
      <c r="S1290" t="s">
        <v>8271</v>
      </c>
      <c r="T1290" s="6" t="str">
        <f>LEFT(S:S,FIND("/",S:S)-1)</f>
        <v>theater</v>
      </c>
      <c r="U1290" s="6" t="str">
        <f>RIGHT(S:S,FIND("/",S:S) - 2)</f>
        <v>/plays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44">
        <v>1500</v>
      </c>
      <c r="E1291" s="4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42">
        <f>(((I1291/60)/60)/24)+DATE(1970,1,1)</f>
        <v>42739.134780092587</v>
      </c>
      <c r="K1291">
        <v>1480907645</v>
      </c>
      <c r="L1291" s="42">
        <f>(((K1291/60)/60)/24)+DATE(1970,1,1)</f>
        <v>42709.134780092587</v>
      </c>
      <c r="M1291" t="b">
        <v>0</v>
      </c>
      <c r="N1291">
        <v>52</v>
      </c>
      <c r="O1291" s="7">
        <f>AVERAGE(N1291,E1291)</f>
        <v>964</v>
      </c>
      <c r="P1291" t="b">
        <v>1</v>
      </c>
      <c r="R1291" s="56">
        <f>E1291/D1291</f>
        <v>1.2506666666666666</v>
      </c>
      <c r="S1291" t="s">
        <v>8268</v>
      </c>
      <c r="T1291" s="6" t="str">
        <f>LEFT(S:S,FIND("/",S:S)-1)</f>
        <v>film &amp; video</v>
      </c>
      <c r="U1291" s="6" t="str">
        <f>RIGHT(S:S,FIND("/",S:S) - 2)</f>
        <v>video/drama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44">
        <v>3500</v>
      </c>
      <c r="E1292" s="4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42">
        <f>(((I1292/60)/60)/24)+DATE(1970,1,1)</f>
        <v>42117.290972222225</v>
      </c>
      <c r="K1292">
        <v>1427121931</v>
      </c>
      <c r="L1292" s="42">
        <f>(((K1292/60)/60)/24)+DATE(1970,1,1)</f>
        <v>42086.614942129629</v>
      </c>
      <c r="M1292" t="b">
        <v>0</v>
      </c>
      <c r="N1292">
        <v>86</v>
      </c>
      <c r="O1292" s="7">
        <f>AVERAGE(N1292,E1292)</f>
        <v>1943</v>
      </c>
      <c r="P1292" t="b">
        <v>1</v>
      </c>
      <c r="R1292" s="56">
        <f>E1292/D1292</f>
        <v>1.0857142857142856</v>
      </c>
      <c r="S1292" t="s">
        <v>8276</v>
      </c>
      <c r="T1292" s="6" t="str">
        <f>LEFT(S:S,FIND("/",S:S)-1)</f>
        <v>music</v>
      </c>
      <c r="U1292" s="6" t="str">
        <f>RIGHT(S:S,FIND("/",S:S) - 2)</f>
        <v>rock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44">
        <v>3000</v>
      </c>
      <c r="E1293" s="4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42">
        <f>(((I1293/60)/60)/24)+DATE(1970,1,1)</f>
        <v>42101.291666666672</v>
      </c>
      <c r="K1293">
        <v>1425224391</v>
      </c>
      <c r="L1293" s="42">
        <f>(((K1293/60)/60)/24)+DATE(1970,1,1)</f>
        <v>42064.652673611112</v>
      </c>
      <c r="M1293" t="b">
        <v>0</v>
      </c>
      <c r="N1293">
        <v>42</v>
      </c>
      <c r="O1293" s="7">
        <f>AVERAGE(N1293,E1293)</f>
        <v>2206.5</v>
      </c>
      <c r="P1293" t="b">
        <v>1</v>
      </c>
      <c r="R1293" s="56">
        <f>E1293/D1293</f>
        <v>1.4570000000000001</v>
      </c>
      <c r="S1293" t="s">
        <v>8271</v>
      </c>
      <c r="T1293" s="6" t="str">
        <f>LEFT(S:S,FIND("/",S:S)-1)</f>
        <v>theater</v>
      </c>
      <c r="U1293" s="6" t="str">
        <f>RIGHT(S:S,FIND("/",S:S) - 2)</f>
        <v>/plays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44">
        <v>1700</v>
      </c>
      <c r="E1294" s="4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42">
        <f>(((I1294/60)/60)/24)+DATE(1970,1,1)</f>
        <v>42283.957638888889</v>
      </c>
      <c r="K1294">
        <v>1441822828</v>
      </c>
      <c r="L1294" s="42">
        <f>(((K1294/60)/60)/24)+DATE(1970,1,1)</f>
        <v>42256.764212962968</v>
      </c>
      <c r="M1294" t="b">
        <v>0</v>
      </c>
      <c r="N1294">
        <v>52</v>
      </c>
      <c r="O1294" s="7">
        <f>AVERAGE(N1294,E1294)</f>
        <v>961</v>
      </c>
      <c r="P1294" t="b">
        <v>1</v>
      </c>
      <c r="R1294" s="56">
        <f>E1294/D1294</f>
        <v>1.1000000000000001</v>
      </c>
      <c r="S1294" t="s">
        <v>8266</v>
      </c>
      <c r="T1294" s="6" t="str">
        <f>LEFT(S:S,FIND("/",S:S)-1)</f>
        <v>film &amp; video</v>
      </c>
      <c r="U1294" s="6" t="str">
        <f>RIGHT(S:S,FIND("/",S:S) - 2)</f>
        <v>ideo/shorts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44">
        <v>15000</v>
      </c>
      <c r="E1295" s="4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42">
        <f>(((I1295/60)/60)/24)+DATE(1970,1,1)</f>
        <v>42322.742719907401</v>
      </c>
      <c r="K1295">
        <v>1444927771</v>
      </c>
      <c r="L1295" s="42">
        <f>(((K1295/60)/60)/24)+DATE(1970,1,1)</f>
        <v>42292.701053240744</v>
      </c>
      <c r="M1295" t="b">
        <v>0</v>
      </c>
      <c r="N1295">
        <v>120</v>
      </c>
      <c r="O1295" s="7">
        <f>AVERAGE(N1295,E1295)</f>
        <v>7727.5</v>
      </c>
      <c r="P1295" t="b">
        <v>1</v>
      </c>
      <c r="R1295" s="56">
        <f>E1295/D1295</f>
        <v>1.0223333333333333</v>
      </c>
      <c r="S1295" t="s">
        <v>8296</v>
      </c>
      <c r="T1295" s="6" t="str">
        <f>LEFT(S:S,FIND("/",S:S)-1)</f>
        <v>photography</v>
      </c>
      <c r="U1295" s="6" t="str">
        <f>RIGHT(S:S,FIND("/",S:S) - 2)</f>
        <v>phy/people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44">
        <v>500</v>
      </c>
      <c r="E1296" s="4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42">
        <f>(((I1296/60)/60)/24)+DATE(1970,1,1)</f>
        <v>42296.458333333328</v>
      </c>
      <c r="K1296">
        <v>1443696797</v>
      </c>
      <c r="L1296" s="42">
        <f>(((K1296/60)/60)/24)+DATE(1970,1,1)</f>
        <v>42278.453668981485</v>
      </c>
      <c r="M1296" t="b">
        <v>0</v>
      </c>
      <c r="N1296">
        <v>22</v>
      </c>
      <c r="O1296" s="7">
        <f>AVERAGE(N1296,E1296)</f>
        <v>316</v>
      </c>
      <c r="P1296" t="b">
        <v>1</v>
      </c>
      <c r="R1296" s="56">
        <f>E1296/D1296</f>
        <v>1.22</v>
      </c>
      <c r="S1296" t="s">
        <v>8279</v>
      </c>
      <c r="T1296" s="6" t="str">
        <f>LEFT(S:S,FIND("/",S:S)-1)</f>
        <v>music</v>
      </c>
      <c r="U1296" s="6" t="str">
        <f>RIGHT(S:S,FIND("/",S:S) - 2)</f>
        <v>rock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44">
        <v>2500</v>
      </c>
      <c r="E1297" s="4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42">
        <f>(((I1297/60)/60)/24)+DATE(1970,1,1)</f>
        <v>42214.708333333328</v>
      </c>
      <c r="K1297">
        <v>1435585497</v>
      </c>
      <c r="L1297" s="42">
        <f>(((K1297/60)/60)/24)+DATE(1970,1,1)</f>
        <v>42184.572881944448</v>
      </c>
      <c r="M1297" t="b">
        <v>0</v>
      </c>
      <c r="N1297">
        <v>64</v>
      </c>
      <c r="O1297" s="7">
        <f>AVERAGE(N1297,E1297)</f>
        <v>1306.5</v>
      </c>
      <c r="P1297" t="b">
        <v>1</v>
      </c>
      <c r="R1297" s="56">
        <f>E1297/D1297</f>
        <v>1.0196000000000001</v>
      </c>
      <c r="S1297" t="s">
        <v>8303</v>
      </c>
      <c r="T1297" s="6" t="str">
        <f>LEFT(S:S,FIND("/",S:S)-1)</f>
        <v>theater</v>
      </c>
      <c r="U1297" s="6" t="str">
        <f>RIGHT(S:S,FIND("/",S:S) - 2)</f>
        <v>spaces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44">
        <v>850</v>
      </c>
      <c r="E1298" s="4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42">
        <f>(((I1298/60)/60)/24)+DATE(1970,1,1)</f>
        <v>42443.008946759262</v>
      </c>
      <c r="K1298">
        <v>1456189973</v>
      </c>
      <c r="L1298" s="42">
        <f>(((K1298/60)/60)/24)+DATE(1970,1,1)</f>
        <v>42423.050613425927</v>
      </c>
      <c r="M1298" t="b">
        <v>0</v>
      </c>
      <c r="N1298">
        <v>23</v>
      </c>
      <c r="O1298" s="7">
        <f>AVERAGE(N1298,E1298)</f>
        <v>611.5</v>
      </c>
      <c r="P1298" t="b">
        <v>1</v>
      </c>
      <c r="R1298" s="56">
        <f>E1298/D1298</f>
        <v>1.411764705882353</v>
      </c>
      <c r="S1298" t="s">
        <v>8271</v>
      </c>
      <c r="T1298" s="6" t="str">
        <f>LEFT(S:S,FIND("/",S:S)-1)</f>
        <v>theater</v>
      </c>
      <c r="U1298" s="6" t="str">
        <f>RIGHT(S:S,FIND("/",S:S) - 2)</f>
        <v>/plays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44">
        <v>20000</v>
      </c>
      <c r="E1299" s="4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42">
        <f>(((I1299/60)/60)/24)+DATE(1970,1,1)</f>
        <v>42491.747199074074</v>
      </c>
      <c r="K1299">
        <v>1459533358</v>
      </c>
      <c r="L1299" s="42">
        <f>(((K1299/60)/60)/24)+DATE(1970,1,1)</f>
        <v>42461.747199074074</v>
      </c>
      <c r="M1299" t="b">
        <v>0</v>
      </c>
      <c r="N1299">
        <v>238</v>
      </c>
      <c r="O1299" s="7">
        <f>AVERAGE(N1299,E1299)</f>
        <v>11071.5</v>
      </c>
      <c r="P1299" t="b">
        <v>1</v>
      </c>
      <c r="R1299" s="56">
        <f>E1299/D1299</f>
        <v>1.0952500000000001</v>
      </c>
      <c r="S1299" t="s">
        <v>8305</v>
      </c>
      <c r="T1299" s="6" t="str">
        <f>LEFT(S:S,FIND("/",S:S)-1)</f>
        <v>theater</v>
      </c>
      <c r="U1299" s="6" t="str">
        <f>RIGHT(S:S,FIND("/",S:S) - 2)</f>
        <v>usical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44">
        <v>2000</v>
      </c>
      <c r="E1300" s="4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42">
        <f>(((I1300/60)/60)/24)+DATE(1970,1,1)</f>
        <v>42488.680925925932</v>
      </c>
      <c r="K1300">
        <v>1459268432</v>
      </c>
      <c r="L1300" s="42">
        <f>(((K1300/60)/60)/24)+DATE(1970,1,1)</f>
        <v>42458.680925925932</v>
      </c>
      <c r="M1300" t="b">
        <v>0</v>
      </c>
      <c r="N1300">
        <v>33</v>
      </c>
      <c r="O1300" s="7">
        <f>AVERAGE(N1300,E1300)</f>
        <v>1063</v>
      </c>
      <c r="P1300" t="b">
        <v>1</v>
      </c>
      <c r="R1300" s="56">
        <f>E1300/D1300</f>
        <v>1.0465</v>
      </c>
      <c r="S1300" t="s">
        <v>8303</v>
      </c>
      <c r="T1300" s="6" t="str">
        <f>LEFT(S:S,FIND("/",S:S)-1)</f>
        <v>theater</v>
      </c>
      <c r="U1300" s="6" t="str">
        <f>RIGHT(S:S,FIND("/",S:S) - 2)</f>
        <v>spaces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44">
        <v>3500</v>
      </c>
      <c r="E1301" s="4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42">
        <f>(((I1301/60)/60)/24)+DATE(1970,1,1)</f>
        <v>42199.814340277779</v>
      </c>
      <c r="K1301">
        <v>1434310359</v>
      </c>
      <c r="L1301" s="42">
        <f>(((K1301/60)/60)/24)+DATE(1970,1,1)</f>
        <v>42169.814340277779</v>
      </c>
      <c r="M1301" t="b">
        <v>0</v>
      </c>
      <c r="N1301">
        <v>32</v>
      </c>
      <c r="O1301" s="7">
        <f>AVERAGE(N1301,E1301)</f>
        <v>2186</v>
      </c>
      <c r="P1301" t="b">
        <v>1</v>
      </c>
      <c r="R1301" s="56">
        <f>E1301/D1301</f>
        <v>1.24</v>
      </c>
      <c r="S1301" t="s">
        <v>8282</v>
      </c>
      <c r="T1301" s="6" t="str">
        <f>LEFT(S:S,FIND("/",S:S)-1)</f>
        <v>games</v>
      </c>
      <c r="U1301" s="6" t="str">
        <f>RIGHT(S:S,FIND("/",S:S) - 2)</f>
        <v>ames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44">
        <v>3000</v>
      </c>
      <c r="E1302" s="4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42">
        <f>(((I1302/60)/60)/24)+DATE(1970,1,1)</f>
        <v>42522.789583333331</v>
      </c>
      <c r="K1302">
        <v>1461427938</v>
      </c>
      <c r="L1302" s="42">
        <f>(((K1302/60)/60)/24)+DATE(1970,1,1)</f>
        <v>42483.675208333334</v>
      </c>
      <c r="M1302" t="b">
        <v>0</v>
      </c>
      <c r="N1302">
        <v>24</v>
      </c>
      <c r="O1302" s="7">
        <f>AVERAGE(N1302,E1302)</f>
        <v>2037</v>
      </c>
      <c r="P1302" t="b">
        <v>1</v>
      </c>
      <c r="R1302" s="56">
        <f>E1302/D1302</f>
        <v>1.35</v>
      </c>
      <c r="S1302" t="s">
        <v>8271</v>
      </c>
      <c r="T1302" s="6" t="str">
        <f>LEFT(S:S,FIND("/",S:S)-1)</f>
        <v>theater</v>
      </c>
      <c r="U1302" s="6" t="str">
        <f>RIGHT(S:S,FIND("/",S:S) - 2)</f>
        <v>/plays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44">
        <v>2000</v>
      </c>
      <c r="E1303" s="4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42">
        <f>(((I1303/60)/60)/24)+DATE(1970,1,1)</f>
        <v>42206.125</v>
      </c>
      <c r="K1303">
        <v>1436551178</v>
      </c>
      <c r="L1303" s="42">
        <f>(((K1303/60)/60)/24)+DATE(1970,1,1)</f>
        <v>42195.749745370369</v>
      </c>
      <c r="M1303" t="b">
        <v>0</v>
      </c>
      <c r="N1303">
        <v>29</v>
      </c>
      <c r="O1303" s="7">
        <f>AVERAGE(N1303,E1303)</f>
        <v>1042</v>
      </c>
      <c r="P1303" t="b">
        <v>1</v>
      </c>
      <c r="R1303" s="56">
        <f>E1303/D1303</f>
        <v>1.0275000000000001</v>
      </c>
      <c r="S1303" t="s">
        <v>8273</v>
      </c>
      <c r="T1303" s="6" t="str">
        <f>LEFT(S:S,FIND("/",S:S)-1)</f>
        <v>technology</v>
      </c>
      <c r="U1303" s="6" t="str">
        <f>RIGHT(S:S,FIND("/",S:S) - 2)</f>
        <v>wearables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44">
        <v>2500</v>
      </c>
      <c r="E1304" s="4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42">
        <f>(((I1304/60)/60)/24)+DATE(1970,1,1)</f>
        <v>42705.099664351852</v>
      </c>
      <c r="K1304">
        <v>1477963411</v>
      </c>
      <c r="L1304" s="42">
        <f>(((K1304/60)/60)/24)+DATE(1970,1,1)</f>
        <v>42675.057997685188</v>
      </c>
      <c r="M1304" t="b">
        <v>0</v>
      </c>
      <c r="N1304">
        <v>50</v>
      </c>
      <c r="O1304" s="7">
        <f>AVERAGE(N1304,E1304)</f>
        <v>1275</v>
      </c>
      <c r="P1304" t="b">
        <v>1</v>
      </c>
      <c r="R1304" s="56">
        <f>E1304/D1304</f>
        <v>1</v>
      </c>
      <c r="S1304" t="s">
        <v>8302</v>
      </c>
      <c r="T1304" s="6" t="str">
        <f>LEFT(S:S,FIND("/",S:S)-1)</f>
        <v>technology</v>
      </c>
      <c r="U1304" s="6" t="str">
        <f>RIGHT(S:S,FIND("/",S:S) - 2)</f>
        <v>kerspaces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44">
        <v>3500</v>
      </c>
      <c r="E1305" s="4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42">
        <f>(((I1305/60)/60)/24)+DATE(1970,1,1)</f>
        <v>42582.458333333328</v>
      </c>
      <c r="K1305">
        <v>1468578920</v>
      </c>
      <c r="L1305" s="42">
        <f>(((K1305/60)/60)/24)+DATE(1970,1,1)</f>
        <v>42566.441203703704</v>
      </c>
      <c r="M1305" t="b">
        <v>0</v>
      </c>
      <c r="N1305">
        <v>108</v>
      </c>
      <c r="O1305" s="7">
        <f>AVERAGE(N1305,E1305)</f>
        <v>2333.5650000000001</v>
      </c>
      <c r="P1305" t="b">
        <v>1</v>
      </c>
      <c r="R1305" s="56">
        <f>E1305/D1305</f>
        <v>1.3026085714285716</v>
      </c>
      <c r="S1305" t="s">
        <v>8271</v>
      </c>
      <c r="T1305" s="6" t="str">
        <f>LEFT(S:S,FIND("/",S:S)-1)</f>
        <v>theater</v>
      </c>
      <c r="U1305" s="6" t="str">
        <f>RIGHT(S:S,FIND("/",S:S) - 2)</f>
        <v>/plays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44">
        <v>40000</v>
      </c>
      <c r="E1306" s="4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42">
        <f>(((I1306/60)/60)/24)+DATE(1970,1,1)</f>
        <v>42807.152835648143</v>
      </c>
      <c r="K1306">
        <v>1484196005</v>
      </c>
      <c r="L1306" s="42">
        <f>(((K1306/60)/60)/24)+DATE(1970,1,1)</f>
        <v>42747.194502314815</v>
      </c>
      <c r="M1306" t="b">
        <v>0</v>
      </c>
      <c r="N1306">
        <v>104</v>
      </c>
      <c r="O1306" s="7">
        <f>AVERAGE(N1306,E1306)</f>
        <v>7977.5</v>
      </c>
      <c r="P1306" t="b">
        <v>0</v>
      </c>
      <c r="R1306" s="56">
        <f>E1306/D1306</f>
        <v>0.39627499999999999</v>
      </c>
      <c r="S1306" t="s">
        <v>8303</v>
      </c>
      <c r="T1306" s="6" t="str">
        <f>LEFT(S:S,FIND("/",S:S)-1)</f>
        <v>theater</v>
      </c>
      <c r="U1306" s="6" t="str">
        <f>RIGHT(S:S,FIND("/",S:S) - 2)</f>
        <v>spaces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44">
        <v>30000</v>
      </c>
      <c r="E1307" s="4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42">
        <f>(((I1307/60)/60)/24)+DATE(1970,1,1)</f>
        <v>42572.729166666672</v>
      </c>
      <c r="K1307">
        <v>1466611108</v>
      </c>
      <c r="L1307" s="42">
        <f>(((K1307/60)/60)/24)+DATE(1970,1,1)</f>
        <v>42543.665601851855</v>
      </c>
      <c r="M1307" t="b">
        <v>0</v>
      </c>
      <c r="N1307">
        <v>86</v>
      </c>
      <c r="O1307" s="7">
        <f>AVERAGE(N1307,E1307)</f>
        <v>3939.5</v>
      </c>
      <c r="P1307" t="b">
        <v>0</v>
      </c>
      <c r="R1307" s="56">
        <f>E1307/D1307</f>
        <v>0.25976666666666665</v>
      </c>
      <c r="S1307" t="s">
        <v>8271</v>
      </c>
      <c r="T1307" s="6" t="str">
        <f>LEFT(S:S,FIND("/",S:S)-1)</f>
        <v>theater</v>
      </c>
      <c r="U1307" s="6" t="str">
        <f>RIGHT(S:S,FIND("/",S:S) - 2)</f>
        <v>/plays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44">
        <v>110000</v>
      </c>
      <c r="E1308" s="4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42">
        <f>(((I1308/60)/60)/24)+DATE(1970,1,1)</f>
        <v>41977.457569444443</v>
      </c>
      <c r="K1308">
        <v>1415098734</v>
      </c>
      <c r="L1308" s="42">
        <f>(((K1308/60)/60)/24)+DATE(1970,1,1)</f>
        <v>41947.457569444443</v>
      </c>
      <c r="M1308" t="b">
        <v>0</v>
      </c>
      <c r="N1308">
        <v>356</v>
      </c>
      <c r="O1308" s="7">
        <f>AVERAGE(N1308,E1308)</f>
        <v>36063.5</v>
      </c>
      <c r="P1308" t="b">
        <v>0</v>
      </c>
      <c r="R1308" s="56">
        <f>E1308/D1308</f>
        <v>0.65246363636363636</v>
      </c>
      <c r="S1308" t="s">
        <v>8301</v>
      </c>
      <c r="T1308" s="6" t="str">
        <f>LEFT(S:S,FIND("/",S:S)-1)</f>
        <v>technology</v>
      </c>
      <c r="U1308" s="6" t="str">
        <f>RIGHT(S:S,FIND("/",S:S) - 2)</f>
        <v>ploration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44">
        <v>50000</v>
      </c>
      <c r="E1309" s="4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42">
        <f>(((I1309/60)/60)/24)+DATE(1970,1,1)</f>
        <v>42417.503229166665</v>
      </c>
      <c r="K1309">
        <v>1453118679</v>
      </c>
      <c r="L1309" s="42">
        <f>(((K1309/60)/60)/24)+DATE(1970,1,1)</f>
        <v>42387.503229166665</v>
      </c>
      <c r="M1309" t="b">
        <v>0</v>
      </c>
      <c r="N1309">
        <v>45</v>
      </c>
      <c r="O1309" s="7">
        <f>AVERAGE(N1309,E1309)</f>
        <v>2901</v>
      </c>
      <c r="P1309" t="b">
        <v>0</v>
      </c>
      <c r="R1309" s="56">
        <f>E1309/D1309</f>
        <v>0.11514000000000001</v>
      </c>
      <c r="S1309" t="s">
        <v>8293</v>
      </c>
      <c r="T1309" s="6" t="str">
        <f>LEFT(S:S,FIND("/",S:S)-1)</f>
        <v>music</v>
      </c>
      <c r="U1309" s="6" t="str">
        <f>RIGHT(S:S,FIND("/",S:S) - 2)</f>
        <v>aith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44">
        <v>10000</v>
      </c>
      <c r="E1310" s="4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42">
        <f>(((I1310/60)/60)/24)+DATE(1970,1,1)</f>
        <v>42651.613564814819</v>
      </c>
      <c r="K1310">
        <v>1472481812</v>
      </c>
      <c r="L1310" s="42">
        <f>(((K1310/60)/60)/24)+DATE(1970,1,1)</f>
        <v>42611.613564814819</v>
      </c>
      <c r="M1310" t="b">
        <v>0</v>
      </c>
      <c r="N1310">
        <v>38</v>
      </c>
      <c r="O1310" s="7">
        <f>AVERAGE(N1310,E1310)</f>
        <v>587</v>
      </c>
      <c r="P1310" t="b">
        <v>0</v>
      </c>
      <c r="R1310" s="56">
        <f>E1310/D1310</f>
        <v>0.11360000000000001</v>
      </c>
      <c r="S1310" t="s">
        <v>8267</v>
      </c>
      <c r="T1310" s="6" t="str">
        <f>LEFT(S:S,FIND("/",S:S)-1)</f>
        <v>film &amp; video</v>
      </c>
      <c r="U1310" s="6" t="str">
        <f>RIGHT(S:S,FIND("/",S:S) - 2)</f>
        <v>nce fiction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44">
        <v>11500</v>
      </c>
      <c r="E1311" s="4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42">
        <f>(((I1311/60)/60)/24)+DATE(1970,1,1)</f>
        <v>42292.882731481484</v>
      </c>
      <c r="K1311">
        <v>1441919468</v>
      </c>
      <c r="L1311" s="42">
        <f>(((K1311/60)/60)/24)+DATE(1970,1,1)</f>
        <v>42257.882731481484</v>
      </c>
      <c r="M1311" t="b">
        <v>0</v>
      </c>
      <c r="N1311">
        <v>35</v>
      </c>
      <c r="O1311" s="7">
        <f>AVERAGE(N1311,E1311)</f>
        <v>6457</v>
      </c>
      <c r="P1311" t="b">
        <v>0</v>
      </c>
      <c r="R1311" s="56">
        <f>E1311/D1311</f>
        <v>1.1199130434782609</v>
      </c>
      <c r="S1311" t="s">
        <v>8268</v>
      </c>
      <c r="T1311" s="6" t="str">
        <f>LEFT(S:S,FIND("/",S:S)-1)</f>
        <v>film &amp; video</v>
      </c>
      <c r="U1311" s="6" t="str">
        <f>RIGHT(S:S,FIND("/",S:S) - 2)</f>
        <v>video/drama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44">
        <v>20000</v>
      </c>
      <c r="E1312" s="4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42">
        <f>(((I1312/60)/60)/24)+DATE(1970,1,1)</f>
        <v>42601.667245370365</v>
      </c>
      <c r="K1312">
        <v>1467734450</v>
      </c>
      <c r="L1312" s="42">
        <f>(((K1312/60)/60)/24)+DATE(1970,1,1)</f>
        <v>42556.667245370365</v>
      </c>
      <c r="M1312" t="b">
        <v>0</v>
      </c>
      <c r="N1312">
        <v>24</v>
      </c>
      <c r="O1312" s="7">
        <f>AVERAGE(N1312,E1312)</f>
        <v>1562</v>
      </c>
      <c r="P1312" t="b">
        <v>0</v>
      </c>
      <c r="R1312" s="56">
        <f>E1312/D1312</f>
        <v>0.155</v>
      </c>
      <c r="S1312" t="s">
        <v>8291</v>
      </c>
      <c r="T1312" s="6" t="str">
        <f>LEFT(S:S,FIND("/",S:S)-1)</f>
        <v>photography</v>
      </c>
      <c r="U1312" s="6" t="str">
        <f>RIGHT(S:S,FIND("/",S:S) - 2)</f>
        <v>phy/places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44">
        <v>250000</v>
      </c>
      <c r="E1313" s="4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42">
        <f>(((I1313/60)/60)/24)+DATE(1970,1,1)</f>
        <v>42704.843969907408</v>
      </c>
      <c r="K1313">
        <v>1477509319</v>
      </c>
      <c r="L1313" s="42">
        <f>(((K1313/60)/60)/24)+DATE(1970,1,1)</f>
        <v>42669.802303240736</v>
      </c>
      <c r="M1313" t="b">
        <v>0</v>
      </c>
      <c r="N1313">
        <v>100</v>
      </c>
      <c r="O1313" s="7">
        <f>AVERAGE(N1313,E1313)</f>
        <v>40085</v>
      </c>
      <c r="P1313" t="b">
        <v>0</v>
      </c>
      <c r="R1313" s="56">
        <f>E1313/D1313</f>
        <v>0.32028000000000001</v>
      </c>
      <c r="S1313" t="s">
        <v>8271</v>
      </c>
      <c r="T1313" s="6" t="str">
        <f>LEFT(S:S,FIND("/",S:S)-1)</f>
        <v>theater</v>
      </c>
      <c r="U1313" s="6" t="str">
        <f>RIGHT(S:S,FIND("/",S:S) - 2)</f>
        <v>/plays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44">
        <v>4600</v>
      </c>
      <c r="E1314" s="4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42">
        <f>(((I1314/60)/60)/24)+DATE(1970,1,1)</f>
        <v>42112.702800925923</v>
      </c>
      <c r="K1314">
        <v>1426783922</v>
      </c>
      <c r="L1314" s="42">
        <f>(((K1314/60)/60)/24)+DATE(1970,1,1)</f>
        <v>42082.702800925923</v>
      </c>
      <c r="M1314" t="b">
        <v>0</v>
      </c>
      <c r="N1314">
        <v>1</v>
      </c>
      <c r="O1314" s="7">
        <f>AVERAGE(N1314,E1314)</f>
        <v>14.5</v>
      </c>
      <c r="P1314" t="b">
        <v>0</v>
      </c>
      <c r="R1314" s="56">
        <f>E1314/D1314</f>
        <v>6.0869565217391303E-3</v>
      </c>
      <c r="S1314" t="s">
        <v>8292</v>
      </c>
      <c r="T1314" s="6" t="str">
        <f>LEFT(S:S,FIND("/",S:S)-1)</f>
        <v>music</v>
      </c>
      <c r="U1314" s="6" t="str">
        <f>RIGHT(S:S,FIND("/",S:S) - 2)</f>
        <v>/pop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44">
        <v>40000</v>
      </c>
      <c r="E1315" s="4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42">
        <f>(((I1315/60)/60)/24)+DATE(1970,1,1)</f>
        <v>42432.709652777776</v>
      </c>
      <c r="K1315">
        <v>1454432514</v>
      </c>
      <c r="L1315" s="42">
        <f>(((K1315/60)/60)/24)+DATE(1970,1,1)</f>
        <v>42402.709652777776</v>
      </c>
      <c r="M1315" t="b">
        <v>0</v>
      </c>
      <c r="N1315">
        <v>122</v>
      </c>
      <c r="O1315" s="7">
        <f>AVERAGE(N1315,E1315)</f>
        <v>6284</v>
      </c>
      <c r="P1315" t="b">
        <v>0</v>
      </c>
      <c r="R1315" s="56">
        <f>E1315/D1315</f>
        <v>0.31114999999999998</v>
      </c>
      <c r="S1315" t="s">
        <v>8276</v>
      </c>
      <c r="T1315" s="6" t="str">
        <f>LEFT(S:S,FIND("/",S:S)-1)</f>
        <v>music</v>
      </c>
      <c r="U1315" s="6" t="str">
        <f>RIGHT(S:S,FIND("/",S:S) - 2)</f>
        <v>rock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44">
        <v>180000</v>
      </c>
      <c r="E1316" s="4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42">
        <f>(((I1316/60)/60)/24)+DATE(1970,1,1)</f>
        <v>42664.669675925921</v>
      </c>
      <c r="K1316">
        <v>1471881860</v>
      </c>
      <c r="L1316" s="42">
        <f>(((K1316/60)/60)/24)+DATE(1970,1,1)</f>
        <v>42604.669675925921</v>
      </c>
      <c r="M1316" t="b">
        <v>0</v>
      </c>
      <c r="N1316">
        <v>11</v>
      </c>
      <c r="O1316" s="7">
        <f>AVERAGE(N1316,E1316)</f>
        <v>1019.5</v>
      </c>
      <c r="P1316" t="b">
        <v>0</v>
      </c>
      <c r="R1316" s="56">
        <f>E1316/D1316</f>
        <v>1.1266666666666666E-2</v>
      </c>
      <c r="S1316" t="s">
        <v>8279</v>
      </c>
      <c r="T1316" s="6" t="str">
        <f>LEFT(S:S,FIND("/",S:S)-1)</f>
        <v>music</v>
      </c>
      <c r="U1316" s="6" t="str">
        <f>RIGHT(S:S,FIND("/",S:S) - 2)</f>
        <v>rock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44">
        <v>100000</v>
      </c>
      <c r="E1317" s="4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42">
        <f>(((I1317/60)/60)/24)+DATE(1970,1,1)</f>
        <v>42314.041666666672</v>
      </c>
      <c r="K1317">
        <v>1443700648</v>
      </c>
      <c r="L1317" s="42">
        <f>(((K1317/60)/60)/24)+DATE(1970,1,1)</f>
        <v>42278.498240740737</v>
      </c>
      <c r="M1317" t="b">
        <v>0</v>
      </c>
      <c r="N1317">
        <v>248</v>
      </c>
      <c r="O1317" s="7">
        <f>AVERAGE(N1317,E1317)</f>
        <v>20326</v>
      </c>
      <c r="P1317" t="b">
        <v>0</v>
      </c>
      <c r="R1317" s="56">
        <f>E1317/D1317</f>
        <v>0.40404000000000001</v>
      </c>
      <c r="S1317" t="s">
        <v>8271</v>
      </c>
      <c r="T1317" s="6" t="str">
        <f>LEFT(S:S,FIND("/",S:S)-1)</f>
        <v>theater</v>
      </c>
      <c r="U1317" s="6" t="str">
        <f>RIGHT(S:S,FIND("/",S:S) - 2)</f>
        <v>/plays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44">
        <v>75000</v>
      </c>
      <c r="E1318" s="44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42">
        <f>(((I1318/60)/60)/24)+DATE(1970,1,1)</f>
        <v>42428.961909722217</v>
      </c>
      <c r="K1318">
        <v>1453676709</v>
      </c>
      <c r="L1318" s="42">
        <f>(((K1318/60)/60)/24)+DATE(1970,1,1)</f>
        <v>42393.961909722217</v>
      </c>
      <c r="M1318" t="b">
        <v>0</v>
      </c>
      <c r="N1318">
        <v>1</v>
      </c>
      <c r="O1318" s="7">
        <f>AVERAGE(N1318,E1318)</f>
        <v>1</v>
      </c>
      <c r="P1318" t="b">
        <v>0</v>
      </c>
      <c r="R1318" s="56">
        <f>E1318/D1318</f>
        <v>1.3333333333333333E-5</v>
      </c>
      <c r="S1318" t="s">
        <v>8295</v>
      </c>
      <c r="T1318" s="6" t="str">
        <f>LEFT(S:S,FIND("/",S:S)-1)</f>
        <v>technology</v>
      </c>
      <c r="U1318" s="6" t="str">
        <f>RIGHT(S:S,FIND("/",S:S) - 2)</f>
        <v>/hardware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44">
        <v>200000</v>
      </c>
      <c r="E1319" s="4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42">
        <f>(((I1319/60)/60)/24)+DATE(1970,1,1)</f>
        <v>42572.583333333328</v>
      </c>
      <c r="K1319">
        <v>1464586746</v>
      </c>
      <c r="L1319" s="42">
        <f>(((K1319/60)/60)/24)+DATE(1970,1,1)</f>
        <v>42520.235486111109</v>
      </c>
      <c r="M1319" t="b">
        <v>0</v>
      </c>
      <c r="N1319">
        <v>19</v>
      </c>
      <c r="O1319" s="7">
        <f>AVERAGE(N1319,E1319)</f>
        <v>5743</v>
      </c>
      <c r="P1319" t="b">
        <v>0</v>
      </c>
      <c r="R1319" s="56">
        <f>E1319/D1319</f>
        <v>5.7334999999999997E-2</v>
      </c>
      <c r="S1319" t="s">
        <v>8276</v>
      </c>
      <c r="T1319" s="6" t="str">
        <f>LEFT(S:S,FIND("/",S:S)-1)</f>
        <v>music</v>
      </c>
      <c r="U1319" s="6" t="str">
        <f>RIGHT(S:S,FIND("/",S:S) - 2)</f>
        <v>rock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44">
        <v>40000</v>
      </c>
      <c r="E1320" s="4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42">
        <f>(((I1320/60)/60)/24)+DATE(1970,1,1)</f>
        <v>42015.043657407412</v>
      </c>
      <c r="K1320">
        <v>1418346172</v>
      </c>
      <c r="L1320" s="42">
        <f>(((K1320/60)/60)/24)+DATE(1970,1,1)</f>
        <v>41985.043657407412</v>
      </c>
      <c r="M1320" t="b">
        <v>0</v>
      </c>
      <c r="N1320">
        <v>135</v>
      </c>
      <c r="O1320" s="7">
        <f>AVERAGE(N1320,E1320)</f>
        <v>3132.5</v>
      </c>
      <c r="P1320" t="b">
        <v>0</v>
      </c>
      <c r="R1320" s="56">
        <f>E1320/D1320</f>
        <v>0.15325</v>
      </c>
      <c r="S1320" t="s">
        <v>8303</v>
      </c>
      <c r="T1320" s="6" t="str">
        <f>LEFT(S:S,FIND("/",S:S)-1)</f>
        <v>theater</v>
      </c>
      <c r="U1320" s="6" t="str">
        <f>RIGHT(S:S,FIND("/",S:S) - 2)</f>
        <v>spaces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44">
        <v>5800</v>
      </c>
      <c r="E1321" s="4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42">
        <f>(((I1321/60)/60)/24)+DATE(1970,1,1)</f>
        <v>41831.666666666664</v>
      </c>
      <c r="K1321">
        <v>1403810965</v>
      </c>
      <c r="L1321" s="42">
        <f>(((K1321/60)/60)/24)+DATE(1970,1,1)</f>
        <v>41816.812094907407</v>
      </c>
      <c r="M1321" t="b">
        <v>0</v>
      </c>
      <c r="N1321">
        <v>9</v>
      </c>
      <c r="O1321" s="7">
        <f>AVERAGE(N1321,E1321)</f>
        <v>442.5</v>
      </c>
      <c r="P1321" t="b">
        <v>0</v>
      </c>
      <c r="R1321" s="56">
        <f>E1321/D1321</f>
        <v>0.15103448275862069</v>
      </c>
      <c r="S1321" t="s">
        <v>8285</v>
      </c>
      <c r="T1321" s="6" t="str">
        <f>LEFT(S:S,FIND("/",S:S)-1)</f>
        <v>photography</v>
      </c>
      <c r="U1321" s="6" t="str">
        <f>RIGHT(S:S,FIND("/",S:S) - 2)</f>
        <v>photobooks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44">
        <v>100000</v>
      </c>
      <c r="E1322" s="4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42">
        <f>(((I1322/60)/60)/24)+DATE(1970,1,1)</f>
        <v>42734.958333333328</v>
      </c>
      <c r="K1322">
        <v>1480610046</v>
      </c>
      <c r="L1322" s="42">
        <f>(((K1322/60)/60)/24)+DATE(1970,1,1)</f>
        <v>42705.690347222218</v>
      </c>
      <c r="M1322" t="b">
        <v>0</v>
      </c>
      <c r="N1322">
        <v>3</v>
      </c>
      <c r="O1322" s="7">
        <f>AVERAGE(N1322,E1322)</f>
        <v>253</v>
      </c>
      <c r="P1322" t="b">
        <v>0</v>
      </c>
      <c r="R1322" s="56">
        <f>E1322/D1322</f>
        <v>5.0299999999999997E-3</v>
      </c>
      <c r="S1322" t="s">
        <v>8270</v>
      </c>
      <c r="T1322" s="6" t="str">
        <f>LEFT(S:S,FIND("/",S:S)-1)</f>
        <v>film &amp; video</v>
      </c>
      <c r="U1322" s="6" t="str">
        <f>RIGHT(S:S,FIND("/",S:S) - 2)</f>
        <v>o/animation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44">
        <v>462000</v>
      </c>
      <c r="E1323" s="4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42">
        <f>(((I1323/60)/60)/24)+DATE(1970,1,1)</f>
        <v>42727.74927083333</v>
      </c>
      <c r="K1323">
        <v>1479923937</v>
      </c>
      <c r="L1323" s="42">
        <f>(((K1323/60)/60)/24)+DATE(1970,1,1)</f>
        <v>42697.74927083333</v>
      </c>
      <c r="M1323" t="b">
        <v>0</v>
      </c>
      <c r="N1323">
        <v>7</v>
      </c>
      <c r="O1323" s="7">
        <f>AVERAGE(N1323,E1323)</f>
        <v>3013</v>
      </c>
      <c r="P1323" t="b">
        <v>0</v>
      </c>
      <c r="R1323" s="56">
        <f>E1323/D1323</f>
        <v>1.3028138528138528E-2</v>
      </c>
      <c r="S1323" t="s">
        <v>8285</v>
      </c>
      <c r="T1323" s="6" t="str">
        <f>LEFT(S:S,FIND("/",S:S)-1)</f>
        <v>photography</v>
      </c>
      <c r="U1323" s="6" t="str">
        <f>RIGHT(S:S,FIND("/",S:S) - 2)</f>
        <v>photobooks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44">
        <v>35000</v>
      </c>
      <c r="E1324" s="4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42">
        <f>(((I1324/60)/60)/24)+DATE(1970,1,1)</f>
        <v>42145.656539351854</v>
      </c>
      <c r="K1324">
        <v>1429631125</v>
      </c>
      <c r="L1324" s="42">
        <f>(((K1324/60)/60)/24)+DATE(1970,1,1)</f>
        <v>42115.656539351854</v>
      </c>
      <c r="M1324" t="b">
        <v>0</v>
      </c>
      <c r="N1324">
        <v>4</v>
      </c>
      <c r="O1324" s="7">
        <f>AVERAGE(N1324,E1324)</f>
        <v>55</v>
      </c>
      <c r="P1324" t="b">
        <v>0</v>
      </c>
      <c r="R1324" s="56">
        <f>E1324/D1324</f>
        <v>3.0285714285714286E-3</v>
      </c>
      <c r="S1324" t="s">
        <v>8272</v>
      </c>
      <c r="T1324" s="6" t="str">
        <f>LEFT(S:S,FIND("/",S:S)-1)</f>
        <v>technology</v>
      </c>
      <c r="U1324" s="6" t="str">
        <f>RIGHT(S:S,FIND("/",S:S) - 2)</f>
        <v>ology/web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44">
        <v>15000</v>
      </c>
      <c r="E1325" s="4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42">
        <f>(((I1325/60)/60)/24)+DATE(1970,1,1)</f>
        <v>42486.288194444445</v>
      </c>
      <c r="K1325">
        <v>1458665146</v>
      </c>
      <c r="L1325" s="42">
        <f>(((K1325/60)/60)/24)+DATE(1970,1,1)</f>
        <v>42451.698449074072</v>
      </c>
      <c r="M1325" t="b">
        <v>0</v>
      </c>
      <c r="N1325">
        <v>44</v>
      </c>
      <c r="O1325" s="7">
        <f>AVERAGE(N1325,E1325)</f>
        <v>688</v>
      </c>
      <c r="P1325" t="b">
        <v>0</v>
      </c>
      <c r="R1325" s="56">
        <f>E1325/D1325</f>
        <v>8.8800000000000004E-2</v>
      </c>
      <c r="S1325" t="s">
        <v>8298</v>
      </c>
      <c r="T1325" s="6" t="str">
        <f>LEFT(S:S,FIND("/",S:S)-1)</f>
        <v>food</v>
      </c>
      <c r="U1325" s="6" t="str">
        <f>RIGHT(S:S,FIND("/",S:S) - 2)</f>
        <v>tch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44">
        <v>50000</v>
      </c>
      <c r="E1326" s="4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42">
        <f>(((I1326/60)/60)/24)+DATE(1970,1,1)</f>
        <v>42656.633703703701</v>
      </c>
      <c r="K1326">
        <v>1473779552</v>
      </c>
      <c r="L1326" s="42">
        <f>(((K1326/60)/60)/24)+DATE(1970,1,1)</f>
        <v>42626.633703703701</v>
      </c>
      <c r="M1326" t="b">
        <v>0</v>
      </c>
      <c r="N1326">
        <v>90</v>
      </c>
      <c r="O1326" s="7">
        <f>AVERAGE(N1326,E1326)</f>
        <v>2505</v>
      </c>
      <c r="P1326" t="b">
        <v>0</v>
      </c>
      <c r="R1326" s="56">
        <f>E1326/D1326</f>
        <v>9.8400000000000001E-2</v>
      </c>
      <c r="S1326" t="s">
        <v>8271</v>
      </c>
      <c r="T1326" s="6" t="str">
        <f>LEFT(S:S,FIND("/",S:S)-1)</f>
        <v>theater</v>
      </c>
      <c r="U1326" s="6" t="str">
        <f>RIGHT(S:S,FIND("/",S:S) - 2)</f>
        <v>/plays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44">
        <v>20000</v>
      </c>
      <c r="E1327" s="4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42">
        <f>(((I1327/60)/60)/24)+DATE(1970,1,1)</f>
        <v>42734.086053240739</v>
      </c>
      <c r="K1327">
        <v>1480471435</v>
      </c>
      <c r="L1327" s="42">
        <f>(((K1327/60)/60)/24)+DATE(1970,1,1)</f>
        <v>42704.086053240739</v>
      </c>
      <c r="M1327" t="b">
        <v>0</v>
      </c>
      <c r="N1327">
        <v>8</v>
      </c>
      <c r="O1327" s="7">
        <f>AVERAGE(N1327,E1327)</f>
        <v>247</v>
      </c>
      <c r="P1327" t="b">
        <v>0</v>
      </c>
      <c r="R1327" s="56">
        <f>E1327/D1327</f>
        <v>2.4299999999999999E-2</v>
      </c>
      <c r="S1327" t="s">
        <v>8271</v>
      </c>
      <c r="T1327" s="6" t="str">
        <f>LEFT(S:S,FIND("/",S:S)-1)</f>
        <v>theater</v>
      </c>
      <c r="U1327" s="6" t="str">
        <f>RIGHT(S:S,FIND("/",S:S) - 2)</f>
        <v>/plays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44">
        <v>100000</v>
      </c>
      <c r="E1328" s="4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42">
        <f>(((I1328/60)/60)/24)+DATE(1970,1,1)</f>
        <v>42019.791990740734</v>
      </c>
      <c r="K1328">
        <v>1417460428</v>
      </c>
      <c r="L1328" s="42">
        <f>(((K1328/60)/60)/24)+DATE(1970,1,1)</f>
        <v>41974.791990740734</v>
      </c>
      <c r="M1328" t="b">
        <v>0</v>
      </c>
      <c r="N1328">
        <v>11</v>
      </c>
      <c r="O1328" s="7">
        <f>AVERAGE(N1328,E1328)</f>
        <v>570.5</v>
      </c>
      <c r="P1328" t="b">
        <v>0</v>
      </c>
      <c r="R1328" s="56">
        <f>E1328/D1328</f>
        <v>1.1299999999999999E-2</v>
      </c>
      <c r="S1328" t="s">
        <v>8276</v>
      </c>
      <c r="T1328" s="6" t="str">
        <f>LEFT(S:S,FIND("/",S:S)-1)</f>
        <v>music</v>
      </c>
      <c r="U1328" s="6" t="str">
        <f>RIGHT(S:S,FIND("/",S:S) - 2)</f>
        <v>rock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44">
        <v>48000</v>
      </c>
      <c r="E1329" s="4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42">
        <f>(((I1329/60)/60)/24)+DATE(1970,1,1)</f>
        <v>42153.678645833337</v>
      </c>
      <c r="K1329">
        <v>1430324235</v>
      </c>
      <c r="L1329" s="42">
        <f>(((K1329/60)/60)/24)+DATE(1970,1,1)</f>
        <v>42123.678645833337</v>
      </c>
      <c r="M1329" t="b">
        <v>0</v>
      </c>
      <c r="N1329">
        <v>41</v>
      </c>
      <c r="O1329" s="7">
        <f>AVERAGE(N1329,E1329)</f>
        <v>873</v>
      </c>
      <c r="P1329" t="b">
        <v>0</v>
      </c>
      <c r="R1329" s="56">
        <f>E1329/D1329</f>
        <v>3.5520833333333335E-2</v>
      </c>
      <c r="S1329" t="s">
        <v>8265</v>
      </c>
      <c r="T1329" s="6" t="str">
        <f>LEFT(S:S,FIND("/",S:S)-1)</f>
        <v>film &amp; video</v>
      </c>
      <c r="U1329" s="6" t="str">
        <f>RIGHT(S:S,FIND("/",S:S) - 2)</f>
        <v>/television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44">
        <v>75000</v>
      </c>
      <c r="E1330" s="4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42">
        <f>(((I1330/60)/60)/24)+DATE(1970,1,1)</f>
        <v>42657.642754629633</v>
      </c>
      <c r="K1330">
        <v>1472570734</v>
      </c>
      <c r="L1330" s="42">
        <f>(((K1330/60)/60)/24)+DATE(1970,1,1)</f>
        <v>42612.642754629633</v>
      </c>
      <c r="M1330" t="b">
        <v>0</v>
      </c>
      <c r="N1330">
        <v>15</v>
      </c>
      <c r="O1330" s="7">
        <f>AVERAGE(N1330,E1330)</f>
        <v>881.5</v>
      </c>
      <c r="P1330" t="b">
        <v>0</v>
      </c>
      <c r="R1330" s="56">
        <f>E1330/D1330</f>
        <v>2.3306666666666667E-2</v>
      </c>
      <c r="S1330" t="s">
        <v>8273</v>
      </c>
      <c r="T1330" s="6" t="str">
        <f>LEFT(S:S,FIND("/",S:S)-1)</f>
        <v>technology</v>
      </c>
      <c r="U1330" s="6" t="str">
        <f>RIGHT(S:S,FIND("/",S:S) - 2)</f>
        <v>wearables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44">
        <v>50000</v>
      </c>
      <c r="E1331" s="4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42">
        <f>(((I1331/60)/60)/24)+DATE(1970,1,1)</f>
        <v>41975.263252314813</v>
      </c>
      <c r="K1331">
        <v>1414041545</v>
      </c>
      <c r="L1331" s="42">
        <f>(((K1331/60)/60)/24)+DATE(1970,1,1)</f>
        <v>41935.221585648149</v>
      </c>
      <c r="M1331" t="b">
        <v>0</v>
      </c>
      <c r="N1331">
        <v>9</v>
      </c>
      <c r="O1331" s="7">
        <f>AVERAGE(N1331,E1331)</f>
        <v>208.5</v>
      </c>
      <c r="P1331" t="b">
        <v>0</v>
      </c>
      <c r="R1331" s="56">
        <f>E1331/D1331</f>
        <v>8.1600000000000006E-3</v>
      </c>
      <c r="S1331" t="s">
        <v>8305</v>
      </c>
      <c r="T1331" s="6" t="str">
        <f>LEFT(S:S,FIND("/",S:S)-1)</f>
        <v>theater</v>
      </c>
      <c r="U1331" s="6" t="str">
        <f>RIGHT(S:S,FIND("/",S:S) - 2)</f>
        <v>usical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44">
        <v>35000</v>
      </c>
      <c r="E1332" s="4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42">
        <f>(((I1332/60)/60)/24)+DATE(1970,1,1)</f>
        <v>42553.166666666672</v>
      </c>
      <c r="K1332">
        <v>1464763109</v>
      </c>
      <c r="L1332" s="42">
        <f>(((K1332/60)/60)/24)+DATE(1970,1,1)</f>
        <v>42522.276724537034</v>
      </c>
      <c r="M1332" t="b">
        <v>0</v>
      </c>
      <c r="N1332">
        <v>50</v>
      </c>
      <c r="O1332" s="7">
        <f>AVERAGE(N1332,E1332)</f>
        <v>3961.5</v>
      </c>
      <c r="P1332" t="b">
        <v>0</v>
      </c>
      <c r="R1332" s="56">
        <f>E1332/D1332</f>
        <v>0.22494285714285714</v>
      </c>
      <c r="S1332" t="s">
        <v>8271</v>
      </c>
      <c r="T1332" s="6" t="str">
        <f>LEFT(S:S,FIND("/",S:S)-1)</f>
        <v>theater</v>
      </c>
      <c r="U1332" s="6" t="str">
        <f>RIGHT(S:S,FIND("/",S:S) - 2)</f>
        <v>/plays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44">
        <v>250000</v>
      </c>
      <c r="E1333" s="4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42">
        <f>(((I1333/60)/60)/24)+DATE(1970,1,1)</f>
        <v>42599.50409722222</v>
      </c>
      <c r="K1333">
        <v>1468843554</v>
      </c>
      <c r="L1333" s="42">
        <f>(((K1333/60)/60)/24)+DATE(1970,1,1)</f>
        <v>42569.50409722222</v>
      </c>
      <c r="M1333" t="b">
        <v>0</v>
      </c>
      <c r="N1333">
        <v>34</v>
      </c>
      <c r="O1333" s="7">
        <f>AVERAGE(N1333,E1333)</f>
        <v>1725.5</v>
      </c>
      <c r="P1333" t="b">
        <v>0</v>
      </c>
      <c r="R1333" s="56">
        <f>E1333/D1333</f>
        <v>1.3668E-2</v>
      </c>
      <c r="S1333" t="s">
        <v>8271</v>
      </c>
      <c r="T1333" s="6" t="str">
        <f>LEFT(S:S,FIND("/",S:S)-1)</f>
        <v>theater</v>
      </c>
      <c r="U1333" s="6" t="str">
        <f>RIGHT(S:S,FIND("/",S:S) - 2)</f>
        <v>/plays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44">
        <v>10115</v>
      </c>
      <c r="E1334" s="4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42">
        <f>(((I1334/60)/60)/24)+DATE(1970,1,1)</f>
        <v>42762.060277777782</v>
      </c>
      <c r="K1334">
        <v>1482888408</v>
      </c>
      <c r="L1334" s="42">
        <f>(((K1334/60)/60)/24)+DATE(1970,1,1)</f>
        <v>42732.060277777782</v>
      </c>
      <c r="M1334" t="b">
        <v>0</v>
      </c>
      <c r="N1334">
        <v>0</v>
      </c>
      <c r="O1334" s="7">
        <f>AVERAGE(N1334,E1334)</f>
        <v>0</v>
      </c>
      <c r="P1334" t="b">
        <v>0</v>
      </c>
      <c r="R1334" s="56">
        <f>E1334/D1334</f>
        <v>0</v>
      </c>
      <c r="S1334" t="s">
        <v>8295</v>
      </c>
      <c r="T1334" s="6" t="str">
        <f>LEFT(S:S,FIND("/",S:S)-1)</f>
        <v>technology</v>
      </c>
      <c r="U1334" s="6" t="str">
        <f>RIGHT(S:S,FIND("/",S:S) - 2)</f>
        <v>/hardware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44">
        <v>2500</v>
      </c>
      <c r="E1335" s="44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42">
        <f>(((I1335/60)/60)/24)+DATE(1970,1,1)</f>
        <v>41836.106770833336</v>
      </c>
      <c r="K1335">
        <v>1402886025</v>
      </c>
      <c r="L1335" s="42">
        <f>(((K1335/60)/60)/24)+DATE(1970,1,1)</f>
        <v>41806.106770833336</v>
      </c>
      <c r="M1335" t="b">
        <v>0</v>
      </c>
      <c r="N1335">
        <v>0</v>
      </c>
      <c r="O1335" s="7">
        <f>AVERAGE(N1335,E1335)</f>
        <v>0</v>
      </c>
      <c r="P1335" t="b">
        <v>0</v>
      </c>
      <c r="R1335" s="56">
        <f>E1335/D1335</f>
        <v>0</v>
      </c>
      <c r="S1335" t="s">
        <v>8295</v>
      </c>
      <c r="T1335" s="6" t="str">
        <f>LEFT(S:S,FIND("/",S:S)-1)</f>
        <v>technology</v>
      </c>
      <c r="U1335" s="6" t="str">
        <f>RIGHT(S:S,FIND("/",S:S) - 2)</f>
        <v>/hardware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44">
        <v>133000</v>
      </c>
      <c r="E1336" s="4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42">
        <f>(((I1336/60)/60)/24)+DATE(1970,1,1)</f>
        <v>42440.774155092593</v>
      </c>
      <c r="K1336">
        <v>1455129287</v>
      </c>
      <c r="L1336" s="42">
        <f>(((K1336/60)/60)/24)+DATE(1970,1,1)</f>
        <v>42410.774155092593</v>
      </c>
      <c r="M1336" t="b">
        <v>0</v>
      </c>
      <c r="N1336">
        <v>276</v>
      </c>
      <c r="O1336" s="7">
        <f>AVERAGE(N1336,E1336)</f>
        <v>7289.5</v>
      </c>
      <c r="P1336" t="b">
        <v>0</v>
      </c>
      <c r="R1336" s="56">
        <f>E1336/D1336</f>
        <v>0.10754135338345865</v>
      </c>
      <c r="S1336" t="s">
        <v>8271</v>
      </c>
      <c r="T1336" s="6" t="str">
        <f>LEFT(S:S,FIND("/",S:S)-1)</f>
        <v>theater</v>
      </c>
      <c r="U1336" s="6" t="str">
        <f>RIGHT(S:S,FIND("/",S:S) - 2)</f>
        <v>/plays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44">
        <v>25000</v>
      </c>
      <c r="E1337" s="4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42">
        <f>(((I1337/60)/60)/24)+DATE(1970,1,1)</f>
        <v>42343.936365740738</v>
      </c>
      <c r="K1337">
        <v>1446762502</v>
      </c>
      <c r="L1337" s="42">
        <f>(((K1337/60)/60)/24)+DATE(1970,1,1)</f>
        <v>42313.936365740738</v>
      </c>
      <c r="M1337" t="b">
        <v>0</v>
      </c>
      <c r="N1337">
        <v>16</v>
      </c>
      <c r="O1337" s="7">
        <f>AVERAGE(N1337,E1337)</f>
        <v>2478</v>
      </c>
      <c r="P1337" t="b">
        <v>0</v>
      </c>
      <c r="R1337" s="56">
        <f>E1337/D1337</f>
        <v>0.1976</v>
      </c>
      <c r="S1337" t="s">
        <v>8298</v>
      </c>
      <c r="T1337" s="6" t="str">
        <f>LEFT(S:S,FIND("/",S:S)-1)</f>
        <v>food</v>
      </c>
      <c r="U1337" s="6" t="str">
        <f>RIGHT(S:S,FIND("/",S:S) - 2)</f>
        <v>tch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44">
        <v>100000</v>
      </c>
      <c r="E1338" s="4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42">
        <f>(((I1338/60)/60)/24)+DATE(1970,1,1)</f>
        <v>41990.863750000004</v>
      </c>
      <c r="K1338">
        <v>1415825028</v>
      </c>
      <c r="L1338" s="42">
        <f>(((K1338/60)/60)/24)+DATE(1970,1,1)</f>
        <v>41955.863750000004</v>
      </c>
      <c r="M1338" t="b">
        <v>0</v>
      </c>
      <c r="N1338">
        <v>224</v>
      </c>
      <c r="O1338" s="7">
        <f>AVERAGE(N1338,E1338)</f>
        <v>42585.5</v>
      </c>
      <c r="P1338" t="b">
        <v>0</v>
      </c>
      <c r="R1338" s="56">
        <f>E1338/D1338</f>
        <v>0.84946999999999995</v>
      </c>
      <c r="S1338" t="s">
        <v>8305</v>
      </c>
      <c r="T1338" s="6" t="str">
        <f>LEFT(S:S,FIND("/",S:S)-1)</f>
        <v>theater</v>
      </c>
      <c r="U1338" s="6" t="str">
        <f>RIGHT(S:S,FIND("/",S:S) - 2)</f>
        <v>usical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44">
        <v>50000</v>
      </c>
      <c r="E1339" s="4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42">
        <f>(((I1339/60)/60)/24)+DATE(1970,1,1)</f>
        <v>42797.577303240745</v>
      </c>
      <c r="K1339">
        <v>1485957079</v>
      </c>
      <c r="L1339" s="42">
        <f>(((K1339/60)/60)/24)+DATE(1970,1,1)</f>
        <v>42767.577303240745</v>
      </c>
      <c r="M1339" t="b">
        <v>0</v>
      </c>
      <c r="N1339">
        <v>140</v>
      </c>
      <c r="O1339" s="7">
        <f>AVERAGE(N1339,E1339)</f>
        <v>12415.5</v>
      </c>
      <c r="P1339" t="b">
        <v>0</v>
      </c>
      <c r="R1339" s="56">
        <f>E1339/D1339</f>
        <v>0.49381999999999998</v>
      </c>
      <c r="S1339" t="s">
        <v>8280</v>
      </c>
      <c r="T1339" s="6" t="str">
        <f>LEFT(S:S,FIND("/",S:S)-1)</f>
        <v>music</v>
      </c>
      <c r="U1339" s="6" t="str">
        <f>RIGHT(S:S,FIND("/",S:S) - 2)</f>
        <v>usic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44">
        <v>30000</v>
      </c>
      <c r="E1340" s="4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42">
        <f>(((I1340/60)/60)/24)+DATE(1970,1,1)</f>
        <v>42218.803622685184</v>
      </c>
      <c r="K1340">
        <v>1435951033</v>
      </c>
      <c r="L1340" s="42">
        <f>(((K1340/60)/60)/24)+DATE(1970,1,1)</f>
        <v>42188.803622685184</v>
      </c>
      <c r="M1340" t="b">
        <v>0</v>
      </c>
      <c r="N1340">
        <v>15</v>
      </c>
      <c r="O1340" s="7">
        <f>AVERAGE(N1340,E1340)</f>
        <v>503</v>
      </c>
      <c r="P1340" t="b">
        <v>0</v>
      </c>
      <c r="R1340" s="56">
        <f>E1340/D1340</f>
        <v>3.3033333333333331E-2</v>
      </c>
      <c r="S1340" t="s">
        <v>8287</v>
      </c>
      <c r="T1340" s="6" t="str">
        <f>LEFT(S:S,FIND("/",S:S)-1)</f>
        <v>publishing</v>
      </c>
      <c r="U1340" s="6" t="str">
        <f>RIGHT(S:S,FIND("/",S:S) - 2)</f>
        <v>nslations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44">
        <v>50000</v>
      </c>
      <c r="E1341" s="4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42">
        <f>(((I1341/60)/60)/24)+DATE(1970,1,1)</f>
        <v>41981.688831018517</v>
      </c>
      <c r="K1341">
        <v>1414164715</v>
      </c>
      <c r="L1341" s="42">
        <f>(((K1341/60)/60)/24)+DATE(1970,1,1)</f>
        <v>41936.647164351853</v>
      </c>
      <c r="M1341" t="b">
        <v>0</v>
      </c>
      <c r="N1341">
        <v>37</v>
      </c>
      <c r="O1341" s="7">
        <f>AVERAGE(N1341,E1341)</f>
        <v>1677</v>
      </c>
      <c r="P1341" t="b">
        <v>0</v>
      </c>
      <c r="R1341" s="56">
        <f>E1341/D1341</f>
        <v>6.6339999999999996E-2</v>
      </c>
      <c r="S1341" t="s">
        <v>8271</v>
      </c>
      <c r="T1341" s="6" t="str">
        <f>LEFT(S:S,FIND("/",S:S)-1)</f>
        <v>theater</v>
      </c>
      <c r="U1341" s="6" t="str">
        <f>RIGHT(S:S,FIND("/",S:S) - 2)</f>
        <v>/plays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44">
        <v>1680</v>
      </c>
      <c r="E1342" s="44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42">
        <f>(((I1342/60)/60)/24)+DATE(1970,1,1)</f>
        <v>41866.595520833333</v>
      </c>
      <c r="K1342">
        <v>1405520253</v>
      </c>
      <c r="L1342" s="42">
        <f>(((K1342/60)/60)/24)+DATE(1970,1,1)</f>
        <v>41836.595520833333</v>
      </c>
      <c r="M1342" t="b">
        <v>0</v>
      </c>
      <c r="N1342">
        <v>0</v>
      </c>
      <c r="O1342" s="7">
        <f>AVERAGE(N1342,E1342)</f>
        <v>0</v>
      </c>
      <c r="P1342" t="b">
        <v>0</v>
      </c>
      <c r="R1342" s="56">
        <f>E1342/D1342</f>
        <v>0</v>
      </c>
      <c r="S1342" t="s">
        <v>8292</v>
      </c>
      <c r="T1342" s="6" t="str">
        <f>LEFT(S:S,FIND("/",S:S)-1)</f>
        <v>music</v>
      </c>
      <c r="U1342" s="6" t="str">
        <f>RIGHT(S:S,FIND("/",S:S) - 2)</f>
        <v>/pop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44">
        <v>25000</v>
      </c>
      <c r="E1343" s="4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42">
        <f>(((I1343/60)/60)/24)+DATE(1970,1,1)</f>
        <v>42644.624039351853</v>
      </c>
      <c r="K1343">
        <v>1472569117</v>
      </c>
      <c r="L1343" s="42">
        <f>(((K1343/60)/60)/24)+DATE(1970,1,1)</f>
        <v>42612.624039351853</v>
      </c>
      <c r="M1343" t="b">
        <v>0</v>
      </c>
      <c r="N1343">
        <v>46</v>
      </c>
      <c r="O1343" s="7">
        <f>AVERAGE(N1343,E1343)</f>
        <v>8818</v>
      </c>
      <c r="P1343" t="b">
        <v>0</v>
      </c>
      <c r="R1343" s="56">
        <f>E1343/D1343</f>
        <v>0.7036</v>
      </c>
      <c r="S1343" t="s">
        <v>8300</v>
      </c>
      <c r="T1343" s="6" t="str">
        <f>LEFT(S:S,FIND("/",S:S)-1)</f>
        <v>music</v>
      </c>
      <c r="U1343" s="6" t="str">
        <f>RIGHT(S:S,FIND("/",S:S) - 2)</f>
        <v>usic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44">
        <v>50000</v>
      </c>
      <c r="E1344" s="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42">
        <f>(((I1344/60)/60)/24)+DATE(1970,1,1)</f>
        <v>42202.816423611104</v>
      </c>
      <c r="K1344">
        <v>1434569739</v>
      </c>
      <c r="L1344" s="42">
        <f>(((K1344/60)/60)/24)+DATE(1970,1,1)</f>
        <v>42172.816423611104</v>
      </c>
      <c r="M1344" t="b">
        <v>0</v>
      </c>
      <c r="N1344">
        <v>1</v>
      </c>
      <c r="O1344" s="7">
        <f>AVERAGE(N1344,E1344)</f>
        <v>50.5</v>
      </c>
      <c r="P1344" t="b">
        <v>0</v>
      </c>
      <c r="R1344" s="56">
        <f>E1344/D1344</f>
        <v>2E-3</v>
      </c>
      <c r="S1344" t="s">
        <v>8271</v>
      </c>
      <c r="T1344" s="6" t="str">
        <f>LEFT(S:S,FIND("/",S:S)-1)</f>
        <v>theater</v>
      </c>
      <c r="U1344" s="6" t="str">
        <f>RIGHT(S:S,FIND("/",S:S) - 2)</f>
        <v>/plays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44">
        <v>50000</v>
      </c>
      <c r="E1345" s="4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42">
        <f>(((I1345/60)/60)/24)+DATE(1970,1,1)</f>
        <v>42601.165972222225</v>
      </c>
      <c r="K1345">
        <v>1466512683</v>
      </c>
      <c r="L1345" s="42">
        <f>(((K1345/60)/60)/24)+DATE(1970,1,1)</f>
        <v>42542.526423611111</v>
      </c>
      <c r="M1345" t="b">
        <v>0</v>
      </c>
      <c r="N1345">
        <v>323</v>
      </c>
      <c r="O1345" s="7">
        <f>AVERAGE(N1345,E1345)</f>
        <v>25736</v>
      </c>
      <c r="P1345" t="b">
        <v>0</v>
      </c>
      <c r="R1345" s="56">
        <f>E1345/D1345</f>
        <v>1.02298</v>
      </c>
      <c r="S1345" t="s">
        <v>8271</v>
      </c>
      <c r="T1345" s="6" t="str">
        <f>LEFT(S:S,FIND("/",S:S)-1)</f>
        <v>theater</v>
      </c>
      <c r="U1345" s="6" t="str">
        <f>RIGHT(S:S,FIND("/",S:S) - 2)</f>
        <v>/plays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44">
        <v>1500</v>
      </c>
      <c r="E1346" s="4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42">
        <f>(((I1346/60)/60)/24)+DATE(1970,1,1)</f>
        <v>42551.789803240739</v>
      </c>
      <c r="K1346">
        <v>1464807439</v>
      </c>
      <c r="L1346" s="42">
        <f>(((K1346/60)/60)/24)+DATE(1970,1,1)</f>
        <v>42522.789803240739</v>
      </c>
      <c r="M1346" t="b">
        <v>0</v>
      </c>
      <c r="N1346">
        <v>139</v>
      </c>
      <c r="O1346" s="7">
        <f>AVERAGE(N1346,E1346)</f>
        <v>2902.5</v>
      </c>
      <c r="P1346" t="b">
        <v>1</v>
      </c>
      <c r="R1346" s="56">
        <f>E1346/D1346</f>
        <v>3.7773333333333334</v>
      </c>
      <c r="S1346" t="s">
        <v>8272</v>
      </c>
      <c r="T1346" s="6" t="str">
        <f>LEFT(S:S,FIND("/",S:S)-1)</f>
        <v>technology</v>
      </c>
      <c r="U1346" s="6" t="str">
        <f>RIGHT(S:S,FIND("/",S:S) - 2)</f>
        <v>ology/web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44">
        <v>300</v>
      </c>
      <c r="E1347" s="4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42">
        <f>(((I1347/60)/60)/24)+DATE(1970,1,1)</f>
        <v>41834.814340277779</v>
      </c>
      <c r="K1347">
        <v>1402342359</v>
      </c>
      <c r="L1347" s="42">
        <f>(((K1347/60)/60)/24)+DATE(1970,1,1)</f>
        <v>41799.814340277779</v>
      </c>
      <c r="M1347" t="b">
        <v>0</v>
      </c>
      <c r="N1347">
        <v>7</v>
      </c>
      <c r="O1347" s="7">
        <f>AVERAGE(N1347,E1347)</f>
        <v>191</v>
      </c>
      <c r="P1347" t="b">
        <v>1</v>
      </c>
      <c r="R1347" s="56">
        <f>E1347/D1347</f>
        <v>1.25</v>
      </c>
      <c r="S1347" t="s">
        <v>8271</v>
      </c>
      <c r="T1347" s="6" t="str">
        <f>LEFT(S:S,FIND("/",S:S)-1)</f>
        <v>theater</v>
      </c>
      <c r="U1347" s="6" t="str">
        <f>RIGHT(S:S,FIND("/",S:S) - 2)</f>
        <v>/plays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44">
        <v>4900</v>
      </c>
      <c r="E1348" s="4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42">
        <f>(((I1348/60)/60)/24)+DATE(1970,1,1)</f>
        <v>41452.075821759259</v>
      </c>
      <c r="K1348">
        <v>1369705751</v>
      </c>
      <c r="L1348" s="42">
        <f>(((K1348/60)/60)/24)+DATE(1970,1,1)</f>
        <v>41422.075821759259</v>
      </c>
      <c r="M1348" t="b">
        <v>0</v>
      </c>
      <c r="N1348">
        <v>149</v>
      </c>
      <c r="O1348" s="7">
        <f>AVERAGE(N1348,E1348)</f>
        <v>3684</v>
      </c>
      <c r="P1348" t="b">
        <v>1</v>
      </c>
      <c r="R1348" s="56">
        <f>E1348/D1348</f>
        <v>1.473265306122449</v>
      </c>
      <c r="S1348" t="s">
        <v>8268</v>
      </c>
      <c r="T1348" s="6" t="str">
        <f>LEFT(S:S,FIND("/",S:S)-1)</f>
        <v>film &amp; video</v>
      </c>
      <c r="U1348" s="6" t="str">
        <f>RIGHT(S:S,FIND("/",S:S) - 2)</f>
        <v>video/drama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44">
        <v>2500</v>
      </c>
      <c r="E1349" s="4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42">
        <f>(((I1349/60)/60)/24)+DATE(1970,1,1)</f>
        <v>42070.638020833328</v>
      </c>
      <c r="K1349">
        <v>1423149525</v>
      </c>
      <c r="L1349" s="42">
        <f>(((K1349/60)/60)/24)+DATE(1970,1,1)</f>
        <v>42040.638020833328</v>
      </c>
      <c r="M1349" t="b">
        <v>0</v>
      </c>
      <c r="N1349">
        <v>31</v>
      </c>
      <c r="O1349" s="7">
        <f>AVERAGE(N1349,E1349)</f>
        <v>1293</v>
      </c>
      <c r="P1349" t="b">
        <v>1</v>
      </c>
      <c r="R1349" s="56">
        <f>E1349/D1349</f>
        <v>1.022</v>
      </c>
      <c r="S1349" t="s">
        <v>8280</v>
      </c>
      <c r="T1349" s="6" t="str">
        <f>LEFT(S:S,FIND("/",S:S)-1)</f>
        <v>music</v>
      </c>
      <c r="U1349" s="6" t="str">
        <f>RIGHT(S:S,FIND("/",S:S) - 2)</f>
        <v>usic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44">
        <v>5875</v>
      </c>
      <c r="E1350" s="4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42">
        <f>(((I1350/60)/60)/24)+DATE(1970,1,1)</f>
        <v>41991.506168981476</v>
      </c>
      <c r="K1350">
        <v>1416485333</v>
      </c>
      <c r="L1350" s="42">
        <f>(((K1350/60)/60)/24)+DATE(1970,1,1)</f>
        <v>41963.506168981476</v>
      </c>
      <c r="M1350" t="b">
        <v>0</v>
      </c>
      <c r="N1350">
        <v>26</v>
      </c>
      <c r="O1350" s="7">
        <f>AVERAGE(N1350,E1350)</f>
        <v>3005.5</v>
      </c>
      <c r="P1350" t="b">
        <v>1</v>
      </c>
      <c r="R1350" s="56">
        <f>E1350/D1350</f>
        <v>1.018723404255319</v>
      </c>
      <c r="S1350" t="s">
        <v>8271</v>
      </c>
      <c r="T1350" s="6" t="str">
        <f>LEFT(S:S,FIND("/",S:S)-1)</f>
        <v>theater</v>
      </c>
      <c r="U1350" s="6" t="str">
        <f>RIGHT(S:S,FIND("/",S:S) - 2)</f>
        <v>/plays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44">
        <v>5000</v>
      </c>
      <c r="E1351" s="4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42">
        <f>(((I1351/60)/60)/24)+DATE(1970,1,1)</f>
        <v>42354.290972222225</v>
      </c>
      <c r="K1351">
        <v>1447055935</v>
      </c>
      <c r="L1351" s="42">
        <f>(((K1351/60)/60)/24)+DATE(1970,1,1)</f>
        <v>42317.33258101852</v>
      </c>
      <c r="M1351" t="b">
        <v>0</v>
      </c>
      <c r="N1351">
        <v>172</v>
      </c>
      <c r="O1351" s="7">
        <f>AVERAGE(N1351,E1351)</f>
        <v>5191</v>
      </c>
      <c r="P1351" t="b">
        <v>1</v>
      </c>
      <c r="R1351" s="56">
        <f>E1351/D1351</f>
        <v>2.0419999999999998</v>
      </c>
      <c r="S1351" t="s">
        <v>8281</v>
      </c>
      <c r="T1351" s="6" t="str">
        <f>LEFT(S:S,FIND("/",S:S)-1)</f>
        <v>journalism</v>
      </c>
      <c r="U1351" s="6" t="str">
        <f>RIGHT(S:S,FIND("/",S:S) - 2)</f>
        <v>ism/audio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44">
        <v>5000</v>
      </c>
      <c r="E1352" s="4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42">
        <f>(((I1352/60)/60)/24)+DATE(1970,1,1)</f>
        <v>42364.013124999998</v>
      </c>
      <c r="K1352">
        <v>1448497134</v>
      </c>
      <c r="L1352" s="42">
        <f>(((K1352/60)/60)/24)+DATE(1970,1,1)</f>
        <v>42334.013124999998</v>
      </c>
      <c r="M1352" t="b">
        <v>0</v>
      </c>
      <c r="N1352">
        <v>78</v>
      </c>
      <c r="O1352" s="7">
        <f>AVERAGE(N1352,E1352)</f>
        <v>2640.25</v>
      </c>
      <c r="P1352" t="b">
        <v>1</v>
      </c>
      <c r="R1352" s="56">
        <f>E1352/D1352</f>
        <v>1.0405</v>
      </c>
      <c r="S1352" t="s">
        <v>8268</v>
      </c>
      <c r="T1352" s="6" t="str">
        <f>LEFT(S:S,FIND("/",S:S)-1)</f>
        <v>film &amp; video</v>
      </c>
      <c r="U1352" s="6" t="str">
        <f>RIGHT(S:S,FIND("/",S:S) - 2)</f>
        <v>video/drama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44">
        <v>20000</v>
      </c>
      <c r="E1353" s="4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42">
        <f>(((I1353/60)/60)/24)+DATE(1970,1,1)</f>
        <v>42412.74009259259</v>
      </c>
      <c r="K1353">
        <v>1452707144</v>
      </c>
      <c r="L1353" s="42">
        <f>(((K1353/60)/60)/24)+DATE(1970,1,1)</f>
        <v>42382.74009259259</v>
      </c>
      <c r="M1353" t="b">
        <v>0</v>
      </c>
      <c r="N1353">
        <v>120</v>
      </c>
      <c r="O1353" s="7">
        <f>AVERAGE(N1353,E1353)</f>
        <v>10186.5</v>
      </c>
      <c r="P1353" t="b">
        <v>1</v>
      </c>
      <c r="R1353" s="56">
        <f>E1353/D1353</f>
        <v>1.0126500000000001</v>
      </c>
      <c r="S1353" t="s">
        <v>8271</v>
      </c>
      <c r="T1353" s="6" t="str">
        <f>LEFT(S:S,FIND("/",S:S)-1)</f>
        <v>theater</v>
      </c>
      <c r="U1353" s="6" t="str">
        <f>RIGHT(S:S,FIND("/",S:S) - 2)</f>
        <v>/plays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44">
        <v>10000</v>
      </c>
      <c r="E1354" s="4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42">
        <f>(((I1354/60)/60)/24)+DATE(1970,1,1)</f>
        <v>42252.165972222225</v>
      </c>
      <c r="K1354">
        <v>1436968366</v>
      </c>
      <c r="L1354" s="42">
        <f>(((K1354/60)/60)/24)+DATE(1970,1,1)</f>
        <v>42200.578310185185</v>
      </c>
      <c r="M1354" t="b">
        <v>0</v>
      </c>
      <c r="N1354">
        <v>227</v>
      </c>
      <c r="O1354" s="7">
        <f>AVERAGE(N1354,E1354)</f>
        <v>6920.5</v>
      </c>
      <c r="P1354" t="b">
        <v>1</v>
      </c>
      <c r="R1354" s="56">
        <f>E1354/D1354</f>
        <v>1.3613999999999999</v>
      </c>
      <c r="S1354" t="s">
        <v>8305</v>
      </c>
      <c r="T1354" s="6" t="str">
        <f>LEFT(S:S,FIND("/",S:S)-1)</f>
        <v>theater</v>
      </c>
      <c r="U1354" s="6" t="str">
        <f>RIGHT(S:S,FIND("/",S:S) - 2)</f>
        <v>usical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44">
        <v>1000</v>
      </c>
      <c r="E1355" s="4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42">
        <f>(((I1355/60)/60)/24)+DATE(1970,1,1)</f>
        <v>41344</v>
      </c>
      <c r="K1355">
        <v>1359946188</v>
      </c>
      <c r="L1355" s="42">
        <f>(((K1355/60)/60)/24)+DATE(1970,1,1)</f>
        <v>41309.11791666667</v>
      </c>
      <c r="M1355" t="b">
        <v>0</v>
      </c>
      <c r="N1355">
        <v>42</v>
      </c>
      <c r="O1355" s="7">
        <f>AVERAGE(N1355,E1355)</f>
        <v>689</v>
      </c>
      <c r="P1355" t="b">
        <v>1</v>
      </c>
      <c r="R1355" s="56">
        <f>E1355/D1355</f>
        <v>1.3360000000000001</v>
      </c>
      <c r="S1355" t="s">
        <v>8266</v>
      </c>
      <c r="T1355" s="6" t="str">
        <f>LEFT(S:S,FIND("/",S:S)-1)</f>
        <v>film &amp; video</v>
      </c>
      <c r="U1355" s="6" t="str">
        <f>RIGHT(S:S,FIND("/",S:S) - 2)</f>
        <v>ideo/shorts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44">
        <v>1200</v>
      </c>
      <c r="E1356" s="4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42">
        <f>(((I1356/60)/60)/24)+DATE(1970,1,1)</f>
        <v>42532.807627314818</v>
      </c>
      <c r="K1356">
        <v>1463080979</v>
      </c>
      <c r="L1356" s="42">
        <f>(((K1356/60)/60)/24)+DATE(1970,1,1)</f>
        <v>42502.807627314818</v>
      </c>
      <c r="M1356" t="b">
        <v>0</v>
      </c>
      <c r="N1356">
        <v>64</v>
      </c>
      <c r="O1356" s="7">
        <f>AVERAGE(N1356,E1356)</f>
        <v>813.5</v>
      </c>
      <c r="P1356" t="b">
        <v>1</v>
      </c>
      <c r="R1356" s="56">
        <f>E1356/D1356</f>
        <v>1.3025</v>
      </c>
      <c r="S1356" t="s">
        <v>8268</v>
      </c>
      <c r="T1356" s="6" t="str">
        <f>LEFT(S:S,FIND("/",S:S)-1)</f>
        <v>film &amp; video</v>
      </c>
      <c r="U1356" s="6" t="str">
        <f>RIGHT(S:S,FIND("/",S:S) - 2)</f>
        <v>video/drama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44">
        <v>2500</v>
      </c>
      <c r="E1357" s="4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42">
        <f>(((I1357/60)/60)/24)+DATE(1970,1,1)</f>
        <v>41243.416666666664</v>
      </c>
      <c r="K1357">
        <v>1351663605</v>
      </c>
      <c r="L1357" s="42">
        <f>(((K1357/60)/60)/24)+DATE(1970,1,1)</f>
        <v>41213.254687499997</v>
      </c>
      <c r="M1357" t="b">
        <v>0</v>
      </c>
      <c r="N1357">
        <v>121</v>
      </c>
      <c r="O1357" s="7">
        <f>AVERAGE(N1357,E1357)</f>
        <v>1594</v>
      </c>
      <c r="P1357" t="b">
        <v>1</v>
      </c>
      <c r="R1357" s="56">
        <f>E1357/D1357</f>
        <v>1.2267999999999999</v>
      </c>
      <c r="S1357" t="s">
        <v>8292</v>
      </c>
      <c r="T1357" s="6" t="str">
        <f>LEFT(S:S,FIND("/",S:S)-1)</f>
        <v>music</v>
      </c>
      <c r="U1357" s="6" t="str">
        <f>RIGHT(S:S,FIND("/",S:S) - 2)</f>
        <v>/pop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44">
        <v>3400</v>
      </c>
      <c r="E1358" s="4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42">
        <f>(((I1358/60)/60)/24)+DATE(1970,1,1)</f>
        <v>41460.038888888892</v>
      </c>
      <c r="K1358">
        <v>1370393760</v>
      </c>
      <c r="L1358" s="42">
        <f>(((K1358/60)/60)/24)+DATE(1970,1,1)</f>
        <v>41430.038888888892</v>
      </c>
      <c r="M1358" t="b">
        <v>0</v>
      </c>
      <c r="N1358">
        <v>87</v>
      </c>
      <c r="O1358" s="7">
        <f>AVERAGE(N1358,E1358)</f>
        <v>3151.28</v>
      </c>
      <c r="P1358" t="b">
        <v>1</v>
      </c>
      <c r="R1358" s="56">
        <f>E1358/D1358</f>
        <v>1.8281058823529412</v>
      </c>
      <c r="S1358" t="s">
        <v>8271</v>
      </c>
      <c r="T1358" s="6" t="str">
        <f>LEFT(S:S,FIND("/",S:S)-1)</f>
        <v>theater</v>
      </c>
      <c r="U1358" s="6" t="str">
        <f>RIGHT(S:S,FIND("/",S:S) - 2)</f>
        <v>/plays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44">
        <v>2000</v>
      </c>
      <c r="E1359" s="4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42">
        <f>(((I1359/60)/60)/24)+DATE(1970,1,1)</f>
        <v>41334.249305555553</v>
      </c>
      <c r="K1359">
        <v>1359587137</v>
      </c>
      <c r="L1359" s="42">
        <f>(((K1359/60)/60)/24)+DATE(1970,1,1)</f>
        <v>41304.962233796294</v>
      </c>
      <c r="M1359" t="b">
        <v>0</v>
      </c>
      <c r="N1359">
        <v>65</v>
      </c>
      <c r="O1359" s="7">
        <f>AVERAGE(N1359,E1359)</f>
        <v>1285.5</v>
      </c>
      <c r="P1359" t="b">
        <v>1</v>
      </c>
      <c r="R1359" s="56">
        <f>E1359/D1359</f>
        <v>1.2529999999999999</v>
      </c>
      <c r="S1359" t="s">
        <v>8269</v>
      </c>
      <c r="T1359" s="6" t="str">
        <f>LEFT(S:S,FIND("/",S:S)-1)</f>
        <v>film &amp; video</v>
      </c>
      <c r="U1359" s="6" t="str">
        <f>RIGHT(S:S,FIND("/",S:S) - 2)</f>
        <v>documentary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44">
        <v>3000</v>
      </c>
      <c r="E1360" s="4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42">
        <f>(((I1360/60)/60)/24)+DATE(1970,1,1)</f>
        <v>40719.570868055554</v>
      </c>
      <c r="K1360">
        <v>1306417323</v>
      </c>
      <c r="L1360" s="42">
        <f>(((K1360/60)/60)/24)+DATE(1970,1,1)</f>
        <v>40689.570868055554</v>
      </c>
      <c r="M1360" t="b">
        <v>0</v>
      </c>
      <c r="N1360">
        <v>49</v>
      </c>
      <c r="O1360" s="7">
        <f>AVERAGE(N1360,E1360)</f>
        <v>1699.5</v>
      </c>
      <c r="P1360" t="b">
        <v>1</v>
      </c>
      <c r="R1360" s="56">
        <f>E1360/D1360</f>
        <v>1.1166666666666667</v>
      </c>
      <c r="S1360" t="s">
        <v>8301</v>
      </c>
      <c r="T1360" s="6" t="str">
        <f>LEFT(S:S,FIND("/",S:S)-1)</f>
        <v>technology</v>
      </c>
      <c r="U1360" s="6" t="str">
        <f>RIGHT(S:S,FIND("/",S:S) - 2)</f>
        <v>ploration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44">
        <v>660</v>
      </c>
      <c r="E1361" s="4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42">
        <f>(((I1361/60)/60)/24)+DATE(1970,1,1)</f>
        <v>40730.814699074072</v>
      </c>
      <c r="K1361">
        <v>1304623990</v>
      </c>
      <c r="L1361" s="42">
        <f>(((K1361/60)/60)/24)+DATE(1970,1,1)</f>
        <v>40668.814699074072</v>
      </c>
      <c r="M1361" t="b">
        <v>0</v>
      </c>
      <c r="N1361">
        <v>19</v>
      </c>
      <c r="O1361" s="7">
        <f>AVERAGE(N1361,E1361)</f>
        <v>391.5</v>
      </c>
      <c r="P1361" t="b">
        <v>1</v>
      </c>
      <c r="R1361" s="56">
        <f>E1361/D1361</f>
        <v>1.1575757575757575</v>
      </c>
      <c r="S1361" t="s">
        <v>8271</v>
      </c>
      <c r="T1361" s="6" t="str">
        <f>LEFT(S:S,FIND("/",S:S)-1)</f>
        <v>theater</v>
      </c>
      <c r="U1361" s="6" t="str">
        <f>RIGHT(S:S,FIND("/",S:S) - 2)</f>
        <v>/plays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44">
        <v>1500</v>
      </c>
      <c r="E1362" s="4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42">
        <f>(((I1362/60)/60)/24)+DATE(1970,1,1)</f>
        <v>41123.900694444441</v>
      </c>
      <c r="K1362">
        <v>1341524220</v>
      </c>
      <c r="L1362" s="42">
        <f>(((K1362/60)/60)/24)+DATE(1970,1,1)</f>
        <v>41095.900694444441</v>
      </c>
      <c r="M1362" t="b">
        <v>0</v>
      </c>
      <c r="N1362">
        <v>81</v>
      </c>
      <c r="O1362" s="7">
        <f>AVERAGE(N1362,E1362)</f>
        <v>1339.5</v>
      </c>
      <c r="P1362" t="b">
        <v>1</v>
      </c>
      <c r="R1362" s="56">
        <f>E1362/D1362</f>
        <v>1.732</v>
      </c>
      <c r="S1362" t="s">
        <v>8293</v>
      </c>
      <c r="T1362" s="6" t="str">
        <f>LEFT(S:S,FIND("/",S:S)-1)</f>
        <v>music</v>
      </c>
      <c r="U1362" s="6" t="str">
        <f>RIGHT(S:S,FIND("/",S:S) - 2)</f>
        <v>aith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44">
        <v>6000</v>
      </c>
      <c r="E1363" s="4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42">
        <f>(((I1363/60)/60)/24)+DATE(1970,1,1)</f>
        <v>41811.717268518521</v>
      </c>
      <c r="K1363">
        <v>1400778772</v>
      </c>
      <c r="L1363" s="42">
        <f>(((K1363/60)/60)/24)+DATE(1970,1,1)</f>
        <v>41781.717268518521</v>
      </c>
      <c r="M1363" t="b">
        <v>0</v>
      </c>
      <c r="N1363">
        <v>264</v>
      </c>
      <c r="O1363" s="7">
        <f>AVERAGE(N1363,E1363)</f>
        <v>3911.5</v>
      </c>
      <c r="P1363" t="b">
        <v>1</v>
      </c>
      <c r="R1363" s="56">
        <f>E1363/D1363</f>
        <v>1.2598333333333334</v>
      </c>
      <c r="S1363" t="s">
        <v>8271</v>
      </c>
      <c r="T1363" s="6" t="str">
        <f>LEFT(S:S,FIND("/",S:S)-1)</f>
        <v>theater</v>
      </c>
      <c r="U1363" s="6" t="str">
        <f>RIGHT(S:S,FIND("/",S:S) - 2)</f>
        <v>/plays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44">
        <v>1000</v>
      </c>
      <c r="E1364" s="4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42">
        <f>(((I1364/60)/60)/24)+DATE(1970,1,1)</f>
        <v>41524.934386574074</v>
      </c>
      <c r="K1364">
        <v>1373408731</v>
      </c>
      <c r="L1364" s="42">
        <f>(((K1364/60)/60)/24)+DATE(1970,1,1)</f>
        <v>41464.934386574074</v>
      </c>
      <c r="M1364" t="b">
        <v>0</v>
      </c>
      <c r="N1364">
        <v>25</v>
      </c>
      <c r="O1364" s="7">
        <f>AVERAGE(N1364,E1364)</f>
        <v>558</v>
      </c>
      <c r="P1364" t="b">
        <v>1</v>
      </c>
      <c r="R1364" s="56">
        <f>E1364/D1364</f>
        <v>1.091</v>
      </c>
      <c r="S1364" t="s">
        <v>8276</v>
      </c>
      <c r="T1364" s="6" t="str">
        <f>LEFT(S:S,FIND("/",S:S)-1)</f>
        <v>music</v>
      </c>
      <c r="U1364" s="6" t="str">
        <f>RIGHT(S:S,FIND("/",S:S) - 2)</f>
        <v>rock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44">
        <v>200</v>
      </c>
      <c r="E1365" s="4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42">
        <f>(((I1365/60)/60)/24)+DATE(1970,1,1)</f>
        <v>42415.332638888889</v>
      </c>
      <c r="K1365">
        <v>1453925727</v>
      </c>
      <c r="L1365" s="42">
        <f>(((K1365/60)/60)/24)+DATE(1970,1,1)</f>
        <v>42396.8440625</v>
      </c>
      <c r="M1365" t="b">
        <v>0</v>
      </c>
      <c r="N1365">
        <v>5</v>
      </c>
      <c r="O1365" s="7">
        <f>AVERAGE(N1365,E1365)</f>
        <v>102.5</v>
      </c>
      <c r="P1365" t="b">
        <v>1</v>
      </c>
      <c r="R1365" s="56">
        <f>E1365/D1365</f>
        <v>1</v>
      </c>
      <c r="S1365" t="s">
        <v>8271</v>
      </c>
      <c r="T1365" s="6" t="str">
        <f>LEFT(S:S,FIND("/",S:S)-1)</f>
        <v>theater</v>
      </c>
      <c r="U1365" s="6" t="str">
        <f>RIGHT(S:S,FIND("/",S:S) - 2)</f>
        <v>/plays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44">
        <v>42000</v>
      </c>
      <c r="E1366" s="4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42">
        <f>(((I1366/60)/60)/24)+DATE(1970,1,1)</f>
        <v>42011.6956712963</v>
      </c>
      <c r="K1366">
        <v>1415464906</v>
      </c>
      <c r="L1366" s="42">
        <f>(((K1366/60)/60)/24)+DATE(1970,1,1)</f>
        <v>41951.695671296293</v>
      </c>
      <c r="M1366" t="b">
        <v>0</v>
      </c>
      <c r="N1366">
        <v>144</v>
      </c>
      <c r="O1366" s="7">
        <f>AVERAGE(N1366,E1366)</f>
        <v>24987</v>
      </c>
      <c r="P1366" t="b">
        <v>1</v>
      </c>
      <c r="R1366" s="56">
        <f>E1366/D1366</f>
        <v>1.1864285714285714</v>
      </c>
      <c r="S1366" t="s">
        <v>8271</v>
      </c>
      <c r="T1366" s="6" t="str">
        <f>LEFT(S:S,FIND("/",S:S)-1)</f>
        <v>theater</v>
      </c>
      <c r="U1366" s="6" t="str">
        <f>RIGHT(S:S,FIND("/",S:S) - 2)</f>
        <v>/plays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44">
        <v>7500</v>
      </c>
      <c r="E1367" s="4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42">
        <f>(((I1367/60)/60)/24)+DATE(1970,1,1)</f>
        <v>42079.691574074073</v>
      </c>
      <c r="K1367">
        <v>1423935352</v>
      </c>
      <c r="L1367" s="42">
        <f>(((K1367/60)/60)/24)+DATE(1970,1,1)</f>
        <v>42049.733240740738</v>
      </c>
      <c r="M1367" t="b">
        <v>0</v>
      </c>
      <c r="N1367">
        <v>92</v>
      </c>
      <c r="O1367" s="7">
        <f>AVERAGE(N1367,E1367)</f>
        <v>3806</v>
      </c>
      <c r="P1367" t="b">
        <v>1</v>
      </c>
      <c r="R1367" s="56">
        <f>E1367/D1367</f>
        <v>1.0026666666666666</v>
      </c>
      <c r="S1367" t="s">
        <v>8287</v>
      </c>
      <c r="T1367" s="6" t="str">
        <f>LEFT(S:S,FIND("/",S:S)-1)</f>
        <v>publishing</v>
      </c>
      <c r="U1367" s="6" t="str">
        <f>RIGHT(S:S,FIND("/",S:S) - 2)</f>
        <v>nslations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44">
        <v>7500</v>
      </c>
      <c r="E1368" s="4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42">
        <f>(((I1368/60)/60)/24)+DATE(1970,1,1)</f>
        <v>41970.037766203706</v>
      </c>
      <c r="K1368">
        <v>1413158063</v>
      </c>
      <c r="L1368" s="42">
        <f>(((K1368/60)/60)/24)+DATE(1970,1,1)</f>
        <v>41924.996099537035</v>
      </c>
      <c r="M1368" t="b">
        <v>0</v>
      </c>
      <c r="N1368">
        <v>147</v>
      </c>
      <c r="O1368" s="7">
        <f>AVERAGE(N1368,E1368)</f>
        <v>4816.8450000000003</v>
      </c>
      <c r="P1368" t="b">
        <v>1</v>
      </c>
      <c r="R1368" s="56">
        <f>E1368/D1368</f>
        <v>1.2648920000000001</v>
      </c>
      <c r="S1368" t="s">
        <v>8271</v>
      </c>
      <c r="T1368" s="6" t="str">
        <f>LEFT(S:S,FIND("/",S:S)-1)</f>
        <v>theater</v>
      </c>
      <c r="U1368" s="6" t="str">
        <f>RIGHT(S:S,FIND("/",S:S) - 2)</f>
        <v>/plays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44">
        <v>5000</v>
      </c>
      <c r="E1369" s="4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42">
        <f>(((I1369/60)/60)/24)+DATE(1970,1,1)</f>
        <v>42322.044560185182</v>
      </c>
      <c r="K1369">
        <v>1444867450</v>
      </c>
      <c r="L1369" s="42">
        <f>(((K1369/60)/60)/24)+DATE(1970,1,1)</f>
        <v>42292.002893518518</v>
      </c>
      <c r="M1369" t="b">
        <v>0</v>
      </c>
      <c r="N1369">
        <v>90</v>
      </c>
      <c r="O1369" s="7">
        <f>AVERAGE(N1369,E1369)</f>
        <v>2901.5</v>
      </c>
      <c r="P1369" t="b">
        <v>1</v>
      </c>
      <c r="R1369" s="56">
        <f>E1369/D1369</f>
        <v>1.1426000000000001</v>
      </c>
      <c r="S1369" t="s">
        <v>8271</v>
      </c>
      <c r="T1369" s="6" t="str">
        <f>LEFT(S:S,FIND("/",S:S)-1)</f>
        <v>theater</v>
      </c>
      <c r="U1369" s="6" t="str">
        <f>RIGHT(S:S,FIND("/",S:S) - 2)</f>
        <v>/plays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44">
        <v>5000</v>
      </c>
      <c r="E1370" s="4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42">
        <f>(((I1370/60)/60)/24)+DATE(1970,1,1)</f>
        <v>42170.190902777773</v>
      </c>
      <c r="K1370">
        <v>1432269294</v>
      </c>
      <c r="L1370" s="42">
        <f>(((K1370/60)/60)/24)+DATE(1970,1,1)</f>
        <v>42146.190902777773</v>
      </c>
      <c r="M1370" t="b">
        <v>0</v>
      </c>
      <c r="N1370">
        <v>87</v>
      </c>
      <c r="O1370" s="7">
        <f>AVERAGE(N1370,E1370)</f>
        <v>2811</v>
      </c>
      <c r="P1370" t="b">
        <v>1</v>
      </c>
      <c r="R1370" s="56">
        <f>E1370/D1370</f>
        <v>1.107</v>
      </c>
      <c r="S1370" t="s">
        <v>8269</v>
      </c>
      <c r="T1370" s="6" t="str">
        <f>LEFT(S:S,FIND("/",S:S)-1)</f>
        <v>film &amp; video</v>
      </c>
      <c r="U1370" s="6" t="str">
        <f>RIGHT(S:S,FIND("/",S:S) - 2)</f>
        <v>documentary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44">
        <v>32360</v>
      </c>
      <c r="E1371" s="4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42">
        <f>(((I1371/60)/60)/24)+DATE(1970,1,1)</f>
        <v>41740.594282407408</v>
      </c>
      <c r="K1371">
        <v>1394633746</v>
      </c>
      <c r="L1371" s="42">
        <f>(((K1371/60)/60)/24)+DATE(1970,1,1)</f>
        <v>41710.594282407408</v>
      </c>
      <c r="M1371" t="b">
        <v>0</v>
      </c>
      <c r="N1371">
        <v>406</v>
      </c>
      <c r="O1371" s="7">
        <f>AVERAGE(N1371,E1371)</f>
        <v>17248.314999999999</v>
      </c>
      <c r="P1371" t="b">
        <v>1</v>
      </c>
      <c r="R1371" s="56">
        <f>E1371/D1371</f>
        <v>1.0534805315203954</v>
      </c>
      <c r="S1371" t="s">
        <v>8272</v>
      </c>
      <c r="T1371" s="6" t="str">
        <f>LEFT(S:S,FIND("/",S:S)-1)</f>
        <v>technology</v>
      </c>
      <c r="U1371" s="6" t="str">
        <f>RIGHT(S:S,FIND("/",S:S) - 2)</f>
        <v>ology/web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44">
        <v>1500</v>
      </c>
      <c r="E1372" s="4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42">
        <f>(((I1372/60)/60)/24)+DATE(1970,1,1)</f>
        <v>41563.00335648148</v>
      </c>
      <c r="K1372">
        <v>1380585890</v>
      </c>
      <c r="L1372" s="42">
        <f>(((K1372/60)/60)/24)+DATE(1970,1,1)</f>
        <v>41548.00335648148</v>
      </c>
      <c r="M1372" t="b">
        <v>0</v>
      </c>
      <c r="N1372">
        <v>20</v>
      </c>
      <c r="O1372" s="7">
        <f>AVERAGE(N1372,E1372)</f>
        <v>787.5</v>
      </c>
      <c r="P1372" t="b">
        <v>1</v>
      </c>
      <c r="R1372" s="56">
        <f>E1372/D1372</f>
        <v>1.0366666666666666</v>
      </c>
      <c r="S1372" t="s">
        <v>8285</v>
      </c>
      <c r="T1372" s="6" t="str">
        <f>LEFT(S:S,FIND("/",S:S)-1)</f>
        <v>photography</v>
      </c>
      <c r="U1372" s="6" t="str">
        <f>RIGHT(S:S,FIND("/",S:S) - 2)</f>
        <v>photobooks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44">
        <v>6999</v>
      </c>
      <c r="E1373" s="4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42">
        <f>(((I1373/60)/60)/24)+DATE(1970,1,1)</f>
        <v>42131.758587962962</v>
      </c>
      <c r="K1373">
        <v>1428430342</v>
      </c>
      <c r="L1373" s="42">
        <f>(((K1373/60)/60)/24)+DATE(1970,1,1)</f>
        <v>42101.758587962962</v>
      </c>
      <c r="M1373" t="b">
        <v>0</v>
      </c>
      <c r="N1373">
        <v>70</v>
      </c>
      <c r="O1373" s="7">
        <f>AVERAGE(N1373,E1373)</f>
        <v>3782.5</v>
      </c>
      <c r="P1373" t="b">
        <v>1</v>
      </c>
      <c r="R1373" s="56">
        <f>E1373/D1373</f>
        <v>1.0708672667523933</v>
      </c>
      <c r="S1373" t="s">
        <v>8303</v>
      </c>
      <c r="T1373" s="6" t="str">
        <f>LEFT(S:S,FIND("/",S:S)-1)</f>
        <v>theater</v>
      </c>
      <c r="U1373" s="6" t="str">
        <f>RIGHT(S:S,FIND("/",S:S) - 2)</f>
        <v>spaces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44">
        <v>500</v>
      </c>
      <c r="E1374" s="4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42">
        <f>(((I1374/60)/60)/24)+DATE(1970,1,1)</f>
        <v>41102.739953703705</v>
      </c>
      <c r="K1374">
        <v>1339523132</v>
      </c>
      <c r="L1374" s="42">
        <f>(((K1374/60)/60)/24)+DATE(1970,1,1)</f>
        <v>41072.739953703705</v>
      </c>
      <c r="M1374" t="b">
        <v>0</v>
      </c>
      <c r="N1374">
        <v>16</v>
      </c>
      <c r="O1374" s="7">
        <f>AVERAGE(N1374,E1374)</f>
        <v>318</v>
      </c>
      <c r="P1374" t="b">
        <v>1</v>
      </c>
      <c r="R1374" s="56">
        <f>E1374/D1374</f>
        <v>1.24</v>
      </c>
      <c r="S1374" t="s">
        <v>8303</v>
      </c>
      <c r="T1374" s="6" t="str">
        <f>LEFT(S:S,FIND("/",S:S)-1)</f>
        <v>theater</v>
      </c>
      <c r="U1374" s="6" t="str">
        <f>RIGHT(S:S,FIND("/",S:S) - 2)</f>
        <v>spaces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44">
        <v>10000</v>
      </c>
      <c r="E1375" s="4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42">
        <f>(((I1375/60)/60)/24)+DATE(1970,1,1)</f>
        <v>42734.95177083333</v>
      </c>
      <c r="K1375">
        <v>1480546233</v>
      </c>
      <c r="L1375" s="42">
        <f>(((K1375/60)/60)/24)+DATE(1970,1,1)</f>
        <v>42704.95177083333</v>
      </c>
      <c r="M1375" t="b">
        <v>0</v>
      </c>
      <c r="N1375">
        <v>52</v>
      </c>
      <c r="O1375" s="7">
        <f>AVERAGE(N1375,E1375)</f>
        <v>5276.5</v>
      </c>
      <c r="P1375" t="b">
        <v>1</v>
      </c>
      <c r="R1375" s="56">
        <f>E1375/D1375</f>
        <v>1.0501</v>
      </c>
      <c r="S1375" t="s">
        <v>8271</v>
      </c>
      <c r="T1375" s="6" t="str">
        <f>LEFT(S:S,FIND("/",S:S)-1)</f>
        <v>theater</v>
      </c>
      <c r="U1375" s="6" t="str">
        <f>RIGHT(S:S,FIND("/",S:S) - 2)</f>
        <v>/plays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44">
        <v>1500</v>
      </c>
      <c r="E1376" s="4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42">
        <f>(((I1376/60)/60)/24)+DATE(1970,1,1)</f>
        <v>42454.12023148148</v>
      </c>
      <c r="K1376">
        <v>1456285988</v>
      </c>
      <c r="L1376" s="42">
        <f>(((K1376/60)/60)/24)+DATE(1970,1,1)</f>
        <v>42424.161898148144</v>
      </c>
      <c r="M1376" t="b">
        <v>0</v>
      </c>
      <c r="N1376">
        <v>66</v>
      </c>
      <c r="O1376" s="7">
        <f>AVERAGE(N1376,E1376)</f>
        <v>1454</v>
      </c>
      <c r="P1376" t="b">
        <v>1</v>
      </c>
      <c r="R1376" s="56">
        <f>E1376/D1376</f>
        <v>1.8946666666666667</v>
      </c>
      <c r="S1376" t="s">
        <v>8282</v>
      </c>
      <c r="T1376" s="6" t="str">
        <f>LEFT(S:S,FIND("/",S:S)-1)</f>
        <v>games</v>
      </c>
      <c r="U1376" s="6" t="str">
        <f>RIGHT(S:S,FIND("/",S:S) - 2)</f>
        <v>ames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44">
        <v>4000</v>
      </c>
      <c r="E1377" s="4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42">
        <f>(((I1377/60)/60)/24)+DATE(1970,1,1)</f>
        <v>42750.066192129627</v>
      </c>
      <c r="K1377">
        <v>1481852119</v>
      </c>
      <c r="L1377" s="42">
        <f>(((K1377/60)/60)/24)+DATE(1970,1,1)</f>
        <v>42720.066192129627</v>
      </c>
      <c r="M1377" t="b">
        <v>0</v>
      </c>
      <c r="N1377">
        <v>109</v>
      </c>
      <c r="O1377" s="7">
        <f>AVERAGE(N1377,E1377)</f>
        <v>3481</v>
      </c>
      <c r="P1377" t="b">
        <v>1</v>
      </c>
      <c r="R1377" s="56">
        <f>E1377/D1377</f>
        <v>1.7132499999999999</v>
      </c>
      <c r="S1377" t="s">
        <v>8273</v>
      </c>
      <c r="T1377" s="6" t="str">
        <f>LEFT(S:S,FIND("/",S:S)-1)</f>
        <v>technology</v>
      </c>
      <c r="U1377" s="6" t="str">
        <f>RIGHT(S:S,FIND("/",S:S) - 2)</f>
        <v>wearables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44">
        <v>3700</v>
      </c>
      <c r="E1378" s="4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42">
        <f>(((I1378/60)/60)/24)+DATE(1970,1,1)</f>
        <v>42707.710717592592</v>
      </c>
      <c r="K1378">
        <v>1478189006</v>
      </c>
      <c r="L1378" s="42">
        <f>(((K1378/60)/60)/24)+DATE(1970,1,1)</f>
        <v>42677.669050925921</v>
      </c>
      <c r="M1378" t="b">
        <v>0</v>
      </c>
      <c r="N1378">
        <v>168</v>
      </c>
      <c r="O1378" s="7">
        <f>AVERAGE(N1378,E1378)</f>
        <v>4755</v>
      </c>
      <c r="P1378" t="b">
        <v>1</v>
      </c>
      <c r="R1378" s="56">
        <f>E1378/D1378</f>
        <v>2.5248648648648651</v>
      </c>
      <c r="S1378" t="s">
        <v>8287</v>
      </c>
      <c r="T1378" s="6" t="str">
        <f>LEFT(S:S,FIND("/",S:S)-1)</f>
        <v>publishing</v>
      </c>
      <c r="U1378" s="6" t="str">
        <f>RIGHT(S:S,FIND("/",S:S) - 2)</f>
        <v>nslations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44">
        <v>1300</v>
      </c>
      <c r="E1379" s="4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42">
        <f>(((I1379/60)/60)/24)+DATE(1970,1,1)</f>
        <v>42769.174305555556</v>
      </c>
      <c r="K1379">
        <v>1484198170</v>
      </c>
      <c r="L1379" s="42">
        <f>(((K1379/60)/60)/24)+DATE(1970,1,1)</f>
        <v>42747.219560185185</v>
      </c>
      <c r="M1379" t="b">
        <v>0</v>
      </c>
      <c r="N1379">
        <v>31</v>
      </c>
      <c r="O1379" s="7">
        <f>AVERAGE(N1379,E1379)</f>
        <v>770.5</v>
      </c>
      <c r="P1379" t="b">
        <v>1</v>
      </c>
      <c r="R1379" s="56">
        <f>E1379/D1379</f>
        <v>1.1615384615384616</v>
      </c>
      <c r="S1379" t="s">
        <v>8298</v>
      </c>
      <c r="T1379" s="6" t="str">
        <f>LEFT(S:S,FIND("/",S:S)-1)</f>
        <v>food</v>
      </c>
      <c r="U1379" s="6" t="str">
        <f>RIGHT(S:S,FIND("/",S:S) - 2)</f>
        <v>tch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44">
        <v>2000</v>
      </c>
      <c r="E1380" s="4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42">
        <f>(((I1380/60)/60)/24)+DATE(1970,1,1)</f>
        <v>42583.759374999994</v>
      </c>
      <c r="K1380">
        <v>1468779210</v>
      </c>
      <c r="L1380" s="42">
        <f>(((K1380/60)/60)/24)+DATE(1970,1,1)</f>
        <v>42568.759374999994</v>
      </c>
      <c r="M1380" t="b">
        <v>0</v>
      </c>
      <c r="N1380">
        <v>133</v>
      </c>
      <c r="O1380" s="7">
        <f>AVERAGE(N1380,E1380)</f>
        <v>2100</v>
      </c>
      <c r="P1380" t="b">
        <v>1</v>
      </c>
      <c r="R1380" s="56">
        <f>E1380/D1380</f>
        <v>2.0335000000000001</v>
      </c>
      <c r="S1380" t="s">
        <v>8297</v>
      </c>
      <c r="T1380" s="6" t="str">
        <f>LEFT(S:S,FIND("/",S:S)-1)</f>
        <v>games</v>
      </c>
      <c r="U1380" s="6" t="str">
        <f>RIGHT(S:S,FIND("/",S:S) - 2)</f>
        <v>ames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44">
        <v>10000</v>
      </c>
      <c r="E1381" s="4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42">
        <f>(((I1381/60)/60)/24)+DATE(1970,1,1)</f>
        <v>42160.491620370376</v>
      </c>
      <c r="K1381">
        <v>1430912876</v>
      </c>
      <c r="L1381" s="42">
        <f>(((K1381/60)/60)/24)+DATE(1970,1,1)</f>
        <v>42130.491620370376</v>
      </c>
      <c r="M1381" t="b">
        <v>0</v>
      </c>
      <c r="N1381">
        <v>151</v>
      </c>
      <c r="O1381" s="7">
        <f>AVERAGE(N1381,E1381)</f>
        <v>5655.5</v>
      </c>
      <c r="P1381" t="b">
        <v>1</v>
      </c>
      <c r="R1381" s="56">
        <f>E1381/D1381</f>
        <v>1.1160000000000001</v>
      </c>
      <c r="S1381" t="s">
        <v>8282</v>
      </c>
      <c r="T1381" s="6" t="str">
        <f>LEFT(S:S,FIND("/",S:S)-1)</f>
        <v>games</v>
      </c>
      <c r="U1381" s="6" t="str">
        <f>RIGHT(S:S,FIND("/",S:S) - 2)</f>
        <v>ames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44">
        <v>25</v>
      </c>
      <c r="E1382" s="4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42">
        <f>(((I1382/60)/60)/24)+DATE(1970,1,1)</f>
        <v>42164.083333333328</v>
      </c>
      <c r="K1382">
        <v>1431886706</v>
      </c>
      <c r="L1382" s="42">
        <f>(((K1382/60)/60)/24)+DATE(1970,1,1)</f>
        <v>42141.762800925921</v>
      </c>
      <c r="M1382" t="b">
        <v>0</v>
      </c>
      <c r="N1382">
        <v>5</v>
      </c>
      <c r="O1382" s="7">
        <f>AVERAGE(N1382,E1382)</f>
        <v>55.5</v>
      </c>
      <c r="P1382" t="b">
        <v>1</v>
      </c>
      <c r="R1382" s="56">
        <f>E1382/D1382</f>
        <v>4.24</v>
      </c>
      <c r="S1382" t="s">
        <v>8270</v>
      </c>
      <c r="T1382" s="6" t="str">
        <f>LEFT(S:S,FIND("/",S:S)-1)</f>
        <v>film &amp; video</v>
      </c>
      <c r="U1382" s="6" t="str">
        <f>RIGHT(S:S,FIND("/",S:S) - 2)</f>
        <v>o/animation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44">
        <v>5000</v>
      </c>
      <c r="E1383" s="4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42">
        <f>(((I1383/60)/60)/24)+DATE(1970,1,1)</f>
        <v>42733.214409722219</v>
      </c>
      <c r="K1383">
        <v>1480396125</v>
      </c>
      <c r="L1383" s="42">
        <f>(((K1383/60)/60)/24)+DATE(1970,1,1)</f>
        <v>42703.214409722219</v>
      </c>
      <c r="M1383" t="b">
        <v>0</v>
      </c>
      <c r="N1383">
        <v>73</v>
      </c>
      <c r="O1383" s="7">
        <f>AVERAGE(N1383,E1383)</f>
        <v>2714</v>
      </c>
      <c r="P1383" t="b">
        <v>1</v>
      </c>
      <c r="R1383" s="56">
        <f>E1383/D1383</f>
        <v>1.071</v>
      </c>
      <c r="S1383" t="s">
        <v>8269</v>
      </c>
      <c r="T1383" s="6" t="str">
        <f>LEFT(S:S,FIND("/",S:S)-1)</f>
        <v>film &amp; video</v>
      </c>
      <c r="U1383" s="6" t="str">
        <f>RIGHT(S:S,FIND("/",S:S) - 2)</f>
        <v>documentary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44">
        <v>8000</v>
      </c>
      <c r="E1384" s="4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42">
        <f>(((I1384/60)/60)/24)+DATE(1970,1,1)</f>
        <v>41400.800185185188</v>
      </c>
      <c r="K1384">
        <v>1365275536</v>
      </c>
      <c r="L1384" s="42">
        <f>(((K1384/60)/60)/24)+DATE(1970,1,1)</f>
        <v>41370.800185185188</v>
      </c>
      <c r="M1384" t="b">
        <v>0</v>
      </c>
      <c r="N1384">
        <v>148</v>
      </c>
      <c r="O1384" s="7">
        <f>AVERAGE(N1384,E1384)</f>
        <v>4248.5</v>
      </c>
      <c r="P1384" t="b">
        <v>1</v>
      </c>
      <c r="R1384" s="56">
        <f>E1384/D1384</f>
        <v>1.043625</v>
      </c>
      <c r="S1384" t="s">
        <v>8295</v>
      </c>
      <c r="T1384" s="6" t="str">
        <f>LEFT(S:S,FIND("/",S:S)-1)</f>
        <v>technology</v>
      </c>
      <c r="U1384" s="6" t="str">
        <f>RIGHT(S:S,FIND("/",S:S) - 2)</f>
        <v>/hardware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44">
        <v>2200</v>
      </c>
      <c r="E1385" s="4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42">
        <f>(((I1385/60)/60)/24)+DATE(1970,1,1)</f>
        <v>42727.074976851851</v>
      </c>
      <c r="K1385">
        <v>1480729678</v>
      </c>
      <c r="L1385" s="42">
        <f>(((K1385/60)/60)/24)+DATE(1970,1,1)</f>
        <v>42707.074976851851</v>
      </c>
      <c r="M1385" t="b">
        <v>0</v>
      </c>
      <c r="N1385">
        <v>93</v>
      </c>
      <c r="O1385" s="7">
        <f>AVERAGE(N1385,E1385)</f>
        <v>2383</v>
      </c>
      <c r="P1385" t="b">
        <v>1</v>
      </c>
      <c r="R1385" s="56">
        <f>E1385/D1385</f>
        <v>2.124090909090909</v>
      </c>
      <c r="S1385" t="s">
        <v>8285</v>
      </c>
      <c r="T1385" s="6" t="str">
        <f>LEFT(S:S,FIND("/",S:S)-1)</f>
        <v>photography</v>
      </c>
      <c r="U1385" s="6" t="str">
        <f>RIGHT(S:S,FIND("/",S:S) - 2)</f>
        <v>photobooks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44">
        <v>3500</v>
      </c>
      <c r="E1386" s="4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42">
        <f>(((I1386/60)/60)/24)+DATE(1970,1,1)</f>
        <v>42190.735208333332</v>
      </c>
      <c r="K1386">
        <v>1433525922</v>
      </c>
      <c r="L1386" s="42">
        <f>(((K1386/60)/60)/24)+DATE(1970,1,1)</f>
        <v>42160.735208333332</v>
      </c>
      <c r="M1386" t="b">
        <v>0</v>
      </c>
      <c r="N1386">
        <v>63</v>
      </c>
      <c r="O1386" s="7">
        <f>AVERAGE(N1386,E1386)</f>
        <v>2203</v>
      </c>
      <c r="P1386" t="b">
        <v>1</v>
      </c>
      <c r="R1386" s="56">
        <f>E1386/D1386</f>
        <v>1.2408571428571429</v>
      </c>
      <c r="S1386" t="s">
        <v>8285</v>
      </c>
      <c r="T1386" s="6" t="str">
        <f>LEFT(S:S,FIND("/",S:S)-1)</f>
        <v>photography</v>
      </c>
      <c r="U1386" s="6" t="str">
        <f>RIGHT(S:S,FIND("/",S:S) - 2)</f>
        <v>photobooks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44">
        <v>8000</v>
      </c>
      <c r="E1387" s="4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42">
        <f>(((I1387/60)/60)/24)+DATE(1970,1,1)</f>
        <v>42489.507638888885</v>
      </c>
      <c r="K1387">
        <v>1457109121</v>
      </c>
      <c r="L1387" s="42">
        <f>(((K1387/60)/60)/24)+DATE(1970,1,1)</f>
        <v>42433.688900462963</v>
      </c>
      <c r="M1387" t="b">
        <v>0</v>
      </c>
      <c r="N1387">
        <v>134</v>
      </c>
      <c r="O1387" s="7">
        <f>AVERAGE(N1387,E1387)</f>
        <v>4483.2449999999999</v>
      </c>
      <c r="P1387" t="b">
        <v>1</v>
      </c>
      <c r="R1387" s="56">
        <f>E1387/D1387</f>
        <v>1.10406125</v>
      </c>
      <c r="S1387" t="s">
        <v>8271</v>
      </c>
      <c r="T1387" s="6" t="str">
        <f>LEFT(S:S,FIND("/",S:S)-1)</f>
        <v>theater</v>
      </c>
      <c r="U1387" s="6" t="str">
        <f>RIGHT(S:S,FIND("/",S:S) - 2)</f>
        <v>/plays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44">
        <v>400</v>
      </c>
      <c r="E1388" s="4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42">
        <f>(((I1388/60)/60)/24)+DATE(1970,1,1)</f>
        <v>42214.646863425922</v>
      </c>
      <c r="K1388">
        <v>1435591889</v>
      </c>
      <c r="L1388" s="42">
        <f>(((K1388/60)/60)/24)+DATE(1970,1,1)</f>
        <v>42184.646863425922</v>
      </c>
      <c r="M1388" t="b">
        <v>0</v>
      </c>
      <c r="N1388">
        <v>14</v>
      </c>
      <c r="O1388" s="7">
        <f>AVERAGE(N1388,E1388)</f>
        <v>444.5</v>
      </c>
      <c r="P1388" t="b">
        <v>1</v>
      </c>
      <c r="R1388" s="56">
        <f>E1388/D1388</f>
        <v>2.1875</v>
      </c>
      <c r="S1388" t="s">
        <v>8273</v>
      </c>
      <c r="T1388" s="6" t="str">
        <f>LEFT(S:S,FIND("/",S:S)-1)</f>
        <v>technology</v>
      </c>
      <c r="U1388" s="6" t="str">
        <f>RIGHT(S:S,FIND("/",S:S) - 2)</f>
        <v>wearables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44">
        <v>4000</v>
      </c>
      <c r="E1389" s="4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42">
        <f>(((I1389/60)/60)/24)+DATE(1970,1,1)</f>
        <v>42158.1875</v>
      </c>
      <c r="K1389">
        <v>1430604395</v>
      </c>
      <c r="L1389" s="42">
        <f>(((K1389/60)/60)/24)+DATE(1970,1,1)</f>
        <v>42126.92123842593</v>
      </c>
      <c r="M1389" t="b">
        <v>0</v>
      </c>
      <c r="N1389">
        <v>78</v>
      </c>
      <c r="O1389" s="7">
        <f>AVERAGE(N1389,E1389)</f>
        <v>2771.5</v>
      </c>
      <c r="P1389" t="b">
        <v>1</v>
      </c>
      <c r="R1389" s="56">
        <f>E1389/D1389</f>
        <v>1.36625</v>
      </c>
      <c r="S1389" t="s">
        <v>8271</v>
      </c>
      <c r="T1389" s="6" t="str">
        <f>LEFT(S:S,FIND("/",S:S)-1)</f>
        <v>theater</v>
      </c>
      <c r="U1389" s="6" t="str">
        <f>RIGHT(S:S,FIND("/",S:S) - 2)</f>
        <v>/plays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44">
        <v>5000</v>
      </c>
      <c r="E1390" s="4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42">
        <f>(((I1390/60)/60)/24)+DATE(1970,1,1)</f>
        <v>42660.676388888889</v>
      </c>
      <c r="K1390">
        <v>1474469117</v>
      </c>
      <c r="L1390" s="42">
        <f>(((K1390/60)/60)/24)+DATE(1970,1,1)</f>
        <v>42634.614780092597</v>
      </c>
      <c r="M1390" t="b">
        <v>0</v>
      </c>
      <c r="N1390">
        <v>112</v>
      </c>
      <c r="O1390" s="7">
        <f>AVERAGE(N1390,E1390)</f>
        <v>3426.1849999999999</v>
      </c>
      <c r="P1390" t="b">
        <v>1</v>
      </c>
      <c r="R1390" s="56">
        <f>E1390/D1390</f>
        <v>1.348074</v>
      </c>
      <c r="S1390" t="s">
        <v>8271</v>
      </c>
      <c r="T1390" s="6" t="str">
        <f>LEFT(S:S,FIND("/",S:S)-1)</f>
        <v>theater</v>
      </c>
      <c r="U1390" s="6" t="str">
        <f>RIGHT(S:S,FIND("/",S:S) - 2)</f>
        <v>/plays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44">
        <v>500</v>
      </c>
      <c r="E1391" s="4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42">
        <f>(((I1391/60)/60)/24)+DATE(1970,1,1)</f>
        <v>42595.480983796297</v>
      </c>
      <c r="K1391">
        <v>1468495957</v>
      </c>
      <c r="L1391" s="42">
        <f>(((K1391/60)/60)/24)+DATE(1970,1,1)</f>
        <v>42565.480983796297</v>
      </c>
      <c r="M1391" t="b">
        <v>0</v>
      </c>
      <c r="N1391">
        <v>34</v>
      </c>
      <c r="O1391" s="7">
        <f>AVERAGE(N1391,E1391)</f>
        <v>380.5</v>
      </c>
      <c r="P1391" t="b">
        <v>1</v>
      </c>
      <c r="R1391" s="56">
        <f>E1391/D1391</f>
        <v>1.454</v>
      </c>
      <c r="S1391" t="s">
        <v>8305</v>
      </c>
      <c r="T1391" s="6" t="str">
        <f>LEFT(S:S,FIND("/",S:S)-1)</f>
        <v>theater</v>
      </c>
      <c r="U1391" s="6" t="str">
        <f>RIGHT(S:S,FIND("/",S:S) - 2)</f>
        <v>usical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44">
        <v>2800</v>
      </c>
      <c r="E1392" s="4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42">
        <f>(((I1392/60)/60)/24)+DATE(1970,1,1)</f>
        <v>42121.716666666667</v>
      </c>
      <c r="K1392">
        <v>1427224606</v>
      </c>
      <c r="L1392" s="42">
        <f>(((K1392/60)/60)/24)+DATE(1970,1,1)</f>
        <v>42087.803310185183</v>
      </c>
      <c r="M1392" t="b">
        <v>0</v>
      </c>
      <c r="N1392">
        <v>19</v>
      </c>
      <c r="O1392" s="7">
        <f>AVERAGE(N1392,E1392)</f>
        <v>1537</v>
      </c>
      <c r="P1392" t="b">
        <v>1</v>
      </c>
      <c r="R1392" s="56">
        <f>E1392/D1392</f>
        <v>1.0910714285714285</v>
      </c>
      <c r="S1392" t="s">
        <v>8275</v>
      </c>
      <c r="T1392" s="6" t="str">
        <f>LEFT(S:S,FIND("/",S:S)-1)</f>
        <v>publishing</v>
      </c>
      <c r="U1392" s="6" t="str">
        <f>RIGHT(S:S,FIND("/",S:S) - 2)</f>
        <v>g/fiction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44">
        <v>500</v>
      </c>
      <c r="E1393" s="4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42">
        <f>(((I1393/60)/60)/24)+DATE(1970,1,1)</f>
        <v>42238.207638888889</v>
      </c>
      <c r="K1393">
        <v>1436369818</v>
      </c>
      <c r="L1393" s="42">
        <f>(((K1393/60)/60)/24)+DATE(1970,1,1)</f>
        <v>42193.650671296295</v>
      </c>
      <c r="M1393" t="b">
        <v>0</v>
      </c>
      <c r="N1393">
        <v>13</v>
      </c>
      <c r="O1393" s="7">
        <f>AVERAGE(N1393,E1393)</f>
        <v>282</v>
      </c>
      <c r="P1393" t="b">
        <v>1</v>
      </c>
      <c r="R1393" s="56">
        <f>E1393/D1393</f>
        <v>1.1020000000000001</v>
      </c>
      <c r="S1393" t="s">
        <v>8273</v>
      </c>
      <c r="T1393" s="6" t="str">
        <f>LEFT(S:S,FIND("/",S:S)-1)</f>
        <v>technology</v>
      </c>
      <c r="U1393" s="6" t="str">
        <f>RIGHT(S:S,FIND("/",S:S) - 2)</f>
        <v>wearables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44">
        <v>2500</v>
      </c>
      <c r="E1394" s="4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42">
        <f>(((I1394/60)/60)/24)+DATE(1970,1,1)</f>
        <v>42432.154930555553</v>
      </c>
      <c r="K1394">
        <v>1454298186</v>
      </c>
      <c r="L1394" s="42">
        <f>(((K1394/60)/60)/24)+DATE(1970,1,1)</f>
        <v>42401.154930555553</v>
      </c>
      <c r="M1394" t="b">
        <v>0</v>
      </c>
      <c r="N1394">
        <v>104</v>
      </c>
      <c r="O1394" s="7">
        <f>AVERAGE(N1394,E1394)</f>
        <v>1472.5</v>
      </c>
      <c r="P1394" t="b">
        <v>1</v>
      </c>
      <c r="R1394" s="56">
        <f>E1394/D1394</f>
        <v>1.1364000000000001</v>
      </c>
      <c r="S1394" t="s">
        <v>8267</v>
      </c>
      <c r="T1394" s="6" t="str">
        <f>LEFT(S:S,FIND("/",S:S)-1)</f>
        <v>film &amp; video</v>
      </c>
      <c r="U1394" s="6" t="str">
        <f>RIGHT(S:S,FIND("/",S:S) - 2)</f>
        <v>nce fiction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44">
        <v>10000</v>
      </c>
      <c r="E1395" s="4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42">
        <f>(((I1395/60)/60)/24)+DATE(1970,1,1)</f>
        <v>42583.681979166664</v>
      </c>
      <c r="K1395">
        <v>1467476523</v>
      </c>
      <c r="L1395" s="42">
        <f>(((K1395/60)/60)/24)+DATE(1970,1,1)</f>
        <v>42553.681979166664</v>
      </c>
      <c r="M1395" t="b">
        <v>0</v>
      </c>
      <c r="N1395">
        <v>52</v>
      </c>
      <c r="O1395" s="7">
        <f>AVERAGE(N1395,E1395)</f>
        <v>5143.5</v>
      </c>
      <c r="P1395" t="b">
        <v>1</v>
      </c>
      <c r="R1395" s="56">
        <f>E1395/D1395</f>
        <v>1.0235000000000001</v>
      </c>
      <c r="S1395" t="s">
        <v>8269</v>
      </c>
      <c r="T1395" s="6" t="str">
        <f>LEFT(S:S,FIND("/",S:S)-1)</f>
        <v>film &amp; video</v>
      </c>
      <c r="U1395" s="6" t="str">
        <f>RIGHT(S:S,FIND("/",S:S) - 2)</f>
        <v>documentary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44">
        <v>750</v>
      </c>
      <c r="E1396" s="4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42">
        <f>(((I1396/60)/60)/24)+DATE(1970,1,1)</f>
        <v>42795.125</v>
      </c>
      <c r="K1396">
        <v>1484623726</v>
      </c>
      <c r="L1396" s="42">
        <f>(((K1396/60)/60)/24)+DATE(1970,1,1)</f>
        <v>42752.144976851851</v>
      </c>
      <c r="M1396" t="b">
        <v>0</v>
      </c>
      <c r="N1396">
        <v>17</v>
      </c>
      <c r="O1396" s="7">
        <f>AVERAGE(N1396,E1396)</f>
        <v>466.5</v>
      </c>
      <c r="P1396" t="b">
        <v>1</v>
      </c>
      <c r="R1396" s="56">
        <f>E1396/D1396</f>
        <v>1.2213333333333334</v>
      </c>
      <c r="S1396" t="s">
        <v>8285</v>
      </c>
      <c r="T1396" s="6" t="str">
        <f>LEFT(S:S,FIND("/",S:S)-1)</f>
        <v>photography</v>
      </c>
      <c r="U1396" s="6" t="str">
        <f>RIGHT(S:S,FIND("/",S:S) - 2)</f>
        <v>photobooks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44">
        <v>3500</v>
      </c>
      <c r="E1397" s="4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42">
        <f>(((I1397/60)/60)/24)+DATE(1970,1,1)</f>
        <v>42749.90834490741</v>
      </c>
      <c r="K1397">
        <v>1481838481</v>
      </c>
      <c r="L1397" s="42">
        <f>(((K1397/60)/60)/24)+DATE(1970,1,1)</f>
        <v>42719.90834490741</v>
      </c>
      <c r="M1397" t="b">
        <v>0</v>
      </c>
      <c r="N1397">
        <v>82</v>
      </c>
      <c r="O1397" s="7">
        <f>AVERAGE(N1397,E1397)</f>
        <v>1999</v>
      </c>
      <c r="P1397" t="b">
        <v>1</v>
      </c>
      <c r="R1397" s="56">
        <f>E1397/D1397</f>
        <v>1.1188571428571428</v>
      </c>
      <c r="S1397" t="s">
        <v>8271</v>
      </c>
      <c r="T1397" s="6" t="str">
        <f>LEFT(S:S,FIND("/",S:S)-1)</f>
        <v>theater</v>
      </c>
      <c r="U1397" s="6" t="str">
        <f>RIGHT(S:S,FIND("/",S:S) - 2)</f>
        <v>/plays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44">
        <v>6000</v>
      </c>
      <c r="E1398" s="4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42">
        <f>(((I1398/60)/60)/24)+DATE(1970,1,1)</f>
        <v>42048.99863425926</v>
      </c>
      <c r="K1398">
        <v>1421279882</v>
      </c>
      <c r="L1398" s="42">
        <f>(((K1398/60)/60)/24)+DATE(1970,1,1)</f>
        <v>42018.99863425926</v>
      </c>
      <c r="M1398" t="b">
        <v>0</v>
      </c>
      <c r="N1398">
        <v>73</v>
      </c>
      <c r="O1398" s="7">
        <f>AVERAGE(N1398,E1398)</f>
        <v>3255.5</v>
      </c>
      <c r="P1398" t="b">
        <v>1</v>
      </c>
      <c r="R1398" s="56">
        <f>E1398/D1398</f>
        <v>1.073</v>
      </c>
      <c r="S1398" t="s">
        <v>8273</v>
      </c>
      <c r="T1398" s="6" t="str">
        <f>LEFT(S:S,FIND("/",S:S)-1)</f>
        <v>technology</v>
      </c>
      <c r="U1398" s="6" t="str">
        <f>RIGHT(S:S,FIND("/",S:S) - 2)</f>
        <v>wearables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44">
        <v>10000</v>
      </c>
      <c r="E1399" s="4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42">
        <f>(((I1399/60)/60)/24)+DATE(1970,1,1)</f>
        <v>42670.888194444444</v>
      </c>
      <c r="K1399">
        <v>1475013710</v>
      </c>
      <c r="L1399" s="42">
        <f>(((K1399/60)/60)/24)+DATE(1970,1,1)</f>
        <v>42640.917939814812</v>
      </c>
      <c r="M1399" t="b">
        <v>0</v>
      </c>
      <c r="N1399">
        <v>158</v>
      </c>
      <c r="O1399" s="7">
        <f>AVERAGE(N1399,E1399)</f>
        <v>5771.5</v>
      </c>
      <c r="P1399" t="b">
        <v>1</v>
      </c>
      <c r="R1399" s="56">
        <f>E1399/D1399</f>
        <v>1.1385000000000001</v>
      </c>
      <c r="S1399" t="s">
        <v>8269</v>
      </c>
      <c r="T1399" s="6" t="str">
        <f>LEFT(S:S,FIND("/",S:S)-1)</f>
        <v>film &amp; video</v>
      </c>
      <c r="U1399" s="6" t="str">
        <f>RIGHT(S:S,FIND("/",S:S) - 2)</f>
        <v>documentary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44">
        <v>4400</v>
      </c>
      <c r="E1400" s="4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42">
        <f>(((I1400/60)/60)/24)+DATE(1970,1,1)</f>
        <v>42556.874236111107</v>
      </c>
      <c r="K1400">
        <v>1465160334</v>
      </c>
      <c r="L1400" s="42">
        <f>(((K1400/60)/60)/24)+DATE(1970,1,1)</f>
        <v>42526.874236111107</v>
      </c>
      <c r="M1400" t="b">
        <v>0</v>
      </c>
      <c r="N1400">
        <v>65</v>
      </c>
      <c r="O1400" s="7">
        <f>AVERAGE(N1400,E1400)</f>
        <v>2445.5</v>
      </c>
      <c r="P1400" t="b">
        <v>1</v>
      </c>
      <c r="R1400" s="56">
        <f>E1400/D1400</f>
        <v>1.0968181818181819</v>
      </c>
      <c r="S1400" t="s">
        <v>8271</v>
      </c>
      <c r="T1400" s="6" t="str">
        <f>LEFT(S:S,FIND("/",S:S)-1)</f>
        <v>theater</v>
      </c>
      <c r="U1400" s="6" t="str">
        <f>RIGHT(S:S,FIND("/",S:S) - 2)</f>
        <v>/plays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44">
        <v>9000</v>
      </c>
      <c r="E1401" s="4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42">
        <f>(((I1401/60)/60)/24)+DATE(1970,1,1)</f>
        <v>41919.004317129627</v>
      </c>
      <c r="K1401">
        <v>1410048373</v>
      </c>
      <c r="L1401" s="42">
        <f>(((K1401/60)/60)/24)+DATE(1970,1,1)</f>
        <v>41889.004317129627</v>
      </c>
      <c r="M1401" t="b">
        <v>0</v>
      </c>
      <c r="N1401">
        <v>184</v>
      </c>
      <c r="O1401" s="7">
        <f>AVERAGE(N1401,E1401)</f>
        <v>5768.5</v>
      </c>
      <c r="P1401" t="b">
        <v>1</v>
      </c>
      <c r="R1401" s="56">
        <f>E1401/D1401</f>
        <v>1.2614444444444444</v>
      </c>
      <c r="S1401" t="s">
        <v>8271</v>
      </c>
      <c r="T1401" s="6" t="str">
        <f>LEFT(S:S,FIND("/",S:S)-1)</f>
        <v>theater</v>
      </c>
      <c r="U1401" s="6" t="str">
        <f>RIGHT(S:S,FIND("/",S:S) - 2)</f>
        <v>/plays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44">
        <v>350</v>
      </c>
      <c r="E1402" s="4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42">
        <f>(((I1402/60)/60)/24)+DATE(1970,1,1)</f>
        <v>42533.229166666672</v>
      </c>
      <c r="K1402">
        <v>1462695073</v>
      </c>
      <c r="L1402" s="42">
        <f>(((K1402/60)/60)/24)+DATE(1970,1,1)</f>
        <v>42498.341122685189</v>
      </c>
      <c r="M1402" t="b">
        <v>0</v>
      </c>
      <c r="N1402">
        <v>34</v>
      </c>
      <c r="O1402" s="7">
        <f>AVERAGE(N1402,E1402)</f>
        <v>310</v>
      </c>
      <c r="P1402" t="b">
        <v>1</v>
      </c>
      <c r="R1402" s="56">
        <f>E1402/D1402</f>
        <v>1.6742857142857144</v>
      </c>
      <c r="S1402" t="s">
        <v>8268</v>
      </c>
      <c r="T1402" s="6" t="str">
        <f>LEFT(S:S,FIND("/",S:S)-1)</f>
        <v>film &amp; video</v>
      </c>
      <c r="U1402" s="6" t="str">
        <f>RIGHT(S:S,FIND("/",S:S) - 2)</f>
        <v>video/drama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44">
        <v>2500</v>
      </c>
      <c r="E1403" s="4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42">
        <f>(((I1403/60)/60)/24)+DATE(1970,1,1)</f>
        <v>41420.99622685185</v>
      </c>
      <c r="K1403">
        <v>1367798074</v>
      </c>
      <c r="L1403" s="42">
        <f>(((K1403/60)/60)/24)+DATE(1970,1,1)</f>
        <v>41399.99622685185</v>
      </c>
      <c r="M1403" t="b">
        <v>0</v>
      </c>
      <c r="N1403">
        <v>240</v>
      </c>
      <c r="O1403" s="7">
        <f>AVERAGE(N1403,E1403)</f>
        <v>6326.5</v>
      </c>
      <c r="P1403" t="b">
        <v>1</v>
      </c>
      <c r="R1403" s="56">
        <f>E1403/D1403</f>
        <v>4.9652000000000003</v>
      </c>
      <c r="S1403" t="s">
        <v>8271</v>
      </c>
      <c r="T1403" s="6" t="str">
        <f>LEFT(S:S,FIND("/",S:S)-1)</f>
        <v>theater</v>
      </c>
      <c r="U1403" s="6" t="str">
        <f>RIGHT(S:S,FIND("/",S:S) - 2)</f>
        <v>/plays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44">
        <v>2500</v>
      </c>
      <c r="E1404" s="4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42">
        <f>(((I1404/60)/60)/24)+DATE(1970,1,1)</f>
        <v>42125.011701388896</v>
      </c>
      <c r="K1404">
        <v>1425259011</v>
      </c>
      <c r="L1404" s="42">
        <f>(((K1404/60)/60)/24)+DATE(1970,1,1)</f>
        <v>42065.053368055553</v>
      </c>
      <c r="M1404" t="b">
        <v>0</v>
      </c>
      <c r="N1404">
        <v>113</v>
      </c>
      <c r="O1404" s="7">
        <f>AVERAGE(N1404,E1404)</f>
        <v>1421</v>
      </c>
      <c r="P1404" t="b">
        <v>1</v>
      </c>
      <c r="R1404" s="56">
        <f>E1404/D1404</f>
        <v>1.0915999999999999</v>
      </c>
      <c r="S1404" t="s">
        <v>8280</v>
      </c>
      <c r="T1404" s="6" t="str">
        <f>LEFT(S:S,FIND("/",S:S)-1)</f>
        <v>music</v>
      </c>
      <c r="U1404" s="6" t="str">
        <f>RIGHT(S:S,FIND("/",S:S) - 2)</f>
        <v>usic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44">
        <v>4000</v>
      </c>
      <c r="E1405" s="4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42">
        <f>(((I1405/60)/60)/24)+DATE(1970,1,1)</f>
        <v>41481.062905092593</v>
      </c>
      <c r="K1405">
        <v>1372210235</v>
      </c>
      <c r="L1405" s="42">
        <f>(((K1405/60)/60)/24)+DATE(1970,1,1)</f>
        <v>41451.062905092593</v>
      </c>
      <c r="M1405" t="b">
        <v>0</v>
      </c>
      <c r="N1405">
        <v>66</v>
      </c>
      <c r="O1405" s="7">
        <f>AVERAGE(N1405,E1405)</f>
        <v>2084.5</v>
      </c>
      <c r="P1405" t="b">
        <v>1</v>
      </c>
      <c r="R1405" s="56">
        <f>E1405/D1405</f>
        <v>1.0257499999999999</v>
      </c>
      <c r="S1405" t="s">
        <v>8271</v>
      </c>
      <c r="T1405" s="6" t="str">
        <f>LEFT(S:S,FIND("/",S:S)-1)</f>
        <v>theater</v>
      </c>
      <c r="U1405" s="6" t="str">
        <f>RIGHT(S:S,FIND("/",S:S) - 2)</f>
        <v>/plays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44">
        <v>14500</v>
      </c>
      <c r="E1406" s="4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42">
        <f>(((I1406/60)/60)/24)+DATE(1970,1,1)</f>
        <v>42057.510243055556</v>
      </c>
      <c r="K1406">
        <v>1422447285</v>
      </c>
      <c r="L1406" s="42">
        <f>(((K1406/60)/60)/24)+DATE(1970,1,1)</f>
        <v>42032.510243055556</v>
      </c>
      <c r="M1406" t="b">
        <v>1</v>
      </c>
      <c r="N1406">
        <v>5</v>
      </c>
      <c r="O1406" s="7">
        <f>AVERAGE(N1406,E1406)</f>
        <v>123</v>
      </c>
      <c r="P1406" t="b">
        <v>0</v>
      </c>
      <c r="R1406" s="56">
        <f>E1406/D1406</f>
        <v>1.6620689655172414E-2</v>
      </c>
      <c r="S1406" t="s">
        <v>8292</v>
      </c>
      <c r="T1406" s="6" t="str">
        <f>LEFT(S:S,FIND("/",S:S)-1)</f>
        <v>music</v>
      </c>
      <c r="U1406" s="6" t="str">
        <f>RIGHT(S:S,FIND("/",S:S) - 2)</f>
        <v>/pop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44">
        <v>25000</v>
      </c>
      <c r="E1407" s="4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42">
        <f>(((I1407/60)/60)/24)+DATE(1970,1,1)</f>
        <v>41971.722233796296</v>
      </c>
      <c r="K1407">
        <v>1414599601</v>
      </c>
      <c r="L1407" s="42">
        <f>(((K1407/60)/60)/24)+DATE(1970,1,1)</f>
        <v>41941.680567129632</v>
      </c>
      <c r="M1407" t="b">
        <v>1</v>
      </c>
      <c r="N1407">
        <v>17</v>
      </c>
      <c r="O1407" s="7">
        <f>AVERAGE(N1407,E1407)</f>
        <v>61</v>
      </c>
      <c r="P1407" t="b">
        <v>0</v>
      </c>
      <c r="R1407" s="56">
        <f>E1407/D1407</f>
        <v>4.1999999999999997E-3</v>
      </c>
      <c r="S1407" t="s">
        <v>8276</v>
      </c>
      <c r="T1407" s="6" t="str">
        <f>LEFT(S:S,FIND("/",S:S)-1)</f>
        <v>music</v>
      </c>
      <c r="U1407" s="6" t="str">
        <f>RIGHT(S:S,FIND("/",S:S) - 2)</f>
        <v>rock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44">
        <v>12000</v>
      </c>
      <c r="E1408" s="44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42">
        <f>(((I1408/60)/60)/24)+DATE(1970,1,1)</f>
        <v>42350.416666666672</v>
      </c>
      <c r="K1408">
        <v>1445336607</v>
      </c>
      <c r="L1408" s="42">
        <f>(((K1408/60)/60)/24)+DATE(1970,1,1)</f>
        <v>42297.432951388888</v>
      </c>
      <c r="M1408" t="b">
        <v>0</v>
      </c>
      <c r="N1408">
        <v>3</v>
      </c>
      <c r="O1408" s="7">
        <f>AVERAGE(N1408,E1408)</f>
        <v>9</v>
      </c>
      <c r="P1408" t="b">
        <v>0</v>
      </c>
      <c r="R1408" s="56">
        <f>E1408/D1408</f>
        <v>1.25E-3</v>
      </c>
      <c r="S1408" t="s">
        <v>8292</v>
      </c>
      <c r="T1408" s="6" t="str">
        <f>LEFT(S:S,FIND("/",S:S)-1)</f>
        <v>music</v>
      </c>
      <c r="U1408" s="6" t="str">
        <f>RIGHT(S:S,FIND("/",S:S) - 2)</f>
        <v>/pop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44">
        <v>3000</v>
      </c>
      <c r="E1409" s="44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42">
        <f>(((I1409/60)/60)/24)+DATE(1970,1,1)</f>
        <v>41863.536782407406</v>
      </c>
      <c r="K1409">
        <v>1405687978</v>
      </c>
      <c r="L1409" s="42">
        <f>(((K1409/60)/60)/24)+DATE(1970,1,1)</f>
        <v>41838.536782407406</v>
      </c>
      <c r="M1409" t="b">
        <v>0</v>
      </c>
      <c r="N1409">
        <v>2</v>
      </c>
      <c r="O1409" s="7">
        <f>AVERAGE(N1409,E1409)</f>
        <v>8.5</v>
      </c>
      <c r="P1409" t="b">
        <v>0</v>
      </c>
      <c r="R1409" s="56">
        <f>E1409/D1409</f>
        <v>5.0000000000000001E-3</v>
      </c>
      <c r="S1409" t="s">
        <v>8272</v>
      </c>
      <c r="T1409" s="6" t="str">
        <f>LEFT(S:S,FIND("/",S:S)-1)</f>
        <v>technology</v>
      </c>
      <c r="U1409" s="6" t="str">
        <f>RIGHT(S:S,FIND("/",S:S) - 2)</f>
        <v>ology/web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44">
        <v>1000</v>
      </c>
      <c r="E1410" s="44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42">
        <f>(((I1410/60)/60)/24)+DATE(1970,1,1)</f>
        <v>42321.913842592592</v>
      </c>
      <c r="K1410">
        <v>1444856156</v>
      </c>
      <c r="L1410" s="42">
        <f>(((K1410/60)/60)/24)+DATE(1970,1,1)</f>
        <v>42291.872175925921</v>
      </c>
      <c r="M1410" t="b">
        <v>0</v>
      </c>
      <c r="N1410">
        <v>6</v>
      </c>
      <c r="O1410" s="7">
        <f>AVERAGE(N1410,E1410)</f>
        <v>39</v>
      </c>
      <c r="P1410" t="b">
        <v>0</v>
      </c>
      <c r="R1410" s="56">
        <f>E1410/D1410</f>
        <v>7.1999999999999995E-2</v>
      </c>
      <c r="S1410" t="s">
        <v>8297</v>
      </c>
      <c r="T1410" s="6" t="str">
        <f>LEFT(S:S,FIND("/",S:S)-1)</f>
        <v>games</v>
      </c>
      <c r="U1410" s="6" t="str">
        <f>RIGHT(S:S,FIND("/",S:S) - 2)</f>
        <v>ames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44">
        <v>4000</v>
      </c>
      <c r="E1411" s="44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42">
        <f>(((I1411/60)/60)/24)+DATE(1970,1,1)</f>
        <v>42005.175173611111</v>
      </c>
      <c r="K1411">
        <v>1414897935</v>
      </c>
      <c r="L1411" s="42">
        <f>(((K1411/60)/60)/24)+DATE(1970,1,1)</f>
        <v>41945.133506944447</v>
      </c>
      <c r="M1411" t="b">
        <v>0</v>
      </c>
      <c r="N1411">
        <v>0</v>
      </c>
      <c r="O1411" s="7">
        <f>AVERAGE(N1411,E1411)</f>
        <v>0</v>
      </c>
      <c r="P1411" t="b">
        <v>0</v>
      </c>
      <c r="R1411" s="56">
        <f>E1411/D1411</f>
        <v>0</v>
      </c>
      <c r="S1411" t="s">
        <v>8294</v>
      </c>
      <c r="T1411" s="6" t="str">
        <f>LEFT(S:S,FIND("/",S:S)-1)</f>
        <v>technology</v>
      </c>
      <c r="U1411" s="6" t="str">
        <f>RIGHT(S:S,FIND("/",S:S) - 2)</f>
        <v>y/gadgets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44">
        <v>6000</v>
      </c>
      <c r="E1412" s="44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42">
        <f>(((I1412/60)/60)/24)+DATE(1970,1,1)</f>
        <v>42524.318518518514</v>
      </c>
      <c r="K1412">
        <v>1461051520</v>
      </c>
      <c r="L1412" s="42">
        <f>(((K1412/60)/60)/24)+DATE(1970,1,1)</f>
        <v>42479.318518518514</v>
      </c>
      <c r="M1412" t="b">
        <v>0</v>
      </c>
      <c r="N1412">
        <v>1</v>
      </c>
      <c r="O1412" s="7">
        <f>AVERAGE(N1412,E1412)</f>
        <v>1</v>
      </c>
      <c r="P1412" t="b">
        <v>0</v>
      </c>
      <c r="R1412" s="56">
        <f>E1412/D1412</f>
        <v>1.6666666666666666E-4</v>
      </c>
      <c r="S1412" t="s">
        <v>8276</v>
      </c>
      <c r="T1412" s="6" t="str">
        <f>LEFT(S:S,FIND("/",S:S)-1)</f>
        <v>music</v>
      </c>
      <c r="U1412" s="6" t="str">
        <f>RIGHT(S:S,FIND("/",S:S) - 2)</f>
        <v>rock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44">
        <v>3000</v>
      </c>
      <c r="E1413" s="44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42">
        <f>(((I1413/60)/60)/24)+DATE(1970,1,1)</f>
        <v>42041.059027777781</v>
      </c>
      <c r="K1413">
        <v>1420766700</v>
      </c>
      <c r="L1413" s="42">
        <f>(((K1413/60)/60)/24)+DATE(1970,1,1)</f>
        <v>42013.059027777781</v>
      </c>
      <c r="M1413" t="b">
        <v>0</v>
      </c>
      <c r="N1413">
        <v>3</v>
      </c>
      <c r="O1413" s="7">
        <f>AVERAGE(N1413,E1413)</f>
        <v>5</v>
      </c>
      <c r="P1413" t="b">
        <v>0</v>
      </c>
      <c r="R1413" s="56">
        <f>E1413/D1413</f>
        <v>2.3333333333333335E-3</v>
      </c>
      <c r="S1413" t="s">
        <v>8269</v>
      </c>
      <c r="T1413" s="6" t="str">
        <f>LEFT(S:S,FIND("/",S:S)-1)</f>
        <v>film &amp; video</v>
      </c>
      <c r="U1413" s="6" t="str">
        <f>RIGHT(S:S,FIND("/",S:S) - 2)</f>
        <v>documentary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44">
        <v>7000</v>
      </c>
      <c r="E1414" s="4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42">
        <f>(((I1414/60)/60)/24)+DATE(1970,1,1)</f>
        <v>41977.063645833332</v>
      </c>
      <c r="K1414">
        <v>1415064699</v>
      </c>
      <c r="L1414" s="42">
        <f>(((K1414/60)/60)/24)+DATE(1970,1,1)</f>
        <v>41947.063645833332</v>
      </c>
      <c r="M1414" t="b">
        <v>0</v>
      </c>
      <c r="N1414">
        <v>13</v>
      </c>
      <c r="O1414" s="7">
        <f>AVERAGE(N1414,E1414)</f>
        <v>166.5</v>
      </c>
      <c r="P1414" t="b">
        <v>0</v>
      </c>
      <c r="R1414" s="56">
        <f>E1414/D1414</f>
        <v>4.5714285714285714E-2</v>
      </c>
      <c r="S1414" t="s">
        <v>8274</v>
      </c>
      <c r="T1414" s="6" t="str">
        <f>LEFT(S:S,FIND("/",S:S)-1)</f>
        <v>publishing</v>
      </c>
      <c r="U1414" s="6" t="str">
        <f>RIGHT(S:S,FIND("/",S:S) - 2)</f>
        <v>onfiction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44">
        <v>2000</v>
      </c>
      <c r="E1415" s="4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42">
        <f>(((I1415/60)/60)/24)+DATE(1970,1,1)</f>
        <v>42420.437152777777</v>
      </c>
      <c r="K1415">
        <v>1450780170</v>
      </c>
      <c r="L1415" s="42">
        <f>(((K1415/60)/60)/24)+DATE(1970,1,1)</f>
        <v>42360.437152777777</v>
      </c>
      <c r="M1415" t="b">
        <v>0</v>
      </c>
      <c r="N1415">
        <v>1</v>
      </c>
      <c r="O1415" s="7">
        <f>AVERAGE(N1415,E1415)</f>
        <v>50.5</v>
      </c>
      <c r="P1415" t="b">
        <v>0</v>
      </c>
      <c r="R1415" s="56">
        <f>E1415/D1415</f>
        <v>0.05</v>
      </c>
      <c r="S1415" t="s">
        <v>8297</v>
      </c>
      <c r="T1415" s="6" t="str">
        <f>LEFT(S:S,FIND("/",S:S)-1)</f>
        <v>games</v>
      </c>
      <c r="U1415" s="6" t="str">
        <f>RIGHT(S:S,FIND("/",S:S) - 2)</f>
        <v>ames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44">
        <v>500</v>
      </c>
      <c r="E1416" s="44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42">
        <f>(((I1416/60)/60)/24)+DATE(1970,1,1)</f>
        <v>42738.25309027778</v>
      </c>
      <c r="K1416">
        <v>1480831467</v>
      </c>
      <c r="L1416" s="42">
        <f>(((K1416/60)/60)/24)+DATE(1970,1,1)</f>
        <v>42708.25309027778</v>
      </c>
      <c r="M1416" t="b">
        <v>0</v>
      </c>
      <c r="N1416">
        <v>1</v>
      </c>
      <c r="O1416" s="7">
        <f>AVERAGE(N1416,E1416)</f>
        <v>1</v>
      </c>
      <c r="P1416" t="b">
        <v>0</v>
      </c>
      <c r="R1416" s="56">
        <f>E1416/D1416</f>
        <v>2E-3</v>
      </c>
      <c r="S1416" t="s">
        <v>8277</v>
      </c>
      <c r="T1416" s="6" t="str">
        <f>LEFT(S:S,FIND("/",S:S)-1)</f>
        <v>music</v>
      </c>
      <c r="U1416" s="6" t="str">
        <f>RIGHT(S:S,FIND("/",S:S) - 2)</f>
        <v>etal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44">
        <v>4400</v>
      </c>
      <c r="E1417" s="4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42">
        <f>(((I1417/60)/60)/24)+DATE(1970,1,1)</f>
        <v>42232.675821759258</v>
      </c>
      <c r="K1417">
        <v>1436285591</v>
      </c>
      <c r="L1417" s="42">
        <f>(((K1417/60)/60)/24)+DATE(1970,1,1)</f>
        <v>42192.675821759258</v>
      </c>
      <c r="M1417" t="b">
        <v>0</v>
      </c>
      <c r="N1417">
        <v>9</v>
      </c>
      <c r="O1417" s="7">
        <f>AVERAGE(N1417,E1417)</f>
        <v>404.5</v>
      </c>
      <c r="P1417" t="b">
        <v>0</v>
      </c>
      <c r="R1417" s="56">
        <f>E1417/D1417</f>
        <v>0.18181818181818182</v>
      </c>
      <c r="S1417" t="s">
        <v>8276</v>
      </c>
      <c r="T1417" s="6" t="str">
        <f>LEFT(S:S,FIND("/",S:S)-1)</f>
        <v>music</v>
      </c>
      <c r="U1417" s="6" t="str">
        <f>RIGHT(S:S,FIND("/",S:S) - 2)</f>
        <v>rock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44">
        <v>50000</v>
      </c>
      <c r="E1418" s="44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42">
        <f>(((I1418/60)/60)/24)+DATE(1970,1,1)</f>
        <v>42329.967812499999</v>
      </c>
      <c r="K1418">
        <v>1445552019</v>
      </c>
      <c r="L1418" s="42">
        <f>(((K1418/60)/60)/24)+DATE(1970,1,1)</f>
        <v>42299.926145833335</v>
      </c>
      <c r="M1418" t="b">
        <v>0</v>
      </c>
      <c r="N1418">
        <v>0</v>
      </c>
      <c r="O1418" s="7">
        <f>AVERAGE(N1418,E1418)</f>
        <v>0</v>
      </c>
      <c r="P1418" t="b">
        <v>0</v>
      </c>
      <c r="R1418" s="56">
        <f>E1418/D1418</f>
        <v>0</v>
      </c>
      <c r="S1418" t="s">
        <v>8279</v>
      </c>
      <c r="T1418" s="6" t="str">
        <f>LEFT(S:S,FIND("/",S:S)-1)</f>
        <v>music</v>
      </c>
      <c r="U1418" s="6" t="str">
        <f>RIGHT(S:S,FIND("/",S:S) - 2)</f>
        <v>rock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44">
        <v>4500</v>
      </c>
      <c r="E1419" s="44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42">
        <f>(((I1419/60)/60)/24)+DATE(1970,1,1)</f>
        <v>42262.465972222228</v>
      </c>
      <c r="K1419">
        <v>1439696174</v>
      </c>
      <c r="L1419" s="42">
        <f>(((K1419/60)/60)/24)+DATE(1970,1,1)</f>
        <v>42232.15016203704</v>
      </c>
      <c r="M1419" t="b">
        <v>0</v>
      </c>
      <c r="N1419">
        <v>2</v>
      </c>
      <c r="O1419" s="7">
        <f>AVERAGE(N1419,E1419)</f>
        <v>28.5</v>
      </c>
      <c r="P1419" t="b">
        <v>0</v>
      </c>
      <c r="R1419" s="56">
        <f>E1419/D1419</f>
        <v>1.2222222222222223E-2</v>
      </c>
      <c r="S1419" t="s">
        <v>8271</v>
      </c>
      <c r="T1419" s="6" t="str">
        <f>LEFT(S:S,FIND("/",S:S)-1)</f>
        <v>theater</v>
      </c>
      <c r="U1419" s="6" t="str">
        <f>RIGHT(S:S,FIND("/",S:S) - 2)</f>
        <v>/plays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44">
        <v>3000</v>
      </c>
      <c r="E1420" s="44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42">
        <f>(((I1420/60)/60)/24)+DATE(1970,1,1)</f>
        <v>42425.456412037034</v>
      </c>
      <c r="K1420">
        <v>1453805834</v>
      </c>
      <c r="L1420" s="42">
        <f>(((K1420/60)/60)/24)+DATE(1970,1,1)</f>
        <v>42395.456412037034</v>
      </c>
      <c r="M1420" t="b">
        <v>0</v>
      </c>
      <c r="N1420">
        <v>1</v>
      </c>
      <c r="O1420" s="7">
        <f>AVERAGE(N1420,E1420)</f>
        <v>3.5</v>
      </c>
      <c r="P1420" t="b">
        <v>0</v>
      </c>
      <c r="R1420" s="56">
        <f>E1420/D1420</f>
        <v>2E-3</v>
      </c>
      <c r="S1420" t="s">
        <v>8279</v>
      </c>
      <c r="T1420" s="6" t="str">
        <f>LEFT(S:S,FIND("/",S:S)-1)</f>
        <v>music</v>
      </c>
      <c r="U1420" s="6" t="str">
        <f>RIGHT(S:S,FIND("/",S:S) - 2)</f>
        <v>rock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44">
        <v>6300</v>
      </c>
      <c r="E1421" s="4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42">
        <f>(((I1421/60)/60)/24)+DATE(1970,1,1)</f>
        <v>42652.456238425926</v>
      </c>
      <c r="K1421">
        <v>1473418619</v>
      </c>
      <c r="L1421" s="42">
        <f>(((K1421/60)/60)/24)+DATE(1970,1,1)</f>
        <v>42622.456238425926</v>
      </c>
      <c r="M1421" t="b">
        <v>0</v>
      </c>
      <c r="N1421">
        <v>10</v>
      </c>
      <c r="O1421" s="7">
        <f>AVERAGE(N1421,E1421)</f>
        <v>227.5</v>
      </c>
      <c r="P1421" t="b">
        <v>0</v>
      </c>
      <c r="R1421" s="56">
        <f>E1421/D1421</f>
        <v>7.0634920634920634E-2</v>
      </c>
      <c r="S1421" t="s">
        <v>8276</v>
      </c>
      <c r="T1421" s="6" t="str">
        <f>LEFT(S:S,FIND("/",S:S)-1)</f>
        <v>music</v>
      </c>
      <c r="U1421" s="6" t="str">
        <f>RIGHT(S:S,FIND("/",S:S) - 2)</f>
        <v>rock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44">
        <v>110</v>
      </c>
      <c r="E1422" s="44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42">
        <f>(((I1422/60)/60)/24)+DATE(1970,1,1)</f>
        <v>42549.667662037042</v>
      </c>
      <c r="K1422">
        <v>1464969686</v>
      </c>
      <c r="L1422" s="42">
        <f>(((K1422/60)/60)/24)+DATE(1970,1,1)</f>
        <v>42524.667662037042</v>
      </c>
      <c r="M1422" t="b">
        <v>0</v>
      </c>
      <c r="N1422">
        <v>3</v>
      </c>
      <c r="O1422" s="7">
        <f>AVERAGE(N1422,E1422)</f>
        <v>3</v>
      </c>
      <c r="P1422" t="b">
        <v>0</v>
      </c>
      <c r="R1422" s="56">
        <f>E1422/D1422</f>
        <v>2.7272727272727271E-2</v>
      </c>
      <c r="S1422" t="s">
        <v>8278</v>
      </c>
      <c r="T1422" s="6" t="str">
        <f>LEFT(S:S,FIND("/",S:S)-1)</f>
        <v>music</v>
      </c>
      <c r="U1422" s="6" t="str">
        <f>RIGHT(S:S,FIND("/",S:S) - 2)</f>
        <v>jazz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44">
        <v>200000</v>
      </c>
      <c r="E1423" s="4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42">
        <f>(((I1423/60)/60)/24)+DATE(1970,1,1)</f>
        <v>42043.915613425925</v>
      </c>
      <c r="K1423">
        <v>1420840709</v>
      </c>
      <c r="L1423" s="42">
        <f>(((K1423/60)/60)/24)+DATE(1970,1,1)</f>
        <v>42013.915613425925</v>
      </c>
      <c r="M1423" t="b">
        <v>0</v>
      </c>
      <c r="N1423">
        <v>2</v>
      </c>
      <c r="O1423" s="7">
        <f>AVERAGE(N1423,E1423)</f>
        <v>101</v>
      </c>
      <c r="P1423" t="b">
        <v>0</v>
      </c>
      <c r="R1423" s="56">
        <f>E1423/D1423</f>
        <v>1E-3</v>
      </c>
      <c r="S1423" t="s">
        <v>8273</v>
      </c>
      <c r="T1423" s="6" t="str">
        <f>LEFT(S:S,FIND("/",S:S)-1)</f>
        <v>technology</v>
      </c>
      <c r="U1423" s="6" t="str">
        <f>RIGHT(S:S,FIND("/",S:S) - 2)</f>
        <v>wearables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44">
        <v>25000</v>
      </c>
      <c r="E1424" s="4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42">
        <f>(((I1424/60)/60)/24)+DATE(1970,1,1)</f>
        <v>42634.239629629628</v>
      </c>
      <c r="K1424">
        <v>1471844704</v>
      </c>
      <c r="L1424" s="42">
        <f>(((K1424/60)/60)/24)+DATE(1970,1,1)</f>
        <v>42604.239629629628</v>
      </c>
      <c r="M1424" t="b">
        <v>0</v>
      </c>
      <c r="N1424">
        <v>2</v>
      </c>
      <c r="O1424" s="7">
        <f>AVERAGE(N1424,E1424)</f>
        <v>14</v>
      </c>
      <c r="P1424" t="b">
        <v>0</v>
      </c>
      <c r="R1424" s="56">
        <f>E1424/D1424</f>
        <v>1.0399999999999999E-3</v>
      </c>
      <c r="S1424" t="s">
        <v>8271</v>
      </c>
      <c r="T1424" s="6" t="str">
        <f>LEFT(S:S,FIND("/",S:S)-1)</f>
        <v>theater</v>
      </c>
      <c r="U1424" s="6" t="str">
        <f>RIGHT(S:S,FIND("/",S:S) - 2)</f>
        <v>/plays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44">
        <v>30000</v>
      </c>
      <c r="E1425" s="4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42">
        <f>(((I1425/60)/60)/24)+DATE(1970,1,1)</f>
        <v>42370.360312500001</v>
      </c>
      <c r="K1425">
        <v>1449045531</v>
      </c>
      <c r="L1425" s="42">
        <f>(((K1425/60)/60)/24)+DATE(1970,1,1)</f>
        <v>42340.360312500001</v>
      </c>
      <c r="M1425" t="b">
        <v>0</v>
      </c>
      <c r="N1425">
        <v>1</v>
      </c>
      <c r="O1425" s="7">
        <f>AVERAGE(N1425,E1425)</f>
        <v>50.5</v>
      </c>
      <c r="P1425" t="b">
        <v>0</v>
      </c>
      <c r="R1425" s="56">
        <f>E1425/D1425</f>
        <v>3.3333333333333335E-3</v>
      </c>
      <c r="S1425" t="s">
        <v>8301</v>
      </c>
      <c r="T1425" s="6" t="str">
        <f>LEFT(S:S,FIND("/",S:S)-1)</f>
        <v>technology</v>
      </c>
      <c r="U1425" s="6" t="str">
        <f>RIGHT(S:S,FIND("/",S:S) - 2)</f>
        <v>ploration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44">
        <v>7500</v>
      </c>
      <c r="E1426" s="4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42">
        <f>(((I1426/60)/60)/24)+DATE(1970,1,1)</f>
        <v>42689.759282407409</v>
      </c>
      <c r="K1426">
        <v>1478106802</v>
      </c>
      <c r="L1426" s="42">
        <f>(((K1426/60)/60)/24)+DATE(1970,1,1)</f>
        <v>42676.717615740738</v>
      </c>
      <c r="M1426" t="b">
        <v>0</v>
      </c>
      <c r="N1426">
        <v>14</v>
      </c>
      <c r="O1426" s="7">
        <f>AVERAGE(N1426,E1426)</f>
        <v>770.5</v>
      </c>
      <c r="P1426" t="b">
        <v>0</v>
      </c>
      <c r="R1426" s="56">
        <f>E1426/D1426</f>
        <v>0.2036</v>
      </c>
      <c r="S1426" t="s">
        <v>8273</v>
      </c>
      <c r="T1426" s="6" t="str">
        <f>LEFT(S:S,FIND("/",S:S)-1)</f>
        <v>technology</v>
      </c>
      <c r="U1426" s="6" t="str">
        <f>RIGHT(S:S,FIND("/",S:S) - 2)</f>
        <v>wearables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44">
        <v>13000</v>
      </c>
      <c r="E1427" s="44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42">
        <f>(((I1427/60)/60)/24)+DATE(1970,1,1)</f>
        <v>42123.131469907406</v>
      </c>
      <c r="K1427">
        <v>1427684959</v>
      </c>
      <c r="L1427" s="42">
        <f>(((K1427/60)/60)/24)+DATE(1970,1,1)</f>
        <v>42093.131469907406</v>
      </c>
      <c r="M1427" t="b">
        <v>0</v>
      </c>
      <c r="N1427">
        <v>0</v>
      </c>
      <c r="O1427" s="7">
        <f>AVERAGE(N1427,E1427)</f>
        <v>0</v>
      </c>
      <c r="P1427" t="b">
        <v>0</v>
      </c>
      <c r="R1427" s="56">
        <f>E1427/D1427</f>
        <v>0</v>
      </c>
      <c r="S1427" t="s">
        <v>8271</v>
      </c>
      <c r="T1427" s="6" t="str">
        <f>LEFT(S:S,FIND("/",S:S)-1)</f>
        <v>theater</v>
      </c>
      <c r="U1427" s="6" t="str">
        <f>RIGHT(S:S,FIND("/",S:S) - 2)</f>
        <v>/plays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44">
        <v>1000</v>
      </c>
      <c r="E1428" s="44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42">
        <f>(((I1428/60)/60)/24)+DATE(1970,1,1)</f>
        <v>42240.390277777777</v>
      </c>
      <c r="K1428">
        <v>1435224120</v>
      </c>
      <c r="L1428" s="42">
        <f>(((K1428/60)/60)/24)+DATE(1970,1,1)</f>
        <v>42180.390277777777</v>
      </c>
      <c r="M1428" t="b">
        <v>0</v>
      </c>
      <c r="N1428">
        <v>0</v>
      </c>
      <c r="O1428" s="7">
        <f>AVERAGE(N1428,E1428)</f>
        <v>0</v>
      </c>
      <c r="P1428" t="b">
        <v>0</v>
      </c>
      <c r="R1428" s="56">
        <f>E1428/D1428</f>
        <v>0</v>
      </c>
      <c r="S1428" t="s">
        <v>8271</v>
      </c>
      <c r="T1428" s="6" t="str">
        <f>LEFT(S:S,FIND("/",S:S)-1)</f>
        <v>theater</v>
      </c>
      <c r="U1428" s="6" t="str">
        <f>RIGHT(S:S,FIND("/",S:S) - 2)</f>
        <v>/plays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44">
        <v>5000</v>
      </c>
      <c r="E1429" s="4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42">
        <f>(((I1429/60)/60)/24)+DATE(1970,1,1)</f>
        <v>42631.851678240739</v>
      </c>
      <c r="K1429">
        <v>1471638385</v>
      </c>
      <c r="L1429" s="42">
        <f>(((K1429/60)/60)/24)+DATE(1970,1,1)</f>
        <v>42601.851678240739</v>
      </c>
      <c r="M1429" t="b">
        <v>0</v>
      </c>
      <c r="N1429">
        <v>4</v>
      </c>
      <c r="O1429" s="7">
        <f>AVERAGE(N1429,E1429)</f>
        <v>211.5</v>
      </c>
      <c r="P1429" t="b">
        <v>0</v>
      </c>
      <c r="R1429" s="56">
        <f>E1429/D1429</f>
        <v>8.3799999999999999E-2</v>
      </c>
      <c r="S1429" t="s">
        <v>8274</v>
      </c>
      <c r="T1429" s="6" t="str">
        <f>LEFT(S:S,FIND("/",S:S)-1)</f>
        <v>publishing</v>
      </c>
      <c r="U1429" s="6" t="str">
        <f>RIGHT(S:S,FIND("/",S:S) - 2)</f>
        <v>onfiction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44">
        <v>1000</v>
      </c>
      <c r="E1430" s="44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42">
        <f>(((I1430/60)/60)/24)+DATE(1970,1,1)</f>
        <v>42462.338159722218</v>
      </c>
      <c r="K1430">
        <v>1456996017</v>
      </c>
      <c r="L1430" s="42">
        <f>(((K1430/60)/60)/24)+DATE(1970,1,1)</f>
        <v>42432.379826388889</v>
      </c>
      <c r="M1430" t="b">
        <v>0</v>
      </c>
      <c r="N1430">
        <v>3</v>
      </c>
      <c r="O1430" s="7">
        <f>AVERAGE(N1430,E1430)</f>
        <v>24</v>
      </c>
      <c r="P1430" t="b">
        <v>0</v>
      </c>
      <c r="R1430" s="56">
        <f>E1430/D1430</f>
        <v>4.4999999999999998E-2</v>
      </c>
      <c r="S1430" t="s">
        <v>8279</v>
      </c>
      <c r="T1430" s="6" t="str">
        <f>LEFT(S:S,FIND("/",S:S)-1)</f>
        <v>music</v>
      </c>
      <c r="U1430" s="6" t="str">
        <f>RIGHT(S:S,FIND("/",S:S) - 2)</f>
        <v>rock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44">
        <v>10000</v>
      </c>
      <c r="E1431" s="44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42">
        <f>(((I1431/60)/60)/24)+DATE(1970,1,1)</f>
        <v>42104.060671296291</v>
      </c>
      <c r="K1431">
        <v>1426037242</v>
      </c>
      <c r="L1431" s="42">
        <f>(((K1431/60)/60)/24)+DATE(1970,1,1)</f>
        <v>42074.060671296291</v>
      </c>
      <c r="M1431" t="b">
        <v>0</v>
      </c>
      <c r="N1431">
        <v>0</v>
      </c>
      <c r="O1431" s="7">
        <f>AVERAGE(N1431,E1431)</f>
        <v>0</v>
      </c>
      <c r="P1431" t="b">
        <v>0</v>
      </c>
      <c r="R1431" s="56">
        <f>E1431/D1431</f>
        <v>0</v>
      </c>
      <c r="S1431" t="s">
        <v>8301</v>
      </c>
      <c r="T1431" s="6" t="str">
        <f>LEFT(S:S,FIND("/",S:S)-1)</f>
        <v>technology</v>
      </c>
      <c r="U1431" s="6" t="str">
        <f>RIGHT(S:S,FIND("/",S:S) - 2)</f>
        <v>ploration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44">
        <v>5000</v>
      </c>
      <c r="E1432" s="4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42">
        <f>(((I1432/60)/60)/24)+DATE(1970,1,1)</f>
        <v>41992.813518518517</v>
      </c>
      <c r="K1432">
        <v>1416339088</v>
      </c>
      <c r="L1432" s="42">
        <f>(((K1432/60)/60)/24)+DATE(1970,1,1)</f>
        <v>41961.813518518517</v>
      </c>
      <c r="M1432" t="b">
        <v>0</v>
      </c>
      <c r="N1432">
        <v>5</v>
      </c>
      <c r="O1432" s="7">
        <f>AVERAGE(N1432,E1432)</f>
        <v>204</v>
      </c>
      <c r="P1432" t="b">
        <v>0</v>
      </c>
      <c r="R1432" s="56">
        <f>E1432/D1432</f>
        <v>8.0600000000000005E-2</v>
      </c>
      <c r="S1432" t="s">
        <v>8271</v>
      </c>
      <c r="T1432" s="6" t="str">
        <f>LEFT(S:S,FIND("/",S:S)-1)</f>
        <v>theater</v>
      </c>
      <c r="U1432" s="6" t="str">
        <f>RIGHT(S:S,FIND("/",S:S) - 2)</f>
        <v>/plays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44">
        <v>17000</v>
      </c>
      <c r="E1433" s="4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42">
        <f>(((I1433/60)/60)/24)+DATE(1970,1,1)</f>
        <v>42334.252500000002</v>
      </c>
      <c r="K1433">
        <v>1445922216</v>
      </c>
      <c r="L1433" s="42">
        <f>(((K1433/60)/60)/24)+DATE(1970,1,1)</f>
        <v>42304.210833333331</v>
      </c>
      <c r="M1433" t="b">
        <v>0</v>
      </c>
      <c r="N1433">
        <v>47</v>
      </c>
      <c r="O1433" s="7">
        <f>AVERAGE(N1433,E1433)</f>
        <v>2739</v>
      </c>
      <c r="P1433" t="b">
        <v>0</v>
      </c>
      <c r="R1433" s="56">
        <f>E1433/D1433</f>
        <v>0.31947058823529412</v>
      </c>
      <c r="S1433" t="s">
        <v>8266</v>
      </c>
      <c r="T1433" s="6" t="str">
        <f>LEFT(S:S,FIND("/",S:S)-1)</f>
        <v>film &amp; video</v>
      </c>
      <c r="U1433" s="6" t="str">
        <f>RIGHT(S:S,FIND("/",S:S) - 2)</f>
        <v>ideo/shorts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44">
        <v>40000</v>
      </c>
      <c r="E1434" s="4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42">
        <f>(((I1434/60)/60)/24)+DATE(1970,1,1)</f>
        <v>42205.780416666668</v>
      </c>
      <c r="K1434">
        <v>1434825828</v>
      </c>
      <c r="L1434" s="42">
        <f>(((K1434/60)/60)/24)+DATE(1970,1,1)</f>
        <v>42175.780416666668</v>
      </c>
      <c r="M1434" t="b">
        <v>0</v>
      </c>
      <c r="N1434">
        <v>0</v>
      </c>
      <c r="O1434" s="7">
        <f>AVERAGE(N1434,E1434)</f>
        <v>0</v>
      </c>
      <c r="P1434" t="b">
        <v>0</v>
      </c>
      <c r="R1434" s="56">
        <f>E1434/D1434</f>
        <v>0</v>
      </c>
      <c r="S1434" t="s">
        <v>8279</v>
      </c>
      <c r="T1434" s="6" t="str">
        <f>LEFT(S:S,FIND("/",S:S)-1)</f>
        <v>music</v>
      </c>
      <c r="U1434" s="6" t="str">
        <f>RIGHT(S:S,FIND("/",S:S) - 2)</f>
        <v>rock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44">
        <v>12000</v>
      </c>
      <c r="E1435" s="4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42">
        <f>(((I1435/60)/60)/24)+DATE(1970,1,1)</f>
        <v>42714.458333333328</v>
      </c>
      <c r="K1435">
        <v>1477839675</v>
      </c>
      <c r="L1435" s="42">
        <f>(((K1435/60)/60)/24)+DATE(1970,1,1)</f>
        <v>42673.625868055555</v>
      </c>
      <c r="M1435" t="b">
        <v>0</v>
      </c>
      <c r="N1435">
        <v>10</v>
      </c>
      <c r="O1435" s="7">
        <f>AVERAGE(N1435,E1435)</f>
        <v>407.5</v>
      </c>
      <c r="P1435" t="b">
        <v>0</v>
      </c>
      <c r="R1435" s="56">
        <f>E1435/D1435</f>
        <v>6.7083333333333328E-2</v>
      </c>
      <c r="S1435" t="s">
        <v>8276</v>
      </c>
      <c r="T1435" s="6" t="str">
        <f>LEFT(S:S,FIND("/",S:S)-1)</f>
        <v>music</v>
      </c>
      <c r="U1435" s="6" t="str">
        <f>RIGHT(S:S,FIND("/",S:S) - 2)</f>
        <v>rock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44">
        <v>82000</v>
      </c>
      <c r="E1436" s="4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42">
        <f>(((I1436/60)/60)/24)+DATE(1970,1,1)</f>
        <v>42163.625</v>
      </c>
      <c r="K1436">
        <v>1431973478</v>
      </c>
      <c r="L1436" s="42">
        <f>(((K1436/60)/60)/24)+DATE(1970,1,1)</f>
        <v>42142.767106481479</v>
      </c>
      <c r="M1436" t="b">
        <v>0</v>
      </c>
      <c r="N1436">
        <v>11</v>
      </c>
      <c r="O1436" s="7">
        <f>AVERAGE(N1436,E1436)</f>
        <v>4100.5</v>
      </c>
      <c r="P1436" t="b">
        <v>0</v>
      </c>
      <c r="R1436" s="56">
        <f>E1436/D1436</f>
        <v>9.987804878048781E-2</v>
      </c>
      <c r="S1436" t="s">
        <v>8276</v>
      </c>
      <c r="T1436" s="6" t="str">
        <f>LEFT(S:S,FIND("/",S:S)-1)</f>
        <v>music</v>
      </c>
      <c r="U1436" s="6" t="str">
        <f>RIGHT(S:S,FIND("/",S:S) - 2)</f>
        <v>rock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44">
        <v>15000</v>
      </c>
      <c r="E1437" s="44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42">
        <f>(((I1437/60)/60)/24)+DATE(1970,1,1)</f>
        <v>42288.780324074076</v>
      </c>
      <c r="K1437">
        <v>1441997020</v>
      </c>
      <c r="L1437" s="42">
        <f>(((K1437/60)/60)/24)+DATE(1970,1,1)</f>
        <v>42258.780324074076</v>
      </c>
      <c r="M1437" t="b">
        <v>0</v>
      </c>
      <c r="N1437">
        <v>2</v>
      </c>
      <c r="O1437" s="7">
        <f>AVERAGE(N1437,E1437)</f>
        <v>8.5</v>
      </c>
      <c r="P1437" t="b">
        <v>0</v>
      </c>
      <c r="R1437" s="56">
        <f>E1437/D1437</f>
        <v>1E-3</v>
      </c>
      <c r="S1437" t="s">
        <v>8276</v>
      </c>
      <c r="T1437" s="6" t="str">
        <f>LEFT(S:S,FIND("/",S:S)-1)</f>
        <v>music</v>
      </c>
      <c r="U1437" s="6" t="str">
        <f>RIGHT(S:S,FIND("/",S:S) - 2)</f>
        <v>rock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44">
        <v>10000</v>
      </c>
      <c r="E1438" s="44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42">
        <f>(((I1438/60)/60)/24)+DATE(1970,1,1)</f>
        <v>42421.35019675926</v>
      </c>
      <c r="K1438">
        <v>1453451057</v>
      </c>
      <c r="L1438" s="42">
        <f>(((K1438/60)/60)/24)+DATE(1970,1,1)</f>
        <v>42391.35019675926</v>
      </c>
      <c r="M1438" t="b">
        <v>0</v>
      </c>
      <c r="N1438">
        <v>2</v>
      </c>
      <c r="O1438" s="7">
        <f>AVERAGE(N1438,E1438)</f>
        <v>39.5</v>
      </c>
      <c r="P1438" t="b">
        <v>0</v>
      </c>
      <c r="R1438" s="56">
        <f>E1438/D1438</f>
        <v>7.7000000000000002E-3</v>
      </c>
      <c r="S1438" t="s">
        <v>8285</v>
      </c>
      <c r="T1438" s="6" t="str">
        <f>LEFT(S:S,FIND("/",S:S)-1)</f>
        <v>photography</v>
      </c>
      <c r="U1438" s="6" t="str">
        <f>RIGHT(S:S,FIND("/",S:S) - 2)</f>
        <v>photobooks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44">
        <v>3000</v>
      </c>
      <c r="E1439" s="4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42">
        <f>(((I1439/60)/60)/24)+DATE(1970,1,1)</f>
        <v>41833.207638888889</v>
      </c>
      <c r="K1439">
        <v>1402058739</v>
      </c>
      <c r="L1439" s="42">
        <f>(((K1439/60)/60)/24)+DATE(1970,1,1)</f>
        <v>41796.531701388885</v>
      </c>
      <c r="M1439" t="b">
        <v>0</v>
      </c>
      <c r="N1439">
        <v>22</v>
      </c>
      <c r="O1439" s="7">
        <f>AVERAGE(N1439,E1439)</f>
        <v>414.5</v>
      </c>
      <c r="P1439" t="b">
        <v>0</v>
      </c>
      <c r="R1439" s="56">
        <f>E1439/D1439</f>
        <v>0.26900000000000002</v>
      </c>
      <c r="S1439" t="s">
        <v>8269</v>
      </c>
      <c r="T1439" s="6" t="str">
        <f>LEFT(S:S,FIND("/",S:S)-1)</f>
        <v>film &amp; video</v>
      </c>
      <c r="U1439" s="6" t="str">
        <f>RIGHT(S:S,FIND("/",S:S) - 2)</f>
        <v>documentary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44">
        <v>20000</v>
      </c>
      <c r="E1440" s="4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42">
        <f>(((I1440/60)/60)/24)+DATE(1970,1,1)</f>
        <v>42487.579861111109</v>
      </c>
      <c r="K1440">
        <v>1459198499</v>
      </c>
      <c r="L1440" s="42">
        <f>(((K1440/60)/60)/24)+DATE(1970,1,1)</f>
        <v>42457.871516203704</v>
      </c>
      <c r="M1440" t="b">
        <v>0</v>
      </c>
      <c r="N1440">
        <v>8</v>
      </c>
      <c r="O1440" s="7">
        <f>AVERAGE(N1440,E1440)</f>
        <v>304</v>
      </c>
      <c r="P1440" t="b">
        <v>0</v>
      </c>
      <c r="R1440" s="56">
        <f>E1440/D1440</f>
        <v>0.03</v>
      </c>
      <c r="S1440" t="s">
        <v>8272</v>
      </c>
      <c r="T1440" s="6" t="str">
        <f>LEFT(S:S,FIND("/",S:S)-1)</f>
        <v>technology</v>
      </c>
      <c r="U1440" s="6" t="str">
        <f>RIGHT(S:S,FIND("/",S:S) - 2)</f>
        <v>ology/web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44">
        <v>2725</v>
      </c>
      <c r="E1441" s="4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42">
        <f>(((I1441/60)/60)/24)+DATE(1970,1,1)</f>
        <v>42070.829872685179</v>
      </c>
      <c r="K1441">
        <v>1423166101</v>
      </c>
      <c r="L1441" s="42">
        <f>(((K1441/60)/60)/24)+DATE(1970,1,1)</f>
        <v>42040.829872685179</v>
      </c>
      <c r="M1441" t="b">
        <v>0</v>
      </c>
      <c r="N1441">
        <v>6</v>
      </c>
      <c r="O1441" s="7">
        <f>AVERAGE(N1441,E1441)</f>
        <v>93</v>
      </c>
      <c r="P1441" t="b">
        <v>0</v>
      </c>
      <c r="R1441" s="56">
        <f>E1441/D1441</f>
        <v>6.6055045871559637E-2</v>
      </c>
      <c r="S1441" t="s">
        <v>8271</v>
      </c>
      <c r="T1441" s="6" t="str">
        <f>LEFT(S:S,FIND("/",S:S)-1)</f>
        <v>theater</v>
      </c>
      <c r="U1441" s="6" t="str">
        <f>RIGHT(S:S,FIND("/",S:S) - 2)</f>
        <v>/plays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44">
        <v>13000</v>
      </c>
      <c r="E1442" s="44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42">
        <f>(((I1442/60)/60)/24)+DATE(1970,1,1)</f>
        <v>42516.748414351852</v>
      </c>
      <c r="K1442">
        <v>1461693463</v>
      </c>
      <c r="L1442" s="42">
        <f>(((K1442/60)/60)/24)+DATE(1970,1,1)</f>
        <v>42486.748414351852</v>
      </c>
      <c r="M1442" t="b">
        <v>0</v>
      </c>
      <c r="N1442">
        <v>1</v>
      </c>
      <c r="O1442" s="7">
        <f>AVERAGE(N1442,E1442)</f>
        <v>1</v>
      </c>
      <c r="P1442" t="b">
        <v>0</v>
      </c>
      <c r="R1442" s="56">
        <f>E1442/D1442</f>
        <v>7.6923076923076926E-5</v>
      </c>
      <c r="S1442" t="s">
        <v>8276</v>
      </c>
      <c r="T1442" s="6" t="str">
        <f>LEFT(S:S,FIND("/",S:S)-1)</f>
        <v>music</v>
      </c>
      <c r="U1442" s="6" t="str">
        <f>RIGHT(S:S,FIND("/",S:S) - 2)</f>
        <v>rock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44">
        <v>180000</v>
      </c>
      <c r="E1443" s="4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42">
        <f>(((I1443/60)/60)/24)+DATE(1970,1,1)</f>
        <v>42258.765844907408</v>
      </c>
      <c r="K1443">
        <v>1436811769</v>
      </c>
      <c r="L1443" s="42">
        <f>(((K1443/60)/60)/24)+DATE(1970,1,1)</f>
        <v>42198.765844907408</v>
      </c>
      <c r="M1443" t="b">
        <v>0</v>
      </c>
      <c r="N1443">
        <v>3</v>
      </c>
      <c r="O1443" s="7">
        <f>AVERAGE(N1443,E1443)</f>
        <v>1011.5</v>
      </c>
      <c r="P1443" t="b">
        <v>0</v>
      </c>
      <c r="R1443" s="56">
        <f>E1443/D1443</f>
        <v>1.1222222222222222E-2</v>
      </c>
      <c r="S1443" t="s">
        <v>8272</v>
      </c>
      <c r="T1443" s="6" t="str">
        <f>LEFT(S:S,FIND("/",S:S)-1)</f>
        <v>technology</v>
      </c>
      <c r="U1443" s="6" t="str">
        <f>RIGHT(S:S,FIND("/",S:S) - 2)</f>
        <v>ology/web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44">
        <v>1500</v>
      </c>
      <c r="E1444" s="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42">
        <f>(((I1444/60)/60)/24)+DATE(1970,1,1)</f>
        <v>42515.64534722222</v>
      </c>
      <c r="K1444">
        <v>1461598158</v>
      </c>
      <c r="L1444" s="42">
        <f>(((K1444/60)/60)/24)+DATE(1970,1,1)</f>
        <v>42485.64534722222</v>
      </c>
      <c r="M1444" t="b">
        <v>0</v>
      </c>
      <c r="N1444">
        <v>0</v>
      </c>
      <c r="O1444" s="7">
        <f>AVERAGE(N1444,E1444)</f>
        <v>0</v>
      </c>
      <c r="P1444" t="b">
        <v>0</v>
      </c>
      <c r="R1444" s="56">
        <f>E1444/D1444</f>
        <v>0</v>
      </c>
      <c r="S1444" t="s">
        <v>8278</v>
      </c>
      <c r="T1444" s="6" t="str">
        <f>LEFT(S:S,FIND("/",S:S)-1)</f>
        <v>music</v>
      </c>
      <c r="U1444" s="6" t="str">
        <f>RIGHT(S:S,FIND("/",S:S) - 2)</f>
        <v>jazz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44">
        <v>13000</v>
      </c>
      <c r="E1445" s="44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42">
        <f>(((I1445/60)/60)/24)+DATE(1970,1,1)</f>
        <v>42737.926030092596</v>
      </c>
      <c r="K1445">
        <v>1480803209</v>
      </c>
      <c r="L1445" s="42">
        <f>(((K1445/60)/60)/24)+DATE(1970,1,1)</f>
        <v>42707.926030092596</v>
      </c>
      <c r="M1445" t="b">
        <v>0</v>
      </c>
      <c r="N1445">
        <v>0</v>
      </c>
      <c r="O1445" s="7">
        <f>AVERAGE(N1445,E1445)</f>
        <v>0</v>
      </c>
      <c r="P1445" t="b">
        <v>0</v>
      </c>
      <c r="R1445" s="56">
        <f>E1445/D1445</f>
        <v>0</v>
      </c>
      <c r="S1445" t="s">
        <v>8285</v>
      </c>
      <c r="T1445" s="6" t="str">
        <f>LEFT(S:S,FIND("/",S:S)-1)</f>
        <v>photography</v>
      </c>
      <c r="U1445" s="6" t="str">
        <f>RIGHT(S:S,FIND("/",S:S) - 2)</f>
        <v>photobooks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44">
        <v>4950</v>
      </c>
      <c r="E1446" s="44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42">
        <f>(((I1446/60)/60)/24)+DATE(1970,1,1)</f>
        <v>42259.873402777783</v>
      </c>
      <c r="K1446">
        <v>1436907462</v>
      </c>
      <c r="L1446" s="42">
        <f>(((K1446/60)/60)/24)+DATE(1970,1,1)</f>
        <v>42199.873402777783</v>
      </c>
      <c r="M1446" t="b">
        <v>0</v>
      </c>
      <c r="N1446">
        <v>0</v>
      </c>
      <c r="O1446" s="7">
        <f>AVERAGE(N1446,E1446)</f>
        <v>0</v>
      </c>
      <c r="P1446" t="b">
        <v>0</v>
      </c>
      <c r="R1446" s="56">
        <f>E1446/D1446</f>
        <v>0</v>
      </c>
      <c r="S1446" t="s">
        <v>8271</v>
      </c>
      <c r="T1446" s="6" t="str">
        <f>LEFT(S:S,FIND("/",S:S)-1)</f>
        <v>theater</v>
      </c>
      <c r="U1446" s="6" t="str">
        <f>RIGHT(S:S,FIND("/",S:S) - 2)</f>
        <v>/plays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44">
        <v>130000</v>
      </c>
      <c r="E1447" s="44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42">
        <f>(((I1447/60)/60)/24)+DATE(1970,1,1)</f>
        <v>42169.542303240742</v>
      </c>
      <c r="K1447">
        <v>1431694855</v>
      </c>
      <c r="L1447" s="42">
        <f>(((K1447/60)/60)/24)+DATE(1970,1,1)</f>
        <v>42139.542303240742</v>
      </c>
      <c r="M1447" t="b">
        <v>0</v>
      </c>
      <c r="N1447">
        <v>0</v>
      </c>
      <c r="O1447" s="7">
        <f>AVERAGE(N1447,E1447)</f>
        <v>0</v>
      </c>
      <c r="P1447" t="b">
        <v>0</v>
      </c>
      <c r="R1447" s="56">
        <f>E1447/D1447</f>
        <v>0</v>
      </c>
      <c r="S1447" t="s">
        <v>8283</v>
      </c>
      <c r="T1447" s="6" t="str">
        <f>LEFT(S:S,FIND("/",S:S)-1)</f>
        <v>games</v>
      </c>
      <c r="U1447" s="6" t="str">
        <f>RIGHT(S:S,FIND("/",S:S) - 2)</f>
        <v>ames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44">
        <v>900</v>
      </c>
      <c r="E1448" s="44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42">
        <f>(((I1448/60)/60)/24)+DATE(1970,1,1)</f>
        <v>42481.447662037041</v>
      </c>
      <c r="K1448">
        <v>1459507478</v>
      </c>
      <c r="L1448" s="42">
        <f>(((K1448/60)/60)/24)+DATE(1970,1,1)</f>
        <v>42461.447662037041</v>
      </c>
      <c r="M1448" t="b">
        <v>0</v>
      </c>
      <c r="N1448">
        <v>0</v>
      </c>
      <c r="O1448" s="7">
        <f>AVERAGE(N1448,E1448)</f>
        <v>0</v>
      </c>
      <c r="P1448" t="b">
        <v>0</v>
      </c>
      <c r="R1448" s="56">
        <f>E1448/D1448</f>
        <v>0</v>
      </c>
      <c r="S1448" t="s">
        <v>8277</v>
      </c>
      <c r="T1448" s="6" t="str">
        <f>LEFT(S:S,FIND("/",S:S)-1)</f>
        <v>music</v>
      </c>
      <c r="U1448" s="6" t="str">
        <f>RIGHT(S:S,FIND("/",S:S) - 2)</f>
        <v>etal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44">
        <v>500000</v>
      </c>
      <c r="E1449" s="44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42">
        <f>(((I1449/60)/60)/24)+DATE(1970,1,1)</f>
        <v>42559.730717592596</v>
      </c>
      <c r="K1449">
        <v>1465407134</v>
      </c>
      <c r="L1449" s="42">
        <f>(((K1449/60)/60)/24)+DATE(1970,1,1)</f>
        <v>42529.730717592596</v>
      </c>
      <c r="M1449" t="b">
        <v>0</v>
      </c>
      <c r="N1449">
        <v>3</v>
      </c>
      <c r="O1449" s="7">
        <f>AVERAGE(N1449,E1449)</f>
        <v>39</v>
      </c>
      <c r="P1449" t="b">
        <v>0</v>
      </c>
      <c r="R1449" s="56">
        <f>E1449/D1449</f>
        <v>1.4999999999999999E-4</v>
      </c>
      <c r="S1449" t="s">
        <v>8271</v>
      </c>
      <c r="T1449" s="6" t="str">
        <f>LEFT(S:S,FIND("/",S:S)-1)</f>
        <v>theater</v>
      </c>
      <c r="U1449" s="6" t="str">
        <f>RIGHT(S:S,FIND("/",S:S) - 2)</f>
        <v>/plays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44">
        <v>200000</v>
      </c>
      <c r="E1450" s="44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42">
        <f>(((I1450/60)/60)/24)+DATE(1970,1,1)</f>
        <v>42146.225694444445</v>
      </c>
      <c r="K1450">
        <v>1429655318</v>
      </c>
      <c r="L1450" s="42">
        <f>(((K1450/60)/60)/24)+DATE(1970,1,1)</f>
        <v>42115.936550925922</v>
      </c>
      <c r="M1450" t="b">
        <v>0</v>
      </c>
      <c r="N1450">
        <v>0</v>
      </c>
      <c r="O1450" s="7">
        <f>AVERAGE(N1450,E1450)</f>
        <v>0</v>
      </c>
      <c r="P1450" t="b">
        <v>0</v>
      </c>
      <c r="R1450" s="56">
        <f>E1450/D1450</f>
        <v>0</v>
      </c>
      <c r="S1450" t="s">
        <v>8279</v>
      </c>
      <c r="T1450" s="6" t="str">
        <f>LEFT(S:S,FIND("/",S:S)-1)</f>
        <v>music</v>
      </c>
      <c r="U1450" s="6" t="str">
        <f>RIGHT(S:S,FIND("/",S:S) - 2)</f>
        <v>rock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44">
        <v>8888</v>
      </c>
      <c r="E1451" s="44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42">
        <f>(((I1451/60)/60)/24)+DATE(1970,1,1)</f>
        <v>42134.811400462961</v>
      </c>
      <c r="K1451">
        <v>1427138905</v>
      </c>
      <c r="L1451" s="42">
        <f>(((K1451/60)/60)/24)+DATE(1970,1,1)</f>
        <v>42086.811400462961</v>
      </c>
      <c r="M1451" t="b">
        <v>0</v>
      </c>
      <c r="N1451">
        <v>0</v>
      </c>
      <c r="O1451" s="7">
        <f>AVERAGE(N1451,E1451)</f>
        <v>0</v>
      </c>
      <c r="P1451" t="b">
        <v>0</v>
      </c>
      <c r="R1451" s="56">
        <f>E1451/D1451</f>
        <v>0</v>
      </c>
      <c r="S1451" t="s">
        <v>8279</v>
      </c>
      <c r="T1451" s="6" t="str">
        <f>LEFT(S:S,FIND("/",S:S)-1)</f>
        <v>music</v>
      </c>
      <c r="U1451" s="6" t="str">
        <f>RIGHT(S:S,FIND("/",S:S) - 2)</f>
        <v>rock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44">
        <v>100000</v>
      </c>
      <c r="E1452" s="44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42">
        <f>(((I1452/60)/60)/24)+DATE(1970,1,1)</f>
        <v>42420.171261574069</v>
      </c>
      <c r="K1452">
        <v>1453349197</v>
      </c>
      <c r="L1452" s="42">
        <f>(((K1452/60)/60)/24)+DATE(1970,1,1)</f>
        <v>42390.171261574069</v>
      </c>
      <c r="M1452" t="b">
        <v>0</v>
      </c>
      <c r="N1452">
        <v>1</v>
      </c>
      <c r="O1452" s="7">
        <f>AVERAGE(N1452,E1452)</f>
        <v>1</v>
      </c>
      <c r="P1452" t="b">
        <v>0</v>
      </c>
      <c r="R1452" s="56">
        <f>E1452/D1452</f>
        <v>1.0000000000000001E-5</v>
      </c>
      <c r="S1452" t="s">
        <v>8295</v>
      </c>
      <c r="T1452" s="6" t="str">
        <f>LEFT(S:S,FIND("/",S:S)-1)</f>
        <v>technology</v>
      </c>
      <c r="U1452" s="6" t="str">
        <f>RIGHT(S:S,FIND("/",S:S) - 2)</f>
        <v>/hardware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44">
        <v>18950</v>
      </c>
      <c r="E1453" s="44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42">
        <f>(((I1453/60)/60)/24)+DATE(1970,1,1)</f>
        <v>41962.00068287037</v>
      </c>
      <c r="K1453">
        <v>1413759659</v>
      </c>
      <c r="L1453" s="42">
        <f>(((K1453/60)/60)/24)+DATE(1970,1,1)</f>
        <v>41931.959016203706</v>
      </c>
      <c r="M1453" t="b">
        <v>0</v>
      </c>
      <c r="N1453">
        <v>2</v>
      </c>
      <c r="O1453" s="7">
        <f>AVERAGE(N1453,E1453)</f>
        <v>2</v>
      </c>
      <c r="P1453" t="b">
        <v>0</v>
      </c>
      <c r="R1453" s="56">
        <f>E1453/D1453</f>
        <v>1.0554089709762533E-4</v>
      </c>
      <c r="S1453" t="s">
        <v>8304</v>
      </c>
      <c r="T1453" s="6" t="str">
        <f>LEFT(S:S,FIND("/",S:S)-1)</f>
        <v>publishing</v>
      </c>
      <c r="U1453" s="6" t="str">
        <f>RIGHT(S:S,FIND("/",S:S) - 2)</f>
        <v>n's books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44">
        <v>14000</v>
      </c>
      <c r="E1454" s="4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42">
        <f>(((I1454/60)/60)/24)+DATE(1970,1,1)</f>
        <v>41848.703275462962</v>
      </c>
      <c r="K1454">
        <v>1403974363</v>
      </c>
      <c r="L1454" s="42">
        <f>(((K1454/60)/60)/24)+DATE(1970,1,1)</f>
        <v>41818.703275462962</v>
      </c>
      <c r="M1454" t="b">
        <v>0</v>
      </c>
      <c r="N1454">
        <v>0</v>
      </c>
      <c r="O1454" s="7">
        <f>AVERAGE(N1454,E1454)</f>
        <v>0</v>
      </c>
      <c r="P1454" t="b">
        <v>0</v>
      </c>
      <c r="R1454" s="56">
        <f>E1454/D1454</f>
        <v>0</v>
      </c>
      <c r="S1454" t="s">
        <v>8276</v>
      </c>
      <c r="T1454" s="6" t="str">
        <f>LEFT(S:S,FIND("/",S:S)-1)</f>
        <v>music</v>
      </c>
      <c r="U1454" s="6" t="str">
        <f>RIGHT(S:S,FIND("/",S:S) - 2)</f>
        <v>rock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44">
        <v>25000</v>
      </c>
      <c r="E1455" s="44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42">
        <f>(((I1455/60)/60)/24)+DATE(1970,1,1)</f>
        <v>42840.654479166667</v>
      </c>
      <c r="K1455">
        <v>1488386547</v>
      </c>
      <c r="L1455" s="42">
        <f>(((K1455/60)/60)/24)+DATE(1970,1,1)</f>
        <v>42795.696145833332</v>
      </c>
      <c r="M1455" t="b">
        <v>0</v>
      </c>
      <c r="N1455">
        <v>0</v>
      </c>
      <c r="O1455" s="7">
        <f>AVERAGE(N1455,E1455)</f>
        <v>0</v>
      </c>
      <c r="P1455" t="b">
        <v>0</v>
      </c>
      <c r="R1455" s="56">
        <f>E1455/D1455</f>
        <v>0</v>
      </c>
      <c r="S1455" t="s">
        <v>8283</v>
      </c>
      <c r="T1455" s="6" t="str">
        <f>LEFT(S:S,FIND("/",S:S)-1)</f>
        <v>games</v>
      </c>
      <c r="U1455" s="6" t="str">
        <f>RIGHT(S:S,FIND("/",S:S) - 2)</f>
        <v>ames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44">
        <v>1750</v>
      </c>
      <c r="E1456" s="44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42">
        <f>(((I1456/60)/60)/24)+DATE(1970,1,1)</f>
        <v>42484.915972222225</v>
      </c>
      <c r="K1456">
        <v>1459716480</v>
      </c>
      <c r="L1456" s="42">
        <f>(((K1456/60)/60)/24)+DATE(1970,1,1)</f>
        <v>42463.866666666669</v>
      </c>
      <c r="M1456" t="b">
        <v>0</v>
      </c>
      <c r="N1456">
        <v>1</v>
      </c>
      <c r="O1456" s="7">
        <f>AVERAGE(N1456,E1456)</f>
        <v>8</v>
      </c>
      <c r="P1456" t="b">
        <v>0</v>
      </c>
      <c r="R1456" s="56">
        <f>E1456/D1456</f>
        <v>8.5714285714285719E-3</v>
      </c>
      <c r="S1456" t="s">
        <v>8275</v>
      </c>
      <c r="T1456" s="6" t="str">
        <f>LEFT(S:S,FIND("/",S:S)-1)</f>
        <v>publishing</v>
      </c>
      <c r="U1456" s="6" t="str">
        <f>RIGHT(S:S,FIND("/",S:S) - 2)</f>
        <v>g/fiction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44">
        <v>15000</v>
      </c>
      <c r="E1457" s="4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42">
        <f>(((I1457/60)/60)/24)+DATE(1970,1,1)</f>
        <v>41887.568749999999</v>
      </c>
      <c r="K1457">
        <v>1405181320</v>
      </c>
      <c r="L1457" s="42">
        <f>(((K1457/60)/60)/24)+DATE(1970,1,1)</f>
        <v>41832.672685185185</v>
      </c>
      <c r="M1457" t="b">
        <v>0</v>
      </c>
      <c r="N1457">
        <v>7</v>
      </c>
      <c r="O1457" s="7">
        <f>AVERAGE(N1457,E1457)</f>
        <v>791</v>
      </c>
      <c r="P1457" t="b">
        <v>0</v>
      </c>
      <c r="R1457" s="56">
        <f>E1457/D1457</f>
        <v>0.105</v>
      </c>
      <c r="S1457" t="s">
        <v>8271</v>
      </c>
      <c r="T1457" s="6" t="str">
        <f>LEFT(S:S,FIND("/",S:S)-1)</f>
        <v>theater</v>
      </c>
      <c r="U1457" s="6" t="str">
        <f>RIGHT(S:S,FIND("/",S:S) - 2)</f>
        <v>/plays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44">
        <v>5000</v>
      </c>
      <c r="E1458" s="4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42">
        <f>(((I1458/60)/60)/24)+DATE(1970,1,1)</f>
        <v>42738.668576388889</v>
      </c>
      <c r="K1458">
        <v>1480867365</v>
      </c>
      <c r="L1458" s="42">
        <f>(((K1458/60)/60)/24)+DATE(1970,1,1)</f>
        <v>42708.668576388889</v>
      </c>
      <c r="M1458" t="b">
        <v>0</v>
      </c>
      <c r="N1458">
        <v>3</v>
      </c>
      <c r="O1458" s="7">
        <f>AVERAGE(N1458,E1458)</f>
        <v>74</v>
      </c>
      <c r="P1458" t="b">
        <v>0</v>
      </c>
      <c r="R1458" s="56">
        <f>E1458/D1458</f>
        <v>2.9000000000000001E-2</v>
      </c>
      <c r="S1458" t="s">
        <v>8303</v>
      </c>
      <c r="T1458" s="6" t="str">
        <f>LEFT(S:S,FIND("/",S:S)-1)</f>
        <v>theater</v>
      </c>
      <c r="U1458" s="6" t="str">
        <f>RIGHT(S:S,FIND("/",S:S) - 2)</f>
        <v>spaces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44">
        <v>6000</v>
      </c>
      <c r="E1459" s="44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42">
        <f>(((I1459/60)/60)/24)+DATE(1970,1,1)</f>
        <v>42319.938009259262</v>
      </c>
      <c r="K1459">
        <v>1444685444</v>
      </c>
      <c r="L1459" s="42">
        <f>(((K1459/60)/60)/24)+DATE(1970,1,1)</f>
        <v>42289.89634259259</v>
      </c>
      <c r="M1459" t="b">
        <v>0</v>
      </c>
      <c r="N1459">
        <v>0</v>
      </c>
      <c r="O1459" s="7">
        <f>AVERAGE(N1459,E1459)</f>
        <v>0</v>
      </c>
      <c r="P1459" t="b">
        <v>0</v>
      </c>
      <c r="R1459" s="56">
        <f>E1459/D1459</f>
        <v>0</v>
      </c>
      <c r="S1459" t="s">
        <v>8274</v>
      </c>
      <c r="T1459" s="6" t="str">
        <f>LEFT(S:S,FIND("/",S:S)-1)</f>
        <v>publishing</v>
      </c>
      <c r="U1459" s="6" t="str">
        <f>RIGHT(S:S,FIND("/",S:S) - 2)</f>
        <v>onfiction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44">
        <v>5000</v>
      </c>
      <c r="E1460" s="44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42">
        <f>(((I1460/60)/60)/24)+DATE(1970,1,1)</f>
        <v>41862.166666666664</v>
      </c>
      <c r="K1460">
        <v>1405097760</v>
      </c>
      <c r="L1460" s="42">
        <f>(((K1460/60)/60)/24)+DATE(1970,1,1)</f>
        <v>41831.705555555556</v>
      </c>
      <c r="M1460" t="b">
        <v>0</v>
      </c>
      <c r="N1460">
        <v>0</v>
      </c>
      <c r="O1460" s="7">
        <f>AVERAGE(N1460,E1460)</f>
        <v>0</v>
      </c>
      <c r="P1460" t="b">
        <v>0</v>
      </c>
      <c r="R1460" s="56">
        <f>E1460/D1460</f>
        <v>0</v>
      </c>
      <c r="S1460" t="s">
        <v>8271</v>
      </c>
      <c r="T1460" s="6" t="str">
        <f>LEFT(S:S,FIND("/",S:S)-1)</f>
        <v>theater</v>
      </c>
      <c r="U1460" s="6" t="str">
        <f>RIGHT(S:S,FIND("/",S:S) - 2)</f>
        <v>/plays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44">
        <v>37000</v>
      </c>
      <c r="E1461" s="44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42">
        <f>(((I1461/60)/60)/24)+DATE(1970,1,1)</f>
        <v>42340.725694444445</v>
      </c>
      <c r="K1461">
        <v>1446612896</v>
      </c>
      <c r="L1461" s="42">
        <f>(((K1461/60)/60)/24)+DATE(1970,1,1)</f>
        <v>42312.204814814817</v>
      </c>
      <c r="M1461" t="b">
        <v>0</v>
      </c>
      <c r="N1461">
        <v>0</v>
      </c>
      <c r="O1461" s="7">
        <f>AVERAGE(N1461,E1461)</f>
        <v>0</v>
      </c>
      <c r="P1461" t="b">
        <v>0</v>
      </c>
      <c r="R1461" s="56">
        <f>E1461/D1461</f>
        <v>0</v>
      </c>
      <c r="S1461" t="s">
        <v>8295</v>
      </c>
      <c r="T1461" s="6" t="str">
        <f>LEFT(S:S,FIND("/",S:S)-1)</f>
        <v>technology</v>
      </c>
      <c r="U1461" s="6" t="str">
        <f>RIGHT(S:S,FIND("/",S:S) - 2)</f>
        <v>/hardware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44">
        <v>25000000</v>
      </c>
      <c r="E1462" s="44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42">
        <f>(((I1462/60)/60)/24)+DATE(1970,1,1)</f>
        <v>41973.989583333328</v>
      </c>
      <c r="K1462">
        <v>1412371898</v>
      </c>
      <c r="L1462" s="42">
        <f>(((K1462/60)/60)/24)+DATE(1970,1,1)</f>
        <v>41915.896967592591</v>
      </c>
      <c r="M1462" t="b">
        <v>0</v>
      </c>
      <c r="N1462">
        <v>0</v>
      </c>
      <c r="O1462" s="7">
        <f>AVERAGE(N1462,E1462)</f>
        <v>0</v>
      </c>
      <c r="P1462" t="b">
        <v>0</v>
      </c>
      <c r="R1462" s="56">
        <f>E1462/D1462</f>
        <v>0</v>
      </c>
      <c r="S1462" t="s">
        <v>8271</v>
      </c>
      <c r="T1462" s="6" t="str">
        <f>LEFT(S:S,FIND("/",S:S)-1)</f>
        <v>theater</v>
      </c>
      <c r="U1462" s="6" t="str">
        <f>RIGHT(S:S,FIND("/",S:S) - 2)</f>
        <v>/plays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44">
        <v>15000</v>
      </c>
      <c r="E1463" s="4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42">
        <f>(((I1463/60)/60)/24)+DATE(1970,1,1)</f>
        <v>41933</v>
      </c>
      <c r="K1463">
        <v>1410967754</v>
      </c>
      <c r="L1463" s="42">
        <f>(((K1463/60)/60)/24)+DATE(1970,1,1)</f>
        <v>41899.645300925928</v>
      </c>
      <c r="M1463" t="b">
        <v>1</v>
      </c>
      <c r="N1463">
        <v>340</v>
      </c>
      <c r="O1463" s="7">
        <f>AVERAGE(N1463,E1463)</f>
        <v>7763.3450000000003</v>
      </c>
      <c r="P1463" t="b">
        <v>1</v>
      </c>
      <c r="R1463" s="56">
        <f>E1463/D1463</f>
        <v>1.012446</v>
      </c>
      <c r="S1463" t="s">
        <v>8302</v>
      </c>
      <c r="T1463" s="6" t="str">
        <f>LEFT(S:S,FIND("/",S:S)-1)</f>
        <v>technology</v>
      </c>
      <c r="U1463" s="6" t="str">
        <f>RIGHT(S:S,FIND("/",S:S) - 2)</f>
        <v>kerspaces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44">
        <v>4000</v>
      </c>
      <c r="E1464" s="4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42">
        <f>(((I1464/60)/60)/24)+DATE(1970,1,1)</f>
        <v>41374.662858796299</v>
      </c>
      <c r="K1464">
        <v>1363017271</v>
      </c>
      <c r="L1464" s="42">
        <f>(((K1464/60)/60)/24)+DATE(1970,1,1)</f>
        <v>41344.662858796299</v>
      </c>
      <c r="M1464" t="b">
        <v>1</v>
      </c>
      <c r="N1464">
        <v>150</v>
      </c>
      <c r="O1464" s="7">
        <f>AVERAGE(N1464,E1464)</f>
        <v>2245.35</v>
      </c>
      <c r="P1464" t="b">
        <v>1</v>
      </c>
      <c r="R1464" s="56">
        <f>E1464/D1464</f>
        <v>1.085175</v>
      </c>
      <c r="S1464" t="s">
        <v>8297</v>
      </c>
      <c r="T1464" s="6" t="str">
        <f>LEFT(S:S,FIND("/",S:S)-1)</f>
        <v>games</v>
      </c>
      <c r="U1464" s="6" t="str">
        <f>RIGHT(S:S,FIND("/",S:S) - 2)</f>
        <v>ames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44">
        <v>600</v>
      </c>
      <c r="E1465" s="4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42">
        <f>(((I1465/60)/60)/24)+DATE(1970,1,1)</f>
        <v>41371.869652777779</v>
      </c>
      <c r="K1465">
        <v>1361483538</v>
      </c>
      <c r="L1465" s="42">
        <f>(((K1465/60)/60)/24)+DATE(1970,1,1)</f>
        <v>41326.911319444444</v>
      </c>
      <c r="M1465" t="b">
        <v>1</v>
      </c>
      <c r="N1465">
        <v>25</v>
      </c>
      <c r="O1465" s="7">
        <f>AVERAGE(N1465,E1465)</f>
        <v>455.5</v>
      </c>
      <c r="P1465" t="b">
        <v>1</v>
      </c>
      <c r="R1465" s="56">
        <f>E1465/D1465</f>
        <v>1.4766666666666666</v>
      </c>
      <c r="S1465" t="s">
        <v>8276</v>
      </c>
      <c r="T1465" s="6" t="str">
        <f>LEFT(S:S,FIND("/",S:S)-1)</f>
        <v>music</v>
      </c>
      <c r="U1465" s="6" t="str">
        <f>RIGHT(S:S,FIND("/",S:S) - 2)</f>
        <v>rock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44">
        <v>5000</v>
      </c>
      <c r="E1466" s="4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42">
        <f>(((I1466/60)/60)/24)+DATE(1970,1,1)</f>
        <v>41321.661550925928</v>
      </c>
      <c r="K1466">
        <v>1358437958</v>
      </c>
      <c r="L1466" s="42">
        <f>(((K1466/60)/60)/24)+DATE(1970,1,1)</f>
        <v>41291.661550925928</v>
      </c>
      <c r="M1466" t="b">
        <v>1</v>
      </c>
      <c r="N1466">
        <v>234</v>
      </c>
      <c r="O1466" s="7">
        <f>AVERAGE(N1466,E1466)</f>
        <v>4197</v>
      </c>
      <c r="P1466" t="b">
        <v>1</v>
      </c>
      <c r="R1466" s="56">
        <f>E1466/D1466</f>
        <v>1.6319999999999999</v>
      </c>
      <c r="S1466" t="s">
        <v>8271</v>
      </c>
      <c r="T1466" s="6" t="str">
        <f>LEFT(S:S,FIND("/",S:S)-1)</f>
        <v>theater</v>
      </c>
      <c r="U1466" s="6" t="str">
        <f>RIGHT(S:S,FIND("/",S:S) - 2)</f>
        <v>/plays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44">
        <v>30000</v>
      </c>
      <c r="E1467" s="4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42">
        <f>(((I1467/60)/60)/24)+DATE(1970,1,1)</f>
        <v>40990.125</v>
      </c>
      <c r="K1467">
        <v>1329759452</v>
      </c>
      <c r="L1467" s="42">
        <f>(((K1467/60)/60)/24)+DATE(1970,1,1)</f>
        <v>40959.734398148146</v>
      </c>
      <c r="M1467" t="b">
        <v>1</v>
      </c>
      <c r="N1467">
        <v>2602</v>
      </c>
      <c r="O1467" s="7">
        <f>AVERAGE(N1467,E1467)</f>
        <v>69763.175000000003</v>
      </c>
      <c r="P1467" t="b">
        <v>1</v>
      </c>
      <c r="R1467" s="56">
        <f>E1467/D1467</f>
        <v>4.5641449999999999</v>
      </c>
      <c r="S1467" t="s">
        <v>8266</v>
      </c>
      <c r="T1467" s="6" t="str">
        <f>LEFT(S:S,FIND("/",S:S)-1)</f>
        <v>film &amp; video</v>
      </c>
      <c r="U1467" s="6" t="str">
        <f>RIGHT(S:S,FIND("/",S:S) - 2)</f>
        <v>ideo/shorts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44">
        <v>16000</v>
      </c>
      <c r="E1468" s="4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42">
        <f>(((I1468/60)/60)/24)+DATE(1970,1,1)</f>
        <v>42381.208333333328</v>
      </c>
      <c r="K1468">
        <v>1449029266</v>
      </c>
      <c r="L1468" s="42">
        <f>(((K1468/60)/60)/24)+DATE(1970,1,1)</f>
        <v>42340.172060185185</v>
      </c>
      <c r="M1468" t="b">
        <v>1</v>
      </c>
      <c r="N1468">
        <v>248</v>
      </c>
      <c r="O1468" s="7">
        <f>AVERAGE(N1468,E1468)</f>
        <v>8754.1849999999995</v>
      </c>
      <c r="P1468" t="b">
        <v>1</v>
      </c>
      <c r="R1468" s="56">
        <f>E1468/D1468</f>
        <v>1.0787731249999999</v>
      </c>
      <c r="S1468" t="s">
        <v>8271</v>
      </c>
      <c r="T1468" s="6" t="str">
        <f>LEFT(S:S,FIND("/",S:S)-1)</f>
        <v>theater</v>
      </c>
      <c r="U1468" s="6" t="str">
        <f>RIGHT(S:S,FIND("/",S:S) - 2)</f>
        <v>/plays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44">
        <v>40000</v>
      </c>
      <c r="E1469" s="4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42">
        <f>(((I1469/60)/60)/24)+DATE(1970,1,1)</f>
        <v>40993.760243055556</v>
      </c>
      <c r="K1469">
        <v>1327518885</v>
      </c>
      <c r="L1469" s="42">
        <f>(((K1469/60)/60)/24)+DATE(1970,1,1)</f>
        <v>40933.80190972222</v>
      </c>
      <c r="M1469" t="b">
        <v>1</v>
      </c>
      <c r="N1469">
        <v>600</v>
      </c>
      <c r="O1469" s="7">
        <f>AVERAGE(N1469,E1469)</f>
        <v>23316</v>
      </c>
      <c r="P1469" t="b">
        <v>1</v>
      </c>
      <c r="R1469" s="56">
        <f>E1469/D1469</f>
        <v>1.1508</v>
      </c>
      <c r="S1469" t="s">
        <v>8289</v>
      </c>
      <c r="T1469" s="6" t="str">
        <f>LEFT(S:S,FIND("/",S:S)-1)</f>
        <v>photography</v>
      </c>
      <c r="U1469" s="6" t="str">
        <f>RIGHT(S:S,FIND("/",S:S) - 2)</f>
        <v>phy/nature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44">
        <v>9500</v>
      </c>
      <c r="E1470" s="4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42">
        <f>(((I1470/60)/60)/24)+DATE(1970,1,1)</f>
        <v>40706.014456018522</v>
      </c>
      <c r="K1470">
        <v>1302654049</v>
      </c>
      <c r="L1470" s="42">
        <f>(((K1470/60)/60)/24)+DATE(1970,1,1)</f>
        <v>40646.014456018522</v>
      </c>
      <c r="M1470" t="b">
        <v>1</v>
      </c>
      <c r="N1470">
        <v>293</v>
      </c>
      <c r="O1470" s="7">
        <f>AVERAGE(N1470,E1470)</f>
        <v>5009</v>
      </c>
      <c r="P1470" t="b">
        <v>1</v>
      </c>
      <c r="R1470" s="56">
        <f>E1470/D1470</f>
        <v>1.0236842105263158</v>
      </c>
      <c r="S1470" t="s">
        <v>8303</v>
      </c>
      <c r="T1470" s="6" t="str">
        <f>LEFT(S:S,FIND("/",S:S)-1)</f>
        <v>theater</v>
      </c>
      <c r="U1470" s="6" t="str">
        <f>RIGHT(S:S,FIND("/",S:S) - 2)</f>
        <v>spaces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44">
        <v>44250</v>
      </c>
      <c r="E1471" s="4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42">
        <f>(((I1471/60)/60)/24)+DATE(1970,1,1)</f>
        <v>41320.598483796297</v>
      </c>
      <c r="K1471">
        <v>1358346109</v>
      </c>
      <c r="L1471" s="42">
        <f>(((K1471/60)/60)/24)+DATE(1970,1,1)</f>
        <v>41290.598483796297</v>
      </c>
      <c r="M1471" t="b">
        <v>1</v>
      </c>
      <c r="N1471">
        <v>321</v>
      </c>
      <c r="O1471" s="7">
        <f>AVERAGE(N1471,E1471)</f>
        <v>24149.5</v>
      </c>
      <c r="P1471" t="b">
        <v>1</v>
      </c>
      <c r="R1471" s="56">
        <f>E1471/D1471</f>
        <v>1.0842485875706214</v>
      </c>
      <c r="S1471" t="s">
        <v>8303</v>
      </c>
      <c r="T1471" s="6" t="str">
        <f>LEFT(S:S,FIND("/",S:S)-1)</f>
        <v>theater</v>
      </c>
      <c r="U1471" s="6" t="str">
        <f>RIGHT(S:S,FIND("/",S:S) - 2)</f>
        <v>spaces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44">
        <v>1500</v>
      </c>
      <c r="E1472" s="4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42">
        <f>(((I1472/60)/60)/24)+DATE(1970,1,1)</f>
        <v>41271.827118055553</v>
      </c>
      <c r="K1472">
        <v>1354909863</v>
      </c>
      <c r="L1472" s="42">
        <f>(((K1472/60)/60)/24)+DATE(1970,1,1)</f>
        <v>41250.827118055553</v>
      </c>
      <c r="M1472" t="b">
        <v>1</v>
      </c>
      <c r="N1472">
        <v>81</v>
      </c>
      <c r="O1472" s="7">
        <f>AVERAGE(N1472,E1472)</f>
        <v>979</v>
      </c>
      <c r="P1472" t="b">
        <v>1</v>
      </c>
      <c r="R1472" s="56">
        <f>E1472/D1472</f>
        <v>1.2513333333333334</v>
      </c>
      <c r="S1472" t="s">
        <v>8271</v>
      </c>
      <c r="T1472" s="6" t="str">
        <f>LEFT(S:S,FIND("/",S:S)-1)</f>
        <v>theater</v>
      </c>
      <c r="U1472" s="6" t="str">
        <f>RIGHT(S:S,FIND("/",S:S) - 2)</f>
        <v>/plays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44">
        <v>32000</v>
      </c>
      <c r="E1473" s="4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42">
        <f>(((I1473/60)/60)/24)+DATE(1970,1,1)</f>
        <v>42103.957569444443</v>
      </c>
      <c r="K1473">
        <v>1426028334</v>
      </c>
      <c r="L1473" s="42">
        <f>(((K1473/60)/60)/24)+DATE(1970,1,1)</f>
        <v>42073.957569444443</v>
      </c>
      <c r="M1473" t="b">
        <v>1</v>
      </c>
      <c r="N1473">
        <v>343</v>
      </c>
      <c r="O1473" s="7">
        <f>AVERAGE(N1473,E1473)</f>
        <v>16786</v>
      </c>
      <c r="P1473" t="b">
        <v>1</v>
      </c>
      <c r="R1473" s="56">
        <f>E1473/D1473</f>
        <v>1.03840625</v>
      </c>
      <c r="S1473" t="s">
        <v>8302</v>
      </c>
      <c r="T1473" s="6" t="str">
        <f>LEFT(S:S,FIND("/",S:S)-1)</f>
        <v>technology</v>
      </c>
      <c r="U1473" s="6" t="str">
        <f>RIGHT(S:S,FIND("/",S:S) - 2)</f>
        <v>kerspaces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44">
        <v>25000</v>
      </c>
      <c r="E1474" s="4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42">
        <f>(((I1474/60)/60)/24)+DATE(1970,1,1)</f>
        <v>41563.542858796296</v>
      </c>
      <c r="K1474">
        <v>1379336503</v>
      </c>
      <c r="L1474" s="42">
        <f>(((K1474/60)/60)/24)+DATE(1970,1,1)</f>
        <v>41533.542858796296</v>
      </c>
      <c r="M1474" t="b">
        <v>1</v>
      </c>
      <c r="N1474">
        <v>336</v>
      </c>
      <c r="O1474" s="7">
        <f>AVERAGE(N1474,E1474)</f>
        <v>17506</v>
      </c>
      <c r="P1474" t="b">
        <v>1</v>
      </c>
      <c r="R1474" s="56">
        <f>E1474/D1474</f>
        <v>1.3870400000000001</v>
      </c>
      <c r="S1474" t="s">
        <v>8284</v>
      </c>
      <c r="T1474" s="6" t="str">
        <f>LEFT(S:S,FIND("/",S:S)-1)</f>
        <v>food</v>
      </c>
      <c r="U1474" s="6" t="str">
        <f>RIGHT(S:S,FIND("/",S:S) - 2)</f>
        <v>cks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44">
        <v>1500</v>
      </c>
      <c r="E1475" s="4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42">
        <f>(((I1475/60)/60)/24)+DATE(1970,1,1)</f>
        <v>40969.979618055557</v>
      </c>
      <c r="K1475">
        <v>1328052639</v>
      </c>
      <c r="L1475" s="42">
        <f>(((K1475/60)/60)/24)+DATE(1970,1,1)</f>
        <v>40939.979618055557</v>
      </c>
      <c r="M1475" t="b">
        <v>1</v>
      </c>
      <c r="N1475">
        <v>47</v>
      </c>
      <c r="O1475" s="7">
        <f>AVERAGE(N1475,E1475)</f>
        <v>927.37</v>
      </c>
      <c r="P1475" t="b">
        <v>1</v>
      </c>
      <c r="R1475" s="56">
        <f>E1475/D1475</f>
        <v>1.20516</v>
      </c>
      <c r="S1475" t="s">
        <v>8271</v>
      </c>
      <c r="T1475" s="6" t="str">
        <f>LEFT(S:S,FIND("/",S:S)-1)</f>
        <v>theater</v>
      </c>
      <c r="U1475" s="6" t="str">
        <f>RIGHT(S:S,FIND("/",S:S) - 2)</f>
        <v>/plays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44">
        <v>3000</v>
      </c>
      <c r="E1476" s="4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42">
        <f>(((I1476/60)/60)/24)+DATE(1970,1,1)</f>
        <v>41530.727916666663</v>
      </c>
      <c r="K1476">
        <v>1376501292</v>
      </c>
      <c r="L1476" s="42">
        <f>(((K1476/60)/60)/24)+DATE(1970,1,1)</f>
        <v>41500.727916666663</v>
      </c>
      <c r="M1476" t="b">
        <v>1</v>
      </c>
      <c r="N1476">
        <v>76</v>
      </c>
      <c r="O1476" s="7">
        <f>AVERAGE(N1476,E1476)</f>
        <v>1722</v>
      </c>
      <c r="P1476" t="b">
        <v>1</v>
      </c>
      <c r="R1476" s="56">
        <f>E1476/D1476</f>
        <v>1.1226666666666667</v>
      </c>
      <c r="S1476" t="s">
        <v>8295</v>
      </c>
      <c r="T1476" s="6" t="str">
        <f>LEFT(S:S,FIND("/",S:S)-1)</f>
        <v>technology</v>
      </c>
      <c r="U1476" s="6" t="str">
        <f>RIGHT(S:S,FIND("/",S:S) - 2)</f>
        <v>/hardware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44">
        <v>15000</v>
      </c>
      <c r="E1477" s="4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42">
        <f>(((I1477/60)/60)/24)+DATE(1970,1,1)</f>
        <v>41993.207638888889</v>
      </c>
      <c r="K1477">
        <v>1416244863</v>
      </c>
      <c r="L1477" s="42">
        <f>(((K1477/60)/60)/24)+DATE(1970,1,1)</f>
        <v>41960.722951388889</v>
      </c>
      <c r="M1477" t="b">
        <v>1</v>
      </c>
      <c r="N1477">
        <v>441</v>
      </c>
      <c r="O1477" s="7">
        <f>AVERAGE(N1477,E1477)</f>
        <v>14370.725</v>
      </c>
      <c r="P1477" t="b">
        <v>1</v>
      </c>
      <c r="R1477" s="56">
        <f>E1477/D1477</f>
        <v>1.8866966666666667</v>
      </c>
      <c r="S1477" t="s">
        <v>8279</v>
      </c>
      <c r="T1477" s="6" t="str">
        <f>LEFT(S:S,FIND("/",S:S)-1)</f>
        <v>music</v>
      </c>
      <c r="U1477" s="6" t="str">
        <f>RIGHT(S:S,FIND("/",S:S) - 2)</f>
        <v>rock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44">
        <v>6000</v>
      </c>
      <c r="E1478" s="4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42">
        <f>(((I1478/60)/60)/24)+DATE(1970,1,1)</f>
        <v>40796.041921296295</v>
      </c>
      <c r="K1478">
        <v>1313024422</v>
      </c>
      <c r="L1478" s="42">
        <f>(((K1478/60)/60)/24)+DATE(1970,1,1)</f>
        <v>40766.041921296295</v>
      </c>
      <c r="M1478" t="b">
        <v>1</v>
      </c>
      <c r="N1478">
        <v>916</v>
      </c>
      <c r="O1478" s="7">
        <f>AVERAGE(N1478,E1478)</f>
        <v>20304.64</v>
      </c>
      <c r="P1478" t="b">
        <v>1</v>
      </c>
      <c r="R1478" s="56">
        <f>E1478/D1478</f>
        <v>6.6155466666666669</v>
      </c>
      <c r="S1478" t="s">
        <v>8284</v>
      </c>
      <c r="T1478" s="6" t="str">
        <f>LEFT(S:S,FIND("/",S:S)-1)</f>
        <v>food</v>
      </c>
      <c r="U1478" s="6" t="str">
        <f>RIGHT(S:S,FIND("/",S:S) - 2)</f>
        <v>cks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44">
        <v>30000</v>
      </c>
      <c r="E1479" s="4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42">
        <f>(((I1479/60)/60)/24)+DATE(1970,1,1)</f>
        <v>40900.125</v>
      </c>
      <c r="K1479">
        <v>1319467604</v>
      </c>
      <c r="L1479" s="42">
        <f>(((K1479/60)/60)/24)+DATE(1970,1,1)</f>
        <v>40840.615787037037</v>
      </c>
      <c r="M1479" t="b">
        <v>1</v>
      </c>
      <c r="N1479">
        <v>369</v>
      </c>
      <c r="O1479" s="7">
        <f>AVERAGE(N1479,E1479)</f>
        <v>16881</v>
      </c>
      <c r="P1479" t="b">
        <v>1</v>
      </c>
      <c r="R1479" s="56">
        <f>E1479/D1479</f>
        <v>1.1131</v>
      </c>
      <c r="S1479" t="s">
        <v>8300</v>
      </c>
      <c r="T1479" s="6" t="str">
        <f>LEFT(S:S,FIND("/",S:S)-1)</f>
        <v>music</v>
      </c>
      <c r="U1479" s="6" t="str">
        <f>RIGHT(S:S,FIND("/",S:S) - 2)</f>
        <v>usic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44">
        <v>50000</v>
      </c>
      <c r="E1480" s="4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42">
        <f>(((I1480/60)/60)/24)+DATE(1970,1,1)</f>
        <v>41408.871678240743</v>
      </c>
      <c r="K1480">
        <v>1367355313</v>
      </c>
      <c r="L1480" s="42">
        <f>(((K1480/60)/60)/24)+DATE(1970,1,1)</f>
        <v>41394.871678240743</v>
      </c>
      <c r="M1480" t="b">
        <v>1</v>
      </c>
      <c r="N1480">
        <v>20242</v>
      </c>
      <c r="O1480" s="7">
        <f>AVERAGE(N1480,E1480)</f>
        <v>305524.55499999999</v>
      </c>
      <c r="P1480" t="b">
        <v>1</v>
      </c>
      <c r="R1480" s="56">
        <f>E1480/D1480</f>
        <v>11.8161422</v>
      </c>
      <c r="S1480" t="s">
        <v>8265</v>
      </c>
      <c r="T1480" s="6" t="str">
        <f>LEFT(S:S,FIND("/",S:S)-1)</f>
        <v>film &amp; video</v>
      </c>
      <c r="U1480" s="6" t="str">
        <f>RIGHT(S:S,FIND("/",S:S) - 2)</f>
        <v>/television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44">
        <v>1600</v>
      </c>
      <c r="E1481" s="4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42">
        <f>(((I1481/60)/60)/24)+DATE(1970,1,1)</f>
        <v>41769.165972222225</v>
      </c>
      <c r="K1481">
        <v>1398448389</v>
      </c>
      <c r="L1481" s="42">
        <f>(((K1481/60)/60)/24)+DATE(1970,1,1)</f>
        <v>41754.745243055557</v>
      </c>
      <c r="M1481" t="b">
        <v>1</v>
      </c>
      <c r="N1481">
        <v>71</v>
      </c>
      <c r="O1481" s="7">
        <f>AVERAGE(N1481,E1481)</f>
        <v>1134.5</v>
      </c>
      <c r="P1481" t="b">
        <v>1</v>
      </c>
      <c r="R1481" s="56">
        <f>E1481/D1481</f>
        <v>1.37375</v>
      </c>
      <c r="S1481" t="s">
        <v>8265</v>
      </c>
      <c r="T1481" s="6" t="str">
        <f>LEFT(S:S,FIND("/",S:S)-1)</f>
        <v>film &amp; video</v>
      </c>
      <c r="U1481" s="6" t="str">
        <f>RIGHT(S:S,FIND("/",S:S) - 2)</f>
        <v>/television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44">
        <v>50000</v>
      </c>
      <c r="E1482" s="4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42">
        <f>(((I1482/60)/60)/24)+DATE(1970,1,1)</f>
        <v>41481.708333333336</v>
      </c>
      <c r="K1482">
        <v>1373408699</v>
      </c>
      <c r="L1482" s="42">
        <f>(((K1482/60)/60)/24)+DATE(1970,1,1)</f>
        <v>41464.934016203704</v>
      </c>
      <c r="M1482" t="b">
        <v>1</v>
      </c>
      <c r="N1482">
        <v>635</v>
      </c>
      <c r="O1482" s="7">
        <f>AVERAGE(N1482,E1482)</f>
        <v>29577.599999999999</v>
      </c>
      <c r="P1482" t="b">
        <v>1</v>
      </c>
      <c r="R1482" s="56">
        <f>E1482/D1482</f>
        <v>1.170404</v>
      </c>
      <c r="S1482" t="s">
        <v>8285</v>
      </c>
      <c r="T1482" s="6" t="str">
        <f>LEFT(S:S,FIND("/",S:S)-1)</f>
        <v>photography</v>
      </c>
      <c r="U1482" s="6" t="str">
        <f>RIGHT(S:S,FIND("/",S:S) - 2)</f>
        <v>photobooks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44">
        <v>5000</v>
      </c>
      <c r="E1483" s="4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42">
        <f>(((I1483/60)/60)/24)+DATE(1970,1,1)</f>
        <v>41580.922974537039</v>
      </c>
      <c r="K1483">
        <v>1380838145</v>
      </c>
      <c r="L1483" s="42">
        <f>(((K1483/60)/60)/24)+DATE(1970,1,1)</f>
        <v>41550.922974537039</v>
      </c>
      <c r="M1483" t="b">
        <v>0</v>
      </c>
      <c r="N1483">
        <v>6</v>
      </c>
      <c r="O1483" s="7">
        <f>AVERAGE(N1483,E1483)</f>
        <v>55.5</v>
      </c>
      <c r="P1483" t="b">
        <v>0</v>
      </c>
      <c r="R1483" s="56">
        <f>E1483/D1483</f>
        <v>2.1000000000000001E-2</v>
      </c>
      <c r="S1483" t="s">
        <v>8270</v>
      </c>
      <c r="T1483" s="6" t="str">
        <f>LEFT(S:S,FIND("/",S:S)-1)</f>
        <v>film &amp; video</v>
      </c>
      <c r="U1483" s="6" t="str">
        <f>RIGHT(S:S,FIND("/",S:S) - 2)</f>
        <v>o/animation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44">
        <v>5000</v>
      </c>
      <c r="E1484" s="4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42">
        <f>(((I1484/60)/60)/24)+DATE(1970,1,1)</f>
        <v>41159.32708333333</v>
      </c>
      <c r="K1484">
        <v>1345062936</v>
      </c>
      <c r="L1484" s="42">
        <f>(((K1484/60)/60)/24)+DATE(1970,1,1)</f>
        <v>41136.85805555556</v>
      </c>
      <c r="M1484" t="b">
        <v>0</v>
      </c>
      <c r="N1484">
        <v>1</v>
      </c>
      <c r="O1484" s="7">
        <f>AVERAGE(N1484,E1484)</f>
        <v>3</v>
      </c>
      <c r="P1484" t="b">
        <v>0</v>
      </c>
      <c r="R1484" s="56">
        <f>E1484/D1484</f>
        <v>1E-3</v>
      </c>
      <c r="S1484" t="s">
        <v>8269</v>
      </c>
      <c r="T1484" s="6" t="str">
        <f>LEFT(S:S,FIND("/",S:S)-1)</f>
        <v>film &amp; video</v>
      </c>
      <c r="U1484" s="6" t="str">
        <f>RIGHT(S:S,FIND("/",S:S) - 2)</f>
        <v>documentary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44">
        <v>7000</v>
      </c>
      <c r="E1485" s="44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42">
        <f>(((I1485/60)/60)/24)+DATE(1970,1,1)</f>
        <v>42573.192997685182</v>
      </c>
      <c r="K1485">
        <v>1467002275</v>
      </c>
      <c r="L1485" s="42">
        <f>(((K1485/60)/60)/24)+DATE(1970,1,1)</f>
        <v>42548.192997685182</v>
      </c>
      <c r="M1485" t="b">
        <v>0</v>
      </c>
      <c r="N1485">
        <v>2</v>
      </c>
      <c r="O1485" s="7">
        <f>AVERAGE(N1485,E1485)</f>
        <v>26</v>
      </c>
      <c r="P1485" t="b">
        <v>0</v>
      </c>
      <c r="R1485" s="56">
        <f>E1485/D1485</f>
        <v>7.1428571428571426E-3</v>
      </c>
      <c r="S1485" t="s">
        <v>8273</v>
      </c>
      <c r="T1485" s="6" t="str">
        <f>LEFT(S:S,FIND("/",S:S)-1)</f>
        <v>technology</v>
      </c>
      <c r="U1485" s="6" t="str">
        <f>RIGHT(S:S,FIND("/",S:S) - 2)</f>
        <v>wearables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44">
        <v>2000</v>
      </c>
      <c r="E1486" s="44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42">
        <f>(((I1486/60)/60)/24)+DATE(1970,1,1)</f>
        <v>41111.618750000001</v>
      </c>
      <c r="K1486">
        <v>1337834963</v>
      </c>
      <c r="L1486" s="42">
        <f>(((K1486/60)/60)/24)+DATE(1970,1,1)</f>
        <v>41053.200960648144</v>
      </c>
      <c r="M1486" t="b">
        <v>0</v>
      </c>
      <c r="N1486">
        <v>0</v>
      </c>
      <c r="O1486" s="7">
        <f>AVERAGE(N1486,E1486)</f>
        <v>0</v>
      </c>
      <c r="P1486" t="b">
        <v>0</v>
      </c>
      <c r="R1486" s="56">
        <f>E1486/D1486</f>
        <v>0</v>
      </c>
      <c r="S1486" t="s">
        <v>8284</v>
      </c>
      <c r="T1486" s="6" t="str">
        <f>LEFT(S:S,FIND("/",S:S)-1)</f>
        <v>food</v>
      </c>
      <c r="U1486" s="6" t="str">
        <f>RIGHT(S:S,FIND("/",S:S) - 2)</f>
        <v>cks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44">
        <v>6700</v>
      </c>
      <c r="E1487" s="4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42">
        <f>(((I1487/60)/60)/24)+DATE(1970,1,1)</f>
        <v>42175.795983796299</v>
      </c>
      <c r="K1487">
        <v>1430939173</v>
      </c>
      <c r="L1487" s="42">
        <f>(((K1487/60)/60)/24)+DATE(1970,1,1)</f>
        <v>42130.795983796299</v>
      </c>
      <c r="M1487" t="b">
        <v>0</v>
      </c>
      <c r="N1487">
        <v>3</v>
      </c>
      <c r="O1487" s="7">
        <f>AVERAGE(N1487,E1487)</f>
        <v>76.5</v>
      </c>
      <c r="P1487" t="b">
        <v>0</v>
      </c>
      <c r="R1487" s="56">
        <f>E1487/D1487</f>
        <v>2.2388059701492536E-2</v>
      </c>
      <c r="S1487" t="s">
        <v>8282</v>
      </c>
      <c r="T1487" s="6" t="str">
        <f>LEFT(S:S,FIND("/",S:S)-1)</f>
        <v>games</v>
      </c>
      <c r="U1487" s="6" t="str">
        <f>RIGHT(S:S,FIND("/",S:S) - 2)</f>
        <v>ames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44">
        <v>20000</v>
      </c>
      <c r="E1488" s="44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42">
        <f>(((I1488/60)/60)/24)+DATE(1970,1,1)</f>
        <v>42062.168530092589</v>
      </c>
      <c r="K1488">
        <v>1422417761</v>
      </c>
      <c r="L1488" s="42">
        <f>(((K1488/60)/60)/24)+DATE(1970,1,1)</f>
        <v>42032.168530092589</v>
      </c>
      <c r="M1488" t="b">
        <v>0</v>
      </c>
      <c r="N1488">
        <v>3</v>
      </c>
      <c r="O1488" s="7">
        <f>AVERAGE(N1488,E1488)</f>
        <v>25.5</v>
      </c>
      <c r="P1488" t="b">
        <v>0</v>
      </c>
      <c r="R1488" s="56">
        <f>E1488/D1488</f>
        <v>2.3999999999999998E-3</v>
      </c>
      <c r="S1488" t="s">
        <v>8272</v>
      </c>
      <c r="T1488" s="6" t="str">
        <f>LEFT(S:S,FIND("/",S:S)-1)</f>
        <v>technology</v>
      </c>
      <c r="U1488" s="6" t="str">
        <f>RIGHT(S:S,FIND("/",S:S) - 2)</f>
        <v>ology/web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44">
        <v>10000</v>
      </c>
      <c r="E1489" s="44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42">
        <f>(((I1489/60)/60)/24)+DATE(1970,1,1)</f>
        <v>42584.917488425926</v>
      </c>
      <c r="K1489">
        <v>1467583271</v>
      </c>
      <c r="L1489" s="42">
        <f>(((K1489/60)/60)/24)+DATE(1970,1,1)</f>
        <v>42554.917488425926</v>
      </c>
      <c r="M1489" t="b">
        <v>0</v>
      </c>
      <c r="N1489">
        <v>0</v>
      </c>
      <c r="O1489" s="7">
        <f>AVERAGE(N1489,E1489)</f>
        <v>0</v>
      </c>
      <c r="P1489" t="b">
        <v>0</v>
      </c>
      <c r="R1489" s="56">
        <f>E1489/D1489</f>
        <v>0</v>
      </c>
      <c r="S1489" t="s">
        <v>8283</v>
      </c>
      <c r="T1489" s="6" t="str">
        <f>LEFT(S:S,FIND("/",S:S)-1)</f>
        <v>games</v>
      </c>
      <c r="U1489" s="6" t="str">
        <f>RIGHT(S:S,FIND("/",S:S) - 2)</f>
        <v>ames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44">
        <v>15000</v>
      </c>
      <c r="E1490" s="4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42">
        <f>(((I1490/60)/60)/24)+DATE(1970,1,1)</f>
        <v>41644.563194444447</v>
      </c>
      <c r="K1490">
        <v>1386336660</v>
      </c>
      <c r="L1490" s="42">
        <f>(((K1490/60)/60)/24)+DATE(1970,1,1)</f>
        <v>41614.563194444447</v>
      </c>
      <c r="M1490" t="b">
        <v>0</v>
      </c>
      <c r="N1490">
        <v>6</v>
      </c>
      <c r="O1490" s="7">
        <f>AVERAGE(N1490,E1490)</f>
        <v>183</v>
      </c>
      <c r="P1490" t="b">
        <v>0</v>
      </c>
      <c r="R1490" s="56">
        <f>E1490/D1490</f>
        <v>2.4E-2</v>
      </c>
      <c r="S1490" t="s">
        <v>8269</v>
      </c>
      <c r="T1490" s="6" t="str">
        <f>LEFT(S:S,FIND("/",S:S)-1)</f>
        <v>film &amp; video</v>
      </c>
      <c r="U1490" s="6" t="str">
        <f>RIGHT(S:S,FIND("/",S:S) - 2)</f>
        <v>documentary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44">
        <v>5000</v>
      </c>
      <c r="E1491" s="44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42">
        <f>(((I1491/60)/60)/24)+DATE(1970,1,1)</f>
        <v>41228.653379629628</v>
      </c>
      <c r="K1491">
        <v>1350398452</v>
      </c>
      <c r="L1491" s="42">
        <f>(((K1491/60)/60)/24)+DATE(1970,1,1)</f>
        <v>41198.611712962964</v>
      </c>
      <c r="M1491" t="b">
        <v>0</v>
      </c>
      <c r="N1491">
        <v>0</v>
      </c>
      <c r="O1491" s="7">
        <f>AVERAGE(N1491,E1491)</f>
        <v>0</v>
      </c>
      <c r="P1491" t="b">
        <v>0</v>
      </c>
      <c r="R1491" s="56">
        <f>E1491/D1491</f>
        <v>0</v>
      </c>
      <c r="S1491" t="s">
        <v>8295</v>
      </c>
      <c r="T1491" s="6" t="str">
        <f>LEFT(S:S,FIND("/",S:S)-1)</f>
        <v>technology</v>
      </c>
      <c r="U1491" s="6" t="str">
        <f>RIGHT(S:S,FIND("/",S:S) - 2)</f>
        <v>/hardware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44">
        <v>2900</v>
      </c>
      <c r="E1492" s="4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42">
        <f>(((I1492/60)/60)/24)+DATE(1970,1,1)</f>
        <v>41549.561041666668</v>
      </c>
      <c r="K1492">
        <v>1378214874</v>
      </c>
      <c r="L1492" s="42">
        <f>(((K1492/60)/60)/24)+DATE(1970,1,1)</f>
        <v>41520.561041666668</v>
      </c>
      <c r="M1492" t="b">
        <v>0</v>
      </c>
      <c r="N1492">
        <v>19</v>
      </c>
      <c r="O1492" s="7">
        <f>AVERAGE(N1492,E1492)</f>
        <v>457</v>
      </c>
      <c r="P1492" t="b">
        <v>0</v>
      </c>
      <c r="R1492" s="56">
        <f>E1492/D1492</f>
        <v>0.30862068965517242</v>
      </c>
      <c r="S1492" t="s">
        <v>8301</v>
      </c>
      <c r="T1492" s="6" t="str">
        <f>LEFT(S:S,FIND("/",S:S)-1)</f>
        <v>technology</v>
      </c>
      <c r="U1492" s="6" t="str">
        <f>RIGHT(S:S,FIND("/",S:S) - 2)</f>
        <v>ploration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44">
        <v>1200</v>
      </c>
      <c r="E1493" s="4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42">
        <f>(((I1493/60)/60)/24)+DATE(1970,1,1)</f>
        <v>42050.651388888888</v>
      </c>
      <c r="K1493">
        <v>1418922443</v>
      </c>
      <c r="L1493" s="42">
        <f>(((K1493/60)/60)/24)+DATE(1970,1,1)</f>
        <v>41991.713460648149</v>
      </c>
      <c r="M1493" t="b">
        <v>0</v>
      </c>
      <c r="N1493">
        <v>1</v>
      </c>
      <c r="O1493" s="7">
        <f>AVERAGE(N1493,E1493)</f>
        <v>50.5</v>
      </c>
      <c r="P1493" t="b">
        <v>0</v>
      </c>
      <c r="R1493" s="56">
        <f>E1493/D1493</f>
        <v>8.3333333333333329E-2</v>
      </c>
      <c r="S1493" t="s">
        <v>8271</v>
      </c>
      <c r="T1493" s="6" t="str">
        <f>LEFT(S:S,FIND("/",S:S)-1)</f>
        <v>theater</v>
      </c>
      <c r="U1493" s="6" t="str">
        <f>RIGHT(S:S,FIND("/",S:S) - 2)</f>
        <v>/plays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44">
        <v>4000</v>
      </c>
      <c r="E1494" s="4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42">
        <f>(((I1494/60)/60)/24)+DATE(1970,1,1)</f>
        <v>40712.884791666671</v>
      </c>
      <c r="K1494">
        <v>1305839646</v>
      </c>
      <c r="L1494" s="42">
        <f>(((K1494/60)/60)/24)+DATE(1970,1,1)</f>
        <v>40682.884791666671</v>
      </c>
      <c r="M1494" t="b">
        <v>0</v>
      </c>
      <c r="N1494">
        <v>2</v>
      </c>
      <c r="O1494" s="7">
        <f>AVERAGE(N1494,E1494)</f>
        <v>16</v>
      </c>
      <c r="P1494" t="b">
        <v>0</v>
      </c>
      <c r="R1494" s="56">
        <f>E1494/D1494</f>
        <v>7.4999999999999997E-3</v>
      </c>
      <c r="S1494" t="s">
        <v>8305</v>
      </c>
      <c r="T1494" s="6" t="str">
        <f>LEFT(S:S,FIND("/",S:S)-1)</f>
        <v>theater</v>
      </c>
      <c r="U1494" s="6" t="str">
        <f>RIGHT(S:S,FIND("/",S:S) - 2)</f>
        <v>usical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44">
        <v>2400</v>
      </c>
      <c r="E1495" s="44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42">
        <f>(((I1495/60)/60)/24)+DATE(1970,1,1)</f>
        <v>41441.866608796299</v>
      </c>
      <c r="K1495">
        <v>1368823675</v>
      </c>
      <c r="L1495" s="42">
        <f>(((K1495/60)/60)/24)+DATE(1970,1,1)</f>
        <v>41411.866608796299</v>
      </c>
      <c r="M1495" t="b">
        <v>0</v>
      </c>
      <c r="N1495">
        <v>0</v>
      </c>
      <c r="O1495" s="7">
        <f>AVERAGE(N1495,E1495)</f>
        <v>0</v>
      </c>
      <c r="P1495" t="b">
        <v>0</v>
      </c>
      <c r="R1495" s="56">
        <f>E1495/D1495</f>
        <v>0</v>
      </c>
      <c r="S1495" t="s">
        <v>8283</v>
      </c>
      <c r="T1495" s="6" t="str">
        <f>LEFT(S:S,FIND("/",S:S)-1)</f>
        <v>games</v>
      </c>
      <c r="U1495" s="6" t="str">
        <f>RIGHT(S:S,FIND("/",S:S) - 2)</f>
        <v>ames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44">
        <v>5000</v>
      </c>
      <c r="E1496" s="4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42">
        <f>(((I1496/60)/60)/24)+DATE(1970,1,1)</f>
        <v>42097.651388888888</v>
      </c>
      <c r="K1496">
        <v>1425489613</v>
      </c>
      <c r="L1496" s="42">
        <f>(((K1496/60)/60)/24)+DATE(1970,1,1)</f>
        <v>42067.722372685181</v>
      </c>
      <c r="M1496" t="b">
        <v>0</v>
      </c>
      <c r="N1496">
        <v>11</v>
      </c>
      <c r="O1496" s="7">
        <f>AVERAGE(N1496,E1496)</f>
        <v>228</v>
      </c>
      <c r="P1496" t="b">
        <v>0</v>
      </c>
      <c r="R1496" s="56">
        <f>E1496/D1496</f>
        <v>8.8999999999999996E-2</v>
      </c>
      <c r="S1496" t="s">
        <v>8282</v>
      </c>
      <c r="T1496" s="6" t="str">
        <f>LEFT(S:S,FIND("/",S:S)-1)</f>
        <v>games</v>
      </c>
      <c r="U1496" s="6" t="str">
        <f>RIGHT(S:S,FIND("/",S:S) - 2)</f>
        <v>ames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44">
        <v>2000</v>
      </c>
      <c r="E1497" s="44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42">
        <f>(((I1497/60)/60)/24)+DATE(1970,1,1)</f>
        <v>40782.789710648147</v>
      </c>
      <c r="K1497">
        <v>1311879431</v>
      </c>
      <c r="L1497" s="42">
        <f>(((K1497/60)/60)/24)+DATE(1970,1,1)</f>
        <v>40752.789710648147</v>
      </c>
      <c r="M1497" t="b">
        <v>0</v>
      </c>
      <c r="N1497">
        <v>0</v>
      </c>
      <c r="O1497" s="7">
        <f>AVERAGE(N1497,E1497)</f>
        <v>0</v>
      </c>
      <c r="P1497" t="b">
        <v>0</v>
      </c>
      <c r="R1497" s="56">
        <f>E1497/D1497</f>
        <v>0</v>
      </c>
      <c r="S1497" t="s">
        <v>8277</v>
      </c>
      <c r="T1497" s="6" t="str">
        <f>LEFT(S:S,FIND("/",S:S)-1)</f>
        <v>music</v>
      </c>
      <c r="U1497" s="6" t="str">
        <f>RIGHT(S:S,FIND("/",S:S) - 2)</f>
        <v>etal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44">
        <v>1500</v>
      </c>
      <c r="E1498" s="44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42">
        <f>(((I1498/60)/60)/24)+DATE(1970,1,1)</f>
        <v>41898.475219907406</v>
      </c>
      <c r="K1498">
        <v>1405682659</v>
      </c>
      <c r="L1498" s="42">
        <f>(((K1498/60)/60)/24)+DATE(1970,1,1)</f>
        <v>41838.475219907406</v>
      </c>
      <c r="M1498" t="b">
        <v>0</v>
      </c>
      <c r="N1498">
        <v>0</v>
      </c>
      <c r="O1498" s="7">
        <f>AVERAGE(N1498,E1498)</f>
        <v>0</v>
      </c>
      <c r="P1498" t="b">
        <v>0</v>
      </c>
      <c r="R1498" s="56">
        <f>E1498/D1498</f>
        <v>0</v>
      </c>
      <c r="S1498" t="s">
        <v>8283</v>
      </c>
      <c r="T1498" s="6" t="str">
        <f>LEFT(S:S,FIND("/",S:S)-1)</f>
        <v>games</v>
      </c>
      <c r="U1498" s="6" t="str">
        <f>RIGHT(S:S,FIND("/",S:S) - 2)</f>
        <v>ames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44">
        <v>15000</v>
      </c>
      <c r="E1499" s="44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42">
        <f>(((I1499/60)/60)/24)+DATE(1970,1,1)</f>
        <v>41486.821527777778</v>
      </c>
      <c r="K1499">
        <v>1371655522</v>
      </c>
      <c r="L1499" s="42">
        <f>(((K1499/60)/60)/24)+DATE(1970,1,1)</f>
        <v>41444.64261574074</v>
      </c>
      <c r="M1499" t="b">
        <v>0</v>
      </c>
      <c r="N1499">
        <v>1</v>
      </c>
      <c r="O1499" s="7">
        <f>AVERAGE(N1499,E1499)</f>
        <v>1</v>
      </c>
      <c r="P1499" t="b">
        <v>0</v>
      </c>
      <c r="R1499" s="56">
        <f>E1499/D1499</f>
        <v>6.666666666666667E-5</v>
      </c>
      <c r="S1499" t="s">
        <v>8269</v>
      </c>
      <c r="T1499" s="6" t="str">
        <f>LEFT(S:S,FIND("/",S:S)-1)</f>
        <v>film &amp; video</v>
      </c>
      <c r="U1499" s="6" t="str">
        <f>RIGHT(S:S,FIND("/",S:S) - 2)</f>
        <v>documentary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44">
        <v>3000</v>
      </c>
      <c r="E1500" s="44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42">
        <f>(((I1500/60)/60)/24)+DATE(1970,1,1)</f>
        <v>41885.983541666668</v>
      </c>
      <c r="K1500">
        <v>1405899378</v>
      </c>
      <c r="L1500" s="42">
        <f>(((K1500/60)/60)/24)+DATE(1970,1,1)</f>
        <v>41840.983541666668</v>
      </c>
      <c r="M1500" t="b">
        <v>0</v>
      </c>
      <c r="N1500">
        <v>3</v>
      </c>
      <c r="O1500" s="7">
        <f>AVERAGE(N1500,E1500)</f>
        <v>30</v>
      </c>
      <c r="P1500" t="b">
        <v>0</v>
      </c>
      <c r="R1500" s="56">
        <f>E1500/D1500</f>
        <v>1.9E-2</v>
      </c>
      <c r="S1500" t="s">
        <v>8276</v>
      </c>
      <c r="T1500" s="6" t="str">
        <f>LEFT(S:S,FIND("/",S:S)-1)</f>
        <v>music</v>
      </c>
      <c r="U1500" s="6" t="str">
        <f>RIGHT(S:S,FIND("/",S:S) - 2)</f>
        <v>rock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44">
        <v>2000</v>
      </c>
      <c r="E1501" s="44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42">
        <f>(((I1501/60)/60)/24)+DATE(1970,1,1)</f>
        <v>42587.007326388892</v>
      </c>
      <c r="K1501">
        <v>1465171833</v>
      </c>
      <c r="L1501" s="42">
        <f>(((K1501/60)/60)/24)+DATE(1970,1,1)</f>
        <v>42527.007326388892</v>
      </c>
      <c r="M1501" t="b">
        <v>0</v>
      </c>
      <c r="N1501">
        <v>1</v>
      </c>
      <c r="O1501" s="7">
        <f>AVERAGE(N1501,E1501)</f>
        <v>3</v>
      </c>
      <c r="P1501" t="b">
        <v>0</v>
      </c>
      <c r="R1501" s="56">
        <f>E1501/D1501</f>
        <v>2.5000000000000001E-3</v>
      </c>
      <c r="S1501" t="s">
        <v>8271</v>
      </c>
      <c r="T1501" s="6" t="str">
        <f>LEFT(S:S,FIND("/",S:S)-1)</f>
        <v>theater</v>
      </c>
      <c r="U1501" s="6" t="str">
        <f>RIGHT(S:S,FIND("/",S:S) - 2)</f>
        <v>/plays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44">
        <v>2800</v>
      </c>
      <c r="E1502" s="4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42">
        <f>(((I1502/60)/60)/24)+DATE(1970,1,1)</f>
        <v>41395.904594907406</v>
      </c>
      <c r="K1502">
        <v>1364852557</v>
      </c>
      <c r="L1502" s="42">
        <f>(((K1502/60)/60)/24)+DATE(1970,1,1)</f>
        <v>41365.904594907406</v>
      </c>
      <c r="M1502" t="b">
        <v>0</v>
      </c>
      <c r="N1502">
        <v>15</v>
      </c>
      <c r="O1502" s="7">
        <f>AVERAGE(N1502,E1502)</f>
        <v>358</v>
      </c>
      <c r="P1502" t="b">
        <v>0</v>
      </c>
      <c r="R1502" s="56">
        <f>E1502/D1502</f>
        <v>0.25035714285714283</v>
      </c>
      <c r="S1502" t="s">
        <v>8305</v>
      </c>
      <c r="T1502" s="6" t="str">
        <f>LEFT(S:S,FIND("/",S:S)-1)</f>
        <v>theater</v>
      </c>
      <c r="U1502" s="6" t="str">
        <f>RIGHT(S:S,FIND("/",S:S) - 2)</f>
        <v>usical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44">
        <v>52000</v>
      </c>
      <c r="E1503" s="4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42">
        <f>(((I1503/60)/60)/24)+DATE(1970,1,1)</f>
        <v>42193.583599537036</v>
      </c>
      <c r="K1503">
        <v>1433772023</v>
      </c>
      <c r="L1503" s="42">
        <f>(((K1503/60)/60)/24)+DATE(1970,1,1)</f>
        <v>42163.583599537036</v>
      </c>
      <c r="M1503" t="b">
        <v>1</v>
      </c>
      <c r="N1503">
        <v>885</v>
      </c>
      <c r="O1503" s="7">
        <f>AVERAGE(N1503,E1503)</f>
        <v>43688.5</v>
      </c>
      <c r="P1503" t="b">
        <v>1</v>
      </c>
      <c r="R1503" s="56">
        <f>E1503/D1503</f>
        <v>1.6633076923076924</v>
      </c>
      <c r="S1503" t="s">
        <v>8284</v>
      </c>
      <c r="T1503" s="6" t="str">
        <f>LEFT(S:S,FIND("/",S:S)-1)</f>
        <v>food</v>
      </c>
      <c r="U1503" s="6" t="str">
        <f>RIGHT(S:S,FIND("/",S:S) - 2)</f>
        <v>cks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44">
        <v>22000</v>
      </c>
      <c r="E1504" s="4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42">
        <f>(((I1504/60)/60)/24)+DATE(1970,1,1)</f>
        <v>42454.916666666672</v>
      </c>
      <c r="K1504">
        <v>1456491680</v>
      </c>
      <c r="L1504" s="42">
        <f>(((K1504/60)/60)/24)+DATE(1970,1,1)</f>
        <v>42426.542592592596</v>
      </c>
      <c r="M1504" t="b">
        <v>1</v>
      </c>
      <c r="N1504">
        <v>329</v>
      </c>
      <c r="O1504" s="7">
        <f>AVERAGE(N1504,E1504)</f>
        <v>11323.5</v>
      </c>
      <c r="P1504" t="b">
        <v>1</v>
      </c>
      <c r="R1504" s="56">
        <f>E1504/D1504</f>
        <v>1.0144545454545455</v>
      </c>
      <c r="S1504" t="s">
        <v>8271</v>
      </c>
      <c r="T1504" s="6" t="str">
        <f>LEFT(S:S,FIND("/",S:S)-1)</f>
        <v>theater</v>
      </c>
      <c r="U1504" s="6" t="str">
        <f>RIGHT(S:S,FIND("/",S:S) - 2)</f>
        <v>/plays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44">
        <v>3750</v>
      </c>
      <c r="E1505" s="4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42">
        <f>(((I1505/60)/60)/24)+DATE(1970,1,1)</f>
        <v>42666.347233796296</v>
      </c>
      <c r="K1505">
        <v>1472026801</v>
      </c>
      <c r="L1505" s="42">
        <f>(((K1505/60)/60)/24)+DATE(1970,1,1)</f>
        <v>42606.347233796296</v>
      </c>
      <c r="M1505" t="b">
        <v>1</v>
      </c>
      <c r="N1505">
        <v>71</v>
      </c>
      <c r="O1505" s="7">
        <f>AVERAGE(N1505,E1505)</f>
        <v>2058.4650000000001</v>
      </c>
      <c r="P1505" t="b">
        <v>1</v>
      </c>
      <c r="R1505" s="56">
        <f>E1505/D1505</f>
        <v>1.0789146666666667</v>
      </c>
      <c r="S1505" t="s">
        <v>8285</v>
      </c>
      <c r="T1505" s="6" t="str">
        <f>LEFT(S:S,FIND("/",S:S)-1)</f>
        <v>photography</v>
      </c>
      <c r="U1505" s="6" t="str">
        <f>RIGHT(S:S,FIND("/",S:S) - 2)</f>
        <v>photobooks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44">
        <v>6500</v>
      </c>
      <c r="E1506" s="4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42">
        <f>(((I1506/60)/60)/24)+DATE(1970,1,1)</f>
        <v>41800.356249999997</v>
      </c>
      <c r="K1506">
        <v>1399996024</v>
      </c>
      <c r="L1506" s="42">
        <f>(((K1506/60)/60)/24)+DATE(1970,1,1)</f>
        <v>41772.657685185186</v>
      </c>
      <c r="M1506" t="b">
        <v>1</v>
      </c>
      <c r="N1506">
        <v>269</v>
      </c>
      <c r="O1506" s="7">
        <f>AVERAGE(N1506,E1506)</f>
        <v>9167.5</v>
      </c>
      <c r="P1506" t="b">
        <v>1</v>
      </c>
      <c r="R1506" s="56">
        <f>E1506/D1506</f>
        <v>2.7793846153846156</v>
      </c>
      <c r="S1506" t="s">
        <v>8271</v>
      </c>
      <c r="T1506" s="6" t="str">
        <f>LEFT(S:S,FIND("/",S:S)-1)</f>
        <v>theater</v>
      </c>
      <c r="U1506" s="6" t="str">
        <f>RIGHT(S:S,FIND("/",S:S) - 2)</f>
        <v>/plays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44">
        <v>16000</v>
      </c>
      <c r="E1507" s="4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42">
        <f>(((I1507/60)/60)/24)+DATE(1970,1,1)</f>
        <v>42451.834027777775</v>
      </c>
      <c r="K1507">
        <v>1455446303</v>
      </c>
      <c r="L1507" s="42">
        <f>(((K1507/60)/60)/24)+DATE(1970,1,1)</f>
        <v>42414.44332175926</v>
      </c>
      <c r="M1507" t="b">
        <v>1</v>
      </c>
      <c r="N1507">
        <v>345</v>
      </c>
      <c r="O1507" s="7">
        <f>AVERAGE(N1507,E1507)</f>
        <v>8459</v>
      </c>
      <c r="P1507" t="b">
        <v>1</v>
      </c>
      <c r="R1507" s="56">
        <f>E1507/D1507</f>
        <v>1.0358125</v>
      </c>
      <c r="S1507" t="s">
        <v>8302</v>
      </c>
      <c r="T1507" s="6" t="str">
        <f>LEFT(S:S,FIND("/",S:S)-1)</f>
        <v>technology</v>
      </c>
      <c r="U1507" s="6" t="str">
        <f>RIGHT(S:S,FIND("/",S:S) - 2)</f>
        <v>kerspaces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44">
        <v>1500</v>
      </c>
      <c r="E1508" s="4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42">
        <f>(((I1508/60)/60)/24)+DATE(1970,1,1)</f>
        <v>41844.785925925928</v>
      </c>
      <c r="K1508">
        <v>1403635904</v>
      </c>
      <c r="L1508" s="42">
        <f>(((K1508/60)/60)/24)+DATE(1970,1,1)</f>
        <v>41814.785925925928</v>
      </c>
      <c r="M1508" t="b">
        <v>1</v>
      </c>
      <c r="N1508">
        <v>43</v>
      </c>
      <c r="O1508" s="7">
        <f>AVERAGE(N1508,E1508)</f>
        <v>857</v>
      </c>
      <c r="P1508" t="b">
        <v>1</v>
      </c>
      <c r="R1508" s="56">
        <f>E1508/D1508</f>
        <v>1.1140000000000001</v>
      </c>
      <c r="S1508" t="s">
        <v>8271</v>
      </c>
      <c r="T1508" s="6" t="str">
        <f>LEFT(S:S,FIND("/",S:S)-1)</f>
        <v>theater</v>
      </c>
      <c r="U1508" s="6" t="str">
        <f>RIGHT(S:S,FIND("/",S:S) - 2)</f>
        <v>/plays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44">
        <v>1200</v>
      </c>
      <c r="E1509" s="4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42">
        <f>(((I1509/60)/60)/24)+DATE(1970,1,1)</f>
        <v>40313.340277777781</v>
      </c>
      <c r="K1509">
        <v>1268822909</v>
      </c>
      <c r="L1509" s="42">
        <f>(((K1509/60)/60)/24)+DATE(1970,1,1)</f>
        <v>40254.450335648151</v>
      </c>
      <c r="M1509" t="b">
        <v>1</v>
      </c>
      <c r="N1509">
        <v>33</v>
      </c>
      <c r="O1509" s="7">
        <f>AVERAGE(N1509,E1509)</f>
        <v>1306.5</v>
      </c>
      <c r="P1509" t="b">
        <v>1</v>
      </c>
      <c r="R1509" s="56">
        <f>E1509/D1509</f>
        <v>2.15</v>
      </c>
      <c r="S1509" t="s">
        <v>8267</v>
      </c>
      <c r="T1509" s="6" t="str">
        <f>LEFT(S:S,FIND("/",S:S)-1)</f>
        <v>film &amp; video</v>
      </c>
      <c r="U1509" s="6" t="str">
        <f>RIGHT(S:S,FIND("/",S:S) - 2)</f>
        <v>nce fiction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44">
        <v>18500</v>
      </c>
      <c r="E1510" s="4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42">
        <f>(((I1510/60)/60)/24)+DATE(1970,1,1)</f>
        <v>41817.614363425928</v>
      </c>
      <c r="K1510">
        <v>1401201881</v>
      </c>
      <c r="L1510" s="42">
        <f>(((K1510/60)/60)/24)+DATE(1970,1,1)</f>
        <v>41786.614363425928</v>
      </c>
      <c r="M1510" t="b">
        <v>1</v>
      </c>
      <c r="N1510">
        <v>211</v>
      </c>
      <c r="O1510" s="7">
        <f>AVERAGE(N1510,E1510)</f>
        <v>10351</v>
      </c>
      <c r="P1510" t="b">
        <v>1</v>
      </c>
      <c r="R1510" s="56">
        <f>E1510/D1510</f>
        <v>1.1076216216216217</v>
      </c>
      <c r="S1510" t="s">
        <v>8271</v>
      </c>
      <c r="T1510" s="6" t="str">
        <f>LEFT(S:S,FIND("/",S:S)-1)</f>
        <v>theater</v>
      </c>
      <c r="U1510" s="6" t="str">
        <f>RIGHT(S:S,FIND("/",S:S) - 2)</f>
        <v>/plays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44">
        <v>17500</v>
      </c>
      <c r="E1511" s="4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42">
        <f>(((I1511/60)/60)/24)+DATE(1970,1,1)</f>
        <v>42780.957638888889</v>
      </c>
      <c r="K1511">
        <v>1484570885</v>
      </c>
      <c r="L1511" s="42">
        <f>(((K1511/60)/60)/24)+DATE(1970,1,1)</f>
        <v>42751.533391203702</v>
      </c>
      <c r="M1511" t="b">
        <v>1</v>
      </c>
      <c r="N1511">
        <v>196</v>
      </c>
      <c r="O1511" s="7">
        <f>AVERAGE(N1511,E1511)</f>
        <v>10916.61</v>
      </c>
      <c r="P1511" t="b">
        <v>1</v>
      </c>
      <c r="R1511" s="56">
        <f>E1511/D1511</f>
        <v>1.2364125714285714</v>
      </c>
      <c r="S1511" t="s">
        <v>8271</v>
      </c>
      <c r="T1511" s="6" t="str">
        <f>LEFT(S:S,FIND("/",S:S)-1)</f>
        <v>theater</v>
      </c>
      <c r="U1511" s="6" t="str">
        <f>RIGHT(S:S,FIND("/",S:S) - 2)</f>
        <v>/plays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44">
        <v>16000</v>
      </c>
      <c r="E1512" s="4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42">
        <f>(((I1512/60)/60)/24)+DATE(1970,1,1)</f>
        <v>41839.385162037033</v>
      </c>
      <c r="K1512">
        <v>1403169278</v>
      </c>
      <c r="L1512" s="42">
        <f>(((K1512/60)/60)/24)+DATE(1970,1,1)</f>
        <v>41809.385162037033</v>
      </c>
      <c r="M1512" t="b">
        <v>1</v>
      </c>
      <c r="N1512">
        <v>405</v>
      </c>
      <c r="O1512" s="7">
        <f>AVERAGE(N1512,E1512)</f>
        <v>8285.2999999999993</v>
      </c>
      <c r="P1512" t="b">
        <v>1</v>
      </c>
      <c r="R1512" s="56">
        <f>E1512/D1512</f>
        <v>1.0103500000000001</v>
      </c>
      <c r="S1512" t="s">
        <v>8272</v>
      </c>
      <c r="T1512" s="6" t="str">
        <f>LEFT(S:S,FIND("/",S:S)-1)</f>
        <v>technology</v>
      </c>
      <c r="U1512" s="6" t="str">
        <f>RIGHT(S:S,FIND("/",S:S) - 2)</f>
        <v>ology/web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44">
        <v>14000</v>
      </c>
      <c r="E1513" s="4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42">
        <f>(((I1513/60)/60)/24)+DATE(1970,1,1)</f>
        <v>42326.625046296293</v>
      </c>
      <c r="K1513">
        <v>1445263204</v>
      </c>
      <c r="L1513" s="42">
        <f>(((K1513/60)/60)/24)+DATE(1970,1,1)</f>
        <v>42296.583379629628</v>
      </c>
      <c r="M1513" t="b">
        <v>1</v>
      </c>
      <c r="N1513">
        <v>206</v>
      </c>
      <c r="O1513" s="7">
        <f>AVERAGE(N1513,E1513)</f>
        <v>7928.5</v>
      </c>
      <c r="P1513" t="b">
        <v>1</v>
      </c>
      <c r="R1513" s="56">
        <f>E1513/D1513</f>
        <v>1.1179285714285714</v>
      </c>
      <c r="S1513" t="s">
        <v>8271</v>
      </c>
      <c r="T1513" s="6" t="str">
        <f>LEFT(S:S,FIND("/",S:S)-1)</f>
        <v>theater</v>
      </c>
      <c r="U1513" s="6" t="str">
        <f>RIGHT(S:S,FIND("/",S:S) - 2)</f>
        <v>/plays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44">
        <v>3500</v>
      </c>
      <c r="E1514" s="4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42">
        <f>(((I1514/60)/60)/24)+DATE(1970,1,1)</f>
        <v>42771.684479166666</v>
      </c>
      <c r="K1514">
        <v>1483719939</v>
      </c>
      <c r="L1514" s="42">
        <f>(((K1514/60)/60)/24)+DATE(1970,1,1)</f>
        <v>42741.684479166666</v>
      </c>
      <c r="M1514" t="b">
        <v>1</v>
      </c>
      <c r="N1514">
        <v>335</v>
      </c>
      <c r="O1514" s="7">
        <f>AVERAGE(N1514,E1514)</f>
        <v>9946</v>
      </c>
      <c r="P1514" t="b">
        <v>1</v>
      </c>
      <c r="R1514" s="56">
        <f>E1514/D1514</f>
        <v>5.5877142857142861</v>
      </c>
      <c r="S1514" t="s">
        <v>8304</v>
      </c>
      <c r="T1514" s="6" t="str">
        <f>LEFT(S:S,FIND("/",S:S)-1)</f>
        <v>publishing</v>
      </c>
      <c r="U1514" s="6" t="str">
        <f>RIGHT(S:S,FIND("/",S:S) - 2)</f>
        <v>n's books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44">
        <v>8000</v>
      </c>
      <c r="E1515" s="4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42">
        <f>(((I1515/60)/60)/24)+DATE(1970,1,1)</f>
        <v>41836.637337962966</v>
      </c>
      <c r="K1515">
        <v>1402931866</v>
      </c>
      <c r="L1515" s="42">
        <f>(((K1515/60)/60)/24)+DATE(1970,1,1)</f>
        <v>41806.637337962966</v>
      </c>
      <c r="M1515" t="b">
        <v>1</v>
      </c>
      <c r="N1515">
        <v>215</v>
      </c>
      <c r="O1515" s="7">
        <f>AVERAGE(N1515,E1515)</f>
        <v>6108.25</v>
      </c>
      <c r="P1515" t="b">
        <v>1</v>
      </c>
      <c r="R1515" s="56">
        <f>E1515/D1515</f>
        <v>1.5001875</v>
      </c>
      <c r="S1515" t="s">
        <v>8271</v>
      </c>
      <c r="T1515" s="6" t="str">
        <f>LEFT(S:S,FIND("/",S:S)-1)</f>
        <v>theater</v>
      </c>
      <c r="U1515" s="6" t="str">
        <f>RIGHT(S:S,FIND("/",S:S) - 2)</f>
        <v>/plays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44">
        <v>25000</v>
      </c>
      <c r="E1516" s="4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42">
        <f>(((I1516/60)/60)/24)+DATE(1970,1,1)</f>
        <v>42274.597685185188</v>
      </c>
      <c r="K1516">
        <v>1439907640</v>
      </c>
      <c r="L1516" s="42">
        <f>(((K1516/60)/60)/24)+DATE(1970,1,1)</f>
        <v>42234.597685185188</v>
      </c>
      <c r="M1516" t="b">
        <v>1</v>
      </c>
      <c r="N1516">
        <v>176</v>
      </c>
      <c r="O1516" s="7">
        <f>AVERAGE(N1516,E1516)</f>
        <v>13397.5</v>
      </c>
      <c r="P1516" t="b">
        <v>1</v>
      </c>
      <c r="R1516" s="56">
        <f>E1516/D1516</f>
        <v>1.0647599999999999</v>
      </c>
      <c r="S1516" t="s">
        <v>8299</v>
      </c>
      <c r="T1516" s="6" t="str">
        <f>LEFT(S:S,FIND("/",S:S)-1)</f>
        <v>food</v>
      </c>
      <c r="U1516" s="6" t="str">
        <f>RIGHT(S:S,FIND("/",S:S) - 2)</f>
        <v>nts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44">
        <v>300000</v>
      </c>
      <c r="E1517" s="4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42">
        <f>(((I1517/60)/60)/24)+DATE(1970,1,1)</f>
        <v>42445.211770833332</v>
      </c>
      <c r="K1517">
        <v>1455516297</v>
      </c>
      <c r="L1517" s="42">
        <f>(((K1517/60)/60)/24)+DATE(1970,1,1)</f>
        <v>42415.253437499996</v>
      </c>
      <c r="M1517" t="b">
        <v>1</v>
      </c>
      <c r="N1517">
        <v>555</v>
      </c>
      <c r="O1517" s="7">
        <f>AVERAGE(N1517,E1517)</f>
        <v>236061</v>
      </c>
      <c r="P1517" t="b">
        <v>1</v>
      </c>
      <c r="R1517" s="56">
        <f>E1517/D1517</f>
        <v>1.57189</v>
      </c>
      <c r="S1517" t="s">
        <v>8276</v>
      </c>
      <c r="T1517" s="6" t="str">
        <f>LEFT(S:S,FIND("/",S:S)-1)</f>
        <v>music</v>
      </c>
      <c r="U1517" s="6" t="str">
        <f>RIGHT(S:S,FIND("/",S:S) - 2)</f>
        <v>rock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44">
        <v>17000</v>
      </c>
      <c r="E1518" s="4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42">
        <f>(((I1518/60)/60)/24)+DATE(1970,1,1)</f>
        <v>42649.583333333328</v>
      </c>
      <c r="K1518">
        <v>1473160292</v>
      </c>
      <c r="L1518" s="42">
        <f>(((K1518/60)/60)/24)+DATE(1970,1,1)</f>
        <v>42619.466342592597</v>
      </c>
      <c r="M1518" t="b">
        <v>1</v>
      </c>
      <c r="N1518">
        <v>116</v>
      </c>
      <c r="O1518" s="7">
        <f>AVERAGE(N1518,E1518)</f>
        <v>9294</v>
      </c>
      <c r="P1518" t="b">
        <v>1</v>
      </c>
      <c r="R1518" s="56">
        <f>E1518/D1518</f>
        <v>1.0865882352941176</v>
      </c>
      <c r="S1518" t="s">
        <v>8266</v>
      </c>
      <c r="T1518" s="6" t="str">
        <f>LEFT(S:S,FIND("/",S:S)-1)</f>
        <v>film &amp; video</v>
      </c>
      <c r="U1518" s="6" t="str">
        <f>RIGHT(S:S,FIND("/",S:S) - 2)</f>
        <v>ideo/shorts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44">
        <v>15000</v>
      </c>
      <c r="E1519" s="4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42">
        <f>(((I1519/60)/60)/24)+DATE(1970,1,1)</f>
        <v>41979.25</v>
      </c>
      <c r="K1519">
        <v>1415194553</v>
      </c>
      <c r="L1519" s="42">
        <f>(((K1519/60)/60)/24)+DATE(1970,1,1)</f>
        <v>41948.56658564815</v>
      </c>
      <c r="M1519" t="b">
        <v>1</v>
      </c>
      <c r="N1519">
        <v>615</v>
      </c>
      <c r="O1519" s="7">
        <f>AVERAGE(N1519,E1519)</f>
        <v>12456</v>
      </c>
      <c r="P1519" t="b">
        <v>1</v>
      </c>
      <c r="R1519" s="56">
        <f>E1519/D1519</f>
        <v>1.6197999999999999</v>
      </c>
      <c r="S1519" t="s">
        <v>8285</v>
      </c>
      <c r="T1519" s="6" t="str">
        <f>LEFT(S:S,FIND("/",S:S)-1)</f>
        <v>photography</v>
      </c>
      <c r="U1519" s="6" t="str">
        <f>RIGHT(S:S,FIND("/",S:S) - 2)</f>
        <v>photobooks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44">
        <v>15000</v>
      </c>
      <c r="E1520" s="4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42">
        <f>(((I1520/60)/60)/24)+DATE(1970,1,1)</f>
        <v>41790.8200462963</v>
      </c>
      <c r="K1520">
        <v>1398973252</v>
      </c>
      <c r="L1520" s="42">
        <f>(((K1520/60)/60)/24)+DATE(1970,1,1)</f>
        <v>41760.8200462963</v>
      </c>
      <c r="M1520" t="b">
        <v>1</v>
      </c>
      <c r="N1520">
        <v>236</v>
      </c>
      <c r="O1520" s="7">
        <f>AVERAGE(N1520,E1520)</f>
        <v>15520.5</v>
      </c>
      <c r="P1520" t="b">
        <v>1</v>
      </c>
      <c r="R1520" s="56">
        <f>E1520/D1520</f>
        <v>2.0536666666666665</v>
      </c>
      <c r="S1520" t="s">
        <v>8271</v>
      </c>
      <c r="T1520" s="6" t="str">
        <f>LEFT(S:S,FIND("/",S:S)-1)</f>
        <v>theater</v>
      </c>
      <c r="U1520" s="6" t="str">
        <f>RIGHT(S:S,FIND("/",S:S) - 2)</f>
        <v>/plays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44">
        <v>9000</v>
      </c>
      <c r="E1521" s="4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42">
        <f>(((I1521/60)/60)/24)+DATE(1970,1,1)</f>
        <v>41810.915972222225</v>
      </c>
      <c r="K1521">
        <v>1400867283</v>
      </c>
      <c r="L1521" s="42">
        <f>(((K1521/60)/60)/24)+DATE(1970,1,1)</f>
        <v>41782.741701388892</v>
      </c>
      <c r="M1521" t="b">
        <v>1</v>
      </c>
      <c r="N1521">
        <v>145</v>
      </c>
      <c r="O1521" s="7">
        <f>AVERAGE(N1521,E1521)</f>
        <v>4723.875</v>
      </c>
      <c r="P1521" t="b">
        <v>1</v>
      </c>
      <c r="R1521" s="56">
        <f>E1521/D1521</f>
        <v>1.033638888888889</v>
      </c>
      <c r="S1521" t="s">
        <v>8276</v>
      </c>
      <c r="T1521" s="6" t="str">
        <f>LEFT(S:S,FIND("/",S:S)-1)</f>
        <v>music</v>
      </c>
      <c r="U1521" s="6" t="str">
        <f>RIGHT(S:S,FIND("/",S:S) - 2)</f>
        <v>rock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44">
        <v>18000</v>
      </c>
      <c r="E1522" s="4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42">
        <f>(((I1522/60)/60)/24)+DATE(1970,1,1)</f>
        <v>41992.166666666672</v>
      </c>
      <c r="K1522">
        <v>1415824513</v>
      </c>
      <c r="L1522" s="42">
        <f>(((K1522/60)/60)/24)+DATE(1970,1,1)</f>
        <v>41955.857789351852</v>
      </c>
      <c r="M1522" t="b">
        <v>1</v>
      </c>
      <c r="N1522">
        <v>167</v>
      </c>
      <c r="O1522" s="7">
        <f>AVERAGE(N1522,E1522)</f>
        <v>9396</v>
      </c>
      <c r="P1522" t="b">
        <v>1</v>
      </c>
      <c r="R1522" s="56">
        <f>E1522/D1522</f>
        <v>1.0347222222222223</v>
      </c>
      <c r="S1522" t="s">
        <v>8305</v>
      </c>
      <c r="T1522" s="6" t="str">
        <f>LEFT(S:S,FIND("/",S:S)-1)</f>
        <v>theater</v>
      </c>
      <c r="U1522" s="6" t="str">
        <f>RIGHT(S:S,FIND("/",S:S) - 2)</f>
        <v>usical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44">
        <v>37500</v>
      </c>
      <c r="E1523" s="4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42">
        <f>(((I1523/60)/60)/24)+DATE(1970,1,1)</f>
        <v>42528.167719907404</v>
      </c>
      <c r="K1523">
        <v>1462248091</v>
      </c>
      <c r="L1523" s="42">
        <f>(((K1523/60)/60)/24)+DATE(1970,1,1)</f>
        <v>42493.167719907404</v>
      </c>
      <c r="M1523" t="b">
        <v>1</v>
      </c>
      <c r="N1523">
        <v>235</v>
      </c>
      <c r="O1523" s="7">
        <f>AVERAGE(N1523,E1523)</f>
        <v>20145</v>
      </c>
      <c r="P1523" t="b">
        <v>1</v>
      </c>
      <c r="R1523" s="56">
        <f>E1523/D1523</f>
        <v>1.0681333333333334</v>
      </c>
      <c r="S1523" t="s">
        <v>8271</v>
      </c>
      <c r="T1523" s="6" t="str">
        <f>LEFT(S:S,FIND("/",S:S)-1)</f>
        <v>theater</v>
      </c>
      <c r="U1523" s="6" t="str">
        <f>RIGHT(S:S,FIND("/",S:S) - 2)</f>
        <v>/plays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44">
        <v>43500</v>
      </c>
      <c r="E1524" s="4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42">
        <f>(((I1524/60)/60)/24)+DATE(1970,1,1)</f>
        <v>41929.830312500002</v>
      </c>
      <c r="K1524">
        <v>1410983739</v>
      </c>
      <c r="L1524" s="42">
        <f>(((K1524/60)/60)/24)+DATE(1970,1,1)</f>
        <v>41899.830312500002</v>
      </c>
      <c r="M1524" t="b">
        <v>1</v>
      </c>
      <c r="N1524">
        <v>452</v>
      </c>
      <c r="O1524" s="7">
        <f>AVERAGE(N1524,E1524)</f>
        <v>30451.05</v>
      </c>
      <c r="P1524" t="b">
        <v>1</v>
      </c>
      <c r="R1524" s="56">
        <f>E1524/D1524</f>
        <v>1.3896574712643677</v>
      </c>
      <c r="S1524" t="s">
        <v>8285</v>
      </c>
      <c r="T1524" s="6" t="str">
        <f>LEFT(S:S,FIND("/",S:S)-1)</f>
        <v>photography</v>
      </c>
      <c r="U1524" s="6" t="str">
        <f>RIGHT(S:S,FIND("/",S:S) - 2)</f>
        <v>photobooks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44">
        <v>18500</v>
      </c>
      <c r="E1525" s="4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42">
        <f>(((I1525/60)/60)/24)+DATE(1970,1,1)</f>
        <v>41996</v>
      </c>
      <c r="K1525">
        <v>1416592916</v>
      </c>
      <c r="L1525" s="42">
        <f>(((K1525/60)/60)/24)+DATE(1970,1,1)</f>
        <v>41964.751342592594</v>
      </c>
      <c r="M1525" t="b">
        <v>1</v>
      </c>
      <c r="N1525">
        <v>241</v>
      </c>
      <c r="O1525" s="7">
        <f>AVERAGE(N1525,E1525)</f>
        <v>11668.5</v>
      </c>
      <c r="P1525" t="b">
        <v>1</v>
      </c>
      <c r="R1525" s="56">
        <f>E1525/D1525</f>
        <v>1.2484324324324325</v>
      </c>
      <c r="S1525" t="s">
        <v>8271</v>
      </c>
      <c r="T1525" s="6" t="str">
        <f>LEFT(S:S,FIND("/",S:S)-1)</f>
        <v>theater</v>
      </c>
      <c r="U1525" s="6" t="str">
        <f>RIGHT(S:S,FIND("/",S:S) - 2)</f>
        <v>/plays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44">
        <v>3000</v>
      </c>
      <c r="E1526" s="4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42">
        <f>(((I1526/60)/60)/24)+DATE(1970,1,1)</f>
        <v>42786.501041666663</v>
      </c>
      <c r="K1526">
        <v>1485000090</v>
      </c>
      <c r="L1526" s="42">
        <f>(((K1526/60)/60)/24)+DATE(1970,1,1)</f>
        <v>42756.501041666663</v>
      </c>
      <c r="M1526" t="b">
        <v>1</v>
      </c>
      <c r="N1526">
        <v>28</v>
      </c>
      <c r="O1526" s="7">
        <f>AVERAGE(N1526,E1526)</f>
        <v>3119</v>
      </c>
      <c r="P1526" t="b">
        <v>1</v>
      </c>
      <c r="R1526" s="56">
        <f>E1526/D1526</f>
        <v>2.0699999999999998</v>
      </c>
      <c r="S1526" t="s">
        <v>8271</v>
      </c>
      <c r="T1526" s="6" t="str">
        <f>LEFT(S:S,FIND("/",S:S)-1)</f>
        <v>theater</v>
      </c>
      <c r="U1526" s="6" t="str">
        <f>RIGHT(S:S,FIND("/",S:S) - 2)</f>
        <v>/plays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44">
        <v>2600</v>
      </c>
      <c r="E1527" s="4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42">
        <f>(((I1527/60)/60)/24)+DATE(1970,1,1)</f>
        <v>42600.702986111108</v>
      </c>
      <c r="K1527">
        <v>1468947138</v>
      </c>
      <c r="L1527" s="42">
        <f>(((K1527/60)/60)/24)+DATE(1970,1,1)</f>
        <v>42570.702986111108</v>
      </c>
      <c r="M1527" t="b">
        <v>1</v>
      </c>
      <c r="N1527">
        <v>140</v>
      </c>
      <c r="O1527" s="7">
        <f>AVERAGE(N1527,E1527)</f>
        <v>2332.0749999999998</v>
      </c>
      <c r="P1527" t="b">
        <v>1</v>
      </c>
      <c r="R1527" s="56">
        <f>E1527/D1527</f>
        <v>1.7400576923076922</v>
      </c>
      <c r="S1527" t="s">
        <v>8271</v>
      </c>
      <c r="T1527" s="6" t="str">
        <f>LEFT(S:S,FIND("/",S:S)-1)</f>
        <v>theater</v>
      </c>
      <c r="U1527" s="6" t="str">
        <f>RIGHT(S:S,FIND("/",S:S) - 2)</f>
        <v>/plays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44">
        <v>23000</v>
      </c>
      <c r="E1528" s="4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42">
        <f>(((I1528/60)/60)/24)+DATE(1970,1,1)</f>
        <v>42388.276006944448</v>
      </c>
      <c r="K1528">
        <v>1448951847</v>
      </c>
      <c r="L1528" s="42">
        <f>(((K1528/60)/60)/24)+DATE(1970,1,1)</f>
        <v>42339.276006944448</v>
      </c>
      <c r="M1528" t="b">
        <v>1</v>
      </c>
      <c r="N1528">
        <v>280</v>
      </c>
      <c r="O1528" s="7">
        <f>AVERAGE(N1528,E1528)</f>
        <v>13977.5</v>
      </c>
      <c r="P1528" t="b">
        <v>1</v>
      </c>
      <c r="R1528" s="56">
        <f>E1528/D1528</f>
        <v>1.2032608695652174</v>
      </c>
      <c r="S1528" t="s">
        <v>8305</v>
      </c>
      <c r="T1528" s="6" t="str">
        <f>LEFT(S:S,FIND("/",S:S)-1)</f>
        <v>theater</v>
      </c>
      <c r="U1528" s="6" t="str">
        <f>RIGHT(S:S,FIND("/",S:S) - 2)</f>
        <v>usical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44">
        <v>3500</v>
      </c>
      <c r="E1529" s="4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42">
        <f>(((I1529/60)/60)/24)+DATE(1970,1,1)</f>
        <v>42808.558865740735</v>
      </c>
      <c r="K1529">
        <v>1487082286</v>
      </c>
      <c r="L1529" s="42">
        <f>(((K1529/60)/60)/24)+DATE(1970,1,1)</f>
        <v>42780.600532407407</v>
      </c>
      <c r="M1529" t="b">
        <v>1</v>
      </c>
      <c r="N1529">
        <v>70</v>
      </c>
      <c r="O1529" s="7">
        <f>AVERAGE(N1529,E1529)</f>
        <v>1967.7750000000001</v>
      </c>
      <c r="P1529" t="b">
        <v>1</v>
      </c>
      <c r="R1529" s="56">
        <f>E1529/D1529</f>
        <v>1.1044428571428573</v>
      </c>
      <c r="S1529" t="s">
        <v>8303</v>
      </c>
      <c r="T1529" s="6" t="str">
        <f>LEFT(S:S,FIND("/",S:S)-1)</f>
        <v>theater</v>
      </c>
      <c r="U1529" s="6" t="str">
        <f>RIGHT(S:S,FIND("/",S:S) - 2)</f>
        <v>spaces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44">
        <v>3000</v>
      </c>
      <c r="E1530" s="4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42">
        <f>(((I1530/60)/60)/24)+DATE(1970,1,1)</f>
        <v>42767</v>
      </c>
      <c r="K1530">
        <v>1483292122</v>
      </c>
      <c r="L1530" s="42">
        <f>(((K1530/60)/60)/24)+DATE(1970,1,1)</f>
        <v>42736.732893518521</v>
      </c>
      <c r="M1530" t="b">
        <v>1</v>
      </c>
      <c r="N1530">
        <v>160</v>
      </c>
      <c r="O1530" s="7">
        <f>AVERAGE(N1530,E1530)</f>
        <v>4303.5</v>
      </c>
      <c r="P1530" t="b">
        <v>1</v>
      </c>
      <c r="R1530" s="56">
        <f>E1530/D1530</f>
        <v>2.8156666666666665</v>
      </c>
      <c r="S1530" t="s">
        <v>8272</v>
      </c>
      <c r="T1530" s="6" t="str">
        <f>LEFT(S:S,FIND("/",S:S)-1)</f>
        <v>technology</v>
      </c>
      <c r="U1530" s="6" t="str">
        <f>RIGHT(S:S,FIND("/",S:S) - 2)</f>
        <v>ology/web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44">
        <v>19000</v>
      </c>
      <c r="E1531" s="4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42">
        <f>(((I1531/60)/60)/24)+DATE(1970,1,1)</f>
        <v>42082.587037037039</v>
      </c>
      <c r="K1531">
        <v>1424185520</v>
      </c>
      <c r="L1531" s="42">
        <f>(((K1531/60)/60)/24)+DATE(1970,1,1)</f>
        <v>42052.628703703704</v>
      </c>
      <c r="M1531" t="b">
        <v>1</v>
      </c>
      <c r="N1531">
        <v>141</v>
      </c>
      <c r="O1531" s="7">
        <f>AVERAGE(N1531,E1531)</f>
        <v>9635</v>
      </c>
      <c r="P1531" t="b">
        <v>1</v>
      </c>
      <c r="R1531" s="56">
        <f>E1531/D1531</f>
        <v>1.0067894736842105</v>
      </c>
      <c r="S1531" t="s">
        <v>8268</v>
      </c>
      <c r="T1531" s="6" t="str">
        <f>LEFT(S:S,FIND("/",S:S)-1)</f>
        <v>film &amp; video</v>
      </c>
      <c r="U1531" s="6" t="str">
        <f>RIGHT(S:S,FIND("/",S:S) - 2)</f>
        <v>video/drama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44">
        <v>35000</v>
      </c>
      <c r="E1532" s="4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42">
        <f>(((I1532/60)/60)/24)+DATE(1970,1,1)</f>
        <v>42300.767303240747</v>
      </c>
      <c r="K1532">
        <v>1443464695</v>
      </c>
      <c r="L1532" s="42">
        <f>(((K1532/60)/60)/24)+DATE(1970,1,1)</f>
        <v>42275.767303240747</v>
      </c>
      <c r="M1532" t="b">
        <v>1</v>
      </c>
      <c r="N1532">
        <v>874</v>
      </c>
      <c r="O1532" s="7">
        <f>AVERAGE(N1532,E1532)</f>
        <v>24031.5</v>
      </c>
      <c r="P1532" t="b">
        <v>1</v>
      </c>
      <c r="R1532" s="56">
        <f>E1532/D1532</f>
        <v>1.3482571428571428</v>
      </c>
      <c r="S1532" t="s">
        <v>8285</v>
      </c>
      <c r="T1532" s="6" t="str">
        <f>LEFT(S:S,FIND("/",S:S)-1)</f>
        <v>photography</v>
      </c>
      <c r="U1532" s="6" t="str">
        <f>RIGHT(S:S,FIND("/",S:S) - 2)</f>
        <v>photobooks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44">
        <v>2350</v>
      </c>
      <c r="E1533" s="4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42">
        <f>(((I1533/60)/60)/24)+DATE(1970,1,1)</f>
        <v>41974.125</v>
      </c>
      <c r="K1533">
        <v>1414610126</v>
      </c>
      <c r="L1533" s="42">
        <f>(((K1533/60)/60)/24)+DATE(1970,1,1)</f>
        <v>41941.802384259259</v>
      </c>
      <c r="M1533" t="b">
        <v>1</v>
      </c>
      <c r="N1533">
        <v>73</v>
      </c>
      <c r="O1533" s="7">
        <f>AVERAGE(N1533,E1533)</f>
        <v>2104</v>
      </c>
      <c r="P1533" t="b">
        <v>1</v>
      </c>
      <c r="R1533" s="56">
        <f>E1533/D1533</f>
        <v>1.7595744680851064</v>
      </c>
      <c r="S1533" t="s">
        <v>8271</v>
      </c>
      <c r="T1533" s="6" t="str">
        <f>LEFT(S:S,FIND("/",S:S)-1)</f>
        <v>theater</v>
      </c>
      <c r="U1533" s="6" t="str">
        <f>RIGHT(S:S,FIND("/",S:S) - 2)</f>
        <v>/plays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44">
        <v>5000</v>
      </c>
      <c r="E1534" s="4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42">
        <f>(((I1534/60)/60)/24)+DATE(1970,1,1)</f>
        <v>42415.625</v>
      </c>
      <c r="K1534">
        <v>1453461865</v>
      </c>
      <c r="L1534" s="42">
        <f>(((K1534/60)/60)/24)+DATE(1970,1,1)</f>
        <v>42391.475289351853</v>
      </c>
      <c r="M1534" t="b">
        <v>1</v>
      </c>
      <c r="N1534">
        <v>294</v>
      </c>
      <c r="O1534" s="7">
        <f>AVERAGE(N1534,E1534)</f>
        <v>12247.5</v>
      </c>
      <c r="P1534" t="b">
        <v>1</v>
      </c>
      <c r="R1534" s="56">
        <f>E1534/D1534</f>
        <v>4.8402000000000003</v>
      </c>
      <c r="S1534" t="s">
        <v>8303</v>
      </c>
      <c r="T1534" s="6" t="str">
        <f>LEFT(S:S,FIND("/",S:S)-1)</f>
        <v>theater</v>
      </c>
      <c r="U1534" s="6" t="str">
        <f>RIGHT(S:S,FIND("/",S:S) - 2)</f>
        <v>spaces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44">
        <v>45000</v>
      </c>
      <c r="E1535" s="4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42">
        <f>(((I1535/60)/60)/24)+DATE(1970,1,1)</f>
        <v>42492.165972222225</v>
      </c>
      <c r="K1535">
        <v>1457913777</v>
      </c>
      <c r="L1535" s="42">
        <f>(((K1535/60)/60)/24)+DATE(1970,1,1)</f>
        <v>42443.00204861111</v>
      </c>
      <c r="M1535" t="b">
        <v>1</v>
      </c>
      <c r="N1535">
        <v>740</v>
      </c>
      <c r="O1535" s="7">
        <f>AVERAGE(N1535,E1535)</f>
        <v>33026.5</v>
      </c>
      <c r="P1535" t="b">
        <v>1</v>
      </c>
      <c r="R1535" s="56">
        <f>E1535/D1535</f>
        <v>1.4514</v>
      </c>
      <c r="S1535" t="s">
        <v>8276</v>
      </c>
      <c r="T1535" s="6" t="str">
        <f>LEFT(S:S,FIND("/",S:S)-1)</f>
        <v>music</v>
      </c>
      <c r="U1535" s="6" t="str">
        <f>RIGHT(S:S,FIND("/",S:S) - 2)</f>
        <v>rock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44">
        <v>7500</v>
      </c>
      <c r="E1536" s="4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42">
        <f>(((I1536/60)/60)/24)+DATE(1970,1,1)</f>
        <v>42251.67432870371</v>
      </c>
      <c r="K1536">
        <v>1438791062</v>
      </c>
      <c r="L1536" s="42">
        <f>(((K1536/60)/60)/24)+DATE(1970,1,1)</f>
        <v>42221.67432870371</v>
      </c>
      <c r="M1536" t="b">
        <v>1</v>
      </c>
      <c r="N1536">
        <v>369</v>
      </c>
      <c r="O1536" s="7">
        <f>AVERAGE(N1536,E1536)</f>
        <v>15849.5</v>
      </c>
      <c r="P1536" t="b">
        <v>1</v>
      </c>
      <c r="R1536" s="56">
        <f>E1536/D1536</f>
        <v>4.1773333333333333</v>
      </c>
      <c r="S1536" t="s">
        <v>8300</v>
      </c>
      <c r="T1536" s="6" t="str">
        <f>LEFT(S:S,FIND("/",S:S)-1)</f>
        <v>music</v>
      </c>
      <c r="U1536" s="6" t="str">
        <f>RIGHT(S:S,FIND("/",S:S) - 2)</f>
        <v>usic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44">
        <v>4000</v>
      </c>
      <c r="E1537" s="4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42">
        <f>(((I1537/60)/60)/24)+DATE(1970,1,1)</f>
        <v>42513.916666666672</v>
      </c>
      <c r="K1537">
        <v>1461527631</v>
      </c>
      <c r="L1537" s="42">
        <f>(((K1537/60)/60)/24)+DATE(1970,1,1)</f>
        <v>42484.829062500001</v>
      </c>
      <c r="M1537" t="b">
        <v>1</v>
      </c>
      <c r="N1537">
        <v>110</v>
      </c>
      <c r="O1537" s="7">
        <f>AVERAGE(N1537,E1537)</f>
        <v>2703.5</v>
      </c>
      <c r="P1537" t="b">
        <v>1</v>
      </c>
      <c r="R1537" s="56">
        <f>E1537/D1537</f>
        <v>1.3242499999999999</v>
      </c>
      <c r="S1537" t="s">
        <v>8273</v>
      </c>
      <c r="T1537" s="6" t="str">
        <f>LEFT(S:S,FIND("/",S:S)-1)</f>
        <v>technology</v>
      </c>
      <c r="U1537" s="6" t="str">
        <f>RIGHT(S:S,FIND("/",S:S) - 2)</f>
        <v>wearables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44">
        <v>12000</v>
      </c>
      <c r="E1538" s="4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42">
        <f>(((I1538/60)/60)/24)+DATE(1970,1,1)</f>
        <v>42243.802199074074</v>
      </c>
      <c r="K1538">
        <v>1438110910</v>
      </c>
      <c r="L1538" s="42">
        <f>(((K1538/60)/60)/24)+DATE(1970,1,1)</f>
        <v>42213.802199074074</v>
      </c>
      <c r="M1538" t="b">
        <v>1</v>
      </c>
      <c r="N1538">
        <v>455</v>
      </c>
      <c r="O1538" s="7">
        <f>AVERAGE(N1538,E1538)</f>
        <v>15246.004999999999</v>
      </c>
      <c r="P1538" t="b">
        <v>1</v>
      </c>
      <c r="R1538" s="56">
        <f>E1538/D1538</f>
        <v>2.5030841666666666</v>
      </c>
      <c r="S1538" t="s">
        <v>8285</v>
      </c>
      <c r="T1538" s="6" t="str">
        <f>LEFT(S:S,FIND("/",S:S)-1)</f>
        <v>photography</v>
      </c>
      <c r="U1538" s="6" t="str">
        <f>RIGHT(S:S,FIND("/",S:S) - 2)</f>
        <v>photobooks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44">
        <v>12000</v>
      </c>
      <c r="E1539" s="4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42">
        <f>(((I1539/60)/60)/24)+DATE(1970,1,1)</f>
        <v>42588.75</v>
      </c>
      <c r="K1539">
        <v>1467358427</v>
      </c>
      <c r="L1539" s="42">
        <f>(((K1539/60)/60)/24)+DATE(1970,1,1)</f>
        <v>42552.315127314811</v>
      </c>
      <c r="M1539" t="b">
        <v>1</v>
      </c>
      <c r="N1539">
        <v>224</v>
      </c>
      <c r="O1539" s="7">
        <f>AVERAGE(N1539,E1539)</f>
        <v>10906</v>
      </c>
      <c r="P1539" t="b">
        <v>1</v>
      </c>
      <c r="R1539" s="56">
        <f>E1539/D1539</f>
        <v>1.7989999999999999</v>
      </c>
      <c r="S1539" t="s">
        <v>8305</v>
      </c>
      <c r="T1539" s="6" t="str">
        <f>LEFT(S:S,FIND("/",S:S)-1)</f>
        <v>theater</v>
      </c>
      <c r="U1539" s="6" t="str">
        <f>RIGHT(S:S,FIND("/",S:S) - 2)</f>
        <v>usical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44">
        <v>7000</v>
      </c>
      <c r="E1540" s="4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42">
        <f>(((I1540/60)/60)/24)+DATE(1970,1,1)</f>
        <v>42026.782060185185</v>
      </c>
      <c r="K1540">
        <v>1418064370</v>
      </c>
      <c r="L1540" s="42">
        <f>(((K1540/60)/60)/24)+DATE(1970,1,1)</f>
        <v>41981.782060185185</v>
      </c>
      <c r="M1540" t="b">
        <v>1</v>
      </c>
      <c r="N1540">
        <v>46</v>
      </c>
      <c r="O1540" s="7">
        <f>AVERAGE(N1540,E1540)</f>
        <v>3615</v>
      </c>
      <c r="P1540" t="b">
        <v>1</v>
      </c>
      <c r="R1540" s="56">
        <f>E1540/D1540</f>
        <v>1.0262857142857142</v>
      </c>
      <c r="S1540" t="s">
        <v>8298</v>
      </c>
      <c r="T1540" s="6" t="str">
        <f>LEFT(S:S,FIND("/",S:S)-1)</f>
        <v>food</v>
      </c>
      <c r="U1540" s="6" t="str">
        <f>RIGHT(S:S,FIND("/",S:S) - 2)</f>
        <v>tch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44">
        <v>20000</v>
      </c>
      <c r="E1541" s="4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42">
        <f>(((I1541/60)/60)/24)+DATE(1970,1,1)</f>
        <v>42738.919201388882</v>
      </c>
      <c r="K1541">
        <v>1480629819</v>
      </c>
      <c r="L1541" s="42">
        <f>(((K1541/60)/60)/24)+DATE(1970,1,1)</f>
        <v>42705.919201388882</v>
      </c>
      <c r="M1541" t="b">
        <v>0</v>
      </c>
      <c r="N1541">
        <v>284</v>
      </c>
      <c r="O1541" s="7">
        <f>AVERAGE(N1541,E1541)</f>
        <v>13740.61</v>
      </c>
      <c r="P1541" t="b">
        <v>1</v>
      </c>
      <c r="R1541" s="56">
        <f>E1541/D1541</f>
        <v>1.359861</v>
      </c>
      <c r="S1541" t="s">
        <v>8305</v>
      </c>
      <c r="T1541" s="6" t="str">
        <f>LEFT(S:S,FIND("/",S:S)-1)</f>
        <v>theater</v>
      </c>
      <c r="U1541" s="6" t="str">
        <f>RIGHT(S:S,FIND("/",S:S) - 2)</f>
        <v>usical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44">
        <v>15000</v>
      </c>
      <c r="E1542" s="4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42">
        <f>(((I1542/60)/60)/24)+DATE(1970,1,1)</f>
        <v>41969.052083333328</v>
      </c>
      <c r="K1542">
        <v>1414368616</v>
      </c>
      <c r="L1542" s="42">
        <f>(((K1542/60)/60)/24)+DATE(1970,1,1)</f>
        <v>41939.00712962963</v>
      </c>
      <c r="M1542" t="b">
        <v>1</v>
      </c>
      <c r="N1542">
        <v>98</v>
      </c>
      <c r="O1542" s="7">
        <f>AVERAGE(N1542,E1542)</f>
        <v>8889</v>
      </c>
      <c r="P1542" t="b">
        <v>1</v>
      </c>
      <c r="R1542" s="56">
        <f>E1542/D1542</f>
        <v>1.1786666666666668</v>
      </c>
      <c r="S1542" t="s">
        <v>8271</v>
      </c>
      <c r="T1542" s="6" t="str">
        <f>LEFT(S:S,FIND("/",S:S)-1)</f>
        <v>theater</v>
      </c>
      <c r="U1542" s="6" t="str">
        <f>RIGHT(S:S,FIND("/",S:S) - 2)</f>
        <v>/plays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44">
        <v>18000</v>
      </c>
      <c r="E1543" s="44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42">
        <f>(((I1543/60)/60)/24)+DATE(1970,1,1)</f>
        <v>42004.712245370371</v>
      </c>
      <c r="K1543">
        <v>1417453538</v>
      </c>
      <c r="L1543" s="42">
        <f>(((K1543/60)/60)/24)+DATE(1970,1,1)</f>
        <v>41974.712245370371</v>
      </c>
      <c r="M1543" t="b">
        <v>0</v>
      </c>
      <c r="N1543">
        <v>2</v>
      </c>
      <c r="O1543" s="7">
        <f>AVERAGE(N1543,E1543)</f>
        <v>4</v>
      </c>
      <c r="P1543" t="b">
        <v>0</v>
      </c>
      <c r="R1543" s="56">
        <f>E1543/D1543</f>
        <v>3.3333333333333332E-4</v>
      </c>
      <c r="S1543" t="s">
        <v>8292</v>
      </c>
      <c r="T1543" s="6" t="str">
        <f>LEFT(S:S,FIND("/",S:S)-1)</f>
        <v>music</v>
      </c>
      <c r="U1543" s="6" t="str">
        <f>RIGHT(S:S,FIND("/",S:S) - 2)</f>
        <v>/pop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44">
        <v>500</v>
      </c>
      <c r="E1544" s="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42">
        <f>(((I1544/60)/60)/24)+DATE(1970,1,1)</f>
        <v>42185.996527777781</v>
      </c>
      <c r="K1544">
        <v>1434412500</v>
      </c>
      <c r="L1544" s="42">
        <f>(((K1544/60)/60)/24)+DATE(1970,1,1)</f>
        <v>42170.996527777781</v>
      </c>
      <c r="M1544" t="b">
        <v>0</v>
      </c>
      <c r="N1544">
        <v>1</v>
      </c>
      <c r="O1544" s="7">
        <f>AVERAGE(N1544,E1544)</f>
        <v>10.5</v>
      </c>
      <c r="P1544" t="b">
        <v>0</v>
      </c>
      <c r="R1544" s="56">
        <f>E1544/D1544</f>
        <v>0.04</v>
      </c>
      <c r="S1544" t="s">
        <v>8273</v>
      </c>
      <c r="T1544" s="6" t="str">
        <f>LEFT(S:S,FIND("/",S:S)-1)</f>
        <v>technology</v>
      </c>
      <c r="U1544" s="6" t="str">
        <f>RIGHT(S:S,FIND("/",S:S) - 2)</f>
        <v>wearables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44">
        <v>2250</v>
      </c>
      <c r="E1545" s="44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42">
        <f>(((I1545/60)/60)/24)+DATE(1970,1,1)</f>
        <v>41965.551319444443</v>
      </c>
      <c r="K1545">
        <v>1414066434</v>
      </c>
      <c r="L1545" s="42">
        <f>(((K1545/60)/60)/24)+DATE(1970,1,1)</f>
        <v>41935.509652777779</v>
      </c>
      <c r="M1545" t="b">
        <v>0</v>
      </c>
      <c r="N1545">
        <v>1</v>
      </c>
      <c r="O1545" s="7">
        <f>AVERAGE(N1545,E1545)</f>
        <v>5.5</v>
      </c>
      <c r="P1545" t="b">
        <v>0</v>
      </c>
      <c r="R1545" s="56">
        <f>E1545/D1545</f>
        <v>4.4444444444444444E-3</v>
      </c>
      <c r="S1545" t="s">
        <v>8271</v>
      </c>
      <c r="T1545" s="6" t="str">
        <f>LEFT(S:S,FIND("/",S:S)-1)</f>
        <v>theater</v>
      </c>
      <c r="U1545" s="6" t="str">
        <f>RIGHT(S:S,FIND("/",S:S) - 2)</f>
        <v>/plays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44">
        <v>1000</v>
      </c>
      <c r="E1546" s="44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42">
        <f>(((I1546/60)/60)/24)+DATE(1970,1,1)</f>
        <v>42095.012499999997</v>
      </c>
      <c r="K1546">
        <v>1424222024</v>
      </c>
      <c r="L1546" s="42">
        <f>(((K1546/60)/60)/24)+DATE(1970,1,1)</f>
        <v>42053.051203703704</v>
      </c>
      <c r="M1546" t="b">
        <v>0</v>
      </c>
      <c r="N1546">
        <v>0</v>
      </c>
      <c r="O1546" s="7">
        <f>AVERAGE(N1546,E1546)</f>
        <v>0</v>
      </c>
      <c r="P1546" t="b">
        <v>0</v>
      </c>
      <c r="R1546" s="56">
        <f>E1546/D1546</f>
        <v>0</v>
      </c>
      <c r="S1546" t="s">
        <v>8282</v>
      </c>
      <c r="T1546" s="6" t="str">
        <f>LEFT(S:S,FIND("/",S:S)-1)</f>
        <v>games</v>
      </c>
      <c r="U1546" s="6" t="str">
        <f>RIGHT(S:S,FIND("/",S:S) - 2)</f>
        <v>ames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44">
        <v>3000</v>
      </c>
      <c r="E1547" s="44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42">
        <f>(((I1547/60)/60)/24)+DATE(1970,1,1)</f>
        <v>42065.886111111111</v>
      </c>
      <c r="K1547">
        <v>1422393234</v>
      </c>
      <c r="L1547" s="42">
        <f>(((K1547/60)/60)/24)+DATE(1970,1,1)</f>
        <v>42031.884652777779</v>
      </c>
      <c r="M1547" t="b">
        <v>0</v>
      </c>
      <c r="N1547">
        <v>1</v>
      </c>
      <c r="O1547" s="7">
        <f>AVERAGE(N1547,E1547)</f>
        <v>1</v>
      </c>
      <c r="P1547" t="b">
        <v>0</v>
      </c>
      <c r="R1547" s="56">
        <f>E1547/D1547</f>
        <v>3.3333333333333332E-4</v>
      </c>
      <c r="S1547" t="s">
        <v>8276</v>
      </c>
      <c r="T1547" s="6" t="str">
        <f>LEFT(S:S,FIND("/",S:S)-1)</f>
        <v>music</v>
      </c>
      <c r="U1547" s="6" t="str">
        <f>RIGHT(S:S,FIND("/",S:S) - 2)</f>
        <v>rock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44">
        <v>1000</v>
      </c>
      <c r="E1548" s="4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42">
        <f>(((I1548/60)/60)/24)+DATE(1970,1,1)</f>
        <v>41899.212951388887</v>
      </c>
      <c r="K1548">
        <v>1405746399</v>
      </c>
      <c r="L1548" s="42">
        <f>(((K1548/60)/60)/24)+DATE(1970,1,1)</f>
        <v>41839.212951388887</v>
      </c>
      <c r="M1548" t="b">
        <v>0</v>
      </c>
      <c r="N1548">
        <v>11</v>
      </c>
      <c r="O1548" s="7">
        <f>AVERAGE(N1548,E1548)</f>
        <v>150</v>
      </c>
      <c r="P1548" t="b">
        <v>0</v>
      </c>
      <c r="R1548" s="56">
        <f>E1548/D1548</f>
        <v>0.28899999999999998</v>
      </c>
      <c r="S1548" t="s">
        <v>8272</v>
      </c>
      <c r="T1548" s="6" t="str">
        <f>LEFT(S:S,FIND("/",S:S)-1)</f>
        <v>technology</v>
      </c>
      <c r="U1548" s="6" t="str">
        <f>RIGHT(S:S,FIND("/",S:S) - 2)</f>
        <v>ology/web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44">
        <v>20</v>
      </c>
      <c r="E1549" s="44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42">
        <f>(((I1549/60)/60)/24)+DATE(1970,1,1)</f>
        <v>42789.426875000005</v>
      </c>
      <c r="K1549">
        <v>1487240082</v>
      </c>
      <c r="L1549" s="42">
        <f>(((K1549/60)/60)/24)+DATE(1970,1,1)</f>
        <v>42782.426875000005</v>
      </c>
      <c r="M1549" t="b">
        <v>0</v>
      </c>
      <c r="N1549">
        <v>0</v>
      </c>
      <c r="O1549" s="7">
        <f>AVERAGE(N1549,E1549)</f>
        <v>0</v>
      </c>
      <c r="P1549" t="b">
        <v>0</v>
      </c>
      <c r="R1549" s="56">
        <f>E1549/D1549</f>
        <v>0</v>
      </c>
      <c r="S1549" t="s">
        <v>8289</v>
      </c>
      <c r="T1549" s="6" t="str">
        <f>LEFT(S:S,FIND("/",S:S)-1)</f>
        <v>photography</v>
      </c>
      <c r="U1549" s="6" t="str">
        <f>RIGHT(S:S,FIND("/",S:S) - 2)</f>
        <v>phy/nature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44">
        <v>700</v>
      </c>
      <c r="E1550" s="44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42">
        <f>(((I1550/60)/60)/24)+DATE(1970,1,1)</f>
        <v>42316.923842592587</v>
      </c>
      <c r="K1550">
        <v>1444425020</v>
      </c>
      <c r="L1550" s="42">
        <f>(((K1550/60)/60)/24)+DATE(1970,1,1)</f>
        <v>42286.88217592593</v>
      </c>
      <c r="M1550" t="b">
        <v>0</v>
      </c>
      <c r="N1550">
        <v>1</v>
      </c>
      <c r="O1550" s="7">
        <f>AVERAGE(N1550,E1550)</f>
        <v>30.5</v>
      </c>
      <c r="P1550" t="b">
        <v>0</v>
      </c>
      <c r="R1550" s="56">
        <f>E1550/D1550</f>
        <v>8.5714285714285715E-2</v>
      </c>
      <c r="S1550" t="s">
        <v>8285</v>
      </c>
      <c r="T1550" s="6" t="str">
        <f>LEFT(S:S,FIND("/",S:S)-1)</f>
        <v>photography</v>
      </c>
      <c r="U1550" s="6" t="str">
        <f>RIGHT(S:S,FIND("/",S:S) - 2)</f>
        <v>photobooks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44">
        <v>500</v>
      </c>
      <c r="E1551" s="4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42">
        <f>(((I1551/60)/60)/24)+DATE(1970,1,1)</f>
        <v>42311.177766203706</v>
      </c>
      <c r="K1551">
        <v>1443928559</v>
      </c>
      <c r="L1551" s="42">
        <f>(((K1551/60)/60)/24)+DATE(1970,1,1)</f>
        <v>42281.136099537034</v>
      </c>
      <c r="M1551" t="b">
        <v>0</v>
      </c>
      <c r="N1551">
        <v>6</v>
      </c>
      <c r="O1551" s="7">
        <f>AVERAGE(N1551,E1551)</f>
        <v>88</v>
      </c>
      <c r="P1551" t="b">
        <v>0</v>
      </c>
      <c r="R1551" s="56">
        <f>E1551/D1551</f>
        <v>0.34</v>
      </c>
      <c r="S1551" t="s">
        <v>8272</v>
      </c>
      <c r="T1551" s="6" t="str">
        <f>LEFT(S:S,FIND("/",S:S)-1)</f>
        <v>technology</v>
      </c>
      <c r="U1551" s="6" t="str">
        <f>RIGHT(S:S,FIND("/",S:S) - 2)</f>
        <v>ology/web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44">
        <v>750</v>
      </c>
      <c r="E1552" s="4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42">
        <f>(((I1552/60)/60)/24)+DATE(1970,1,1)</f>
        <v>42502.449467592596</v>
      </c>
      <c r="K1552">
        <v>1460458034</v>
      </c>
      <c r="L1552" s="42">
        <f>(((K1552/60)/60)/24)+DATE(1970,1,1)</f>
        <v>42472.449467592596</v>
      </c>
      <c r="M1552" t="b">
        <v>0</v>
      </c>
      <c r="N1552">
        <v>7</v>
      </c>
      <c r="O1552" s="7">
        <f>AVERAGE(N1552,E1552)</f>
        <v>54</v>
      </c>
      <c r="P1552" t="b">
        <v>0</v>
      </c>
      <c r="R1552" s="56">
        <f>E1552/D1552</f>
        <v>0.13466666666666666</v>
      </c>
      <c r="S1552" t="s">
        <v>8273</v>
      </c>
      <c r="T1552" s="6" t="str">
        <f>LEFT(S:S,FIND("/",S:S)-1)</f>
        <v>technology</v>
      </c>
      <c r="U1552" s="6" t="str">
        <f>RIGHT(S:S,FIND("/",S:S) - 2)</f>
        <v>wearables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44">
        <v>3500</v>
      </c>
      <c r="E1553" s="44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42">
        <f>(((I1553/60)/60)/24)+DATE(1970,1,1)</f>
        <v>42151.824525462958</v>
      </c>
      <c r="K1553">
        <v>1430164039</v>
      </c>
      <c r="L1553" s="42">
        <f>(((K1553/60)/60)/24)+DATE(1970,1,1)</f>
        <v>42121.824525462958</v>
      </c>
      <c r="M1553" t="b">
        <v>0</v>
      </c>
      <c r="N1553">
        <v>0</v>
      </c>
      <c r="O1553" s="7">
        <f>AVERAGE(N1553,E1553)</f>
        <v>0</v>
      </c>
      <c r="P1553" t="b">
        <v>0</v>
      </c>
      <c r="R1553" s="56">
        <f>E1553/D1553</f>
        <v>0</v>
      </c>
      <c r="S1553" t="s">
        <v>8282</v>
      </c>
      <c r="T1553" s="6" t="str">
        <f>LEFT(S:S,FIND("/",S:S)-1)</f>
        <v>games</v>
      </c>
      <c r="U1553" s="6" t="str">
        <f>RIGHT(S:S,FIND("/",S:S) - 2)</f>
        <v>ames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44">
        <v>4300</v>
      </c>
      <c r="E1554" s="4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42">
        <f>(((I1554/60)/60)/24)+DATE(1970,1,1)</f>
        <v>41913.165972222225</v>
      </c>
      <c r="K1554">
        <v>1410366708</v>
      </c>
      <c r="L1554" s="42">
        <f>(((K1554/60)/60)/24)+DATE(1970,1,1)</f>
        <v>41892.688750000001</v>
      </c>
      <c r="M1554" t="b">
        <v>0</v>
      </c>
      <c r="N1554">
        <v>16</v>
      </c>
      <c r="O1554" s="7">
        <f>AVERAGE(N1554,E1554)</f>
        <v>1065.5</v>
      </c>
      <c r="P1554" t="b">
        <v>0</v>
      </c>
      <c r="R1554" s="56">
        <f>E1554/D1554</f>
        <v>0.49186046511627907</v>
      </c>
      <c r="S1554" t="s">
        <v>8280</v>
      </c>
      <c r="T1554" s="6" t="str">
        <f>LEFT(S:S,FIND("/",S:S)-1)</f>
        <v>music</v>
      </c>
      <c r="U1554" s="6" t="str">
        <f>RIGHT(S:S,FIND("/",S:S) - 2)</f>
        <v>usic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44">
        <v>6000</v>
      </c>
      <c r="E1555" s="44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42">
        <f>(((I1555/60)/60)/24)+DATE(1970,1,1)</f>
        <v>42249.282951388886</v>
      </c>
      <c r="K1555">
        <v>1438584447</v>
      </c>
      <c r="L1555" s="42">
        <f>(((K1555/60)/60)/24)+DATE(1970,1,1)</f>
        <v>42219.282951388886</v>
      </c>
      <c r="M1555" t="b">
        <v>0</v>
      </c>
      <c r="N1555">
        <v>0</v>
      </c>
      <c r="O1555" s="7">
        <f>AVERAGE(N1555,E1555)</f>
        <v>0</v>
      </c>
      <c r="P1555" t="b">
        <v>0</v>
      </c>
      <c r="R1555" s="56">
        <f>E1555/D1555</f>
        <v>0</v>
      </c>
      <c r="S1555" t="s">
        <v>8279</v>
      </c>
      <c r="T1555" s="6" t="str">
        <f>LEFT(S:S,FIND("/",S:S)-1)</f>
        <v>music</v>
      </c>
      <c r="U1555" s="6" t="str">
        <f>RIGHT(S:S,FIND("/",S:S) - 2)</f>
        <v>rock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44">
        <v>20000</v>
      </c>
      <c r="E1556" s="44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42">
        <f>(((I1556/60)/60)/24)+DATE(1970,1,1)</f>
        <v>42218.252199074079</v>
      </c>
      <c r="K1556">
        <v>1435903390</v>
      </c>
      <c r="L1556" s="42">
        <f>(((K1556/60)/60)/24)+DATE(1970,1,1)</f>
        <v>42188.252199074079</v>
      </c>
      <c r="M1556" t="b">
        <v>0</v>
      </c>
      <c r="N1556">
        <v>0</v>
      </c>
      <c r="O1556" s="7">
        <f>AVERAGE(N1556,E1556)</f>
        <v>0</v>
      </c>
      <c r="P1556" t="b">
        <v>0</v>
      </c>
      <c r="R1556" s="56">
        <f>E1556/D1556</f>
        <v>0</v>
      </c>
      <c r="S1556" t="s">
        <v>8282</v>
      </c>
      <c r="T1556" s="6" t="str">
        <f>LEFT(S:S,FIND("/",S:S)-1)</f>
        <v>games</v>
      </c>
      <c r="U1556" s="6" t="str">
        <f>RIGHT(S:S,FIND("/",S:S) - 2)</f>
        <v>ames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44">
        <v>750</v>
      </c>
      <c r="E1557" s="44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42">
        <f>(((I1557/60)/60)/24)+DATE(1970,1,1)</f>
        <v>42264.708333333328</v>
      </c>
      <c r="K1557">
        <v>1440513832</v>
      </c>
      <c r="L1557" s="42">
        <f>(((K1557/60)/60)/24)+DATE(1970,1,1)</f>
        <v>42241.613796296297</v>
      </c>
      <c r="M1557" t="b">
        <v>0</v>
      </c>
      <c r="N1557">
        <v>0</v>
      </c>
      <c r="O1557" s="7">
        <f>AVERAGE(N1557,E1557)</f>
        <v>0</v>
      </c>
      <c r="P1557" t="b">
        <v>0</v>
      </c>
      <c r="R1557" s="56">
        <f>E1557/D1557</f>
        <v>0</v>
      </c>
      <c r="S1557" t="s">
        <v>8279</v>
      </c>
      <c r="T1557" s="6" t="str">
        <f>LEFT(S:S,FIND("/",S:S)-1)</f>
        <v>music</v>
      </c>
      <c r="U1557" s="6" t="str">
        <f>RIGHT(S:S,FIND("/",S:S) - 2)</f>
        <v>rock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44">
        <v>1500</v>
      </c>
      <c r="E1558" s="4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42">
        <f>(((I1558/60)/60)/24)+DATE(1970,1,1)</f>
        <v>42555.153055555551</v>
      </c>
      <c r="K1558">
        <v>1465011624</v>
      </c>
      <c r="L1558" s="42">
        <f>(((K1558/60)/60)/24)+DATE(1970,1,1)</f>
        <v>42525.153055555551</v>
      </c>
      <c r="M1558" t="b">
        <v>0</v>
      </c>
      <c r="N1558">
        <v>12</v>
      </c>
      <c r="O1558" s="7">
        <f>AVERAGE(N1558,E1558)</f>
        <v>344.5</v>
      </c>
      <c r="P1558" t="b">
        <v>0</v>
      </c>
      <c r="R1558" s="56">
        <f>E1558/D1558</f>
        <v>0.45133333333333331</v>
      </c>
      <c r="S1558" t="s">
        <v>8273</v>
      </c>
      <c r="T1558" s="6" t="str">
        <f>LEFT(S:S,FIND("/",S:S)-1)</f>
        <v>technology</v>
      </c>
      <c r="U1558" s="6" t="str">
        <f>RIGHT(S:S,FIND("/",S:S) - 2)</f>
        <v>wearables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44">
        <v>2500</v>
      </c>
      <c r="E1559" s="4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42">
        <f>(((I1559/60)/60)/24)+DATE(1970,1,1)</f>
        <v>41902.65315972222</v>
      </c>
      <c r="K1559">
        <v>1408549233</v>
      </c>
      <c r="L1559" s="42">
        <f>(((K1559/60)/60)/24)+DATE(1970,1,1)</f>
        <v>41871.65315972222</v>
      </c>
      <c r="M1559" t="b">
        <v>0</v>
      </c>
      <c r="N1559">
        <v>1</v>
      </c>
      <c r="O1559" s="7">
        <f>AVERAGE(N1559,E1559)</f>
        <v>50.5</v>
      </c>
      <c r="P1559" t="b">
        <v>0</v>
      </c>
      <c r="R1559" s="56">
        <f>E1559/D1559</f>
        <v>0.04</v>
      </c>
      <c r="S1559" t="s">
        <v>8269</v>
      </c>
      <c r="T1559" s="6" t="str">
        <f>LEFT(S:S,FIND("/",S:S)-1)</f>
        <v>film &amp; video</v>
      </c>
      <c r="U1559" s="6" t="str">
        <f>RIGHT(S:S,FIND("/",S:S) - 2)</f>
        <v>documentary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44">
        <v>750</v>
      </c>
      <c r="E1560" s="44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42">
        <f>(((I1560/60)/60)/24)+DATE(1970,1,1)</f>
        <v>42244.508333333331</v>
      </c>
      <c r="K1560">
        <v>1435656759</v>
      </c>
      <c r="L1560" s="42">
        <f>(((K1560/60)/60)/24)+DATE(1970,1,1)</f>
        <v>42185.397673611107</v>
      </c>
      <c r="M1560" t="b">
        <v>0</v>
      </c>
      <c r="N1560">
        <v>3</v>
      </c>
      <c r="O1560" s="7">
        <f>AVERAGE(N1560,E1560)</f>
        <v>19</v>
      </c>
      <c r="P1560" t="b">
        <v>0</v>
      </c>
      <c r="R1560" s="56">
        <f>E1560/D1560</f>
        <v>4.6666666666666669E-2</v>
      </c>
      <c r="S1560" t="s">
        <v>8295</v>
      </c>
      <c r="T1560" s="6" t="str">
        <f>LEFT(S:S,FIND("/",S:S)-1)</f>
        <v>technology</v>
      </c>
      <c r="U1560" s="6" t="str">
        <f>RIGHT(S:S,FIND("/",S:S) - 2)</f>
        <v>/hardware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44">
        <v>15000</v>
      </c>
      <c r="E1561" s="44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42">
        <f>(((I1561/60)/60)/24)+DATE(1970,1,1)</f>
        <v>42123.05322916666</v>
      </c>
      <c r="K1561">
        <v>1428974199</v>
      </c>
      <c r="L1561" s="42">
        <f>(((K1561/60)/60)/24)+DATE(1970,1,1)</f>
        <v>42108.05322916666</v>
      </c>
      <c r="M1561" t="b">
        <v>0</v>
      </c>
      <c r="N1561">
        <v>1</v>
      </c>
      <c r="O1561" s="7">
        <f>AVERAGE(N1561,E1561)</f>
        <v>25.5</v>
      </c>
      <c r="P1561" t="b">
        <v>0</v>
      </c>
      <c r="R1561" s="56">
        <f>E1561/D1561</f>
        <v>3.3333333333333335E-3</v>
      </c>
      <c r="S1561" t="s">
        <v>8272</v>
      </c>
      <c r="T1561" s="6" t="str">
        <f>LEFT(S:S,FIND("/",S:S)-1)</f>
        <v>technology</v>
      </c>
      <c r="U1561" s="6" t="str">
        <f>RIGHT(S:S,FIND("/",S:S) - 2)</f>
        <v>ology/web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44">
        <v>2500</v>
      </c>
      <c r="E1562" s="44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42">
        <f>(((I1562/60)/60)/24)+DATE(1970,1,1)</f>
        <v>41956.062418981484</v>
      </c>
      <c r="K1562">
        <v>1414110593</v>
      </c>
      <c r="L1562" s="42">
        <f>(((K1562/60)/60)/24)+DATE(1970,1,1)</f>
        <v>41936.020752314813</v>
      </c>
      <c r="M1562" t="b">
        <v>0</v>
      </c>
      <c r="N1562">
        <v>4</v>
      </c>
      <c r="O1562" s="7">
        <f>AVERAGE(N1562,E1562)</f>
        <v>49</v>
      </c>
      <c r="P1562" t="b">
        <v>0</v>
      </c>
      <c r="R1562" s="56">
        <f>E1562/D1562</f>
        <v>3.7600000000000001E-2</v>
      </c>
      <c r="S1562" t="s">
        <v>8282</v>
      </c>
      <c r="T1562" s="6" t="str">
        <f>LEFT(S:S,FIND("/",S:S)-1)</f>
        <v>games</v>
      </c>
      <c r="U1562" s="6" t="str">
        <f>RIGHT(S:S,FIND("/",S:S) - 2)</f>
        <v>ames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44">
        <v>10000</v>
      </c>
      <c r="E1563" s="44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42">
        <f>(((I1563/60)/60)/24)+DATE(1970,1,1)</f>
        <v>41585.083368055559</v>
      </c>
      <c r="K1563">
        <v>1381194003</v>
      </c>
      <c r="L1563" s="42">
        <f>(((K1563/60)/60)/24)+DATE(1970,1,1)</f>
        <v>41555.041701388887</v>
      </c>
      <c r="M1563" t="b">
        <v>0</v>
      </c>
      <c r="N1563">
        <v>1</v>
      </c>
      <c r="O1563" s="7">
        <f>AVERAGE(N1563,E1563)</f>
        <v>34</v>
      </c>
      <c r="P1563" t="b">
        <v>0</v>
      </c>
      <c r="R1563" s="56">
        <f>E1563/D1563</f>
        <v>6.7000000000000002E-3</v>
      </c>
      <c r="S1563" t="s">
        <v>8285</v>
      </c>
      <c r="T1563" s="6" t="str">
        <f>LEFT(S:S,FIND("/",S:S)-1)</f>
        <v>photography</v>
      </c>
      <c r="U1563" s="6" t="str">
        <f>RIGHT(S:S,FIND("/",S:S) - 2)</f>
        <v>photobooks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44">
        <v>4000</v>
      </c>
      <c r="E1564" s="4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42">
        <f>(((I1564/60)/60)/24)+DATE(1970,1,1)</f>
        <v>40149.034722222219</v>
      </c>
      <c r="K1564">
        <v>1253712916</v>
      </c>
      <c r="L1564" s="42">
        <f>(((K1564/60)/60)/24)+DATE(1970,1,1)</f>
        <v>40079.566157407404</v>
      </c>
      <c r="M1564" t="b">
        <v>0</v>
      </c>
      <c r="N1564">
        <v>0</v>
      </c>
      <c r="O1564" s="7">
        <f>AVERAGE(N1564,E1564)</f>
        <v>0</v>
      </c>
      <c r="P1564" t="b">
        <v>0</v>
      </c>
      <c r="R1564" s="56">
        <f>E1564/D1564</f>
        <v>0</v>
      </c>
      <c r="S1564" t="s">
        <v>8297</v>
      </c>
      <c r="T1564" s="6" t="str">
        <f>LEFT(S:S,FIND("/",S:S)-1)</f>
        <v>games</v>
      </c>
      <c r="U1564" s="6" t="str">
        <f>RIGHT(S:S,FIND("/",S:S) - 2)</f>
        <v>ames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44">
        <v>6000</v>
      </c>
      <c r="E1565" s="44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42">
        <f>(((I1565/60)/60)/24)+DATE(1970,1,1)</f>
        <v>41712.700821759259</v>
      </c>
      <c r="K1565">
        <v>1389635351</v>
      </c>
      <c r="L1565" s="42">
        <f>(((K1565/60)/60)/24)+DATE(1970,1,1)</f>
        <v>41652.742488425924</v>
      </c>
      <c r="M1565" t="b">
        <v>0</v>
      </c>
      <c r="N1565">
        <v>2</v>
      </c>
      <c r="O1565" s="7">
        <f>AVERAGE(N1565,E1565)</f>
        <v>43.5</v>
      </c>
      <c r="P1565" t="b">
        <v>0</v>
      </c>
      <c r="R1565" s="56">
        <f>E1565/D1565</f>
        <v>1.4166666666666666E-2</v>
      </c>
      <c r="S1565" t="s">
        <v>8297</v>
      </c>
      <c r="T1565" s="6" t="str">
        <f>LEFT(S:S,FIND("/",S:S)-1)</f>
        <v>games</v>
      </c>
      <c r="U1565" s="6" t="str">
        <f>RIGHT(S:S,FIND("/",S:S) - 2)</f>
        <v>ames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44">
        <v>10000</v>
      </c>
      <c r="E1566" s="44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42">
        <f>(((I1566/60)/60)/24)+DATE(1970,1,1)</f>
        <v>42152.836805555555</v>
      </c>
      <c r="K1566">
        <v>1430124509</v>
      </c>
      <c r="L1566" s="42">
        <f>(((K1566/60)/60)/24)+DATE(1970,1,1)</f>
        <v>42121.367002314815</v>
      </c>
      <c r="M1566" t="b">
        <v>0</v>
      </c>
      <c r="N1566">
        <v>1</v>
      </c>
      <c r="O1566" s="7">
        <f>AVERAGE(N1566,E1566)</f>
        <v>5.5</v>
      </c>
      <c r="P1566" t="b">
        <v>0</v>
      </c>
      <c r="R1566" s="56">
        <f>E1566/D1566</f>
        <v>1E-3</v>
      </c>
      <c r="S1566" t="s">
        <v>8276</v>
      </c>
      <c r="T1566" s="6" t="str">
        <f>LEFT(S:S,FIND("/",S:S)-1)</f>
        <v>music</v>
      </c>
      <c r="U1566" s="6" t="str">
        <f>RIGHT(S:S,FIND("/",S:S) - 2)</f>
        <v>rock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44">
        <v>4000</v>
      </c>
      <c r="E1567" s="4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42">
        <f>(((I1567/60)/60)/24)+DATE(1970,1,1)</f>
        <v>40702.729872685188</v>
      </c>
      <c r="K1567">
        <v>1304962261</v>
      </c>
      <c r="L1567" s="42">
        <f>(((K1567/60)/60)/24)+DATE(1970,1,1)</f>
        <v>40672.729872685188</v>
      </c>
      <c r="M1567" t="b">
        <v>0</v>
      </c>
      <c r="N1567">
        <v>1</v>
      </c>
      <c r="O1567" s="7">
        <f>AVERAGE(N1567,E1567)</f>
        <v>50.5</v>
      </c>
      <c r="P1567" t="b">
        <v>0</v>
      </c>
      <c r="R1567" s="56">
        <f>E1567/D1567</f>
        <v>2.5000000000000001E-2</v>
      </c>
      <c r="S1567" t="s">
        <v>8284</v>
      </c>
      <c r="T1567" s="6" t="str">
        <f>LEFT(S:S,FIND("/",S:S)-1)</f>
        <v>food</v>
      </c>
      <c r="U1567" s="6" t="str">
        <f>RIGHT(S:S,FIND("/",S:S) - 2)</f>
        <v>cks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44">
        <v>30000</v>
      </c>
      <c r="E1568" s="4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42">
        <f>(((I1568/60)/60)/24)+DATE(1970,1,1)</f>
        <v>42578.916666666672</v>
      </c>
      <c r="K1568">
        <v>1467151204</v>
      </c>
      <c r="L1568" s="42">
        <f>(((K1568/60)/60)/24)+DATE(1970,1,1)</f>
        <v>42549.916712962964</v>
      </c>
      <c r="M1568" t="b">
        <v>0</v>
      </c>
      <c r="N1568">
        <v>59</v>
      </c>
      <c r="O1568" s="7">
        <f>AVERAGE(N1568,E1568)</f>
        <v>3217</v>
      </c>
      <c r="P1568" t="b">
        <v>0</v>
      </c>
      <c r="R1568" s="56">
        <f>E1568/D1568</f>
        <v>0.21249999999999999</v>
      </c>
      <c r="S1568" t="s">
        <v>8271</v>
      </c>
      <c r="T1568" s="6" t="str">
        <f>LEFT(S:S,FIND("/",S:S)-1)</f>
        <v>theater</v>
      </c>
      <c r="U1568" s="6" t="str">
        <f>RIGHT(S:S,FIND("/",S:S) - 2)</f>
        <v>/plays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44">
        <v>8500</v>
      </c>
      <c r="E1569" s="4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42">
        <f>(((I1569/60)/60)/24)+DATE(1970,1,1)</f>
        <v>41687</v>
      </c>
      <c r="K1569">
        <v>1391293745</v>
      </c>
      <c r="L1569" s="42">
        <f>(((K1569/60)/60)/24)+DATE(1970,1,1)</f>
        <v>41671.936863425923</v>
      </c>
      <c r="M1569" t="b">
        <v>0</v>
      </c>
      <c r="N1569">
        <v>13</v>
      </c>
      <c r="O1569" s="7">
        <f>AVERAGE(N1569,E1569)</f>
        <v>181.5</v>
      </c>
      <c r="P1569" t="b">
        <v>0</v>
      </c>
      <c r="R1569" s="56">
        <f>E1569/D1569</f>
        <v>4.1176470588235294E-2</v>
      </c>
      <c r="S1569" t="s">
        <v>8276</v>
      </c>
      <c r="T1569" s="6" t="str">
        <f>LEFT(S:S,FIND("/",S:S)-1)</f>
        <v>music</v>
      </c>
      <c r="U1569" s="6" t="str">
        <f>RIGHT(S:S,FIND("/",S:S) - 2)</f>
        <v>rock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44">
        <v>25000</v>
      </c>
      <c r="E1570" s="4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42">
        <f>(((I1570/60)/60)/24)+DATE(1970,1,1)</f>
        <v>41997.062326388885</v>
      </c>
      <c r="K1570">
        <v>1416360585</v>
      </c>
      <c r="L1570" s="42">
        <f>(((K1570/60)/60)/24)+DATE(1970,1,1)</f>
        <v>41962.062326388885</v>
      </c>
      <c r="M1570" t="b">
        <v>0</v>
      </c>
      <c r="N1570">
        <v>22</v>
      </c>
      <c r="O1570" s="7">
        <f>AVERAGE(N1570,E1570)</f>
        <v>1716</v>
      </c>
      <c r="P1570" t="b">
        <v>0</v>
      </c>
      <c r="R1570" s="56">
        <f>E1570/D1570</f>
        <v>0.13639999999999999</v>
      </c>
      <c r="S1570" t="s">
        <v>8269</v>
      </c>
      <c r="T1570" s="6" t="str">
        <f>LEFT(S:S,FIND("/",S:S)-1)</f>
        <v>film &amp; video</v>
      </c>
      <c r="U1570" s="6" t="str">
        <f>RIGHT(S:S,FIND("/",S:S) - 2)</f>
        <v>documentary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44">
        <v>30000</v>
      </c>
      <c r="E1571" s="44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42">
        <f>(((I1571/60)/60)/24)+DATE(1970,1,1)</f>
        <v>41419.679560185185</v>
      </c>
      <c r="K1571">
        <v>1366906714</v>
      </c>
      <c r="L1571" s="42">
        <f>(((K1571/60)/60)/24)+DATE(1970,1,1)</f>
        <v>41389.679560185185</v>
      </c>
      <c r="M1571" t="b">
        <v>0</v>
      </c>
      <c r="N1571">
        <v>0</v>
      </c>
      <c r="O1571" s="7">
        <f>AVERAGE(N1571,E1571)</f>
        <v>0</v>
      </c>
      <c r="P1571" t="b">
        <v>0</v>
      </c>
      <c r="R1571" s="56">
        <f>E1571/D1571</f>
        <v>0</v>
      </c>
      <c r="S1571" t="s">
        <v>8285</v>
      </c>
      <c r="T1571" s="6" t="str">
        <f>LEFT(S:S,FIND("/",S:S)-1)</f>
        <v>photography</v>
      </c>
      <c r="U1571" s="6" t="str">
        <f>RIGHT(S:S,FIND("/",S:S) - 2)</f>
        <v>photobooks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44">
        <v>6000</v>
      </c>
      <c r="E1572" s="4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42">
        <f>(((I1572/60)/60)/24)+DATE(1970,1,1)</f>
        <v>42468.771782407406</v>
      </c>
      <c r="K1572">
        <v>1457551882</v>
      </c>
      <c r="L1572" s="42">
        <f>(((K1572/60)/60)/24)+DATE(1970,1,1)</f>
        <v>42438.813449074078</v>
      </c>
      <c r="M1572" t="b">
        <v>0</v>
      </c>
      <c r="N1572">
        <v>52</v>
      </c>
      <c r="O1572" s="7">
        <f>AVERAGE(N1572,E1572)</f>
        <v>1268</v>
      </c>
      <c r="P1572" t="b">
        <v>0</v>
      </c>
      <c r="R1572" s="56">
        <f>E1572/D1572</f>
        <v>0.41399999999999998</v>
      </c>
      <c r="S1572" t="s">
        <v>8266</v>
      </c>
      <c r="T1572" s="6" t="str">
        <f>LEFT(S:S,FIND("/",S:S)-1)</f>
        <v>film &amp; video</v>
      </c>
      <c r="U1572" s="6" t="str">
        <f>RIGHT(S:S,FIND("/",S:S) - 2)</f>
        <v>ideo/shorts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44">
        <v>12100</v>
      </c>
      <c r="E1573" s="44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42">
        <f>(((I1573/60)/60)/24)+DATE(1970,1,1)</f>
        <v>42174.769479166673</v>
      </c>
      <c r="K1573">
        <v>1432146483</v>
      </c>
      <c r="L1573" s="42">
        <f>(((K1573/60)/60)/24)+DATE(1970,1,1)</f>
        <v>42144.769479166673</v>
      </c>
      <c r="M1573" t="b">
        <v>0</v>
      </c>
      <c r="N1573">
        <v>4</v>
      </c>
      <c r="O1573" s="7">
        <f>AVERAGE(N1573,E1573)</f>
        <v>42</v>
      </c>
      <c r="P1573" t="b">
        <v>0</v>
      </c>
      <c r="R1573" s="56">
        <f>E1573/D1573</f>
        <v>6.6115702479338841E-3</v>
      </c>
      <c r="S1573" t="s">
        <v>8269</v>
      </c>
      <c r="T1573" s="6" t="str">
        <f>LEFT(S:S,FIND("/",S:S)-1)</f>
        <v>film &amp; video</v>
      </c>
      <c r="U1573" s="6" t="str">
        <f>RIGHT(S:S,FIND("/",S:S) - 2)</f>
        <v>documentary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44">
        <v>2500</v>
      </c>
      <c r="E1574" s="4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42">
        <f>(((I1574/60)/60)/24)+DATE(1970,1,1)</f>
        <v>42428.999305555553</v>
      </c>
      <c r="K1574">
        <v>1454546859</v>
      </c>
      <c r="L1574" s="42">
        <f>(((K1574/60)/60)/24)+DATE(1970,1,1)</f>
        <v>42404.033090277779</v>
      </c>
      <c r="M1574" t="b">
        <v>0</v>
      </c>
      <c r="N1574">
        <v>3</v>
      </c>
      <c r="O1574" s="7">
        <f>AVERAGE(N1574,E1574)</f>
        <v>64</v>
      </c>
      <c r="P1574" t="b">
        <v>0</v>
      </c>
      <c r="R1574" s="56">
        <f>E1574/D1574</f>
        <v>0.05</v>
      </c>
      <c r="S1574" t="s">
        <v>8305</v>
      </c>
      <c r="T1574" s="6" t="str">
        <f>LEFT(S:S,FIND("/",S:S)-1)</f>
        <v>theater</v>
      </c>
      <c r="U1574" s="6" t="str">
        <f>RIGHT(S:S,FIND("/",S:S) - 2)</f>
        <v>usical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44">
        <v>9000</v>
      </c>
      <c r="E1575" s="4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42">
        <f>(((I1575/60)/60)/24)+DATE(1970,1,1)</f>
        <v>42826.165972222225</v>
      </c>
      <c r="K1575">
        <v>1487548802</v>
      </c>
      <c r="L1575" s="42">
        <f>(((K1575/60)/60)/24)+DATE(1970,1,1)</f>
        <v>42786.000023148154</v>
      </c>
      <c r="M1575" t="b">
        <v>0</v>
      </c>
      <c r="N1575">
        <v>3</v>
      </c>
      <c r="O1575" s="7">
        <f>AVERAGE(N1575,E1575)</f>
        <v>113</v>
      </c>
      <c r="P1575" t="b">
        <v>0</v>
      </c>
      <c r="R1575" s="56">
        <f>E1575/D1575</f>
        <v>2.4777777777777777E-2</v>
      </c>
      <c r="S1575" t="s">
        <v>8271</v>
      </c>
      <c r="T1575" s="6" t="str">
        <f>LEFT(S:S,FIND("/",S:S)-1)</f>
        <v>theater</v>
      </c>
      <c r="U1575" s="6" t="str">
        <f>RIGHT(S:S,FIND("/",S:S) - 2)</f>
        <v>/plays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44">
        <v>10000</v>
      </c>
      <c r="E1576" s="4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42">
        <f>(((I1576/60)/60)/24)+DATE(1970,1,1)</f>
        <v>42052.927418981482</v>
      </c>
      <c r="K1576">
        <v>1421187329</v>
      </c>
      <c r="L1576" s="42">
        <f>(((K1576/60)/60)/24)+DATE(1970,1,1)</f>
        <v>42017.927418981482</v>
      </c>
      <c r="M1576" t="b">
        <v>0</v>
      </c>
      <c r="N1576">
        <v>6</v>
      </c>
      <c r="O1576" s="7">
        <f>AVERAGE(N1576,E1576)</f>
        <v>256</v>
      </c>
      <c r="P1576" t="b">
        <v>0</v>
      </c>
      <c r="R1576" s="56">
        <f>E1576/D1576</f>
        <v>5.0599999999999999E-2</v>
      </c>
      <c r="S1576" t="s">
        <v>8294</v>
      </c>
      <c r="T1576" s="6" t="str">
        <f>LEFT(S:S,FIND("/",S:S)-1)</f>
        <v>technology</v>
      </c>
      <c r="U1576" s="6" t="str">
        <f>RIGHT(S:S,FIND("/",S:S) - 2)</f>
        <v>y/gadgets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44">
        <v>10000</v>
      </c>
      <c r="E1577" s="4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42">
        <f>(((I1577/60)/60)/24)+DATE(1970,1,1)</f>
        <v>41829.524259259262</v>
      </c>
      <c r="K1577">
        <v>1402317296</v>
      </c>
      <c r="L1577" s="42">
        <f>(((K1577/60)/60)/24)+DATE(1970,1,1)</f>
        <v>41799.524259259262</v>
      </c>
      <c r="M1577" t="b">
        <v>0</v>
      </c>
      <c r="N1577">
        <v>35</v>
      </c>
      <c r="O1577" s="7">
        <f>AVERAGE(N1577,E1577)</f>
        <v>1163</v>
      </c>
      <c r="P1577" t="b">
        <v>0</v>
      </c>
      <c r="R1577" s="56">
        <f>E1577/D1577</f>
        <v>0.2291</v>
      </c>
      <c r="S1577" t="s">
        <v>8267</v>
      </c>
      <c r="T1577" s="6" t="str">
        <f>LEFT(S:S,FIND("/",S:S)-1)</f>
        <v>film &amp; video</v>
      </c>
      <c r="U1577" s="6" t="str">
        <f>RIGHT(S:S,FIND("/",S:S) - 2)</f>
        <v>nce fiction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44">
        <v>5000</v>
      </c>
      <c r="E1578" s="4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42">
        <f>(((I1578/60)/60)/24)+DATE(1970,1,1)</f>
        <v>42185.879259259258</v>
      </c>
      <c r="K1578">
        <v>1431810368</v>
      </c>
      <c r="L1578" s="42">
        <f>(((K1578/60)/60)/24)+DATE(1970,1,1)</f>
        <v>42140.879259259258</v>
      </c>
      <c r="M1578" t="b">
        <v>0</v>
      </c>
      <c r="N1578">
        <v>10</v>
      </c>
      <c r="O1578" s="7">
        <f>AVERAGE(N1578,E1578)</f>
        <v>330</v>
      </c>
      <c r="P1578" t="b">
        <v>0</v>
      </c>
      <c r="R1578" s="56">
        <f>E1578/D1578</f>
        <v>0.13</v>
      </c>
      <c r="S1578" t="s">
        <v>8271</v>
      </c>
      <c r="T1578" s="6" t="str">
        <f>LEFT(S:S,FIND("/",S:S)-1)</f>
        <v>theater</v>
      </c>
      <c r="U1578" s="6" t="str">
        <f>RIGHT(S:S,FIND("/",S:S) - 2)</f>
        <v>/plays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44">
        <v>10000</v>
      </c>
      <c r="E1579" s="44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42">
        <f>(((I1579/60)/60)/24)+DATE(1970,1,1)</f>
        <v>41114.847777777781</v>
      </c>
      <c r="K1579">
        <v>1337977248</v>
      </c>
      <c r="L1579" s="42">
        <f>(((K1579/60)/60)/24)+DATE(1970,1,1)</f>
        <v>41054.847777777781</v>
      </c>
      <c r="M1579" t="b">
        <v>0</v>
      </c>
      <c r="N1579">
        <v>2</v>
      </c>
      <c r="O1579" s="7">
        <f>AVERAGE(N1579,E1579)</f>
        <v>28.5</v>
      </c>
      <c r="P1579" t="b">
        <v>0</v>
      </c>
      <c r="R1579" s="56">
        <f>E1579/D1579</f>
        <v>5.4999999999999997E-3</v>
      </c>
      <c r="S1579" t="s">
        <v>8271</v>
      </c>
      <c r="T1579" s="6" t="str">
        <f>LEFT(S:S,FIND("/",S:S)-1)</f>
        <v>theater</v>
      </c>
      <c r="U1579" s="6" t="str">
        <f>RIGHT(S:S,FIND("/",S:S) - 2)</f>
        <v>/plays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44">
        <v>1897</v>
      </c>
      <c r="E1580" s="4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42">
        <f>(((I1580/60)/60)/24)+DATE(1970,1,1)</f>
        <v>40423.083333333336</v>
      </c>
      <c r="K1580">
        <v>1281317691</v>
      </c>
      <c r="L1580" s="42">
        <f>(((K1580/60)/60)/24)+DATE(1970,1,1)</f>
        <v>40399.065868055557</v>
      </c>
      <c r="M1580" t="b">
        <v>0</v>
      </c>
      <c r="N1580">
        <v>4</v>
      </c>
      <c r="O1580" s="7">
        <f>AVERAGE(N1580,E1580)</f>
        <v>104.5</v>
      </c>
      <c r="P1580" t="b">
        <v>0</v>
      </c>
      <c r="R1580" s="56">
        <f>E1580/D1580</f>
        <v>0.10806536636794939</v>
      </c>
      <c r="S1580" t="s">
        <v>8276</v>
      </c>
      <c r="T1580" s="6" t="str">
        <f>LEFT(S:S,FIND("/",S:S)-1)</f>
        <v>music</v>
      </c>
      <c r="U1580" s="6" t="str">
        <f>RIGHT(S:S,FIND("/",S:S) - 2)</f>
        <v>rock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44">
        <v>3333</v>
      </c>
      <c r="E1581" s="44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42">
        <f>(((I1581/60)/60)/24)+DATE(1970,1,1)</f>
        <v>41514.996423611112</v>
      </c>
      <c r="K1581">
        <v>1374882891</v>
      </c>
      <c r="L1581" s="42">
        <f>(((K1581/60)/60)/24)+DATE(1970,1,1)</f>
        <v>41481.996423611112</v>
      </c>
      <c r="M1581" t="b">
        <v>0</v>
      </c>
      <c r="N1581">
        <v>2</v>
      </c>
      <c r="O1581" s="7">
        <f>AVERAGE(N1581,E1581)</f>
        <v>15</v>
      </c>
      <c r="P1581" t="b">
        <v>0</v>
      </c>
      <c r="R1581" s="56">
        <f>E1581/D1581</f>
        <v>8.4008400840084006E-3</v>
      </c>
      <c r="S1581" t="s">
        <v>8298</v>
      </c>
      <c r="T1581" s="6" t="str">
        <f>LEFT(S:S,FIND("/",S:S)-1)</f>
        <v>food</v>
      </c>
      <c r="U1581" s="6" t="str">
        <f>RIGHT(S:S,FIND("/",S:S) - 2)</f>
        <v>tch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44">
        <v>1750</v>
      </c>
      <c r="E1582" s="44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42">
        <f>(((I1582/60)/60)/24)+DATE(1970,1,1)</f>
        <v>41050.050069444449</v>
      </c>
      <c r="K1582">
        <v>1332378726</v>
      </c>
      <c r="L1582" s="42">
        <f>(((K1582/60)/60)/24)+DATE(1970,1,1)</f>
        <v>40990.050069444449</v>
      </c>
      <c r="M1582" t="b">
        <v>0</v>
      </c>
      <c r="N1582">
        <v>0</v>
      </c>
      <c r="O1582" s="7">
        <f>AVERAGE(N1582,E1582)</f>
        <v>0</v>
      </c>
      <c r="P1582" t="b">
        <v>0</v>
      </c>
      <c r="R1582" s="56">
        <f>E1582/D1582</f>
        <v>0</v>
      </c>
      <c r="S1582" t="s">
        <v>8276</v>
      </c>
      <c r="T1582" s="6" t="str">
        <f>LEFT(S:S,FIND("/",S:S)-1)</f>
        <v>music</v>
      </c>
      <c r="U1582" s="6" t="str">
        <f>RIGHT(S:S,FIND("/",S:S) - 2)</f>
        <v>rock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44">
        <v>1000</v>
      </c>
      <c r="E1583" s="44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42">
        <f>(((I1583/60)/60)/24)+DATE(1970,1,1)</f>
        <v>42357.448958333334</v>
      </c>
      <c r="K1583">
        <v>1447757190</v>
      </c>
      <c r="L1583" s="42">
        <f>(((K1583/60)/60)/24)+DATE(1970,1,1)</f>
        <v>42325.448958333334</v>
      </c>
      <c r="M1583" t="b">
        <v>0</v>
      </c>
      <c r="N1583">
        <v>1</v>
      </c>
      <c r="O1583" s="7">
        <f>AVERAGE(N1583,E1583)</f>
        <v>3</v>
      </c>
      <c r="P1583" t="b">
        <v>0</v>
      </c>
      <c r="R1583" s="56">
        <f>E1583/D1583</f>
        <v>5.0000000000000001E-3</v>
      </c>
      <c r="S1583" t="s">
        <v>8275</v>
      </c>
      <c r="T1583" s="6" t="str">
        <f>LEFT(S:S,FIND("/",S:S)-1)</f>
        <v>publishing</v>
      </c>
      <c r="U1583" s="6" t="str">
        <f>RIGHT(S:S,FIND("/",S:S) - 2)</f>
        <v>g/fiction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44">
        <v>1000</v>
      </c>
      <c r="E1584" s="4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42">
        <f>(((I1584/60)/60)/24)+DATE(1970,1,1)</f>
        <v>42303.888888888891</v>
      </c>
      <c r="K1584">
        <v>1440961053</v>
      </c>
      <c r="L1584" s="42">
        <f>(((K1584/60)/60)/24)+DATE(1970,1,1)</f>
        <v>42246.789965277778</v>
      </c>
      <c r="M1584" t="b">
        <v>0</v>
      </c>
      <c r="N1584">
        <v>3</v>
      </c>
      <c r="O1584" s="7">
        <f>AVERAGE(N1584,E1584)</f>
        <v>48</v>
      </c>
      <c r="P1584" t="b">
        <v>0</v>
      </c>
      <c r="R1584" s="56">
        <f>E1584/D1584</f>
        <v>9.2999999999999999E-2</v>
      </c>
      <c r="S1584" t="s">
        <v>8276</v>
      </c>
      <c r="T1584" s="6" t="str">
        <f>LEFT(S:S,FIND("/",S:S)-1)</f>
        <v>music</v>
      </c>
      <c r="U1584" s="6" t="str">
        <f>RIGHT(S:S,FIND("/",S:S) - 2)</f>
        <v>rock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44">
        <v>20000</v>
      </c>
      <c r="E1585" s="44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42">
        <f>(((I1585/60)/60)/24)+DATE(1970,1,1)</f>
        <v>41907.904988425929</v>
      </c>
      <c r="K1585">
        <v>1409089391</v>
      </c>
      <c r="L1585" s="42">
        <f>(((K1585/60)/60)/24)+DATE(1970,1,1)</f>
        <v>41877.904988425929</v>
      </c>
      <c r="M1585" t="b">
        <v>0</v>
      </c>
      <c r="N1585">
        <v>1</v>
      </c>
      <c r="O1585" s="7">
        <f>AVERAGE(N1585,E1585)</f>
        <v>8</v>
      </c>
      <c r="P1585" t="b">
        <v>0</v>
      </c>
      <c r="R1585" s="56">
        <f>E1585/D1585</f>
        <v>7.5000000000000002E-4</v>
      </c>
      <c r="S1585" t="s">
        <v>8299</v>
      </c>
      <c r="T1585" s="6" t="str">
        <f>LEFT(S:S,FIND("/",S:S)-1)</f>
        <v>food</v>
      </c>
      <c r="U1585" s="6" t="str">
        <f>RIGHT(S:S,FIND("/",S:S) - 2)</f>
        <v>nts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44">
        <v>1200</v>
      </c>
      <c r="E1586" s="44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42">
        <f>(((I1586/60)/60)/24)+DATE(1970,1,1)</f>
        <v>41789.649317129632</v>
      </c>
      <c r="K1586">
        <v>1400600101</v>
      </c>
      <c r="L1586" s="42">
        <f>(((K1586/60)/60)/24)+DATE(1970,1,1)</f>
        <v>41779.649317129632</v>
      </c>
      <c r="M1586" t="b">
        <v>0</v>
      </c>
      <c r="N1586">
        <v>0</v>
      </c>
      <c r="O1586" s="7">
        <f>AVERAGE(N1586,E1586)</f>
        <v>0</v>
      </c>
      <c r="P1586" t="b">
        <v>0</v>
      </c>
      <c r="R1586" s="56">
        <f>E1586/D1586</f>
        <v>0</v>
      </c>
      <c r="S1586" t="s">
        <v>8276</v>
      </c>
      <c r="T1586" s="6" t="str">
        <f>LEFT(S:S,FIND("/",S:S)-1)</f>
        <v>music</v>
      </c>
      <c r="U1586" s="6" t="str">
        <f>RIGHT(S:S,FIND("/",S:S) - 2)</f>
        <v>rock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44">
        <v>2000</v>
      </c>
      <c r="E1587" s="4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42">
        <f>(((I1587/60)/60)/24)+DATE(1970,1,1)</f>
        <v>42729.458333333328</v>
      </c>
      <c r="K1587">
        <v>1480800568</v>
      </c>
      <c r="L1587" s="42">
        <f>(((K1587/60)/60)/24)+DATE(1970,1,1)</f>
        <v>42707.895462962959</v>
      </c>
      <c r="M1587" t="b">
        <v>0</v>
      </c>
      <c r="N1587">
        <v>12</v>
      </c>
      <c r="O1587" s="7">
        <f>AVERAGE(N1587,E1587)</f>
        <v>796</v>
      </c>
      <c r="P1587" t="b">
        <v>0</v>
      </c>
      <c r="R1587" s="56">
        <f>E1587/D1587</f>
        <v>0.79</v>
      </c>
      <c r="S1587" t="s">
        <v>8271</v>
      </c>
      <c r="T1587" s="6" t="str">
        <f>LEFT(S:S,FIND("/",S:S)-1)</f>
        <v>theater</v>
      </c>
      <c r="U1587" s="6" t="str">
        <f>RIGHT(S:S,FIND("/",S:S) - 2)</f>
        <v>/plays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44">
        <v>1500</v>
      </c>
      <c r="E1588" s="44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42">
        <f>(((I1588/60)/60)/24)+DATE(1970,1,1)</f>
        <v>42099.062754629631</v>
      </c>
      <c r="K1588">
        <v>1425609022</v>
      </c>
      <c r="L1588" s="42">
        <f>(((K1588/60)/60)/24)+DATE(1970,1,1)</f>
        <v>42069.104421296302</v>
      </c>
      <c r="M1588" t="b">
        <v>0</v>
      </c>
      <c r="N1588">
        <v>0</v>
      </c>
      <c r="O1588" s="7">
        <f>AVERAGE(N1588,E1588)</f>
        <v>0</v>
      </c>
      <c r="P1588" t="b">
        <v>0</v>
      </c>
      <c r="R1588" s="56">
        <f>E1588/D1588</f>
        <v>0</v>
      </c>
      <c r="S1588" t="s">
        <v>8275</v>
      </c>
      <c r="T1588" s="6" t="str">
        <f>LEFT(S:S,FIND("/",S:S)-1)</f>
        <v>publishing</v>
      </c>
      <c r="U1588" s="6" t="str">
        <f>RIGHT(S:S,FIND("/",S:S) - 2)</f>
        <v>g/fiction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44">
        <v>7500</v>
      </c>
      <c r="E1589" s="44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42">
        <f>(((I1589/60)/60)/24)+DATE(1970,1,1)</f>
        <v>41986.950983796298</v>
      </c>
      <c r="K1589">
        <v>1415918965</v>
      </c>
      <c r="L1589" s="42">
        <f>(((K1589/60)/60)/24)+DATE(1970,1,1)</f>
        <v>41956.950983796298</v>
      </c>
      <c r="M1589" t="b">
        <v>0</v>
      </c>
      <c r="N1589">
        <v>1</v>
      </c>
      <c r="O1589" s="7">
        <f>AVERAGE(N1589,E1589)</f>
        <v>1</v>
      </c>
      <c r="P1589" t="b">
        <v>0</v>
      </c>
      <c r="R1589" s="56">
        <f>E1589/D1589</f>
        <v>1.3333333333333334E-4</v>
      </c>
      <c r="S1589" t="s">
        <v>8284</v>
      </c>
      <c r="T1589" s="6" t="str">
        <f>LEFT(S:S,FIND("/",S:S)-1)</f>
        <v>food</v>
      </c>
      <c r="U1589" s="6" t="str">
        <f>RIGHT(S:S,FIND("/",S:S) - 2)</f>
        <v>cks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44">
        <v>516</v>
      </c>
      <c r="E1590" s="44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42">
        <f>(((I1590/60)/60)/24)+DATE(1970,1,1)</f>
        <v>42035.841666666667</v>
      </c>
      <c r="K1590">
        <v>1420091999</v>
      </c>
      <c r="L1590" s="42">
        <f>(((K1590/60)/60)/24)+DATE(1970,1,1)</f>
        <v>42005.24998842593</v>
      </c>
      <c r="M1590" t="b">
        <v>0</v>
      </c>
      <c r="N1590">
        <v>0</v>
      </c>
      <c r="O1590" s="7">
        <f>AVERAGE(N1590,E1590)</f>
        <v>0</v>
      </c>
      <c r="P1590" t="b">
        <v>0</v>
      </c>
      <c r="R1590" s="56">
        <f>E1590/D1590</f>
        <v>0</v>
      </c>
      <c r="S1590" t="s">
        <v>8271</v>
      </c>
      <c r="T1590" s="6" t="str">
        <f>LEFT(S:S,FIND("/",S:S)-1)</f>
        <v>theater</v>
      </c>
      <c r="U1590" s="6" t="str">
        <f>RIGHT(S:S,FIND("/",S:S) - 2)</f>
        <v>/plays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44">
        <v>1200</v>
      </c>
      <c r="E1591" s="44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42">
        <f>(((I1591/60)/60)/24)+DATE(1970,1,1)</f>
        <v>42286.984791666662</v>
      </c>
      <c r="K1591">
        <v>1441841886</v>
      </c>
      <c r="L1591" s="42">
        <f>(((K1591/60)/60)/24)+DATE(1970,1,1)</f>
        <v>42256.984791666662</v>
      </c>
      <c r="M1591" t="b">
        <v>0</v>
      </c>
      <c r="N1591">
        <v>0</v>
      </c>
      <c r="O1591" s="7">
        <f>AVERAGE(N1591,E1591)</f>
        <v>0</v>
      </c>
      <c r="P1591" t="b">
        <v>0</v>
      </c>
      <c r="R1591" s="56">
        <f>E1591/D1591</f>
        <v>0</v>
      </c>
      <c r="S1591" t="s">
        <v>8305</v>
      </c>
      <c r="T1591" s="6" t="str">
        <f>LEFT(S:S,FIND("/",S:S)-1)</f>
        <v>theater</v>
      </c>
      <c r="U1591" s="6" t="str">
        <f>RIGHT(S:S,FIND("/",S:S) - 2)</f>
        <v>usical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44">
        <v>60000</v>
      </c>
      <c r="E1592" s="4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42">
        <f>(((I1592/60)/60)/24)+DATE(1970,1,1)</f>
        <v>42270.857222222221</v>
      </c>
      <c r="K1592">
        <v>1440448464</v>
      </c>
      <c r="L1592" s="42">
        <f>(((K1592/60)/60)/24)+DATE(1970,1,1)</f>
        <v>42240.857222222221</v>
      </c>
      <c r="M1592" t="b">
        <v>0</v>
      </c>
      <c r="N1592">
        <v>2</v>
      </c>
      <c r="O1592" s="7">
        <f>AVERAGE(N1592,E1592)</f>
        <v>511</v>
      </c>
      <c r="P1592" t="b">
        <v>0</v>
      </c>
      <c r="R1592" s="56">
        <f>E1592/D1592</f>
        <v>1.7000000000000001E-2</v>
      </c>
      <c r="S1592" t="s">
        <v>8271</v>
      </c>
      <c r="T1592" s="6" t="str">
        <f>LEFT(S:S,FIND("/",S:S)-1)</f>
        <v>theater</v>
      </c>
      <c r="U1592" s="6" t="str">
        <f>RIGHT(S:S,FIND("/",S:S) - 2)</f>
        <v>/plays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44">
        <v>14000</v>
      </c>
      <c r="E1593" s="4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42">
        <f>(((I1593/60)/60)/24)+DATE(1970,1,1)</f>
        <v>42463.68450231482</v>
      </c>
      <c r="K1593">
        <v>1457112341</v>
      </c>
      <c r="L1593" s="42">
        <f>(((K1593/60)/60)/24)+DATE(1970,1,1)</f>
        <v>42433.726168981477</v>
      </c>
      <c r="M1593" t="b">
        <v>0</v>
      </c>
      <c r="N1593">
        <v>92</v>
      </c>
      <c r="O1593" s="7">
        <f>AVERAGE(N1593,E1593)</f>
        <v>2092</v>
      </c>
      <c r="P1593" t="b">
        <v>0</v>
      </c>
      <c r="R1593" s="56">
        <f>E1593/D1593</f>
        <v>0.29228571428571426</v>
      </c>
      <c r="S1593" t="s">
        <v>8295</v>
      </c>
      <c r="T1593" s="6" t="str">
        <f>LEFT(S:S,FIND("/",S:S)-1)</f>
        <v>technology</v>
      </c>
      <c r="U1593" s="6" t="str">
        <f>RIGHT(S:S,FIND("/",S:S) - 2)</f>
        <v>/hardware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44">
        <v>25</v>
      </c>
      <c r="E1594" s="4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42">
        <f>(((I1594/60)/60)/24)+DATE(1970,1,1)</f>
        <v>42091.031076388885</v>
      </c>
      <c r="K1594">
        <v>1423619085</v>
      </c>
      <c r="L1594" s="42">
        <f>(((K1594/60)/60)/24)+DATE(1970,1,1)</f>
        <v>42046.072743055556</v>
      </c>
      <c r="M1594" t="b">
        <v>0</v>
      </c>
      <c r="N1594">
        <v>0</v>
      </c>
      <c r="O1594" s="7">
        <f>AVERAGE(N1594,E1594)</f>
        <v>0</v>
      </c>
      <c r="P1594" t="b">
        <v>0</v>
      </c>
      <c r="R1594" s="56">
        <f>E1594/D1594</f>
        <v>0</v>
      </c>
      <c r="S1594" t="s">
        <v>8271</v>
      </c>
      <c r="T1594" s="6" t="str">
        <f>LEFT(S:S,FIND("/",S:S)-1)</f>
        <v>theater</v>
      </c>
      <c r="U1594" s="6" t="str">
        <f>RIGHT(S:S,FIND("/",S:S) - 2)</f>
        <v>/plays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44">
        <v>22000</v>
      </c>
      <c r="E1595" s="44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42">
        <f>(((I1595/60)/60)/24)+DATE(1970,1,1)</f>
        <v>42063.845543981486</v>
      </c>
      <c r="K1595">
        <v>1422562655</v>
      </c>
      <c r="L1595" s="42">
        <f>(((K1595/60)/60)/24)+DATE(1970,1,1)</f>
        <v>42033.845543981486</v>
      </c>
      <c r="M1595" t="b">
        <v>0</v>
      </c>
      <c r="N1595">
        <v>3</v>
      </c>
      <c r="O1595" s="7">
        <f>AVERAGE(N1595,E1595)</f>
        <v>3</v>
      </c>
      <c r="P1595" t="b">
        <v>0</v>
      </c>
      <c r="R1595" s="56">
        <f>E1595/D1595</f>
        <v>1.3636363636363637E-4</v>
      </c>
      <c r="S1595" t="s">
        <v>8271</v>
      </c>
      <c r="T1595" s="6" t="str">
        <f>LEFT(S:S,FIND("/",S:S)-1)</f>
        <v>theater</v>
      </c>
      <c r="U1595" s="6" t="str">
        <f>RIGHT(S:S,FIND("/",S:S) - 2)</f>
        <v>/plays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44">
        <v>1000</v>
      </c>
      <c r="E1596" s="4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42">
        <f>(((I1596/60)/60)/24)+DATE(1970,1,1)</f>
        <v>42505.681249999994</v>
      </c>
      <c r="K1596">
        <v>1458147982</v>
      </c>
      <c r="L1596" s="42">
        <f>(((K1596/60)/60)/24)+DATE(1970,1,1)</f>
        <v>42445.712754629625</v>
      </c>
      <c r="M1596" t="b">
        <v>0</v>
      </c>
      <c r="N1596">
        <v>10</v>
      </c>
      <c r="O1596" s="7">
        <f>AVERAGE(N1596,E1596)</f>
        <v>107.5</v>
      </c>
      <c r="P1596" t="b">
        <v>0</v>
      </c>
      <c r="R1596" s="56">
        <f>E1596/D1596</f>
        <v>0.20499999999999999</v>
      </c>
      <c r="S1596" t="s">
        <v>8271</v>
      </c>
      <c r="T1596" s="6" t="str">
        <f>LEFT(S:S,FIND("/",S:S)-1)</f>
        <v>theater</v>
      </c>
      <c r="U1596" s="6" t="str">
        <f>RIGHT(S:S,FIND("/",S:S) - 2)</f>
        <v>/plays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44">
        <v>100000</v>
      </c>
      <c r="E1597" s="4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42">
        <f>(((I1597/60)/60)/24)+DATE(1970,1,1)</f>
        <v>41808.842361111114</v>
      </c>
      <c r="K1597">
        <v>1400634728</v>
      </c>
      <c r="L1597" s="42">
        <f>(((K1597/60)/60)/24)+DATE(1970,1,1)</f>
        <v>41780.050092592595</v>
      </c>
      <c r="M1597" t="b">
        <v>0</v>
      </c>
      <c r="N1597">
        <v>7</v>
      </c>
      <c r="O1597" s="7">
        <f>AVERAGE(N1597,E1597)</f>
        <v>143.5</v>
      </c>
      <c r="P1597" t="b">
        <v>0</v>
      </c>
      <c r="R1597" s="56">
        <f>E1597/D1597</f>
        <v>2.8E-3</v>
      </c>
      <c r="S1597" t="s">
        <v>8292</v>
      </c>
      <c r="T1597" s="6" t="str">
        <f>LEFT(S:S,FIND("/",S:S)-1)</f>
        <v>music</v>
      </c>
      <c r="U1597" s="6" t="str">
        <f>RIGHT(S:S,FIND("/",S:S) - 2)</f>
        <v>/pop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44">
        <v>3250</v>
      </c>
      <c r="E1598" s="44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42">
        <f>(((I1598/60)/60)/24)+DATE(1970,1,1)</f>
        <v>41986.471863425926</v>
      </c>
      <c r="K1598">
        <v>1414577969</v>
      </c>
      <c r="L1598" s="42">
        <f>(((K1598/60)/60)/24)+DATE(1970,1,1)</f>
        <v>41941.430196759262</v>
      </c>
      <c r="M1598" t="b">
        <v>0</v>
      </c>
      <c r="N1598">
        <v>3</v>
      </c>
      <c r="O1598" s="7">
        <f>AVERAGE(N1598,E1598)</f>
        <v>39</v>
      </c>
      <c r="P1598" t="b">
        <v>0</v>
      </c>
      <c r="R1598" s="56">
        <f>E1598/D1598</f>
        <v>2.3076923076923078E-2</v>
      </c>
      <c r="S1598" t="s">
        <v>8272</v>
      </c>
      <c r="T1598" s="6" t="str">
        <f>LEFT(S:S,FIND("/",S:S)-1)</f>
        <v>technology</v>
      </c>
      <c r="U1598" s="6" t="str">
        <f>RIGHT(S:S,FIND("/",S:S) - 2)</f>
        <v>ology/web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44">
        <v>15000</v>
      </c>
      <c r="E1599" s="44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42">
        <f>(((I1599/60)/60)/24)+DATE(1970,1,1)</f>
        <v>42633.354131944448</v>
      </c>
      <c r="K1599">
        <v>1471768197</v>
      </c>
      <c r="L1599" s="42">
        <f>(((K1599/60)/60)/24)+DATE(1970,1,1)</f>
        <v>42603.354131944448</v>
      </c>
      <c r="M1599" t="b">
        <v>0</v>
      </c>
      <c r="N1599">
        <v>0</v>
      </c>
      <c r="O1599" s="7">
        <f>AVERAGE(N1599,E1599)</f>
        <v>0</v>
      </c>
      <c r="P1599" t="b">
        <v>0</v>
      </c>
      <c r="R1599" s="56">
        <f>E1599/D1599</f>
        <v>0</v>
      </c>
      <c r="S1599" t="s">
        <v>8275</v>
      </c>
      <c r="T1599" s="6" t="str">
        <f>LEFT(S:S,FIND("/",S:S)-1)</f>
        <v>publishing</v>
      </c>
      <c r="U1599" s="6" t="str">
        <f>RIGHT(S:S,FIND("/",S:S) - 2)</f>
        <v>g/fiction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44">
        <v>800</v>
      </c>
      <c r="E1600" s="44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42">
        <f>(((I1600/60)/60)/24)+DATE(1970,1,1)</f>
        <v>42211.667337962965</v>
      </c>
      <c r="K1600">
        <v>1432742458</v>
      </c>
      <c r="L1600" s="42">
        <f>(((K1600/60)/60)/24)+DATE(1970,1,1)</f>
        <v>42151.667337962965</v>
      </c>
      <c r="M1600" t="b">
        <v>0</v>
      </c>
      <c r="N1600">
        <v>1</v>
      </c>
      <c r="O1600" s="7">
        <f>AVERAGE(N1600,E1600)</f>
        <v>1</v>
      </c>
      <c r="P1600" t="b">
        <v>0</v>
      </c>
      <c r="R1600" s="56">
        <f>E1600/D1600</f>
        <v>1.25E-3</v>
      </c>
      <c r="S1600" t="s">
        <v>8283</v>
      </c>
      <c r="T1600" s="6" t="str">
        <f>LEFT(S:S,FIND("/",S:S)-1)</f>
        <v>games</v>
      </c>
      <c r="U1600" s="6" t="str">
        <f>RIGHT(S:S,FIND("/",S:S) - 2)</f>
        <v>ames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44">
        <v>500</v>
      </c>
      <c r="E1601" s="44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42">
        <f>(((I1601/60)/60)/24)+DATE(1970,1,1)</f>
        <v>42468.497407407413</v>
      </c>
      <c r="K1601">
        <v>1457528176</v>
      </c>
      <c r="L1601" s="42">
        <f>(((K1601/60)/60)/24)+DATE(1970,1,1)</f>
        <v>42438.53907407407</v>
      </c>
      <c r="M1601" t="b">
        <v>0</v>
      </c>
      <c r="N1601">
        <v>0</v>
      </c>
      <c r="O1601" s="7">
        <f>AVERAGE(N1601,E1601)</f>
        <v>0</v>
      </c>
      <c r="P1601" t="b">
        <v>0</v>
      </c>
      <c r="R1601" s="56">
        <f>E1601/D1601</f>
        <v>0</v>
      </c>
      <c r="S1601" t="s">
        <v>8276</v>
      </c>
      <c r="T1601" s="6" t="str">
        <f>LEFT(S:S,FIND("/",S:S)-1)</f>
        <v>music</v>
      </c>
      <c r="U1601" s="6" t="str">
        <f>RIGHT(S:S,FIND("/",S:S) - 2)</f>
        <v>rock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44">
        <v>5000</v>
      </c>
      <c r="E1602" s="4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42">
        <f>(((I1602/60)/60)/24)+DATE(1970,1,1)</f>
        <v>41835.21597222222</v>
      </c>
      <c r="K1602">
        <v>1401585752</v>
      </c>
      <c r="L1602" s="42">
        <f>(((K1602/60)/60)/24)+DATE(1970,1,1)</f>
        <v>41791.057314814818</v>
      </c>
      <c r="M1602" t="b">
        <v>0</v>
      </c>
      <c r="N1602">
        <v>9</v>
      </c>
      <c r="O1602" s="7">
        <f>AVERAGE(N1602,E1602)</f>
        <v>188</v>
      </c>
      <c r="P1602" t="b">
        <v>0</v>
      </c>
      <c r="R1602" s="56">
        <f>E1602/D1602</f>
        <v>7.3400000000000007E-2</v>
      </c>
      <c r="S1602" t="s">
        <v>8271</v>
      </c>
      <c r="T1602" s="6" t="str">
        <f>LEFT(S:S,FIND("/",S:S)-1)</f>
        <v>theater</v>
      </c>
      <c r="U1602" s="6" t="str">
        <f>RIGHT(S:S,FIND("/",S:S) - 2)</f>
        <v>/plays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44">
        <v>2500</v>
      </c>
      <c r="E1603" s="4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42">
        <f>(((I1603/60)/60)/24)+DATE(1970,1,1)</f>
        <v>40668.092974537038</v>
      </c>
      <c r="K1603">
        <v>1301969633</v>
      </c>
      <c r="L1603" s="42">
        <f>(((K1603/60)/60)/24)+DATE(1970,1,1)</f>
        <v>40638.092974537038</v>
      </c>
      <c r="M1603" t="b">
        <v>0</v>
      </c>
      <c r="N1603">
        <v>56</v>
      </c>
      <c r="O1603" s="7">
        <f>AVERAGE(N1603,E1603)</f>
        <v>1381.115</v>
      </c>
      <c r="P1603" t="b">
        <v>1</v>
      </c>
      <c r="R1603" s="56">
        <f>E1603/D1603</f>
        <v>1.082492</v>
      </c>
      <c r="S1603" t="s">
        <v>8287</v>
      </c>
      <c r="T1603" s="6" t="str">
        <f>LEFT(S:S,FIND("/",S:S)-1)</f>
        <v>publishing</v>
      </c>
      <c r="U1603" s="6" t="str">
        <f>RIGHT(S:S,FIND("/",S:S) - 2)</f>
        <v>nslations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44">
        <v>1500</v>
      </c>
      <c r="E1604" s="4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42">
        <f>(((I1604/60)/60)/24)+DATE(1970,1,1)</f>
        <v>40830.958333333336</v>
      </c>
      <c r="K1604">
        <v>1314947317</v>
      </c>
      <c r="L1604" s="42">
        <f>(((K1604/60)/60)/24)+DATE(1970,1,1)</f>
        <v>40788.297650462962</v>
      </c>
      <c r="M1604" t="b">
        <v>0</v>
      </c>
      <c r="N1604">
        <v>32</v>
      </c>
      <c r="O1604" s="7">
        <f>AVERAGE(N1604,E1604)</f>
        <v>767.25</v>
      </c>
      <c r="P1604" t="b">
        <v>1</v>
      </c>
      <c r="R1604" s="56">
        <f>E1604/D1604</f>
        <v>1.0016666666666667</v>
      </c>
      <c r="S1604" t="s">
        <v>8271</v>
      </c>
      <c r="T1604" s="6" t="str">
        <f>LEFT(S:S,FIND("/",S:S)-1)</f>
        <v>theater</v>
      </c>
      <c r="U1604" s="6" t="str">
        <f>RIGHT(S:S,FIND("/",S:S) - 2)</f>
        <v>/plays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44">
        <v>2000</v>
      </c>
      <c r="E1605" s="4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42">
        <f>(((I1605/60)/60)/24)+DATE(1970,1,1)</f>
        <v>40936.169664351852</v>
      </c>
      <c r="K1605">
        <v>1322539459</v>
      </c>
      <c r="L1605" s="42">
        <f>(((K1605/60)/60)/24)+DATE(1970,1,1)</f>
        <v>40876.169664351852</v>
      </c>
      <c r="M1605" t="b">
        <v>0</v>
      </c>
      <c r="N1605">
        <v>30</v>
      </c>
      <c r="O1605" s="7">
        <f>AVERAGE(N1605,E1605)</f>
        <v>1015.33</v>
      </c>
      <c r="P1605" t="b">
        <v>1</v>
      </c>
      <c r="R1605" s="56">
        <f>E1605/D1605</f>
        <v>1.0003299999999999</v>
      </c>
      <c r="S1605" t="s">
        <v>8271</v>
      </c>
      <c r="T1605" s="6" t="str">
        <f>LEFT(S:S,FIND("/",S:S)-1)</f>
        <v>theater</v>
      </c>
      <c r="U1605" s="6" t="str">
        <f>RIGHT(S:S,FIND("/",S:S) - 2)</f>
        <v>/plays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44">
        <v>2800</v>
      </c>
      <c r="E1606" s="4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42">
        <f>(((I1606/60)/60)/24)+DATE(1970,1,1)</f>
        <v>40985.80364583333</v>
      </c>
      <c r="K1606">
        <v>1328559435</v>
      </c>
      <c r="L1606" s="42">
        <f>(((K1606/60)/60)/24)+DATE(1970,1,1)</f>
        <v>40945.845312500001</v>
      </c>
      <c r="M1606" t="b">
        <v>0</v>
      </c>
      <c r="N1606">
        <v>70</v>
      </c>
      <c r="O1606" s="7">
        <f>AVERAGE(N1606,E1606)</f>
        <v>1744.5</v>
      </c>
      <c r="P1606" t="b">
        <v>1</v>
      </c>
      <c r="R1606" s="56">
        <f>E1606/D1606</f>
        <v>1.2210714285714286</v>
      </c>
      <c r="S1606" t="s">
        <v>8271</v>
      </c>
      <c r="T1606" s="6" t="str">
        <f>LEFT(S:S,FIND("/",S:S)-1)</f>
        <v>theater</v>
      </c>
      <c r="U1606" s="6" t="str">
        <f>RIGHT(S:S,FIND("/",S:S) - 2)</f>
        <v>/plays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44">
        <v>6000</v>
      </c>
      <c r="E1607" s="4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42">
        <f>(((I1607/60)/60)/24)+DATE(1970,1,1)</f>
        <v>40756.291666666664</v>
      </c>
      <c r="K1607">
        <v>1311380313</v>
      </c>
      <c r="L1607" s="42">
        <f>(((K1607/60)/60)/24)+DATE(1970,1,1)</f>
        <v>40747.012881944444</v>
      </c>
      <c r="M1607" t="b">
        <v>0</v>
      </c>
      <c r="N1607">
        <v>44</v>
      </c>
      <c r="O1607" s="7">
        <f>AVERAGE(N1607,E1607)</f>
        <v>3042.8</v>
      </c>
      <c r="P1607" t="b">
        <v>1</v>
      </c>
      <c r="R1607" s="56">
        <f>E1607/D1607</f>
        <v>1.0069333333333335</v>
      </c>
      <c r="S1607" t="s">
        <v>8271</v>
      </c>
      <c r="T1607" s="6" t="str">
        <f>LEFT(S:S,FIND("/",S:S)-1)</f>
        <v>theater</v>
      </c>
      <c r="U1607" s="6" t="str">
        <f>RIGHT(S:S,FIND("/",S:S) - 2)</f>
        <v>/plays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44">
        <v>8000</v>
      </c>
      <c r="E1608" s="4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42">
        <f>(((I1608/60)/60)/24)+DATE(1970,1,1)</f>
        <v>40626.069884259261</v>
      </c>
      <c r="K1608">
        <v>1293158438</v>
      </c>
      <c r="L1608" s="42">
        <f>(((K1608/60)/60)/24)+DATE(1970,1,1)</f>
        <v>40536.111550925925</v>
      </c>
      <c r="M1608" t="b">
        <v>0</v>
      </c>
      <c r="N1608">
        <v>92</v>
      </c>
      <c r="O1608" s="7">
        <f>AVERAGE(N1608,E1608)</f>
        <v>4086.165</v>
      </c>
      <c r="P1608" t="b">
        <v>1</v>
      </c>
      <c r="R1608" s="56">
        <f>E1608/D1608</f>
        <v>1.01004125</v>
      </c>
      <c r="S1608" t="s">
        <v>8293</v>
      </c>
      <c r="T1608" s="6" t="str">
        <f>LEFT(S:S,FIND("/",S:S)-1)</f>
        <v>music</v>
      </c>
      <c r="U1608" s="6" t="str">
        <f>RIGHT(S:S,FIND("/",S:S) - 2)</f>
        <v>aith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44">
        <v>10000</v>
      </c>
      <c r="E1609" s="4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42">
        <f>(((I1609/60)/60)/24)+DATE(1970,1,1)</f>
        <v>41074.80846064815</v>
      </c>
      <c r="K1609">
        <v>1337887451</v>
      </c>
      <c r="L1609" s="42">
        <f>(((K1609/60)/60)/24)+DATE(1970,1,1)</f>
        <v>41053.80846064815</v>
      </c>
      <c r="M1609" t="b">
        <v>0</v>
      </c>
      <c r="N1609">
        <v>205</v>
      </c>
      <c r="O1609" s="7">
        <f>AVERAGE(N1609,E1609)</f>
        <v>7358</v>
      </c>
      <c r="P1609" t="b">
        <v>1</v>
      </c>
      <c r="R1609" s="56">
        <f>E1609/D1609</f>
        <v>1.4511000000000001</v>
      </c>
      <c r="S1609" t="s">
        <v>8271</v>
      </c>
      <c r="T1609" s="6" t="str">
        <f>LEFT(S:S,FIND("/",S:S)-1)</f>
        <v>theater</v>
      </c>
      <c r="U1609" s="6" t="str">
        <f>RIGHT(S:S,FIND("/",S:S) - 2)</f>
        <v>/plays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44">
        <v>1200</v>
      </c>
      <c r="E1610" s="4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42">
        <f>(((I1610/60)/60)/24)+DATE(1970,1,1)</f>
        <v>41640.226388888892</v>
      </c>
      <c r="K1610">
        <v>1385754986</v>
      </c>
      <c r="L1610" s="42">
        <f>(((K1610/60)/60)/24)+DATE(1970,1,1)</f>
        <v>41607.83085648148</v>
      </c>
      <c r="M1610" t="b">
        <v>0</v>
      </c>
      <c r="N1610">
        <v>23</v>
      </c>
      <c r="O1610" s="7">
        <f>AVERAGE(N1610,E1610)</f>
        <v>619</v>
      </c>
      <c r="P1610" t="b">
        <v>1</v>
      </c>
      <c r="R1610" s="56">
        <f>E1610/D1610</f>
        <v>1.0125</v>
      </c>
      <c r="S1610" t="s">
        <v>8271</v>
      </c>
      <c r="T1610" s="6" t="str">
        <f>LEFT(S:S,FIND("/",S:S)-1)</f>
        <v>theater</v>
      </c>
      <c r="U1610" s="6" t="str">
        <f>RIGHT(S:S,FIND("/",S:S) - 2)</f>
        <v>/plays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44">
        <v>1500</v>
      </c>
      <c r="E1611" s="4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42">
        <f>(((I1611/60)/60)/24)+DATE(1970,1,1)</f>
        <v>40849.333333333336</v>
      </c>
      <c r="K1611">
        <v>1315612909</v>
      </c>
      <c r="L1611" s="42">
        <f>(((K1611/60)/60)/24)+DATE(1970,1,1)</f>
        <v>40796.001261574071</v>
      </c>
      <c r="M1611" t="b">
        <v>0</v>
      </c>
      <c r="N1611">
        <v>4</v>
      </c>
      <c r="O1611" s="7">
        <f>AVERAGE(N1611,E1611)</f>
        <v>889.5</v>
      </c>
      <c r="P1611" t="b">
        <v>1</v>
      </c>
      <c r="R1611" s="56">
        <f>E1611/D1611</f>
        <v>1.1833333333333333</v>
      </c>
      <c r="S1611" t="s">
        <v>8276</v>
      </c>
      <c r="T1611" s="6" t="str">
        <f>LEFT(S:S,FIND("/",S:S)-1)</f>
        <v>music</v>
      </c>
      <c r="U1611" s="6" t="str">
        <f>RIGHT(S:S,FIND("/",S:S) - 2)</f>
        <v>rock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44">
        <v>2000</v>
      </c>
      <c r="E1612" s="4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42">
        <f>(((I1612/60)/60)/24)+DATE(1970,1,1)</f>
        <v>41258.924884259257</v>
      </c>
      <c r="K1612">
        <v>1353017510</v>
      </c>
      <c r="L1612" s="42">
        <f>(((K1612/60)/60)/24)+DATE(1970,1,1)</f>
        <v>41228.924884259257</v>
      </c>
      <c r="M1612" t="b">
        <v>0</v>
      </c>
      <c r="N1612">
        <v>112</v>
      </c>
      <c r="O1612" s="7">
        <f>AVERAGE(N1612,E1612)</f>
        <v>2774.5</v>
      </c>
      <c r="P1612" t="b">
        <v>1</v>
      </c>
      <c r="R1612" s="56">
        <f>E1612/D1612</f>
        <v>2.7185000000000001</v>
      </c>
      <c r="S1612" t="s">
        <v>8271</v>
      </c>
      <c r="T1612" s="6" t="str">
        <f>LEFT(S:S,FIND("/",S:S)-1)</f>
        <v>theater</v>
      </c>
      <c r="U1612" s="6" t="str">
        <f>RIGHT(S:S,FIND("/",S:S) - 2)</f>
        <v>/plays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44">
        <v>800</v>
      </c>
      <c r="E1613" s="4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42">
        <f>(((I1613/60)/60)/24)+DATE(1970,1,1)</f>
        <v>41430.00037037037</v>
      </c>
      <c r="K1613">
        <v>1368576032</v>
      </c>
      <c r="L1613" s="42">
        <f>(((K1613/60)/60)/24)+DATE(1970,1,1)</f>
        <v>41409.00037037037</v>
      </c>
      <c r="M1613" t="b">
        <v>0</v>
      </c>
      <c r="N1613">
        <v>27</v>
      </c>
      <c r="O1613" s="7">
        <f>AVERAGE(N1613,E1613)</f>
        <v>514</v>
      </c>
      <c r="P1613" t="b">
        <v>1</v>
      </c>
      <c r="R1613" s="56">
        <f>E1613/D1613</f>
        <v>1.25125</v>
      </c>
      <c r="S1613" t="s">
        <v>8274</v>
      </c>
      <c r="T1613" s="6" t="str">
        <f>LEFT(S:S,FIND("/",S:S)-1)</f>
        <v>publishing</v>
      </c>
      <c r="U1613" s="6" t="str">
        <f>RIGHT(S:S,FIND("/",S:S) - 2)</f>
        <v>onfiction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44">
        <v>500</v>
      </c>
      <c r="E1614" s="4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42">
        <f>(((I1614/60)/60)/24)+DATE(1970,1,1)</f>
        <v>41276.874814814815</v>
      </c>
      <c r="K1614">
        <v>1354568384</v>
      </c>
      <c r="L1614" s="42">
        <f>(((K1614/60)/60)/24)+DATE(1970,1,1)</f>
        <v>41246.874814814815</v>
      </c>
      <c r="M1614" t="b">
        <v>0</v>
      </c>
      <c r="N1614">
        <v>11</v>
      </c>
      <c r="O1614" s="7">
        <f>AVERAGE(N1614,E1614)</f>
        <v>280.5</v>
      </c>
      <c r="P1614" t="b">
        <v>1</v>
      </c>
      <c r="R1614" s="56">
        <f>E1614/D1614</f>
        <v>1.1000000000000001</v>
      </c>
      <c r="S1614" t="s">
        <v>8279</v>
      </c>
      <c r="T1614" s="6" t="str">
        <f>LEFT(S:S,FIND("/",S:S)-1)</f>
        <v>music</v>
      </c>
      <c r="U1614" s="6" t="str">
        <f>RIGHT(S:S,FIND("/",S:S) - 2)</f>
        <v>rock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44">
        <v>1000</v>
      </c>
      <c r="E1615" s="4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42">
        <f>(((I1615/60)/60)/24)+DATE(1970,1,1)</f>
        <v>41112.069467592592</v>
      </c>
      <c r="K1615">
        <v>1340329202</v>
      </c>
      <c r="L1615" s="42">
        <f>(((K1615/60)/60)/24)+DATE(1970,1,1)</f>
        <v>41082.069467592592</v>
      </c>
      <c r="M1615" t="b">
        <v>0</v>
      </c>
      <c r="N1615">
        <v>26</v>
      </c>
      <c r="O1615" s="7">
        <f>AVERAGE(N1615,E1615)</f>
        <v>520.5</v>
      </c>
      <c r="P1615" t="b">
        <v>1</v>
      </c>
      <c r="R1615" s="56">
        <f>E1615/D1615</f>
        <v>1.0149999999999999</v>
      </c>
      <c r="S1615" t="s">
        <v>8271</v>
      </c>
      <c r="T1615" s="6" t="str">
        <f>LEFT(S:S,FIND("/",S:S)-1)</f>
        <v>theater</v>
      </c>
      <c r="U1615" s="6" t="str">
        <f>RIGHT(S:S,FIND("/",S:S) - 2)</f>
        <v>/plays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44">
        <v>5000</v>
      </c>
      <c r="E1616" s="4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42">
        <f>(((I1616/60)/60)/24)+DATE(1970,1,1)</f>
        <v>41854.708333333336</v>
      </c>
      <c r="K1616">
        <v>1401924769</v>
      </c>
      <c r="L1616" s="42">
        <f>(((K1616/60)/60)/24)+DATE(1970,1,1)</f>
        <v>41794.981122685182</v>
      </c>
      <c r="M1616" t="b">
        <v>0</v>
      </c>
      <c r="N1616">
        <v>77</v>
      </c>
      <c r="O1616" s="7">
        <f>AVERAGE(N1616,E1616)</f>
        <v>2606</v>
      </c>
      <c r="P1616" t="b">
        <v>1</v>
      </c>
      <c r="R1616" s="56">
        <f>E1616/D1616</f>
        <v>1.0269999999999999</v>
      </c>
      <c r="S1616" t="s">
        <v>8303</v>
      </c>
      <c r="T1616" s="6" t="str">
        <f>LEFT(S:S,FIND("/",S:S)-1)</f>
        <v>theater</v>
      </c>
      <c r="U1616" s="6" t="str">
        <f>RIGHT(S:S,FIND("/",S:S) - 2)</f>
        <v>spaces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44">
        <v>8000</v>
      </c>
      <c r="E1617" s="4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42">
        <f>(((I1617/60)/60)/24)+DATE(1970,1,1)</f>
        <v>40890.092546296299</v>
      </c>
      <c r="K1617">
        <v>1319850796</v>
      </c>
      <c r="L1617" s="42">
        <f>(((K1617/60)/60)/24)+DATE(1970,1,1)</f>
        <v>40845.050879629627</v>
      </c>
      <c r="M1617" t="b">
        <v>0</v>
      </c>
      <c r="N1617">
        <v>136</v>
      </c>
      <c r="O1617" s="7">
        <f>AVERAGE(N1617,E1617)</f>
        <v>4633</v>
      </c>
      <c r="P1617" t="b">
        <v>1</v>
      </c>
      <c r="R1617" s="56">
        <f>E1617/D1617</f>
        <v>1.1412500000000001</v>
      </c>
      <c r="S1617" t="s">
        <v>8271</v>
      </c>
      <c r="T1617" s="6" t="str">
        <f>LEFT(S:S,FIND("/",S:S)-1)</f>
        <v>theater</v>
      </c>
      <c r="U1617" s="6" t="str">
        <f>RIGHT(S:S,FIND("/",S:S) - 2)</f>
        <v>/plays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44">
        <v>10000</v>
      </c>
      <c r="E1618" s="4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42">
        <f>(((I1618/60)/60)/24)+DATE(1970,1,1)</f>
        <v>41235.916666666664</v>
      </c>
      <c r="K1618">
        <v>1350061821</v>
      </c>
      <c r="L1618" s="42">
        <f>(((K1618/60)/60)/24)+DATE(1970,1,1)</f>
        <v>41194.715520833335</v>
      </c>
      <c r="M1618" t="b">
        <v>0</v>
      </c>
      <c r="N1618">
        <v>157</v>
      </c>
      <c r="O1618" s="7">
        <f>AVERAGE(N1618,E1618)</f>
        <v>5288.5</v>
      </c>
      <c r="P1618" t="b">
        <v>1</v>
      </c>
      <c r="R1618" s="56">
        <f>E1618/D1618</f>
        <v>1.042</v>
      </c>
      <c r="S1618" t="s">
        <v>8303</v>
      </c>
      <c r="T1618" s="6" t="str">
        <f>LEFT(S:S,FIND("/",S:S)-1)</f>
        <v>theater</v>
      </c>
      <c r="U1618" s="6" t="str">
        <f>RIGHT(S:S,FIND("/",S:S) - 2)</f>
        <v>spaces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44">
        <v>7000</v>
      </c>
      <c r="E1619" s="4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42">
        <f>(((I1619/60)/60)/24)+DATE(1970,1,1)</f>
        <v>41579.791666666664</v>
      </c>
      <c r="K1619">
        <v>1380470188</v>
      </c>
      <c r="L1619" s="42">
        <f>(((K1619/60)/60)/24)+DATE(1970,1,1)</f>
        <v>41546.664212962962</v>
      </c>
      <c r="M1619" t="b">
        <v>0</v>
      </c>
      <c r="N1619">
        <v>158</v>
      </c>
      <c r="O1619" s="7">
        <f>AVERAGE(N1619,E1619)</f>
        <v>5184</v>
      </c>
      <c r="P1619" t="b">
        <v>1</v>
      </c>
      <c r="R1619" s="56">
        <f>E1619/D1619</f>
        <v>1.4585714285714286</v>
      </c>
      <c r="S1619" t="s">
        <v>8303</v>
      </c>
      <c r="T1619" s="6" t="str">
        <f>LEFT(S:S,FIND("/",S:S)-1)</f>
        <v>theater</v>
      </c>
      <c r="U1619" s="6" t="str">
        <f>RIGHT(S:S,FIND("/",S:S) - 2)</f>
        <v>spaces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44">
        <v>1500</v>
      </c>
      <c r="E1620" s="4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42">
        <f>(((I1620/60)/60)/24)+DATE(1970,1,1)</f>
        <v>41341.654340277775</v>
      </c>
      <c r="K1620">
        <v>1359301335</v>
      </c>
      <c r="L1620" s="42">
        <f>(((K1620/60)/60)/24)+DATE(1970,1,1)</f>
        <v>41301.654340277775</v>
      </c>
      <c r="M1620" t="b">
        <v>0</v>
      </c>
      <c r="N1620">
        <v>27</v>
      </c>
      <c r="O1620" s="7">
        <f>AVERAGE(N1620,E1620)</f>
        <v>801.5</v>
      </c>
      <c r="P1620" t="b">
        <v>1</v>
      </c>
      <c r="R1620" s="56">
        <f>E1620/D1620</f>
        <v>1.0506666666666666</v>
      </c>
      <c r="S1620" t="s">
        <v>8288</v>
      </c>
      <c r="T1620" s="6" t="str">
        <f>LEFT(S:S,FIND("/",S:S)-1)</f>
        <v>publishing</v>
      </c>
      <c r="U1620" s="6" t="str">
        <f>RIGHT(S:S,FIND("/",S:S) - 2)</f>
        <v xml:space="preserve"> podcasts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44">
        <v>1500</v>
      </c>
      <c r="E1621" s="4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42">
        <f>(((I1621/60)/60)/24)+DATE(1970,1,1)</f>
        <v>41897.18618055556</v>
      </c>
      <c r="K1621">
        <v>1408940886</v>
      </c>
      <c r="L1621" s="42">
        <f>(((K1621/60)/60)/24)+DATE(1970,1,1)</f>
        <v>41876.18618055556</v>
      </c>
      <c r="M1621" t="b">
        <v>0</v>
      </c>
      <c r="N1621">
        <v>23</v>
      </c>
      <c r="O1621" s="7">
        <f>AVERAGE(N1621,E1621)</f>
        <v>1011.5</v>
      </c>
      <c r="P1621" t="b">
        <v>1</v>
      </c>
      <c r="R1621" s="56">
        <f>E1621/D1621</f>
        <v>1.3333333333333333</v>
      </c>
      <c r="S1621" t="s">
        <v>8271</v>
      </c>
      <c r="T1621" s="6" t="str">
        <f>LEFT(S:S,FIND("/",S:S)-1)</f>
        <v>theater</v>
      </c>
      <c r="U1621" s="6" t="str">
        <f>RIGHT(S:S,FIND("/",S:S) - 2)</f>
        <v>/plays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44">
        <v>1000</v>
      </c>
      <c r="E1622" s="4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42">
        <f>(((I1622/60)/60)/24)+DATE(1970,1,1)</f>
        <v>41328.339583333334</v>
      </c>
      <c r="K1622">
        <v>1361002140</v>
      </c>
      <c r="L1622" s="42">
        <f>(((K1622/60)/60)/24)+DATE(1970,1,1)</f>
        <v>41321.339583333334</v>
      </c>
      <c r="M1622" t="b">
        <v>0</v>
      </c>
      <c r="N1622">
        <v>17</v>
      </c>
      <c r="O1622" s="7">
        <f>AVERAGE(N1622,E1622)</f>
        <v>573.5</v>
      </c>
      <c r="P1622" t="b">
        <v>1</v>
      </c>
      <c r="R1622" s="56">
        <f>E1622/D1622</f>
        <v>1.1299999999999999</v>
      </c>
      <c r="S1622" t="s">
        <v>8283</v>
      </c>
      <c r="T1622" s="6" t="str">
        <f>LEFT(S:S,FIND("/",S:S)-1)</f>
        <v>games</v>
      </c>
      <c r="U1622" s="6" t="str">
        <f>RIGHT(S:S,FIND("/",S:S) - 2)</f>
        <v>ames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44">
        <v>5000</v>
      </c>
      <c r="E1623" s="4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42">
        <f>(((I1623/60)/60)/24)+DATE(1970,1,1)</f>
        <v>41057.165972222225</v>
      </c>
      <c r="K1623">
        <v>1333550015</v>
      </c>
      <c r="L1623" s="42">
        <f>(((K1623/60)/60)/24)+DATE(1970,1,1)</f>
        <v>41003.60665509259</v>
      </c>
      <c r="M1623" t="b">
        <v>0</v>
      </c>
      <c r="N1623">
        <v>37</v>
      </c>
      <c r="O1623" s="7">
        <f>AVERAGE(N1623,E1623)</f>
        <v>3048.5</v>
      </c>
      <c r="P1623" t="b">
        <v>1</v>
      </c>
      <c r="R1623" s="56">
        <f>E1623/D1623</f>
        <v>1.212</v>
      </c>
      <c r="S1623" t="s">
        <v>8271</v>
      </c>
      <c r="T1623" s="6" t="str">
        <f>LEFT(S:S,FIND("/",S:S)-1)</f>
        <v>theater</v>
      </c>
      <c r="U1623" s="6" t="str">
        <f>RIGHT(S:S,FIND("/",S:S) - 2)</f>
        <v>/plays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44">
        <v>6900</v>
      </c>
      <c r="E1624" s="4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42">
        <f>(((I1624/60)/60)/24)+DATE(1970,1,1)</f>
        <v>41990.332638888889</v>
      </c>
      <c r="K1624">
        <v>1415343874</v>
      </c>
      <c r="L1624" s="42">
        <f>(((K1624/60)/60)/24)+DATE(1970,1,1)</f>
        <v>41950.29483796296</v>
      </c>
      <c r="M1624" t="b">
        <v>0</v>
      </c>
      <c r="N1624">
        <v>65</v>
      </c>
      <c r="O1624" s="7">
        <f>AVERAGE(N1624,E1624)</f>
        <v>3542</v>
      </c>
      <c r="P1624" t="b">
        <v>1</v>
      </c>
      <c r="R1624" s="56">
        <f>E1624/D1624</f>
        <v>1.0172463768115942</v>
      </c>
      <c r="S1624" t="s">
        <v>8281</v>
      </c>
      <c r="T1624" s="6" t="str">
        <f>LEFT(S:S,FIND("/",S:S)-1)</f>
        <v>journalism</v>
      </c>
      <c r="U1624" s="6" t="str">
        <f>RIGHT(S:S,FIND("/",S:S) - 2)</f>
        <v>ism/audio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44">
        <v>750</v>
      </c>
      <c r="E1625" s="4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42">
        <f>(((I1625/60)/60)/24)+DATE(1970,1,1)</f>
        <v>41513.688530092593</v>
      </c>
      <c r="K1625">
        <v>1372437089</v>
      </c>
      <c r="L1625" s="42">
        <f>(((K1625/60)/60)/24)+DATE(1970,1,1)</f>
        <v>41453.688530092593</v>
      </c>
      <c r="M1625" t="b">
        <v>0</v>
      </c>
      <c r="N1625">
        <v>18</v>
      </c>
      <c r="O1625" s="7">
        <f>AVERAGE(N1625,E1625)</f>
        <v>388</v>
      </c>
      <c r="P1625" t="b">
        <v>1</v>
      </c>
      <c r="R1625" s="56">
        <f>E1625/D1625</f>
        <v>1.0106666666666666</v>
      </c>
      <c r="S1625" t="s">
        <v>8279</v>
      </c>
      <c r="T1625" s="6" t="str">
        <f>LEFT(S:S,FIND("/",S:S)-1)</f>
        <v>music</v>
      </c>
      <c r="U1625" s="6" t="str">
        <f>RIGHT(S:S,FIND("/",S:S) - 2)</f>
        <v>rock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44">
        <v>1000</v>
      </c>
      <c r="E1626" s="4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42">
        <f>(((I1626/60)/60)/24)+DATE(1970,1,1)</f>
        <v>41283.367303240739</v>
      </c>
      <c r="K1626">
        <v>1354265335</v>
      </c>
      <c r="L1626" s="42">
        <f>(((K1626/60)/60)/24)+DATE(1970,1,1)</f>
        <v>41243.367303240739</v>
      </c>
      <c r="M1626" t="b">
        <v>0</v>
      </c>
      <c r="N1626">
        <v>25</v>
      </c>
      <c r="O1626" s="7">
        <f>AVERAGE(N1626,E1626)</f>
        <v>602.5</v>
      </c>
      <c r="P1626" t="b">
        <v>1</v>
      </c>
      <c r="R1626" s="56">
        <f>E1626/D1626</f>
        <v>1.18</v>
      </c>
      <c r="S1626" t="s">
        <v>8279</v>
      </c>
      <c r="T1626" s="6" t="str">
        <f>LEFT(S:S,FIND("/",S:S)-1)</f>
        <v>music</v>
      </c>
      <c r="U1626" s="6" t="str">
        <f>RIGHT(S:S,FIND("/",S:S) - 2)</f>
        <v>rock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44">
        <v>7500</v>
      </c>
      <c r="E1627" s="4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42">
        <f>(((I1627/60)/60)/24)+DATE(1970,1,1)</f>
        <v>41163.699687500004</v>
      </c>
      <c r="K1627">
        <v>1344962853</v>
      </c>
      <c r="L1627" s="42">
        <f>(((K1627/60)/60)/24)+DATE(1970,1,1)</f>
        <v>41135.699687500004</v>
      </c>
      <c r="M1627" t="b">
        <v>0</v>
      </c>
      <c r="N1627">
        <v>104</v>
      </c>
      <c r="O1627" s="7">
        <f>AVERAGE(N1627,E1627)</f>
        <v>5877</v>
      </c>
      <c r="P1627" t="b">
        <v>1</v>
      </c>
      <c r="R1627" s="56">
        <f>E1627/D1627</f>
        <v>1.5533333333333332</v>
      </c>
      <c r="S1627" t="s">
        <v>8276</v>
      </c>
      <c r="T1627" s="6" t="str">
        <f>LEFT(S:S,FIND("/",S:S)-1)</f>
        <v>music</v>
      </c>
      <c r="U1627" s="6" t="str">
        <f>RIGHT(S:S,FIND("/",S:S) - 2)</f>
        <v>rock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44">
        <v>8000</v>
      </c>
      <c r="E1628" s="4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42">
        <f>(((I1628/60)/60)/24)+DATE(1970,1,1)</f>
        <v>41609.889664351853</v>
      </c>
      <c r="K1628">
        <v>1383337267</v>
      </c>
      <c r="L1628" s="42">
        <f>(((K1628/60)/60)/24)+DATE(1970,1,1)</f>
        <v>41579.847997685189</v>
      </c>
      <c r="M1628" t="b">
        <v>0</v>
      </c>
      <c r="N1628">
        <v>108</v>
      </c>
      <c r="O1628" s="7">
        <f>AVERAGE(N1628,E1628)</f>
        <v>4101.5</v>
      </c>
      <c r="P1628" t="b">
        <v>1</v>
      </c>
      <c r="R1628" s="56">
        <f>E1628/D1628</f>
        <v>1.0118750000000001</v>
      </c>
      <c r="S1628" t="s">
        <v>8285</v>
      </c>
      <c r="T1628" s="6" t="str">
        <f>LEFT(S:S,FIND("/",S:S)-1)</f>
        <v>photography</v>
      </c>
      <c r="U1628" s="6" t="str">
        <f>RIGHT(S:S,FIND("/",S:S) - 2)</f>
        <v>photobooks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44">
        <v>2000</v>
      </c>
      <c r="E1629" s="4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42">
        <f>(((I1629/60)/60)/24)+DATE(1970,1,1)</f>
        <v>41239.207638888889</v>
      </c>
      <c r="K1629">
        <v>1351011489</v>
      </c>
      <c r="L1629" s="42">
        <f>(((K1629/60)/60)/24)+DATE(1970,1,1)</f>
        <v>41205.707048611112</v>
      </c>
      <c r="M1629" t="b">
        <v>0</v>
      </c>
      <c r="N1629">
        <v>38</v>
      </c>
      <c r="O1629" s="7">
        <f>AVERAGE(N1629,E1629)</f>
        <v>1189</v>
      </c>
      <c r="P1629" t="b">
        <v>1</v>
      </c>
      <c r="R1629" s="56">
        <f>E1629/D1629</f>
        <v>1.17</v>
      </c>
      <c r="S1629" t="s">
        <v>8271</v>
      </c>
      <c r="T1629" s="6" t="str">
        <f>LEFT(S:S,FIND("/",S:S)-1)</f>
        <v>theater</v>
      </c>
      <c r="U1629" s="6" t="str">
        <f>RIGHT(S:S,FIND("/",S:S) - 2)</f>
        <v>/plays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44">
        <v>4000</v>
      </c>
      <c r="E1630" s="4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42">
        <f>(((I1630/60)/60)/24)+DATE(1970,1,1)</f>
        <v>41807.737060185187</v>
      </c>
      <c r="K1630">
        <v>1400175682</v>
      </c>
      <c r="L1630" s="42">
        <f>(((K1630/60)/60)/24)+DATE(1970,1,1)</f>
        <v>41774.737060185187</v>
      </c>
      <c r="M1630" t="b">
        <v>0</v>
      </c>
      <c r="N1630">
        <v>88</v>
      </c>
      <c r="O1630" s="7">
        <f>AVERAGE(N1630,E1630)</f>
        <v>2062.5</v>
      </c>
      <c r="P1630" t="b">
        <v>1</v>
      </c>
      <c r="R1630" s="56">
        <f>E1630/D1630</f>
        <v>1.00925</v>
      </c>
      <c r="S1630" t="s">
        <v>8271</v>
      </c>
      <c r="T1630" s="6" t="str">
        <f>LEFT(S:S,FIND("/",S:S)-1)</f>
        <v>theater</v>
      </c>
      <c r="U1630" s="6" t="str">
        <f>RIGHT(S:S,FIND("/",S:S) - 2)</f>
        <v>/plays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44">
        <v>6000</v>
      </c>
      <c r="E1631" s="4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42">
        <f>(((I1631/60)/60)/24)+DATE(1970,1,1)</f>
        <v>41690.867280092592</v>
      </c>
      <c r="K1631">
        <v>1389041333</v>
      </c>
      <c r="L1631" s="42">
        <f>(((K1631/60)/60)/24)+DATE(1970,1,1)</f>
        <v>41645.867280092592</v>
      </c>
      <c r="M1631" t="b">
        <v>0</v>
      </c>
      <c r="N1631">
        <v>82</v>
      </c>
      <c r="O1631" s="7">
        <f>AVERAGE(N1631,E1631)</f>
        <v>3151</v>
      </c>
      <c r="P1631" t="b">
        <v>1</v>
      </c>
      <c r="R1631" s="56">
        <f>E1631/D1631</f>
        <v>1.0366666666666666</v>
      </c>
      <c r="S1631" t="s">
        <v>8271</v>
      </c>
      <c r="T1631" s="6" t="str">
        <f>LEFT(S:S,FIND("/",S:S)-1)</f>
        <v>theater</v>
      </c>
      <c r="U1631" s="6" t="str">
        <f>RIGHT(S:S,FIND("/",S:S) - 2)</f>
        <v>/plays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44">
        <v>4000</v>
      </c>
      <c r="E1632" s="4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42">
        <f>(((I1632/60)/60)/24)+DATE(1970,1,1)</f>
        <v>40970.290972222225</v>
      </c>
      <c r="K1632">
        <v>1328040375</v>
      </c>
      <c r="L1632" s="42">
        <f>(((K1632/60)/60)/24)+DATE(1970,1,1)</f>
        <v>40939.837673611109</v>
      </c>
      <c r="M1632" t="b">
        <v>0</v>
      </c>
      <c r="N1632">
        <v>126</v>
      </c>
      <c r="O1632" s="7">
        <f>AVERAGE(N1632,E1632)</f>
        <v>5368</v>
      </c>
      <c r="P1632" t="b">
        <v>1</v>
      </c>
      <c r="R1632" s="56">
        <f>E1632/D1632</f>
        <v>2.6524999999999999</v>
      </c>
      <c r="S1632" t="s">
        <v>8285</v>
      </c>
      <c r="T1632" s="6" t="str">
        <f>LEFT(S:S,FIND("/",S:S)-1)</f>
        <v>photography</v>
      </c>
      <c r="U1632" s="6" t="str">
        <f>RIGHT(S:S,FIND("/",S:S) - 2)</f>
        <v>photobooks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44">
        <v>10000</v>
      </c>
      <c r="E1633" s="4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42">
        <f>(((I1633/60)/60)/24)+DATE(1970,1,1)</f>
        <v>41194.859502314815</v>
      </c>
      <c r="K1633">
        <v>1347482261</v>
      </c>
      <c r="L1633" s="42">
        <f>(((K1633/60)/60)/24)+DATE(1970,1,1)</f>
        <v>41164.859502314815</v>
      </c>
      <c r="M1633" t="b">
        <v>0</v>
      </c>
      <c r="N1633">
        <v>133</v>
      </c>
      <c r="O1633" s="7">
        <f>AVERAGE(N1633,E1633)</f>
        <v>7862</v>
      </c>
      <c r="P1633" t="b">
        <v>1</v>
      </c>
      <c r="R1633" s="56">
        <f>E1633/D1633</f>
        <v>1.5590999999999999</v>
      </c>
      <c r="S1633" t="s">
        <v>8293</v>
      </c>
      <c r="T1633" s="6" t="str">
        <f>LEFT(S:S,FIND("/",S:S)-1)</f>
        <v>music</v>
      </c>
      <c r="U1633" s="6" t="str">
        <f>RIGHT(S:S,FIND("/",S:S) - 2)</f>
        <v>aith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44">
        <v>4000</v>
      </c>
      <c r="E1634" s="4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42">
        <f>(((I1634/60)/60)/24)+DATE(1970,1,1)</f>
        <v>40810.340902777774</v>
      </c>
      <c r="K1634">
        <v>1311667854</v>
      </c>
      <c r="L1634" s="42">
        <f>(((K1634/60)/60)/24)+DATE(1970,1,1)</f>
        <v>40750.340902777774</v>
      </c>
      <c r="M1634" t="b">
        <v>0</v>
      </c>
      <c r="N1634">
        <v>47</v>
      </c>
      <c r="O1634" s="7">
        <f>AVERAGE(N1634,E1634)</f>
        <v>2056</v>
      </c>
      <c r="P1634" t="b">
        <v>1</v>
      </c>
      <c r="R1634" s="56">
        <f>E1634/D1634</f>
        <v>1.0162500000000001</v>
      </c>
      <c r="S1634" t="s">
        <v>8305</v>
      </c>
      <c r="T1634" s="6" t="str">
        <f>LEFT(S:S,FIND("/",S:S)-1)</f>
        <v>theater</v>
      </c>
      <c r="U1634" s="6" t="str">
        <f>RIGHT(S:S,FIND("/",S:S) - 2)</f>
        <v>usical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44">
        <v>10000</v>
      </c>
      <c r="E1635" s="4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42">
        <f>(((I1635/60)/60)/24)+DATE(1970,1,1)</f>
        <v>40924.208333333336</v>
      </c>
      <c r="K1635">
        <v>1324329156</v>
      </c>
      <c r="L1635" s="42">
        <f>(((K1635/60)/60)/24)+DATE(1970,1,1)</f>
        <v>40896.883750000001</v>
      </c>
      <c r="M1635" t="b">
        <v>0</v>
      </c>
      <c r="N1635">
        <v>58</v>
      </c>
      <c r="O1635" s="7">
        <f>AVERAGE(N1635,E1635)</f>
        <v>5029</v>
      </c>
      <c r="P1635" t="b">
        <v>1</v>
      </c>
      <c r="R1635" s="56">
        <f>E1635/D1635</f>
        <v>1</v>
      </c>
      <c r="S1635" t="s">
        <v>8267</v>
      </c>
      <c r="T1635" s="6" t="str">
        <f>LEFT(S:S,FIND("/",S:S)-1)</f>
        <v>film &amp; video</v>
      </c>
      <c r="U1635" s="6" t="str">
        <f>RIGHT(S:S,FIND("/",S:S) - 2)</f>
        <v>nce fiction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44">
        <v>2000</v>
      </c>
      <c r="E1636" s="4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42">
        <f>(((I1636/60)/60)/24)+DATE(1970,1,1)</f>
        <v>40696.249305555553</v>
      </c>
      <c r="K1636">
        <v>1303706001</v>
      </c>
      <c r="L1636" s="42">
        <f>(((K1636/60)/60)/24)+DATE(1970,1,1)</f>
        <v>40658.189826388887</v>
      </c>
      <c r="M1636" t="b">
        <v>0</v>
      </c>
      <c r="N1636">
        <v>32</v>
      </c>
      <c r="O1636" s="7">
        <f>AVERAGE(N1636,E1636)</f>
        <v>1021</v>
      </c>
      <c r="P1636" t="b">
        <v>1</v>
      </c>
      <c r="R1636" s="56">
        <f>E1636/D1636</f>
        <v>1.0049999999999999</v>
      </c>
      <c r="S1636" t="s">
        <v>8271</v>
      </c>
      <c r="T1636" s="6" t="str">
        <f>LEFT(S:S,FIND("/",S:S)-1)</f>
        <v>theater</v>
      </c>
      <c r="U1636" s="6" t="str">
        <f>RIGHT(S:S,FIND("/",S:S) - 2)</f>
        <v>/plays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44">
        <v>2000</v>
      </c>
      <c r="E1637" s="4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42">
        <f>(((I1637/60)/60)/24)+DATE(1970,1,1)</f>
        <v>42562.868761574078</v>
      </c>
      <c r="K1637">
        <v>1463086261</v>
      </c>
      <c r="L1637" s="42">
        <f>(((K1637/60)/60)/24)+DATE(1970,1,1)</f>
        <v>42502.868761574078</v>
      </c>
      <c r="M1637" t="b">
        <v>0</v>
      </c>
      <c r="N1637">
        <v>37</v>
      </c>
      <c r="O1637" s="7">
        <f>AVERAGE(N1637,E1637)</f>
        <v>1271.5</v>
      </c>
      <c r="P1637" t="b">
        <v>1</v>
      </c>
      <c r="R1637" s="56">
        <f>E1637/D1637</f>
        <v>1.2529999999999999</v>
      </c>
      <c r="S1637" t="s">
        <v>8271</v>
      </c>
      <c r="T1637" s="6" t="str">
        <f>LEFT(S:S,FIND("/",S:S)-1)</f>
        <v>theater</v>
      </c>
      <c r="U1637" s="6" t="str">
        <f>RIGHT(S:S,FIND("/",S:S) - 2)</f>
        <v>/plays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44">
        <v>4500</v>
      </c>
      <c r="E1638" s="4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42">
        <f>(((I1638/60)/60)/24)+DATE(1970,1,1)</f>
        <v>40706.166666666664</v>
      </c>
      <c r="K1638">
        <v>1304129088</v>
      </c>
      <c r="L1638" s="42">
        <f>(((K1638/60)/60)/24)+DATE(1970,1,1)</f>
        <v>40663.08666666667</v>
      </c>
      <c r="M1638" t="b">
        <v>0</v>
      </c>
      <c r="N1638">
        <v>87</v>
      </c>
      <c r="O1638" s="7">
        <f>AVERAGE(N1638,E1638)</f>
        <v>2373.5</v>
      </c>
      <c r="P1638" t="b">
        <v>1</v>
      </c>
      <c r="R1638" s="56">
        <f>E1638/D1638</f>
        <v>1.0355555555555556</v>
      </c>
      <c r="S1638" t="s">
        <v>8265</v>
      </c>
      <c r="T1638" s="6" t="str">
        <f>LEFT(S:S,FIND("/",S:S)-1)</f>
        <v>film &amp; video</v>
      </c>
      <c r="U1638" s="6" t="str">
        <f>RIGHT(S:S,FIND("/",S:S) - 2)</f>
        <v>/television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44">
        <v>500</v>
      </c>
      <c r="E1639" s="4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42">
        <f>(((I1639/60)/60)/24)+DATE(1970,1,1)</f>
        <v>40178.98541666667</v>
      </c>
      <c r="K1639">
        <v>1257444140</v>
      </c>
      <c r="L1639" s="42">
        <f>(((K1639/60)/60)/24)+DATE(1970,1,1)</f>
        <v>40122.751620370371</v>
      </c>
      <c r="M1639" t="b">
        <v>0</v>
      </c>
      <c r="N1639">
        <v>15</v>
      </c>
      <c r="O1639" s="7">
        <f>AVERAGE(N1639,E1639)</f>
        <v>267</v>
      </c>
      <c r="P1639" t="b">
        <v>1</v>
      </c>
      <c r="R1639" s="56">
        <f>E1639/D1639</f>
        <v>1.038</v>
      </c>
      <c r="S1639" t="s">
        <v>8284</v>
      </c>
      <c r="T1639" s="6" t="str">
        <f>LEFT(S:S,FIND("/",S:S)-1)</f>
        <v>food</v>
      </c>
      <c r="U1639" s="6" t="str">
        <f>RIGHT(S:S,FIND("/",S:S) - 2)</f>
        <v>cks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44">
        <v>1000</v>
      </c>
      <c r="E1640" s="4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42">
        <f>(((I1640/60)/60)/24)+DATE(1970,1,1)</f>
        <v>41333.892361111109</v>
      </c>
      <c r="K1640">
        <v>1358180968</v>
      </c>
      <c r="L1640" s="42">
        <f>(((K1640/60)/60)/24)+DATE(1970,1,1)</f>
        <v>41288.68712962963</v>
      </c>
      <c r="M1640" t="b">
        <v>0</v>
      </c>
      <c r="N1640">
        <v>27</v>
      </c>
      <c r="O1640" s="7">
        <f>AVERAGE(N1640,E1640)</f>
        <v>538.5</v>
      </c>
      <c r="P1640" t="b">
        <v>1</v>
      </c>
      <c r="R1640" s="56">
        <f>E1640/D1640</f>
        <v>1.05</v>
      </c>
      <c r="S1640" t="s">
        <v>8282</v>
      </c>
      <c r="T1640" s="6" t="str">
        <f>LEFT(S:S,FIND("/",S:S)-1)</f>
        <v>games</v>
      </c>
      <c r="U1640" s="6" t="str">
        <f>RIGHT(S:S,FIND("/",S:S) - 2)</f>
        <v>ames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44">
        <v>1800</v>
      </c>
      <c r="E1641" s="4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42">
        <f>(((I1641/60)/60)/24)+DATE(1970,1,1)</f>
        <v>40971.652372685188</v>
      </c>
      <c r="K1641">
        <v>1328197165</v>
      </c>
      <c r="L1641" s="42">
        <f>(((K1641/60)/60)/24)+DATE(1970,1,1)</f>
        <v>40941.652372685188</v>
      </c>
      <c r="M1641" t="b">
        <v>0</v>
      </c>
      <c r="N1641">
        <v>19</v>
      </c>
      <c r="O1641" s="7">
        <f>AVERAGE(N1641,E1641)</f>
        <v>909.5</v>
      </c>
      <c r="P1641" t="b">
        <v>1</v>
      </c>
      <c r="R1641" s="56">
        <f>E1641/D1641</f>
        <v>1</v>
      </c>
      <c r="S1641" t="s">
        <v>8271</v>
      </c>
      <c r="T1641" s="6" t="str">
        <f>LEFT(S:S,FIND("/",S:S)-1)</f>
        <v>theater</v>
      </c>
      <c r="U1641" s="6" t="str">
        <f>RIGHT(S:S,FIND("/",S:S) - 2)</f>
        <v>/plays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44">
        <v>400</v>
      </c>
      <c r="E1642" s="4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42">
        <f>(((I1642/60)/60)/24)+DATE(1970,1,1)</f>
        <v>40393.082638888889</v>
      </c>
      <c r="K1642">
        <v>1279603955</v>
      </c>
      <c r="L1642" s="42">
        <f>(((K1642/60)/60)/24)+DATE(1970,1,1)</f>
        <v>40379.23096064815</v>
      </c>
      <c r="M1642" t="b">
        <v>0</v>
      </c>
      <c r="N1642">
        <v>17</v>
      </c>
      <c r="O1642" s="7">
        <f>AVERAGE(N1642,E1642)</f>
        <v>348.22</v>
      </c>
      <c r="P1642" t="b">
        <v>1</v>
      </c>
      <c r="R1642" s="56">
        <f>E1642/D1642</f>
        <v>1.6986000000000001</v>
      </c>
      <c r="S1642" t="s">
        <v>8271</v>
      </c>
      <c r="T1642" s="6" t="str">
        <f>LEFT(S:S,FIND("/",S:S)-1)</f>
        <v>theater</v>
      </c>
      <c r="U1642" s="6" t="str">
        <f>RIGHT(S:S,FIND("/",S:S) - 2)</f>
        <v>/plays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44">
        <v>2500</v>
      </c>
      <c r="E1643" s="4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42">
        <f>(((I1643/60)/60)/24)+DATE(1970,1,1)</f>
        <v>41992.596574074079</v>
      </c>
      <c r="K1643">
        <v>1416406744</v>
      </c>
      <c r="L1643" s="42">
        <f>(((K1643/60)/60)/24)+DATE(1970,1,1)</f>
        <v>41962.596574074079</v>
      </c>
      <c r="M1643" t="b">
        <v>0</v>
      </c>
      <c r="N1643">
        <v>26</v>
      </c>
      <c r="O1643" s="7">
        <f>AVERAGE(N1643,E1643)</f>
        <v>1280.5</v>
      </c>
      <c r="P1643" t="b">
        <v>1</v>
      </c>
      <c r="R1643" s="56">
        <f>E1643/D1643</f>
        <v>1.014</v>
      </c>
      <c r="S1643" t="s">
        <v>8271</v>
      </c>
      <c r="T1643" s="6" t="str">
        <f>LEFT(S:S,FIND("/",S:S)-1)</f>
        <v>theater</v>
      </c>
      <c r="U1643" s="6" t="str">
        <f>RIGHT(S:S,FIND("/",S:S) - 2)</f>
        <v>/plays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44">
        <v>1200</v>
      </c>
      <c r="E1644" s="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42">
        <f>(((I1644/60)/60)/24)+DATE(1970,1,1)</f>
        <v>40708.024618055555</v>
      </c>
      <c r="K1644">
        <v>1306283727</v>
      </c>
      <c r="L1644" s="42">
        <f>(((K1644/60)/60)/24)+DATE(1970,1,1)</f>
        <v>40688.024618055555</v>
      </c>
      <c r="M1644" t="b">
        <v>0</v>
      </c>
      <c r="N1644">
        <v>28</v>
      </c>
      <c r="O1644" s="7">
        <f>AVERAGE(N1644,E1644)</f>
        <v>614</v>
      </c>
      <c r="P1644" t="b">
        <v>1</v>
      </c>
      <c r="R1644" s="56">
        <f>E1644/D1644</f>
        <v>1</v>
      </c>
      <c r="S1644" t="s">
        <v>8269</v>
      </c>
      <c r="T1644" s="6" t="str">
        <f>LEFT(S:S,FIND("/",S:S)-1)</f>
        <v>film &amp; video</v>
      </c>
      <c r="U1644" s="6" t="str">
        <f>RIGHT(S:S,FIND("/",S:S) - 2)</f>
        <v>documentary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44">
        <v>5000</v>
      </c>
      <c r="E1645" s="4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42">
        <f>(((I1645/60)/60)/24)+DATE(1970,1,1)</f>
        <v>41176.824212962965</v>
      </c>
      <c r="K1645">
        <v>1345924012</v>
      </c>
      <c r="L1645" s="42">
        <f>(((K1645/60)/60)/24)+DATE(1970,1,1)</f>
        <v>41146.824212962965</v>
      </c>
      <c r="M1645" t="b">
        <v>0</v>
      </c>
      <c r="N1645">
        <v>37</v>
      </c>
      <c r="O1645" s="7">
        <f>AVERAGE(N1645,E1645)</f>
        <v>3136</v>
      </c>
      <c r="P1645" t="b">
        <v>1</v>
      </c>
      <c r="R1645" s="56">
        <f>E1645/D1645</f>
        <v>1.2470000000000001</v>
      </c>
      <c r="S1645" t="s">
        <v>8273</v>
      </c>
      <c r="T1645" s="6" t="str">
        <f>LEFT(S:S,FIND("/",S:S)-1)</f>
        <v>technology</v>
      </c>
      <c r="U1645" s="6" t="str">
        <f>RIGHT(S:S,FIND("/",S:S) - 2)</f>
        <v>wearables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44">
        <v>10000</v>
      </c>
      <c r="E1646" s="4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42">
        <f>(((I1646/60)/60)/24)+DATE(1970,1,1)</f>
        <v>41235.101388888892</v>
      </c>
      <c r="K1646">
        <v>1348363560</v>
      </c>
      <c r="L1646" s="42">
        <f>(((K1646/60)/60)/24)+DATE(1970,1,1)</f>
        <v>41175.05972222222</v>
      </c>
      <c r="M1646" t="b">
        <v>0</v>
      </c>
      <c r="N1646">
        <v>128</v>
      </c>
      <c r="O1646" s="7">
        <f>AVERAGE(N1646,E1646)</f>
        <v>5539</v>
      </c>
      <c r="P1646" t="b">
        <v>1</v>
      </c>
      <c r="R1646" s="56">
        <f>E1646/D1646</f>
        <v>1.095</v>
      </c>
      <c r="S1646" t="s">
        <v>8303</v>
      </c>
      <c r="T1646" s="6" t="str">
        <f>LEFT(S:S,FIND("/",S:S)-1)</f>
        <v>theater</v>
      </c>
      <c r="U1646" s="6" t="str">
        <f>RIGHT(S:S,FIND("/",S:S) - 2)</f>
        <v>spaces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44">
        <v>5000</v>
      </c>
      <c r="E1647" s="4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42">
        <f>(((I1647/60)/60)/24)+DATE(1970,1,1)</f>
        <v>41535.617361111108</v>
      </c>
      <c r="K1647">
        <v>1378306140</v>
      </c>
      <c r="L1647" s="42">
        <f>(((K1647/60)/60)/24)+DATE(1970,1,1)</f>
        <v>41521.617361111108</v>
      </c>
      <c r="M1647" t="b">
        <v>0</v>
      </c>
      <c r="N1647">
        <v>10</v>
      </c>
      <c r="O1647" s="7">
        <f>AVERAGE(N1647,E1647)</f>
        <v>2775</v>
      </c>
      <c r="P1647" t="b">
        <v>1</v>
      </c>
      <c r="R1647" s="56">
        <f>E1647/D1647</f>
        <v>1.1080000000000001</v>
      </c>
      <c r="S1647" t="s">
        <v>8305</v>
      </c>
      <c r="T1647" s="6" t="str">
        <f>LEFT(S:S,FIND("/",S:S)-1)</f>
        <v>theater</v>
      </c>
      <c r="U1647" s="6" t="str">
        <f>RIGHT(S:S,FIND("/",S:S) - 2)</f>
        <v>usical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44">
        <v>2000</v>
      </c>
      <c r="E1648" s="4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42">
        <f>(((I1648/60)/60)/24)+DATE(1970,1,1)</f>
        <v>41865.757638888892</v>
      </c>
      <c r="K1648">
        <v>1405248503</v>
      </c>
      <c r="L1648" s="42">
        <f>(((K1648/60)/60)/24)+DATE(1970,1,1)</f>
        <v>41833.450266203705</v>
      </c>
      <c r="M1648" t="b">
        <v>0</v>
      </c>
      <c r="N1648">
        <v>83</v>
      </c>
      <c r="O1648" s="7">
        <f>AVERAGE(N1648,E1648)</f>
        <v>1143.5</v>
      </c>
      <c r="P1648" t="b">
        <v>1</v>
      </c>
      <c r="R1648" s="56">
        <f>E1648/D1648</f>
        <v>1.1020000000000001</v>
      </c>
      <c r="S1648" t="s">
        <v>8271</v>
      </c>
      <c r="T1648" s="6" t="str">
        <f>LEFT(S:S,FIND("/",S:S)-1)</f>
        <v>theater</v>
      </c>
      <c r="U1648" s="6" t="str">
        <f>RIGHT(S:S,FIND("/",S:S) - 2)</f>
        <v>/plays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44">
        <v>5000</v>
      </c>
      <c r="E1649" s="4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42">
        <f>(((I1649/60)/60)/24)+DATE(1970,1,1)</f>
        <v>41069.409456018519</v>
      </c>
      <c r="K1649">
        <v>1336643377</v>
      </c>
      <c r="L1649" s="42">
        <f>(((K1649/60)/60)/24)+DATE(1970,1,1)</f>
        <v>41039.409456018519</v>
      </c>
      <c r="M1649" t="b">
        <v>0</v>
      </c>
      <c r="N1649">
        <v>46</v>
      </c>
      <c r="O1649" s="7">
        <f>AVERAGE(N1649,E1649)</f>
        <v>2641</v>
      </c>
      <c r="P1649" t="b">
        <v>1</v>
      </c>
      <c r="R1649" s="56">
        <f>E1649/D1649</f>
        <v>1.0471999999999999</v>
      </c>
      <c r="S1649" t="s">
        <v>8269</v>
      </c>
      <c r="T1649" s="6" t="str">
        <f>LEFT(S:S,FIND("/",S:S)-1)</f>
        <v>film &amp; video</v>
      </c>
      <c r="U1649" s="6" t="str">
        <f>RIGHT(S:S,FIND("/",S:S) - 2)</f>
        <v>documentary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44">
        <v>2300</v>
      </c>
      <c r="E1650" s="4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42">
        <f>(((I1650/60)/60)/24)+DATE(1970,1,1)</f>
        <v>40622.662986111114</v>
      </c>
      <c r="K1650">
        <v>1298048082</v>
      </c>
      <c r="L1650" s="42">
        <f>(((K1650/60)/60)/24)+DATE(1970,1,1)</f>
        <v>40592.704652777778</v>
      </c>
      <c r="M1650" t="b">
        <v>0</v>
      </c>
      <c r="N1650">
        <v>90</v>
      </c>
      <c r="O1650" s="7">
        <f>AVERAGE(N1650,E1650)</f>
        <v>1485.5</v>
      </c>
      <c r="P1650" t="b">
        <v>1</v>
      </c>
      <c r="R1650" s="56">
        <f>E1650/D1650</f>
        <v>1.2526086956521738</v>
      </c>
      <c r="S1650" t="s">
        <v>8266</v>
      </c>
      <c r="T1650" s="6" t="str">
        <f>LEFT(S:S,FIND("/",S:S)-1)</f>
        <v>film &amp; video</v>
      </c>
      <c r="U1650" s="6" t="str">
        <f>RIGHT(S:S,FIND("/",S:S) - 2)</f>
        <v>ideo/shorts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44">
        <v>3800</v>
      </c>
      <c r="E1651" s="4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42">
        <f>(((I1651/60)/60)/24)+DATE(1970,1,1)</f>
        <v>41782.684664351851</v>
      </c>
      <c r="K1651">
        <v>1396974355</v>
      </c>
      <c r="L1651" s="42">
        <f>(((K1651/60)/60)/24)+DATE(1970,1,1)</f>
        <v>41737.684664351851</v>
      </c>
      <c r="M1651" t="b">
        <v>0</v>
      </c>
      <c r="N1651">
        <v>81</v>
      </c>
      <c r="O1651" s="7">
        <f>AVERAGE(N1651,E1651)</f>
        <v>1951.665</v>
      </c>
      <c r="P1651" t="b">
        <v>1</v>
      </c>
      <c r="R1651" s="56">
        <f>E1651/D1651</f>
        <v>1.0058763157894737</v>
      </c>
      <c r="S1651" t="s">
        <v>8268</v>
      </c>
      <c r="T1651" s="6" t="str">
        <f>LEFT(S:S,FIND("/",S:S)-1)</f>
        <v>film &amp; video</v>
      </c>
      <c r="U1651" s="6" t="str">
        <f>RIGHT(S:S,FIND("/",S:S) - 2)</f>
        <v>video/drama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44">
        <v>2000</v>
      </c>
      <c r="E1652" s="4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42">
        <f>(((I1652/60)/60)/24)+DATE(1970,1,1)</f>
        <v>41556.435613425929</v>
      </c>
      <c r="K1652">
        <v>1378722437</v>
      </c>
      <c r="L1652" s="42">
        <f>(((K1652/60)/60)/24)+DATE(1970,1,1)</f>
        <v>41526.435613425929</v>
      </c>
      <c r="M1652" t="b">
        <v>0</v>
      </c>
      <c r="N1652">
        <v>32</v>
      </c>
      <c r="O1652" s="7">
        <f>AVERAGE(N1652,E1652)</f>
        <v>1431.5</v>
      </c>
      <c r="P1652" t="b">
        <v>1</v>
      </c>
      <c r="R1652" s="56">
        <f>E1652/D1652</f>
        <v>1.4155</v>
      </c>
      <c r="S1652" t="s">
        <v>8276</v>
      </c>
      <c r="T1652" s="6" t="str">
        <f>LEFT(S:S,FIND("/",S:S)-1)</f>
        <v>music</v>
      </c>
      <c r="U1652" s="6" t="str">
        <f>RIGHT(S:S,FIND("/",S:S) - 2)</f>
        <v>rock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44">
        <v>2000</v>
      </c>
      <c r="E1653" s="4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42">
        <f>(((I1653/60)/60)/24)+DATE(1970,1,1)</f>
        <v>40659.290972222225</v>
      </c>
      <c r="K1653">
        <v>1300916220</v>
      </c>
      <c r="L1653" s="42">
        <f>(((K1653/60)/60)/24)+DATE(1970,1,1)</f>
        <v>40625.900694444441</v>
      </c>
      <c r="M1653" t="b">
        <v>0</v>
      </c>
      <c r="N1653">
        <v>20</v>
      </c>
      <c r="O1653" s="7">
        <f>AVERAGE(N1653,E1653)</f>
        <v>1017.5</v>
      </c>
      <c r="P1653" t="b">
        <v>1</v>
      </c>
      <c r="R1653" s="56">
        <f>E1653/D1653</f>
        <v>1.0075000000000001</v>
      </c>
      <c r="S1653" t="s">
        <v>8269</v>
      </c>
      <c r="T1653" s="6" t="str">
        <f>LEFT(S:S,FIND("/",S:S)-1)</f>
        <v>film &amp; video</v>
      </c>
      <c r="U1653" s="6" t="str">
        <f>RIGHT(S:S,FIND("/",S:S) - 2)</f>
        <v>documentary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44">
        <v>4500</v>
      </c>
      <c r="E1654" s="4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42">
        <f>(((I1654/60)/60)/24)+DATE(1970,1,1)</f>
        <v>41602.534641203703</v>
      </c>
      <c r="K1654">
        <v>1382701793</v>
      </c>
      <c r="L1654" s="42">
        <f>(((K1654/60)/60)/24)+DATE(1970,1,1)</f>
        <v>41572.492974537039</v>
      </c>
      <c r="M1654" t="b">
        <v>0</v>
      </c>
      <c r="N1654">
        <v>70</v>
      </c>
      <c r="O1654" s="7">
        <f>AVERAGE(N1654,E1654)</f>
        <v>2300</v>
      </c>
      <c r="P1654" t="b">
        <v>1</v>
      </c>
      <c r="R1654" s="56">
        <f>E1654/D1654</f>
        <v>1.0066666666666666</v>
      </c>
      <c r="S1654" t="s">
        <v>8271</v>
      </c>
      <c r="T1654" s="6" t="str">
        <f>LEFT(S:S,FIND("/",S:S)-1)</f>
        <v>theater</v>
      </c>
      <c r="U1654" s="6" t="str">
        <f>RIGHT(S:S,FIND("/",S:S) - 2)</f>
        <v>/plays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44">
        <v>5000</v>
      </c>
      <c r="E1655" s="4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42">
        <f>(((I1655/60)/60)/24)+DATE(1970,1,1)</f>
        <v>40657.834444444445</v>
      </c>
      <c r="K1655">
        <v>1300996896</v>
      </c>
      <c r="L1655" s="42">
        <f>(((K1655/60)/60)/24)+DATE(1970,1,1)</f>
        <v>40626.834444444445</v>
      </c>
      <c r="M1655" t="b">
        <v>0</v>
      </c>
      <c r="N1655">
        <v>168</v>
      </c>
      <c r="O1655" s="7">
        <f>AVERAGE(N1655,E1655)</f>
        <v>4439.76</v>
      </c>
      <c r="P1655" t="b">
        <v>1</v>
      </c>
      <c r="R1655" s="56">
        <f>E1655/D1655</f>
        <v>1.7423040000000001</v>
      </c>
      <c r="S1655" t="s">
        <v>8295</v>
      </c>
      <c r="T1655" s="6" t="str">
        <f>LEFT(S:S,FIND("/",S:S)-1)</f>
        <v>technology</v>
      </c>
      <c r="U1655" s="6" t="str">
        <f>RIGHT(S:S,FIND("/",S:S) - 2)</f>
        <v>/hardware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44">
        <v>1100</v>
      </c>
      <c r="E1656" s="4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42">
        <f>(((I1656/60)/60)/24)+DATE(1970,1,1)</f>
        <v>41017.890740740739</v>
      </c>
      <c r="K1656">
        <v>1332192160</v>
      </c>
      <c r="L1656" s="42">
        <f>(((K1656/60)/60)/24)+DATE(1970,1,1)</f>
        <v>40987.890740740739</v>
      </c>
      <c r="M1656" t="b">
        <v>0</v>
      </c>
      <c r="N1656">
        <v>34</v>
      </c>
      <c r="O1656" s="7">
        <f>AVERAGE(N1656,E1656)</f>
        <v>676.5</v>
      </c>
      <c r="P1656" t="b">
        <v>1</v>
      </c>
      <c r="R1656" s="56">
        <f>E1656/D1656</f>
        <v>1.199090909090909</v>
      </c>
      <c r="S1656" t="s">
        <v>8271</v>
      </c>
      <c r="T1656" s="6" t="str">
        <f>LEFT(S:S,FIND("/",S:S)-1)</f>
        <v>theater</v>
      </c>
      <c r="U1656" s="6" t="str">
        <f>RIGHT(S:S,FIND("/",S:S) - 2)</f>
        <v>/plays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44">
        <v>1500</v>
      </c>
      <c r="E1657" s="4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42">
        <f>(((I1657/60)/60)/24)+DATE(1970,1,1)</f>
        <v>41004.750231481477</v>
      </c>
      <c r="K1657">
        <v>1331060420</v>
      </c>
      <c r="L1657" s="42">
        <f>(((K1657/60)/60)/24)+DATE(1970,1,1)</f>
        <v>40974.791898148149</v>
      </c>
      <c r="M1657" t="b">
        <v>0</v>
      </c>
      <c r="N1657">
        <v>48</v>
      </c>
      <c r="O1657" s="7">
        <f>AVERAGE(N1657,E1657)</f>
        <v>1095.5</v>
      </c>
      <c r="P1657" t="b">
        <v>1</v>
      </c>
      <c r="R1657" s="56">
        <f>E1657/D1657</f>
        <v>1.4286666666666668</v>
      </c>
      <c r="S1657" t="s">
        <v>8271</v>
      </c>
      <c r="T1657" s="6" t="str">
        <f>LEFT(S:S,FIND("/",S:S)-1)</f>
        <v>theater</v>
      </c>
      <c r="U1657" s="6" t="str">
        <f>RIGHT(S:S,FIND("/",S:S) - 2)</f>
        <v>/plays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44">
        <v>7500</v>
      </c>
      <c r="E1658" s="4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42">
        <f>(((I1658/60)/60)/24)+DATE(1970,1,1)</f>
        <v>41256.928842592592</v>
      </c>
      <c r="K1658">
        <v>1352845052</v>
      </c>
      <c r="L1658" s="42">
        <f>(((K1658/60)/60)/24)+DATE(1970,1,1)</f>
        <v>41226.928842592592</v>
      </c>
      <c r="M1658" t="b">
        <v>0</v>
      </c>
      <c r="N1658">
        <v>48</v>
      </c>
      <c r="O1658" s="7">
        <f>AVERAGE(N1658,E1658)</f>
        <v>3786.56</v>
      </c>
      <c r="P1658" t="b">
        <v>1</v>
      </c>
      <c r="R1658" s="56">
        <f>E1658/D1658</f>
        <v>1.0033493333333334</v>
      </c>
      <c r="S1658" t="s">
        <v>8269</v>
      </c>
      <c r="T1658" s="6" t="str">
        <f>LEFT(S:S,FIND("/",S:S)-1)</f>
        <v>film &amp; video</v>
      </c>
      <c r="U1658" s="6" t="str">
        <f>RIGHT(S:S,FIND("/",S:S) - 2)</f>
        <v>documentary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44">
        <v>25000</v>
      </c>
      <c r="E1659" s="4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42">
        <f>(((I1659/60)/60)/24)+DATE(1970,1,1)</f>
        <v>41053.782037037039</v>
      </c>
      <c r="K1659">
        <v>1335293168</v>
      </c>
      <c r="L1659" s="42">
        <f>(((K1659/60)/60)/24)+DATE(1970,1,1)</f>
        <v>41023.782037037039</v>
      </c>
      <c r="M1659" t="b">
        <v>0</v>
      </c>
      <c r="N1659">
        <v>221</v>
      </c>
      <c r="O1659" s="7">
        <f>AVERAGE(N1659,E1659)</f>
        <v>13227.225</v>
      </c>
      <c r="P1659" t="b">
        <v>1</v>
      </c>
      <c r="R1659" s="56">
        <f>E1659/D1659</f>
        <v>1.0493380000000001</v>
      </c>
      <c r="S1659" t="s">
        <v>8271</v>
      </c>
      <c r="T1659" s="6" t="str">
        <f>LEFT(S:S,FIND("/",S:S)-1)</f>
        <v>theater</v>
      </c>
      <c r="U1659" s="6" t="str">
        <f>RIGHT(S:S,FIND("/",S:S) - 2)</f>
        <v>/plays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44">
        <v>6000</v>
      </c>
      <c r="E1660" s="4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42">
        <f>(((I1660/60)/60)/24)+DATE(1970,1,1)</f>
        <v>41261.597222222219</v>
      </c>
      <c r="K1660">
        <v>1352524767</v>
      </c>
      <c r="L1660" s="42">
        <f>(((K1660/60)/60)/24)+DATE(1970,1,1)</f>
        <v>41223.22184027778</v>
      </c>
      <c r="M1660" t="b">
        <v>0</v>
      </c>
      <c r="N1660">
        <v>107</v>
      </c>
      <c r="O1660" s="7">
        <f>AVERAGE(N1660,E1660)</f>
        <v>4020.5</v>
      </c>
      <c r="P1660" t="b">
        <v>1</v>
      </c>
      <c r="R1660" s="56">
        <f>E1660/D1660</f>
        <v>1.3223333333333334</v>
      </c>
      <c r="S1660" t="s">
        <v>8297</v>
      </c>
      <c r="T1660" s="6" t="str">
        <f>LEFT(S:S,FIND("/",S:S)-1)</f>
        <v>games</v>
      </c>
      <c r="U1660" s="6" t="str">
        <f>RIGHT(S:S,FIND("/",S:S) - 2)</f>
        <v>ames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44">
        <v>500</v>
      </c>
      <c r="E1661" s="4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42">
        <f>(((I1661/60)/60)/24)+DATE(1970,1,1)</f>
        <v>41625.5</v>
      </c>
      <c r="K1661">
        <v>1384811721</v>
      </c>
      <c r="L1661" s="42">
        <f>(((K1661/60)/60)/24)+DATE(1970,1,1)</f>
        <v>41596.913437499999</v>
      </c>
      <c r="M1661" t="b">
        <v>0</v>
      </c>
      <c r="N1661">
        <v>45</v>
      </c>
      <c r="O1661" s="7">
        <f>AVERAGE(N1661,E1661)</f>
        <v>304.5</v>
      </c>
      <c r="P1661" t="b">
        <v>1</v>
      </c>
      <c r="R1661" s="56">
        <f>E1661/D1661</f>
        <v>1.1279999999999999</v>
      </c>
      <c r="S1661" t="s">
        <v>8279</v>
      </c>
      <c r="T1661" s="6" t="str">
        <f>LEFT(S:S,FIND("/",S:S)-1)</f>
        <v>music</v>
      </c>
      <c r="U1661" s="6" t="str">
        <f>RIGHT(S:S,FIND("/",S:S) - 2)</f>
        <v>rock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44">
        <v>80</v>
      </c>
      <c r="E1662" s="4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42">
        <f>(((I1662/60)/60)/24)+DATE(1970,1,1)</f>
        <v>42490.915972222225</v>
      </c>
      <c r="K1662">
        <v>1459355950</v>
      </c>
      <c r="L1662" s="42">
        <f>(((K1662/60)/60)/24)+DATE(1970,1,1)</f>
        <v>42459.693865740745</v>
      </c>
      <c r="M1662" t="b">
        <v>0</v>
      </c>
      <c r="N1662">
        <v>36</v>
      </c>
      <c r="O1662" s="7">
        <f>AVERAGE(N1662,E1662)</f>
        <v>519.5</v>
      </c>
      <c r="P1662" t="b">
        <v>1</v>
      </c>
      <c r="R1662" s="56">
        <f>E1662/D1662</f>
        <v>12.5375</v>
      </c>
      <c r="S1662" t="s">
        <v>8271</v>
      </c>
      <c r="T1662" s="6" t="str">
        <f>LEFT(S:S,FIND("/",S:S)-1)</f>
        <v>theater</v>
      </c>
      <c r="U1662" s="6" t="str">
        <f>RIGHT(S:S,FIND("/",S:S) - 2)</f>
        <v>/plays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44">
        <v>7900</v>
      </c>
      <c r="E1663" s="4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42">
        <f>(((I1663/60)/60)/24)+DATE(1970,1,1)</f>
        <v>42386.875</v>
      </c>
      <c r="K1663">
        <v>1449359831</v>
      </c>
      <c r="L1663" s="42">
        <f>(((K1663/60)/60)/24)+DATE(1970,1,1)</f>
        <v>42343.998043981483</v>
      </c>
      <c r="M1663" t="b">
        <v>0</v>
      </c>
      <c r="N1663">
        <v>101</v>
      </c>
      <c r="O1663" s="7">
        <f>AVERAGE(N1663,E1663)</f>
        <v>4099.5</v>
      </c>
      <c r="P1663" t="b">
        <v>1</v>
      </c>
      <c r="R1663" s="56">
        <f>E1663/D1663</f>
        <v>1.0250632911392406</v>
      </c>
      <c r="S1663" t="s">
        <v>8303</v>
      </c>
      <c r="T1663" s="6" t="str">
        <f>LEFT(S:S,FIND("/",S:S)-1)</f>
        <v>theater</v>
      </c>
      <c r="U1663" s="6" t="str">
        <f>RIGHT(S:S,FIND("/",S:S) - 2)</f>
        <v>spaces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44">
        <v>8000</v>
      </c>
      <c r="E1664" s="4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42">
        <f>(((I1664/60)/60)/24)+DATE(1970,1,1)</f>
        <v>40908.239999999998</v>
      </c>
      <c r="K1664">
        <v>1320122736</v>
      </c>
      <c r="L1664" s="42">
        <f>(((K1664/60)/60)/24)+DATE(1970,1,1)</f>
        <v>40848.198333333334</v>
      </c>
      <c r="M1664" t="b">
        <v>0</v>
      </c>
      <c r="N1664">
        <v>62</v>
      </c>
      <c r="O1664" s="7">
        <f>AVERAGE(N1664,E1664)</f>
        <v>4136.5</v>
      </c>
      <c r="P1664" t="b">
        <v>1</v>
      </c>
      <c r="R1664" s="56">
        <f>E1664/D1664</f>
        <v>1.026375</v>
      </c>
      <c r="S1664" t="s">
        <v>8305</v>
      </c>
      <c r="T1664" s="6" t="str">
        <f>LEFT(S:S,FIND("/",S:S)-1)</f>
        <v>theater</v>
      </c>
      <c r="U1664" s="6" t="str">
        <f>RIGHT(S:S,FIND("/",S:S) - 2)</f>
        <v>usical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44">
        <v>1000</v>
      </c>
      <c r="E1665" s="4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42">
        <f>(((I1665/60)/60)/24)+DATE(1970,1,1)</f>
        <v>42036.02207175926</v>
      </c>
      <c r="K1665">
        <v>1420158707</v>
      </c>
      <c r="L1665" s="42">
        <f>(((K1665/60)/60)/24)+DATE(1970,1,1)</f>
        <v>42006.02207175926</v>
      </c>
      <c r="M1665" t="b">
        <v>0</v>
      </c>
      <c r="N1665">
        <v>32</v>
      </c>
      <c r="O1665" s="7">
        <f>AVERAGE(N1665,E1665)</f>
        <v>556</v>
      </c>
      <c r="P1665" t="b">
        <v>1</v>
      </c>
      <c r="R1665" s="56">
        <f>E1665/D1665</f>
        <v>1.08</v>
      </c>
      <c r="S1665" t="s">
        <v>8303</v>
      </c>
      <c r="T1665" s="6" t="str">
        <f>LEFT(S:S,FIND("/",S:S)-1)</f>
        <v>theater</v>
      </c>
      <c r="U1665" s="6" t="str">
        <f>RIGHT(S:S,FIND("/",S:S) - 2)</f>
        <v>spaces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44">
        <v>2500</v>
      </c>
      <c r="E1666" s="4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42">
        <f>(((I1666/60)/60)/24)+DATE(1970,1,1)</f>
        <v>40984.165972222225</v>
      </c>
      <c r="K1666">
        <v>1328033818</v>
      </c>
      <c r="L1666" s="42">
        <f>(((K1666/60)/60)/24)+DATE(1970,1,1)</f>
        <v>40939.761782407404</v>
      </c>
      <c r="M1666" t="b">
        <v>0</v>
      </c>
      <c r="N1666">
        <v>89</v>
      </c>
      <c r="O1666" s="7">
        <f>AVERAGE(N1666,E1666)</f>
        <v>1574.61</v>
      </c>
      <c r="P1666" t="b">
        <v>1</v>
      </c>
      <c r="R1666" s="56">
        <f>E1666/D1666</f>
        <v>1.2240879999999998</v>
      </c>
      <c r="S1666" t="s">
        <v>8271</v>
      </c>
      <c r="T1666" s="6" t="str">
        <f>LEFT(S:S,FIND("/",S:S)-1)</f>
        <v>theater</v>
      </c>
      <c r="U1666" s="6" t="str">
        <f>RIGHT(S:S,FIND("/",S:S) - 2)</f>
        <v>/plays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44">
        <v>3500</v>
      </c>
      <c r="E1667" s="4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42">
        <f>(((I1667/60)/60)/24)+DATE(1970,1,1)</f>
        <v>40596.125</v>
      </c>
      <c r="K1667">
        <v>1295624113</v>
      </c>
      <c r="L1667" s="42">
        <f>(((K1667/60)/60)/24)+DATE(1970,1,1)</f>
        <v>40564.649456018517</v>
      </c>
      <c r="M1667" t="b">
        <v>0</v>
      </c>
      <c r="N1667">
        <v>93</v>
      </c>
      <c r="O1667" s="7">
        <f>AVERAGE(N1667,E1667)</f>
        <v>2137</v>
      </c>
      <c r="P1667" t="b">
        <v>1</v>
      </c>
      <c r="R1667" s="56">
        <f>E1667/D1667</f>
        <v>1.1945714285714286</v>
      </c>
      <c r="S1667" t="s">
        <v>8271</v>
      </c>
      <c r="T1667" s="6" t="str">
        <f>LEFT(S:S,FIND("/",S:S)-1)</f>
        <v>theater</v>
      </c>
      <c r="U1667" s="6" t="str">
        <f>RIGHT(S:S,FIND("/",S:S) - 2)</f>
        <v>/plays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44">
        <v>2500</v>
      </c>
      <c r="E1668" s="4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42">
        <f>(((I1668/60)/60)/24)+DATE(1970,1,1)</f>
        <v>41361.211493055554</v>
      </c>
      <c r="K1668">
        <v>1361858673</v>
      </c>
      <c r="L1668" s="42">
        <f>(((K1668/60)/60)/24)+DATE(1970,1,1)</f>
        <v>41331.253159722226</v>
      </c>
      <c r="M1668" t="b">
        <v>0</v>
      </c>
      <c r="N1668">
        <v>98</v>
      </c>
      <c r="O1668" s="7">
        <f>AVERAGE(N1668,E1668)</f>
        <v>2060</v>
      </c>
      <c r="P1668" t="b">
        <v>1</v>
      </c>
      <c r="R1668" s="56">
        <f>E1668/D1668</f>
        <v>1.6088</v>
      </c>
      <c r="S1668" t="s">
        <v>8285</v>
      </c>
      <c r="T1668" s="6" t="str">
        <f>LEFT(S:S,FIND("/",S:S)-1)</f>
        <v>photography</v>
      </c>
      <c r="U1668" s="6" t="str">
        <f>RIGHT(S:S,FIND("/",S:S) - 2)</f>
        <v>photobooks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44">
        <v>3400</v>
      </c>
      <c r="E1669" s="4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42">
        <f>(((I1669/60)/60)/24)+DATE(1970,1,1)</f>
        <v>41709.290972222225</v>
      </c>
      <c r="K1669">
        <v>1392169298</v>
      </c>
      <c r="L1669" s="42">
        <f>(((K1669/60)/60)/24)+DATE(1970,1,1)</f>
        <v>41682.0705787037</v>
      </c>
      <c r="M1669" t="b">
        <v>0</v>
      </c>
      <c r="N1669">
        <v>82</v>
      </c>
      <c r="O1669" s="7">
        <f>AVERAGE(N1669,E1669)</f>
        <v>2197.5</v>
      </c>
      <c r="P1669" t="b">
        <v>1</v>
      </c>
      <c r="R1669" s="56">
        <f>E1669/D1669</f>
        <v>1.2685294117647059</v>
      </c>
      <c r="S1669" t="s">
        <v>8287</v>
      </c>
      <c r="T1669" s="6" t="str">
        <f>LEFT(S:S,FIND("/",S:S)-1)</f>
        <v>publishing</v>
      </c>
      <c r="U1669" s="6" t="str">
        <f>RIGHT(S:S,FIND("/",S:S) - 2)</f>
        <v>nslations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44">
        <v>8000</v>
      </c>
      <c r="E1670" s="4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42">
        <f>(((I1670/60)/60)/24)+DATE(1970,1,1)</f>
        <v>40875.191423611112</v>
      </c>
      <c r="K1670">
        <v>1319859339</v>
      </c>
      <c r="L1670" s="42">
        <f>(((K1670/60)/60)/24)+DATE(1970,1,1)</f>
        <v>40845.14975694444</v>
      </c>
      <c r="M1670" t="b">
        <v>0</v>
      </c>
      <c r="N1670">
        <v>116</v>
      </c>
      <c r="O1670" s="7">
        <f>AVERAGE(N1670,E1670)</f>
        <v>4163.5</v>
      </c>
      <c r="P1670" t="b">
        <v>1</v>
      </c>
      <c r="R1670" s="56">
        <f>E1670/D1670</f>
        <v>1.026375</v>
      </c>
      <c r="S1670" t="s">
        <v>8266</v>
      </c>
      <c r="T1670" s="6" t="str">
        <f>LEFT(S:S,FIND("/",S:S)-1)</f>
        <v>film &amp; video</v>
      </c>
      <c r="U1670" s="6" t="str">
        <f>RIGHT(S:S,FIND("/",S:S) - 2)</f>
        <v>ideo/shorts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44">
        <v>2000</v>
      </c>
      <c r="E1671" s="4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42">
        <f>(((I1671/60)/60)/24)+DATE(1970,1,1)</f>
        <v>42521.885138888887</v>
      </c>
      <c r="K1671">
        <v>1459545276</v>
      </c>
      <c r="L1671" s="42">
        <f>(((K1671/60)/60)/24)+DATE(1970,1,1)</f>
        <v>42461.885138888887</v>
      </c>
      <c r="M1671" t="b">
        <v>0</v>
      </c>
      <c r="N1671">
        <v>52</v>
      </c>
      <c r="O1671" s="7">
        <f>AVERAGE(N1671,E1671)</f>
        <v>1423.5</v>
      </c>
      <c r="P1671" t="b">
        <v>1</v>
      </c>
      <c r="R1671" s="56">
        <f>E1671/D1671</f>
        <v>1.3975</v>
      </c>
      <c r="S1671" t="s">
        <v>8301</v>
      </c>
      <c r="T1671" s="6" t="str">
        <f>LEFT(S:S,FIND("/",S:S)-1)</f>
        <v>technology</v>
      </c>
      <c r="U1671" s="6" t="str">
        <f>RIGHT(S:S,FIND("/",S:S) - 2)</f>
        <v>ploration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44">
        <v>1000</v>
      </c>
      <c r="E1672" s="4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42">
        <f>(((I1672/60)/60)/24)+DATE(1970,1,1)</f>
        <v>40364.166666666664</v>
      </c>
      <c r="K1672">
        <v>1273961999</v>
      </c>
      <c r="L1672" s="42">
        <f>(((K1672/60)/60)/24)+DATE(1970,1,1)</f>
        <v>40313.930543981485</v>
      </c>
      <c r="M1672" t="b">
        <v>0</v>
      </c>
      <c r="N1672">
        <v>23</v>
      </c>
      <c r="O1672" s="7">
        <f>AVERAGE(N1672,E1672)</f>
        <v>524.5</v>
      </c>
      <c r="P1672" t="b">
        <v>1</v>
      </c>
      <c r="R1672" s="56">
        <f>E1672/D1672</f>
        <v>1.026</v>
      </c>
      <c r="S1672" t="s">
        <v>8272</v>
      </c>
      <c r="T1672" s="6" t="str">
        <f>LEFT(S:S,FIND("/",S:S)-1)</f>
        <v>technology</v>
      </c>
      <c r="U1672" s="6" t="str">
        <f>RIGHT(S:S,FIND("/",S:S) - 2)</f>
        <v>ology/web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44">
        <v>2000</v>
      </c>
      <c r="E1673" s="4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42">
        <f>(((I1673/60)/60)/24)+DATE(1970,1,1)</f>
        <v>42583.54414351852</v>
      </c>
      <c r="K1673">
        <v>1467464614</v>
      </c>
      <c r="L1673" s="42">
        <f>(((K1673/60)/60)/24)+DATE(1970,1,1)</f>
        <v>42553.54414351852</v>
      </c>
      <c r="M1673" t="b">
        <v>0</v>
      </c>
      <c r="N1673">
        <v>77</v>
      </c>
      <c r="O1673" s="7">
        <f>AVERAGE(N1673,E1673)</f>
        <v>1045.2350000000001</v>
      </c>
      <c r="P1673" t="b">
        <v>1</v>
      </c>
      <c r="R1673" s="56">
        <f>E1673/D1673</f>
        <v>1.0067349999999999</v>
      </c>
      <c r="S1673" t="s">
        <v>8295</v>
      </c>
      <c r="T1673" s="6" t="str">
        <f>LEFT(S:S,FIND("/",S:S)-1)</f>
        <v>technology</v>
      </c>
      <c r="U1673" s="6" t="str">
        <f>RIGHT(S:S,FIND("/",S:S) - 2)</f>
        <v>/hardware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44">
        <v>1700</v>
      </c>
      <c r="E1674" s="4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42">
        <f>(((I1674/60)/60)/24)+DATE(1970,1,1)</f>
        <v>41064.656597222223</v>
      </c>
      <c r="K1674">
        <v>1336232730</v>
      </c>
      <c r="L1674" s="42">
        <f>(((K1674/60)/60)/24)+DATE(1970,1,1)</f>
        <v>41034.656597222223</v>
      </c>
      <c r="M1674" t="b">
        <v>0</v>
      </c>
      <c r="N1674">
        <v>49</v>
      </c>
      <c r="O1674" s="7">
        <f>AVERAGE(N1674,E1674)</f>
        <v>984.5</v>
      </c>
      <c r="P1674" t="b">
        <v>1</v>
      </c>
      <c r="R1674" s="56">
        <f>E1674/D1674</f>
        <v>1.1294117647058823</v>
      </c>
      <c r="S1674" t="s">
        <v>8274</v>
      </c>
      <c r="T1674" s="6" t="str">
        <f>LEFT(S:S,FIND("/",S:S)-1)</f>
        <v>publishing</v>
      </c>
      <c r="U1674" s="6" t="str">
        <f>RIGHT(S:S,FIND("/",S:S) - 2)</f>
        <v>onfiction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44">
        <v>2100</v>
      </c>
      <c r="E1675" s="4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42">
        <f>(((I1675/60)/60)/24)+DATE(1970,1,1)</f>
        <v>42069.878379629634</v>
      </c>
      <c r="K1675">
        <v>1423083892</v>
      </c>
      <c r="L1675" s="42">
        <f>(((K1675/60)/60)/24)+DATE(1970,1,1)</f>
        <v>42039.878379629634</v>
      </c>
      <c r="M1675" t="b">
        <v>0</v>
      </c>
      <c r="N1675">
        <v>59</v>
      </c>
      <c r="O1675" s="7">
        <f>AVERAGE(N1675,E1675)</f>
        <v>1374.5</v>
      </c>
      <c r="P1675" t="b">
        <v>1</v>
      </c>
      <c r="R1675" s="56">
        <f>E1675/D1675</f>
        <v>1.2809523809523808</v>
      </c>
      <c r="S1675" t="s">
        <v>8300</v>
      </c>
      <c r="T1675" s="6" t="str">
        <f>LEFT(S:S,FIND("/",S:S)-1)</f>
        <v>music</v>
      </c>
      <c r="U1675" s="6" t="str">
        <f>RIGHT(S:S,FIND("/",S:S) - 2)</f>
        <v>usic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44">
        <v>5000</v>
      </c>
      <c r="E1676" s="4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42">
        <f>(((I1676/60)/60)/24)+DATE(1970,1,1)</f>
        <v>42600.290972222225</v>
      </c>
      <c r="K1676">
        <v>1468852306</v>
      </c>
      <c r="L1676" s="42">
        <f>(((K1676/60)/60)/24)+DATE(1970,1,1)</f>
        <v>42569.605393518519</v>
      </c>
      <c r="M1676" t="b">
        <v>0</v>
      </c>
      <c r="N1676">
        <v>113</v>
      </c>
      <c r="O1676" s="7">
        <f>AVERAGE(N1676,E1676)</f>
        <v>5099</v>
      </c>
      <c r="P1676" t="b">
        <v>1</v>
      </c>
      <c r="R1676" s="56">
        <f>E1676/D1676</f>
        <v>2.0169999999999999</v>
      </c>
      <c r="S1676" t="s">
        <v>8265</v>
      </c>
      <c r="T1676" s="6" t="str">
        <f>LEFT(S:S,FIND("/",S:S)-1)</f>
        <v>film &amp; video</v>
      </c>
      <c r="U1676" s="6" t="str">
        <f>RIGHT(S:S,FIND("/",S:S) - 2)</f>
        <v>/television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44">
        <v>1000</v>
      </c>
      <c r="E1677" s="4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42">
        <f>(((I1677/60)/60)/24)+DATE(1970,1,1)</f>
        <v>40832.918749999997</v>
      </c>
      <c r="K1677">
        <v>1316194540</v>
      </c>
      <c r="L1677" s="42">
        <f>(((K1677/60)/60)/24)+DATE(1970,1,1)</f>
        <v>40802.733101851853</v>
      </c>
      <c r="M1677" t="b">
        <v>0</v>
      </c>
      <c r="N1677">
        <v>34</v>
      </c>
      <c r="O1677" s="7">
        <f>AVERAGE(N1677,E1677)</f>
        <v>704.08</v>
      </c>
      <c r="P1677" t="b">
        <v>1</v>
      </c>
      <c r="R1677" s="56">
        <f>E1677/D1677</f>
        <v>1.37416</v>
      </c>
      <c r="S1677" t="s">
        <v>8286</v>
      </c>
      <c r="T1677" s="6" t="str">
        <f>LEFT(S:S,FIND("/",S:S)-1)</f>
        <v>music</v>
      </c>
      <c r="U1677" s="6" t="str">
        <f>RIGHT(S:S,FIND("/",S:S) - 2)</f>
        <v>usic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44">
        <v>3000</v>
      </c>
      <c r="E1678" s="4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42">
        <f>(((I1678/60)/60)/24)+DATE(1970,1,1)</f>
        <v>41020.165972222225</v>
      </c>
      <c r="K1678">
        <v>1330968347</v>
      </c>
      <c r="L1678" s="42">
        <f>(((K1678/60)/60)/24)+DATE(1970,1,1)</f>
        <v>40973.72623842593</v>
      </c>
      <c r="M1678" t="b">
        <v>0</v>
      </c>
      <c r="N1678">
        <v>42</v>
      </c>
      <c r="O1678" s="7">
        <f>AVERAGE(N1678,E1678)</f>
        <v>1751</v>
      </c>
      <c r="P1678" t="b">
        <v>1</v>
      </c>
      <c r="R1678" s="56">
        <f>E1678/D1678</f>
        <v>1.1533333333333333</v>
      </c>
      <c r="S1678" t="s">
        <v>8271</v>
      </c>
      <c r="T1678" s="6" t="str">
        <f>LEFT(S:S,FIND("/",S:S)-1)</f>
        <v>theater</v>
      </c>
      <c r="U1678" s="6" t="str">
        <f>RIGHT(S:S,FIND("/",S:S) - 2)</f>
        <v>/plays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44">
        <v>6000</v>
      </c>
      <c r="E1679" s="4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42">
        <f>(((I1679/60)/60)/24)+DATE(1970,1,1)</f>
        <v>42476.249305555553</v>
      </c>
      <c r="K1679">
        <v>1455615976</v>
      </c>
      <c r="L1679" s="42">
        <f>(((K1679/60)/60)/24)+DATE(1970,1,1)</f>
        <v>42416.407129629632</v>
      </c>
      <c r="M1679" t="b">
        <v>0</v>
      </c>
      <c r="N1679">
        <v>42</v>
      </c>
      <c r="O1679" s="7">
        <f>AVERAGE(N1679,E1679)</f>
        <v>3371</v>
      </c>
      <c r="P1679" t="b">
        <v>1</v>
      </c>
      <c r="R1679" s="56">
        <f>E1679/D1679</f>
        <v>1.1166666666666667</v>
      </c>
      <c r="S1679" t="s">
        <v>8268</v>
      </c>
      <c r="T1679" s="6" t="str">
        <f>LEFT(S:S,FIND("/",S:S)-1)</f>
        <v>film &amp; video</v>
      </c>
      <c r="U1679" s="6" t="str">
        <f>RIGHT(S:S,FIND("/",S:S) - 2)</f>
        <v>video/drama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44">
        <v>1500</v>
      </c>
      <c r="E1680" s="4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42">
        <f>(((I1680/60)/60)/24)+DATE(1970,1,1)</f>
        <v>41676.854988425926</v>
      </c>
      <c r="K1680">
        <v>1390509071</v>
      </c>
      <c r="L1680" s="42">
        <f>(((K1680/60)/60)/24)+DATE(1970,1,1)</f>
        <v>41662.854988425926</v>
      </c>
      <c r="M1680" t="b">
        <v>0</v>
      </c>
      <c r="N1680">
        <v>49</v>
      </c>
      <c r="O1680" s="7">
        <f>AVERAGE(N1680,E1680)</f>
        <v>912.5</v>
      </c>
      <c r="P1680" t="b">
        <v>1</v>
      </c>
      <c r="R1680" s="56">
        <f>E1680/D1680</f>
        <v>1.1839999999999999</v>
      </c>
      <c r="S1680" t="s">
        <v>8271</v>
      </c>
      <c r="T1680" s="6" t="str">
        <f>LEFT(S:S,FIND("/",S:S)-1)</f>
        <v>theater</v>
      </c>
      <c r="U1680" s="6" t="str">
        <f>RIGHT(S:S,FIND("/",S:S) - 2)</f>
        <v>/plays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44">
        <v>2000</v>
      </c>
      <c r="E1681" s="4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42">
        <f>(((I1681/60)/60)/24)+DATE(1970,1,1)</f>
        <v>40746.068807870368</v>
      </c>
      <c r="K1681">
        <v>1309311545</v>
      </c>
      <c r="L1681" s="42">
        <f>(((K1681/60)/60)/24)+DATE(1970,1,1)</f>
        <v>40723.068807870368</v>
      </c>
      <c r="M1681" t="b">
        <v>0</v>
      </c>
      <c r="N1681">
        <v>56</v>
      </c>
      <c r="O1681" s="7">
        <f>AVERAGE(N1681,E1681)</f>
        <v>1778</v>
      </c>
      <c r="P1681" t="b">
        <v>1</v>
      </c>
      <c r="R1681" s="56">
        <f>E1681/D1681</f>
        <v>1.75</v>
      </c>
      <c r="S1681" t="s">
        <v>8303</v>
      </c>
      <c r="T1681" s="6" t="str">
        <f>LEFT(S:S,FIND("/",S:S)-1)</f>
        <v>theater</v>
      </c>
      <c r="U1681" s="6" t="str">
        <f>RIGHT(S:S,FIND("/",S:S) - 2)</f>
        <v>spaces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44">
        <v>1000</v>
      </c>
      <c r="E1682" s="4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42">
        <f>(((I1682/60)/60)/24)+DATE(1970,1,1)</f>
        <v>41832.757719907408</v>
      </c>
      <c r="K1682">
        <v>1402596667</v>
      </c>
      <c r="L1682" s="42">
        <f>(((K1682/60)/60)/24)+DATE(1970,1,1)</f>
        <v>41802.757719907408</v>
      </c>
      <c r="M1682" t="b">
        <v>0</v>
      </c>
      <c r="N1682">
        <v>25</v>
      </c>
      <c r="O1682" s="7">
        <f>AVERAGE(N1682,E1682)</f>
        <v>600</v>
      </c>
      <c r="P1682" t="b">
        <v>1</v>
      </c>
      <c r="R1682" s="56">
        <f>E1682/D1682</f>
        <v>1.175</v>
      </c>
      <c r="S1682" t="s">
        <v>8276</v>
      </c>
      <c r="T1682" s="6" t="str">
        <f>LEFT(S:S,FIND("/",S:S)-1)</f>
        <v>music</v>
      </c>
      <c r="U1682" s="6" t="str">
        <f>RIGHT(S:S,FIND("/",S:S) - 2)</f>
        <v>rock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44">
        <v>65000</v>
      </c>
      <c r="E1683" s="4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42">
        <f>(((I1683/60)/60)/24)+DATE(1970,1,1)</f>
        <v>42823.083333333328</v>
      </c>
      <c r="K1683">
        <v>1486522484</v>
      </c>
      <c r="L1683" s="42">
        <f>(((K1683/60)/60)/24)+DATE(1970,1,1)</f>
        <v>42774.121342592596</v>
      </c>
      <c r="M1683" t="b">
        <v>0</v>
      </c>
      <c r="N1683">
        <v>884</v>
      </c>
      <c r="O1683" s="7">
        <f>AVERAGE(N1683,E1683)</f>
        <v>33404.19</v>
      </c>
      <c r="P1683" t="b">
        <v>0</v>
      </c>
      <c r="R1683" s="56">
        <f>E1683/D1683</f>
        <v>1.0142212307692309</v>
      </c>
      <c r="S1683" t="s">
        <v>8284</v>
      </c>
      <c r="T1683" s="6" t="str">
        <f>LEFT(S:S,FIND("/",S:S)-1)</f>
        <v>food</v>
      </c>
      <c r="U1683" s="6" t="str">
        <f>RIGHT(S:S,FIND("/",S:S) - 2)</f>
        <v>cks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44">
        <v>6000</v>
      </c>
      <c r="E1684" s="4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42">
        <f>(((I1684/60)/60)/24)+DATE(1970,1,1)</f>
        <v>42839.171990740739</v>
      </c>
      <c r="K1684">
        <v>1486962460</v>
      </c>
      <c r="L1684" s="42">
        <f>(((K1684/60)/60)/24)+DATE(1970,1,1)</f>
        <v>42779.21365740741</v>
      </c>
      <c r="M1684" t="b">
        <v>0</v>
      </c>
      <c r="N1684">
        <v>0</v>
      </c>
      <c r="O1684" s="7">
        <f>AVERAGE(N1684,E1684)</f>
        <v>0</v>
      </c>
      <c r="P1684" t="b">
        <v>0</v>
      </c>
      <c r="R1684" s="56">
        <f>E1684/D1684</f>
        <v>0</v>
      </c>
      <c r="S1684" t="s">
        <v>8301</v>
      </c>
      <c r="T1684" s="6" t="str">
        <f>LEFT(S:S,FIND("/",S:S)-1)</f>
        <v>technology</v>
      </c>
      <c r="U1684" s="6" t="str">
        <f>RIGHT(S:S,FIND("/",S:S) - 2)</f>
        <v>ploration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44">
        <v>3500</v>
      </c>
      <c r="E1685" s="4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42">
        <f>(((I1685/60)/60)/24)+DATE(1970,1,1)</f>
        <v>42832.781689814816</v>
      </c>
      <c r="K1685">
        <v>1489517138</v>
      </c>
      <c r="L1685" s="42">
        <f>(((K1685/60)/60)/24)+DATE(1970,1,1)</f>
        <v>42808.781689814816</v>
      </c>
      <c r="M1685" t="b">
        <v>0</v>
      </c>
      <c r="N1685">
        <v>10</v>
      </c>
      <c r="O1685" s="7">
        <f>AVERAGE(N1685,E1685)</f>
        <v>385</v>
      </c>
      <c r="P1685" t="b">
        <v>0</v>
      </c>
      <c r="R1685" s="56">
        <f>E1685/D1685</f>
        <v>0.21714285714285714</v>
      </c>
      <c r="S1685" t="s">
        <v>8305</v>
      </c>
      <c r="T1685" s="6" t="str">
        <f>LEFT(S:S,FIND("/",S:S)-1)</f>
        <v>theater</v>
      </c>
      <c r="U1685" s="6" t="str">
        <f>RIGHT(S:S,FIND("/",S:S) - 2)</f>
        <v>usical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44">
        <v>8000</v>
      </c>
      <c r="E1686" s="4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42">
        <f>(((I1686/60)/60)/24)+DATE(1970,1,1)</f>
        <v>42811.773622685185</v>
      </c>
      <c r="K1686">
        <v>1487360041</v>
      </c>
      <c r="L1686" s="42">
        <f>(((K1686/60)/60)/24)+DATE(1970,1,1)</f>
        <v>42783.815289351856</v>
      </c>
      <c r="M1686" t="b">
        <v>0</v>
      </c>
      <c r="N1686">
        <v>101</v>
      </c>
      <c r="O1686" s="7">
        <f>AVERAGE(N1686,E1686)</f>
        <v>4415.5</v>
      </c>
      <c r="P1686" t="b">
        <v>0</v>
      </c>
      <c r="R1686" s="56">
        <f>E1686/D1686</f>
        <v>1.0912500000000001</v>
      </c>
      <c r="S1686" t="s">
        <v>8303</v>
      </c>
      <c r="T1686" s="6" t="str">
        <f>LEFT(S:S,FIND("/",S:S)-1)</f>
        <v>theater</v>
      </c>
      <c r="U1686" s="6" t="str">
        <f>RIGHT(S:S,FIND("/",S:S) - 2)</f>
        <v>spaces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44">
        <v>350</v>
      </c>
      <c r="E1687" s="4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42">
        <f>(((I1687/60)/60)/24)+DATE(1970,1,1)</f>
        <v>42818.208599537036</v>
      </c>
      <c r="K1687">
        <v>1487743223</v>
      </c>
      <c r="L1687" s="42">
        <f>(((K1687/60)/60)/24)+DATE(1970,1,1)</f>
        <v>42788.2502662037</v>
      </c>
      <c r="M1687" t="b">
        <v>0</v>
      </c>
      <c r="N1687">
        <v>15</v>
      </c>
      <c r="O1687" s="7">
        <f>AVERAGE(N1687,E1687)</f>
        <v>187.5</v>
      </c>
      <c r="P1687" t="b">
        <v>0</v>
      </c>
      <c r="R1687" s="56">
        <f>E1687/D1687</f>
        <v>1.0285714285714285</v>
      </c>
      <c r="S1687" t="s">
        <v>8298</v>
      </c>
      <c r="T1687" s="6" t="str">
        <f>LEFT(S:S,FIND("/",S:S)-1)</f>
        <v>food</v>
      </c>
      <c r="U1687" s="6" t="str">
        <f>RIGHT(S:S,FIND("/",S:S) - 2)</f>
        <v>tch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44">
        <v>5000</v>
      </c>
      <c r="E1688" s="44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42">
        <f>(((I1688/60)/60)/24)+DATE(1970,1,1)</f>
        <v>42852.802303240736</v>
      </c>
      <c r="K1688">
        <v>1488140119</v>
      </c>
      <c r="L1688" s="42">
        <f>(((K1688/60)/60)/24)+DATE(1970,1,1)</f>
        <v>42792.843969907408</v>
      </c>
      <c r="M1688" t="b">
        <v>0</v>
      </c>
      <c r="N1688">
        <v>1</v>
      </c>
      <c r="O1688" s="7">
        <f>AVERAGE(N1688,E1688)</f>
        <v>9.5</v>
      </c>
      <c r="P1688" t="b">
        <v>0</v>
      </c>
      <c r="R1688" s="56">
        <f>E1688/D1688</f>
        <v>3.5999999999999999E-3</v>
      </c>
      <c r="S1688" t="s">
        <v>8275</v>
      </c>
      <c r="T1688" s="6" t="str">
        <f>LEFT(S:S,FIND("/",S:S)-1)</f>
        <v>publishing</v>
      </c>
      <c r="U1688" s="6" t="str">
        <f>RIGHT(S:S,FIND("/",S:S) - 2)</f>
        <v>g/fiction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44">
        <v>10000</v>
      </c>
      <c r="E1689" s="4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42">
        <f>(((I1689/60)/60)/24)+DATE(1970,1,1)</f>
        <v>42835.84375</v>
      </c>
      <c r="K1689">
        <v>1488935245</v>
      </c>
      <c r="L1689" s="42">
        <f>(((K1689/60)/60)/24)+DATE(1970,1,1)</f>
        <v>42802.046817129631</v>
      </c>
      <c r="M1689" t="b">
        <v>0</v>
      </c>
      <c r="N1689">
        <v>39</v>
      </c>
      <c r="O1689" s="7">
        <f>AVERAGE(N1689,E1689)</f>
        <v>1582</v>
      </c>
      <c r="P1689" t="b">
        <v>0</v>
      </c>
      <c r="R1689" s="56">
        <f>E1689/D1689</f>
        <v>0.3125</v>
      </c>
      <c r="S1689" t="s">
        <v>8269</v>
      </c>
      <c r="T1689" s="6" t="str">
        <f>LEFT(S:S,FIND("/",S:S)-1)</f>
        <v>film &amp; video</v>
      </c>
      <c r="U1689" s="6" t="str">
        <f>RIGHT(S:S,FIND("/",S:S) - 2)</f>
        <v>documentary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44">
        <v>4000</v>
      </c>
      <c r="E1690" s="4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42">
        <f>(((I1690/60)/60)/24)+DATE(1970,1,1)</f>
        <v>42834.492986111116</v>
      </c>
      <c r="K1690">
        <v>1489150194</v>
      </c>
      <c r="L1690" s="42">
        <f>(((K1690/60)/60)/24)+DATE(1970,1,1)</f>
        <v>42804.534652777773</v>
      </c>
      <c r="M1690" t="b">
        <v>0</v>
      </c>
      <c r="N1690">
        <v>7</v>
      </c>
      <c r="O1690" s="7">
        <f>AVERAGE(N1690,E1690)</f>
        <v>889.5</v>
      </c>
      <c r="P1690" t="b">
        <v>0</v>
      </c>
      <c r="R1690" s="56">
        <f>E1690/D1690</f>
        <v>0.443</v>
      </c>
      <c r="S1690" t="s">
        <v>8279</v>
      </c>
      <c r="T1690" s="6" t="str">
        <f>LEFT(S:S,FIND("/",S:S)-1)</f>
        <v>music</v>
      </c>
      <c r="U1690" s="6" t="str">
        <f>RIGHT(S:S,FIND("/",S:S) - 2)</f>
        <v>rock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44">
        <v>2400</v>
      </c>
      <c r="E1691" s="4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42">
        <f>(((I1691/60)/60)/24)+DATE(1970,1,1)</f>
        <v>42810.900810185187</v>
      </c>
      <c r="K1691">
        <v>1487111830</v>
      </c>
      <c r="L1691" s="42">
        <f>(((K1691/60)/60)/24)+DATE(1970,1,1)</f>
        <v>42780.942476851851</v>
      </c>
      <c r="M1691" t="b">
        <v>0</v>
      </c>
      <c r="N1691">
        <v>14</v>
      </c>
      <c r="O1691" s="7">
        <f>AVERAGE(N1691,E1691)</f>
        <v>1207</v>
      </c>
      <c r="P1691" t="b">
        <v>0</v>
      </c>
      <c r="R1691" s="56">
        <f>E1691/D1691</f>
        <v>1</v>
      </c>
      <c r="S1691" t="s">
        <v>8273</v>
      </c>
      <c r="T1691" s="6" t="str">
        <f>LEFT(S:S,FIND("/",S:S)-1)</f>
        <v>technology</v>
      </c>
      <c r="U1691" s="6" t="str">
        <f>RIGHT(S:S,FIND("/",S:S) - 2)</f>
        <v>wearables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44">
        <v>2500</v>
      </c>
      <c r="E1692" s="4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42">
        <f>(((I1692/60)/60)/24)+DATE(1970,1,1)</f>
        <v>42831.389374999999</v>
      </c>
      <c r="K1692">
        <v>1488882042</v>
      </c>
      <c r="L1692" s="42">
        <f>(((K1692/60)/60)/24)+DATE(1970,1,1)</f>
        <v>42801.43104166667</v>
      </c>
      <c r="M1692" t="b">
        <v>0</v>
      </c>
      <c r="N1692">
        <v>11</v>
      </c>
      <c r="O1692" s="7">
        <f>AVERAGE(N1692,E1692)</f>
        <v>323</v>
      </c>
      <c r="P1692" t="b">
        <v>0</v>
      </c>
      <c r="R1692" s="56">
        <f>E1692/D1692</f>
        <v>0.254</v>
      </c>
      <c r="S1692" t="s">
        <v>8278</v>
      </c>
      <c r="T1692" s="6" t="str">
        <f>LEFT(S:S,FIND("/",S:S)-1)</f>
        <v>music</v>
      </c>
      <c r="U1692" s="6" t="str">
        <f>RIGHT(S:S,FIND("/",S:S) - 2)</f>
        <v>jazz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44">
        <v>30000</v>
      </c>
      <c r="E1693" s="4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42">
        <f>(((I1693/60)/60)/24)+DATE(1970,1,1)</f>
        <v>42828.041666666672</v>
      </c>
      <c r="K1693">
        <v>1488387008</v>
      </c>
      <c r="L1693" s="42">
        <f>(((K1693/60)/60)/24)+DATE(1970,1,1)</f>
        <v>42795.701481481476</v>
      </c>
      <c r="M1693" t="b">
        <v>0</v>
      </c>
      <c r="N1693">
        <v>38</v>
      </c>
      <c r="O1693" s="7">
        <f>AVERAGE(N1693,E1693)</f>
        <v>5040</v>
      </c>
      <c r="P1693" t="b">
        <v>0</v>
      </c>
      <c r="R1693" s="56">
        <f>E1693/D1693</f>
        <v>0.33473333333333333</v>
      </c>
      <c r="S1693" t="s">
        <v>8305</v>
      </c>
      <c r="T1693" s="6" t="str">
        <f>LEFT(S:S,FIND("/",S:S)-1)</f>
        <v>theater</v>
      </c>
      <c r="U1693" s="6" t="str">
        <f>RIGHT(S:S,FIND("/",S:S) - 2)</f>
        <v>usical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44">
        <v>5000</v>
      </c>
      <c r="E1694" s="4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42">
        <f>(((I1694/60)/60)/24)+DATE(1970,1,1)</f>
        <v>42820.999305555553</v>
      </c>
      <c r="K1694">
        <v>1487734667</v>
      </c>
      <c r="L1694" s="42">
        <f>(((K1694/60)/60)/24)+DATE(1970,1,1)</f>
        <v>42788.151238425926</v>
      </c>
      <c r="M1694" t="b">
        <v>0</v>
      </c>
      <c r="N1694">
        <v>15</v>
      </c>
      <c r="O1694" s="7">
        <f>AVERAGE(N1694,E1694)</f>
        <v>1202.5</v>
      </c>
      <c r="P1694" t="b">
        <v>0</v>
      </c>
      <c r="R1694" s="56">
        <f>E1694/D1694</f>
        <v>0.47799999999999998</v>
      </c>
      <c r="S1694" t="s">
        <v>8278</v>
      </c>
      <c r="T1694" s="6" t="str">
        <f>LEFT(S:S,FIND("/",S:S)-1)</f>
        <v>music</v>
      </c>
      <c r="U1694" s="6" t="str">
        <f>RIGHT(S:S,FIND("/",S:S) - 2)</f>
        <v>jazz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44">
        <v>3000</v>
      </c>
      <c r="E1695" s="4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42">
        <f>(((I1695/60)/60)/24)+DATE(1970,1,1)</f>
        <v>42834.833333333328</v>
      </c>
      <c r="K1695">
        <v>1489097112</v>
      </c>
      <c r="L1695" s="42">
        <f>(((K1695/60)/60)/24)+DATE(1970,1,1)</f>
        <v>42803.920277777783</v>
      </c>
      <c r="M1695" t="b">
        <v>0</v>
      </c>
      <c r="N1695">
        <v>8</v>
      </c>
      <c r="O1695" s="7">
        <f>AVERAGE(N1695,E1695)</f>
        <v>144</v>
      </c>
      <c r="P1695" t="b">
        <v>0</v>
      </c>
      <c r="R1695" s="56">
        <f>E1695/D1695</f>
        <v>9.3333333333333338E-2</v>
      </c>
      <c r="S1695" t="s">
        <v>8283</v>
      </c>
      <c r="T1695" s="6" t="str">
        <f>LEFT(S:S,FIND("/",S:S)-1)</f>
        <v>games</v>
      </c>
      <c r="U1695" s="6" t="str">
        <f>RIGHT(S:S,FIND("/",S:S) - 2)</f>
        <v>ames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44">
        <v>10000</v>
      </c>
      <c r="E1696" s="44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42">
        <f>(((I1696/60)/60)/24)+DATE(1970,1,1)</f>
        <v>42821.191666666666</v>
      </c>
      <c r="K1696">
        <v>1488038674</v>
      </c>
      <c r="L1696" s="42">
        <f>(((K1696/60)/60)/24)+DATE(1970,1,1)</f>
        <v>42791.669837962967</v>
      </c>
      <c r="M1696" t="b">
        <v>0</v>
      </c>
      <c r="N1696">
        <v>1</v>
      </c>
      <c r="O1696" s="7">
        <f>AVERAGE(N1696,E1696)</f>
        <v>3</v>
      </c>
      <c r="P1696" t="b">
        <v>0</v>
      </c>
      <c r="R1696" s="56">
        <f>E1696/D1696</f>
        <v>5.0000000000000001E-4</v>
      </c>
      <c r="S1696" t="s">
        <v>8271</v>
      </c>
      <c r="T1696" s="6" t="str">
        <f>LEFT(S:S,FIND("/",S:S)-1)</f>
        <v>theater</v>
      </c>
      <c r="U1696" s="6" t="str">
        <f>RIGHT(S:S,FIND("/",S:S) - 2)</f>
        <v>/plays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44">
        <v>12000</v>
      </c>
      <c r="E1697" s="4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42">
        <f>(((I1697/60)/60)/24)+DATE(1970,1,1)</f>
        <v>42835.041666666672</v>
      </c>
      <c r="K1697">
        <v>1488847514</v>
      </c>
      <c r="L1697" s="42">
        <f>(((K1697/60)/60)/24)+DATE(1970,1,1)</f>
        <v>42801.031412037039</v>
      </c>
      <c r="M1697" t="b">
        <v>0</v>
      </c>
      <c r="N1697">
        <v>23</v>
      </c>
      <c r="O1697" s="7">
        <f>AVERAGE(N1697,E1697)</f>
        <v>714</v>
      </c>
      <c r="P1697" t="b">
        <v>0</v>
      </c>
      <c r="R1697" s="56">
        <f>E1697/D1697</f>
        <v>0.11708333333333333</v>
      </c>
      <c r="S1697" t="s">
        <v>8271</v>
      </c>
      <c r="T1697" s="6" t="str">
        <f>LEFT(S:S,FIND("/",S:S)-1)</f>
        <v>theater</v>
      </c>
      <c r="U1697" s="6" t="str">
        <f>RIGHT(S:S,FIND("/",S:S) - 2)</f>
        <v>/plays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44">
        <v>300000</v>
      </c>
      <c r="E1698" s="44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42">
        <f>(((I1698/60)/60)/24)+DATE(1970,1,1)</f>
        <v>42826.027905092589</v>
      </c>
      <c r="K1698">
        <v>1488418811</v>
      </c>
      <c r="L1698" s="42">
        <f>(((K1698/60)/60)/24)+DATE(1970,1,1)</f>
        <v>42796.069571759261</v>
      </c>
      <c r="M1698" t="b">
        <v>0</v>
      </c>
      <c r="N1698">
        <v>0</v>
      </c>
      <c r="O1698" s="7">
        <f>AVERAGE(N1698,E1698)</f>
        <v>0</v>
      </c>
      <c r="P1698" t="b">
        <v>0</v>
      </c>
      <c r="R1698" s="56">
        <f>E1698/D1698</f>
        <v>0</v>
      </c>
      <c r="S1698" t="s">
        <v>8298</v>
      </c>
      <c r="T1698" s="6" t="str">
        <f>LEFT(S:S,FIND("/",S:S)-1)</f>
        <v>food</v>
      </c>
      <c r="U1698" s="6" t="str">
        <f>RIGHT(S:S,FIND("/",S:S) - 2)</f>
        <v>tch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44">
        <v>12500</v>
      </c>
      <c r="E1699" s="4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42">
        <f>(((I1699/60)/60)/24)+DATE(1970,1,1)</f>
        <v>42834.991296296299</v>
      </c>
      <c r="K1699">
        <v>1489193248</v>
      </c>
      <c r="L1699" s="42">
        <f>(((K1699/60)/60)/24)+DATE(1970,1,1)</f>
        <v>42805.032962962956</v>
      </c>
      <c r="M1699" t="b">
        <v>0</v>
      </c>
      <c r="N1699">
        <v>22</v>
      </c>
      <c r="O1699" s="7">
        <f>AVERAGE(N1699,E1699)</f>
        <v>1274</v>
      </c>
      <c r="P1699" t="b">
        <v>0</v>
      </c>
      <c r="R1699" s="56">
        <f>E1699/D1699</f>
        <v>0.20208000000000001</v>
      </c>
      <c r="S1699" t="s">
        <v>8292</v>
      </c>
      <c r="T1699" s="6" t="str">
        <f>LEFT(S:S,FIND("/",S:S)-1)</f>
        <v>music</v>
      </c>
      <c r="U1699" s="6" t="str">
        <f>RIGHT(S:S,FIND("/",S:S) - 2)</f>
        <v>/pop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44">
        <v>125000</v>
      </c>
      <c r="E1700" s="44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42">
        <f>(((I1700/60)/60)/24)+DATE(1970,1,1)</f>
        <v>42820.147916666669</v>
      </c>
      <c r="K1700">
        <v>1488430760</v>
      </c>
      <c r="L1700" s="42">
        <f>(((K1700/60)/60)/24)+DATE(1970,1,1)</f>
        <v>42796.207870370374</v>
      </c>
      <c r="M1700" t="b">
        <v>0</v>
      </c>
      <c r="N1700">
        <v>0</v>
      </c>
      <c r="O1700" s="7">
        <f>AVERAGE(N1700,E1700)</f>
        <v>0</v>
      </c>
      <c r="P1700" t="b">
        <v>0</v>
      </c>
      <c r="R1700" s="56">
        <f>E1700/D1700</f>
        <v>0</v>
      </c>
      <c r="S1700" t="s">
        <v>8275</v>
      </c>
      <c r="T1700" s="6" t="str">
        <f>LEFT(S:S,FIND("/",S:S)-1)</f>
        <v>publishing</v>
      </c>
      <c r="U1700" s="6" t="str">
        <f>RIGHT(S:S,FIND("/",S:S) - 2)</f>
        <v>g/fiction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44">
        <v>5105</v>
      </c>
      <c r="E1701" s="4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42">
        <f>(((I1701/60)/60)/24)+DATE(1970,1,1)</f>
        <v>42836.863946759258</v>
      </c>
      <c r="K1701">
        <v>1489351445</v>
      </c>
      <c r="L1701" s="42">
        <f>(((K1701/60)/60)/24)+DATE(1970,1,1)</f>
        <v>42806.863946759258</v>
      </c>
      <c r="M1701" t="b">
        <v>0</v>
      </c>
      <c r="N1701">
        <v>4</v>
      </c>
      <c r="O1701" s="7">
        <f>AVERAGE(N1701,E1701)</f>
        <v>110</v>
      </c>
      <c r="P1701" t="b">
        <v>0</v>
      </c>
      <c r="R1701" s="56">
        <f>E1701/D1701</f>
        <v>4.2311459353574929E-2</v>
      </c>
      <c r="S1701" t="s">
        <v>8271</v>
      </c>
      <c r="T1701" s="6" t="str">
        <f>LEFT(S:S,FIND("/",S:S)-1)</f>
        <v>theater</v>
      </c>
      <c r="U1701" s="6" t="str">
        <f>RIGHT(S:S,FIND("/",S:S) - 2)</f>
        <v>/plays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44">
        <v>20000</v>
      </c>
      <c r="E1702" s="4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42">
        <f>(((I1702/60)/60)/24)+DATE(1970,1,1)</f>
        <v>42826.166666666672</v>
      </c>
      <c r="K1702">
        <v>1488418990</v>
      </c>
      <c r="L1702" s="42">
        <f>(((K1702/60)/60)/24)+DATE(1970,1,1)</f>
        <v>42796.071643518517</v>
      </c>
      <c r="M1702" t="b">
        <v>0</v>
      </c>
      <c r="N1702">
        <v>79</v>
      </c>
      <c r="O1702" s="7">
        <f>AVERAGE(N1702,E1702)</f>
        <v>2645.5</v>
      </c>
      <c r="P1702" t="b">
        <v>0</v>
      </c>
      <c r="R1702" s="56">
        <f>E1702/D1702</f>
        <v>0.2606</v>
      </c>
      <c r="S1702" t="s">
        <v>8293</v>
      </c>
      <c r="T1702" s="6" t="str">
        <f>LEFT(S:S,FIND("/",S:S)-1)</f>
        <v>music</v>
      </c>
      <c r="U1702" s="6" t="str">
        <f>RIGHT(S:S,FIND("/",S:S) - 2)</f>
        <v>aith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44">
        <v>5050</v>
      </c>
      <c r="E1703" s="44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42">
        <f>(((I1703/60)/60)/24)+DATE(1970,1,1)</f>
        <v>42019.664409722223</v>
      </c>
      <c r="K1703">
        <v>1418745405</v>
      </c>
      <c r="L1703" s="42">
        <f>(((K1703/60)/60)/24)+DATE(1970,1,1)</f>
        <v>41989.664409722223</v>
      </c>
      <c r="M1703" t="b">
        <v>0</v>
      </c>
      <c r="N1703">
        <v>2</v>
      </c>
      <c r="O1703" s="7">
        <f>AVERAGE(N1703,E1703)</f>
        <v>6</v>
      </c>
      <c r="P1703" t="b">
        <v>0</v>
      </c>
      <c r="R1703" s="56">
        <f>E1703/D1703</f>
        <v>1.9801980198019802E-3</v>
      </c>
      <c r="S1703" t="s">
        <v>8304</v>
      </c>
      <c r="T1703" s="6" t="str">
        <f>LEFT(S:S,FIND("/",S:S)-1)</f>
        <v>publishing</v>
      </c>
      <c r="U1703" s="6" t="str">
        <f>RIGHT(S:S,FIND("/",S:S) - 2)</f>
        <v>n's books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44">
        <v>16500</v>
      </c>
      <c r="E1704" s="4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42">
        <f>(((I1704/60)/60)/24)+DATE(1970,1,1)</f>
        <v>42093.828125</v>
      </c>
      <c r="K1704">
        <v>1425156750</v>
      </c>
      <c r="L1704" s="42">
        <f>(((K1704/60)/60)/24)+DATE(1970,1,1)</f>
        <v>42063.869791666672</v>
      </c>
      <c r="M1704" t="b">
        <v>0</v>
      </c>
      <c r="N1704">
        <v>1</v>
      </c>
      <c r="O1704" s="7">
        <f>AVERAGE(N1704,E1704)</f>
        <v>1</v>
      </c>
      <c r="P1704" t="b">
        <v>0</v>
      </c>
      <c r="R1704" s="56">
        <f>E1704/D1704</f>
        <v>6.0606060606060605E-5</v>
      </c>
      <c r="S1704" t="s">
        <v>8285</v>
      </c>
      <c r="T1704" s="6" t="str">
        <f>LEFT(S:S,FIND("/",S:S)-1)</f>
        <v>photography</v>
      </c>
      <c r="U1704" s="6" t="str">
        <f>RIGHT(S:S,FIND("/",S:S) - 2)</f>
        <v>photobooks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44">
        <v>5000</v>
      </c>
      <c r="E1705" s="44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42">
        <f>(((I1705/60)/60)/24)+DATE(1970,1,1)</f>
        <v>42247.281678240746</v>
      </c>
      <c r="K1705">
        <v>1435819537</v>
      </c>
      <c r="L1705" s="42">
        <f>(((K1705/60)/60)/24)+DATE(1970,1,1)</f>
        <v>42187.281678240746</v>
      </c>
      <c r="M1705" t="b">
        <v>0</v>
      </c>
      <c r="N1705">
        <v>2</v>
      </c>
      <c r="O1705" s="7">
        <f>AVERAGE(N1705,E1705)</f>
        <v>26.5</v>
      </c>
      <c r="P1705" t="b">
        <v>0</v>
      </c>
      <c r="R1705" s="56">
        <f>E1705/D1705</f>
        <v>1.0200000000000001E-2</v>
      </c>
      <c r="S1705" t="s">
        <v>8279</v>
      </c>
      <c r="T1705" s="6" t="str">
        <f>LEFT(S:S,FIND("/",S:S)-1)</f>
        <v>music</v>
      </c>
      <c r="U1705" s="6" t="str">
        <f>RIGHT(S:S,FIND("/",S:S) - 2)</f>
        <v>rock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44">
        <v>2000</v>
      </c>
      <c r="E1706" s="4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42">
        <f>(((I1706/60)/60)/24)+DATE(1970,1,1)</f>
        <v>42051.139733796299</v>
      </c>
      <c r="K1706">
        <v>1421464873</v>
      </c>
      <c r="L1706" s="42">
        <f>(((K1706/60)/60)/24)+DATE(1970,1,1)</f>
        <v>42021.139733796299</v>
      </c>
      <c r="M1706" t="b">
        <v>0</v>
      </c>
      <c r="N1706">
        <v>11</v>
      </c>
      <c r="O1706" s="7">
        <f>AVERAGE(N1706,E1706)</f>
        <v>656.5</v>
      </c>
      <c r="P1706" t="b">
        <v>0</v>
      </c>
      <c r="R1706" s="56">
        <f>E1706/D1706</f>
        <v>0.65100000000000002</v>
      </c>
      <c r="S1706" t="s">
        <v>8305</v>
      </c>
      <c r="T1706" s="6" t="str">
        <f>LEFT(S:S,FIND("/",S:S)-1)</f>
        <v>theater</v>
      </c>
      <c r="U1706" s="6" t="str">
        <f>RIGHT(S:S,FIND("/",S:S) - 2)</f>
        <v>usical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44">
        <v>2000</v>
      </c>
      <c r="E1707" s="44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42">
        <f>(((I1707/60)/60)/24)+DATE(1970,1,1)</f>
        <v>42256.666666666672</v>
      </c>
      <c r="K1707">
        <v>1440807846</v>
      </c>
      <c r="L1707" s="42">
        <f>(((K1707/60)/60)/24)+DATE(1970,1,1)</f>
        <v>42245.016736111109</v>
      </c>
      <c r="M1707" t="b">
        <v>0</v>
      </c>
      <c r="N1707">
        <v>0</v>
      </c>
      <c r="O1707" s="7">
        <f>AVERAGE(N1707,E1707)</f>
        <v>0</v>
      </c>
      <c r="P1707" t="b">
        <v>0</v>
      </c>
      <c r="R1707" s="56">
        <f>E1707/D1707</f>
        <v>0</v>
      </c>
      <c r="S1707" t="s">
        <v>8271</v>
      </c>
      <c r="T1707" s="6" t="str">
        <f>LEFT(S:S,FIND("/",S:S)-1)</f>
        <v>theater</v>
      </c>
      <c r="U1707" s="6" t="str">
        <f>RIGHT(S:S,FIND("/",S:S) - 2)</f>
        <v>/plays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44">
        <v>5500</v>
      </c>
      <c r="E1708" s="44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42">
        <f>(((I1708/60)/60)/24)+DATE(1970,1,1)</f>
        <v>42239.306388888886</v>
      </c>
      <c r="K1708">
        <v>1435130472</v>
      </c>
      <c r="L1708" s="42">
        <f>(((K1708/60)/60)/24)+DATE(1970,1,1)</f>
        <v>42179.306388888886</v>
      </c>
      <c r="M1708" t="b">
        <v>0</v>
      </c>
      <c r="N1708">
        <v>0</v>
      </c>
      <c r="O1708" s="7">
        <f>AVERAGE(N1708,E1708)</f>
        <v>0</v>
      </c>
      <c r="P1708" t="b">
        <v>0</v>
      </c>
      <c r="R1708" s="56">
        <f>E1708/D1708</f>
        <v>0</v>
      </c>
      <c r="S1708" t="s">
        <v>8276</v>
      </c>
      <c r="T1708" s="6" t="str">
        <f>LEFT(S:S,FIND("/",S:S)-1)</f>
        <v>music</v>
      </c>
      <c r="U1708" s="6" t="str">
        <f>RIGHT(S:S,FIND("/",S:S) - 2)</f>
        <v>rock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44">
        <v>5000</v>
      </c>
      <c r="E1709" s="4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42">
        <f>(((I1709/60)/60)/24)+DATE(1970,1,1)</f>
        <v>42457.679340277777</v>
      </c>
      <c r="K1709">
        <v>1456593495</v>
      </c>
      <c r="L1709" s="42">
        <f>(((K1709/60)/60)/24)+DATE(1970,1,1)</f>
        <v>42427.721006944441</v>
      </c>
      <c r="M1709" t="b">
        <v>0</v>
      </c>
      <c r="N1709">
        <v>9</v>
      </c>
      <c r="O1709" s="7">
        <f>AVERAGE(N1709,E1709)</f>
        <v>248</v>
      </c>
      <c r="P1709" t="b">
        <v>0</v>
      </c>
      <c r="R1709" s="56">
        <f>E1709/D1709</f>
        <v>9.74E-2</v>
      </c>
      <c r="S1709" t="s">
        <v>8276</v>
      </c>
      <c r="T1709" s="6" t="str">
        <f>LEFT(S:S,FIND("/",S:S)-1)</f>
        <v>music</v>
      </c>
      <c r="U1709" s="6" t="str">
        <f>RIGHT(S:S,FIND("/",S:S) - 2)</f>
        <v>rock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44">
        <v>7000</v>
      </c>
      <c r="E1710" s="44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42">
        <f>(((I1710/60)/60)/24)+DATE(1970,1,1)</f>
        <v>42491.866967592592</v>
      </c>
      <c r="K1710">
        <v>1458679706</v>
      </c>
      <c r="L1710" s="42">
        <f>(((K1710/60)/60)/24)+DATE(1970,1,1)</f>
        <v>42451.866967592592</v>
      </c>
      <c r="M1710" t="b">
        <v>0</v>
      </c>
      <c r="N1710">
        <v>0</v>
      </c>
      <c r="O1710" s="7">
        <f>AVERAGE(N1710,E1710)</f>
        <v>0</v>
      </c>
      <c r="P1710" t="b">
        <v>0</v>
      </c>
      <c r="R1710" s="56">
        <f>E1710/D1710</f>
        <v>0</v>
      </c>
      <c r="S1710" t="s">
        <v>8282</v>
      </c>
      <c r="T1710" s="6" t="str">
        <f>LEFT(S:S,FIND("/",S:S)-1)</f>
        <v>games</v>
      </c>
      <c r="U1710" s="6" t="str">
        <f>RIGHT(S:S,FIND("/",S:S) - 2)</f>
        <v>ames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44">
        <v>1750</v>
      </c>
      <c r="E1711" s="44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42">
        <f>(((I1711/60)/60)/24)+DATE(1970,1,1)</f>
        <v>41882.818749999999</v>
      </c>
      <c r="K1711">
        <v>1405949514</v>
      </c>
      <c r="L1711" s="42">
        <f>(((K1711/60)/60)/24)+DATE(1970,1,1)</f>
        <v>41841.56381944444</v>
      </c>
      <c r="M1711" t="b">
        <v>0</v>
      </c>
      <c r="N1711">
        <v>4</v>
      </c>
      <c r="O1711" s="7">
        <f>AVERAGE(N1711,E1711)</f>
        <v>44.5</v>
      </c>
      <c r="P1711" t="b">
        <v>0</v>
      </c>
      <c r="R1711" s="56">
        <f>E1711/D1711</f>
        <v>4.8571428571428571E-2</v>
      </c>
      <c r="S1711" t="s">
        <v>8305</v>
      </c>
      <c r="T1711" s="6" t="str">
        <f>LEFT(S:S,FIND("/",S:S)-1)</f>
        <v>theater</v>
      </c>
      <c r="U1711" s="6" t="str">
        <f>RIGHT(S:S,FIND("/",S:S) - 2)</f>
        <v>usical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44">
        <v>5000</v>
      </c>
      <c r="E1712" s="44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42">
        <f>(((I1712/60)/60)/24)+DATE(1970,1,1)</f>
        <v>42387.541666666672</v>
      </c>
      <c r="K1712">
        <v>1449151888</v>
      </c>
      <c r="L1712" s="42">
        <f>(((K1712/60)/60)/24)+DATE(1970,1,1)</f>
        <v>42341.59129629629</v>
      </c>
      <c r="M1712" t="b">
        <v>0</v>
      </c>
      <c r="N1712">
        <v>1</v>
      </c>
      <c r="O1712" s="7">
        <f>AVERAGE(N1712,E1712)</f>
        <v>17.5</v>
      </c>
      <c r="P1712" t="b">
        <v>0</v>
      </c>
      <c r="R1712" s="56">
        <f>E1712/D1712</f>
        <v>6.7999999999999996E-3</v>
      </c>
      <c r="S1712" t="s">
        <v>8284</v>
      </c>
      <c r="T1712" s="6" t="str">
        <f>LEFT(S:S,FIND("/",S:S)-1)</f>
        <v>food</v>
      </c>
      <c r="U1712" s="6" t="str">
        <f>RIGHT(S:S,FIND("/",S:S) - 2)</f>
        <v>cks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44">
        <v>10000</v>
      </c>
      <c r="E1713" s="4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42">
        <f>(((I1713/60)/60)/24)+DATE(1970,1,1)</f>
        <v>41883.646226851852</v>
      </c>
      <c r="K1713">
        <v>1406907034</v>
      </c>
      <c r="L1713" s="42">
        <f>(((K1713/60)/60)/24)+DATE(1970,1,1)</f>
        <v>41852.646226851852</v>
      </c>
      <c r="M1713" t="b">
        <v>0</v>
      </c>
      <c r="N1713">
        <v>2</v>
      </c>
      <c r="O1713" s="7">
        <f>AVERAGE(N1713,E1713)</f>
        <v>526</v>
      </c>
      <c r="P1713" t="b">
        <v>0</v>
      </c>
      <c r="R1713" s="56">
        <f>E1713/D1713</f>
        <v>0.105</v>
      </c>
      <c r="S1713" t="s">
        <v>8304</v>
      </c>
      <c r="T1713" s="6" t="str">
        <f>LEFT(S:S,FIND("/",S:S)-1)</f>
        <v>publishing</v>
      </c>
      <c r="U1713" s="6" t="str">
        <f>RIGHT(S:S,FIND("/",S:S) - 2)</f>
        <v>n's books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44">
        <v>5000</v>
      </c>
      <c r="E1714" s="4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42">
        <f>(((I1714/60)/60)/24)+DATE(1970,1,1)</f>
        <v>42185.913807870369</v>
      </c>
      <c r="K1714">
        <v>1430517353</v>
      </c>
      <c r="L1714" s="42">
        <f>(((K1714/60)/60)/24)+DATE(1970,1,1)</f>
        <v>42125.913807870369</v>
      </c>
      <c r="M1714" t="b">
        <v>0</v>
      </c>
      <c r="N1714">
        <v>0</v>
      </c>
      <c r="O1714" s="7">
        <f>AVERAGE(N1714,E1714)</f>
        <v>0</v>
      </c>
      <c r="P1714" t="b">
        <v>0</v>
      </c>
      <c r="R1714" s="56">
        <f>E1714/D1714</f>
        <v>0</v>
      </c>
      <c r="S1714" t="s">
        <v>8273</v>
      </c>
      <c r="T1714" s="6" t="str">
        <f>LEFT(S:S,FIND("/",S:S)-1)</f>
        <v>technology</v>
      </c>
      <c r="U1714" s="6" t="str">
        <f>RIGHT(S:S,FIND("/",S:S) - 2)</f>
        <v>wearables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44">
        <v>3000</v>
      </c>
      <c r="E1715" s="44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42">
        <f>(((I1715/60)/60)/24)+DATE(1970,1,1)</f>
        <v>41917.801064814819</v>
      </c>
      <c r="K1715">
        <v>1409944412</v>
      </c>
      <c r="L1715" s="42">
        <f>(((K1715/60)/60)/24)+DATE(1970,1,1)</f>
        <v>41887.801064814819</v>
      </c>
      <c r="M1715" t="b">
        <v>0</v>
      </c>
      <c r="N1715">
        <v>1</v>
      </c>
      <c r="O1715" s="7">
        <f>AVERAGE(N1715,E1715)</f>
        <v>25.5</v>
      </c>
      <c r="P1715" t="b">
        <v>0</v>
      </c>
      <c r="R1715" s="56">
        <f>E1715/D1715</f>
        <v>1.6666666666666666E-2</v>
      </c>
      <c r="S1715" t="s">
        <v>8292</v>
      </c>
      <c r="T1715" s="6" t="str">
        <f>LEFT(S:S,FIND("/",S:S)-1)</f>
        <v>music</v>
      </c>
      <c r="U1715" s="6" t="str">
        <f>RIGHT(S:S,FIND("/",S:S) - 2)</f>
        <v>/pop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44">
        <v>25000</v>
      </c>
      <c r="E1716" s="4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42">
        <f>(((I1716/60)/60)/24)+DATE(1970,1,1)</f>
        <v>42125.918530092589</v>
      </c>
      <c r="K1716">
        <v>1427925761</v>
      </c>
      <c r="L1716" s="42">
        <f>(((K1716/60)/60)/24)+DATE(1970,1,1)</f>
        <v>42095.918530092589</v>
      </c>
      <c r="M1716" t="b">
        <v>0</v>
      </c>
      <c r="N1716">
        <v>17</v>
      </c>
      <c r="O1716" s="7">
        <f>AVERAGE(N1716,E1716)</f>
        <v>992</v>
      </c>
      <c r="P1716" t="b">
        <v>0</v>
      </c>
      <c r="R1716" s="56">
        <f>E1716/D1716</f>
        <v>7.868E-2</v>
      </c>
      <c r="S1716" t="s">
        <v>8292</v>
      </c>
      <c r="T1716" s="6" t="str">
        <f>LEFT(S:S,FIND("/",S:S)-1)</f>
        <v>music</v>
      </c>
      <c r="U1716" s="6" t="str">
        <f>RIGHT(S:S,FIND("/",S:S) - 2)</f>
        <v>/pop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44">
        <v>5000</v>
      </c>
      <c r="E1717" s="44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42">
        <f>(((I1717/60)/60)/24)+DATE(1970,1,1)</f>
        <v>42094.140277777777</v>
      </c>
      <c r="K1717">
        <v>1425186785</v>
      </c>
      <c r="L1717" s="42">
        <f>(((K1717/60)/60)/24)+DATE(1970,1,1)</f>
        <v>42064.217418981483</v>
      </c>
      <c r="M1717" t="b">
        <v>0</v>
      </c>
      <c r="N1717">
        <v>2</v>
      </c>
      <c r="O1717" s="7">
        <f>AVERAGE(N1717,E1717)</f>
        <v>6.5</v>
      </c>
      <c r="P1717" t="b">
        <v>0</v>
      </c>
      <c r="R1717" s="56">
        <f>E1717/D1717</f>
        <v>2.2000000000000001E-3</v>
      </c>
      <c r="S1717" t="s">
        <v>8295</v>
      </c>
      <c r="T1717" s="6" t="str">
        <f>LEFT(S:S,FIND("/",S:S)-1)</f>
        <v>technology</v>
      </c>
      <c r="U1717" s="6" t="str">
        <f>RIGHT(S:S,FIND("/",S:S) - 2)</f>
        <v>/hardware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44">
        <v>2000</v>
      </c>
      <c r="E1718" s="4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42">
        <f>(((I1718/60)/60)/24)+DATE(1970,1,1)</f>
        <v>42713.619201388887</v>
      </c>
      <c r="K1718">
        <v>1477835499</v>
      </c>
      <c r="L1718" s="42">
        <f>(((K1718/60)/60)/24)+DATE(1970,1,1)</f>
        <v>42673.577534722222</v>
      </c>
      <c r="M1718" t="b">
        <v>0</v>
      </c>
      <c r="N1718">
        <v>3</v>
      </c>
      <c r="O1718" s="7">
        <f>AVERAGE(N1718,E1718)</f>
        <v>76.5</v>
      </c>
      <c r="P1718" t="b">
        <v>0</v>
      </c>
      <c r="R1718" s="56">
        <f>E1718/D1718</f>
        <v>7.4999999999999997E-2</v>
      </c>
      <c r="S1718" t="s">
        <v>8305</v>
      </c>
      <c r="T1718" s="6" t="str">
        <f>LEFT(S:S,FIND("/",S:S)-1)</f>
        <v>theater</v>
      </c>
      <c r="U1718" s="6" t="str">
        <f>RIGHT(S:S,FIND("/",S:S) - 2)</f>
        <v>usical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44">
        <v>3265</v>
      </c>
      <c r="E1719" s="4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42">
        <f>(((I1719/60)/60)/24)+DATE(1970,1,1)</f>
        <v>42481.166666666672</v>
      </c>
      <c r="K1719">
        <v>1459467238</v>
      </c>
      <c r="L1719" s="42">
        <f>(((K1719/60)/60)/24)+DATE(1970,1,1)</f>
        <v>42460.98192129629</v>
      </c>
      <c r="M1719" t="b">
        <v>0</v>
      </c>
      <c r="N1719">
        <v>41</v>
      </c>
      <c r="O1719" s="7">
        <f>AVERAGE(N1719,E1719)</f>
        <v>718</v>
      </c>
      <c r="P1719" t="b">
        <v>0</v>
      </c>
      <c r="R1719" s="56">
        <f>E1719/D1719</f>
        <v>0.42725880551301687</v>
      </c>
      <c r="S1719" t="s">
        <v>8291</v>
      </c>
      <c r="T1719" s="6" t="str">
        <f>LEFT(S:S,FIND("/",S:S)-1)</f>
        <v>photography</v>
      </c>
      <c r="U1719" s="6" t="str">
        <f>RIGHT(S:S,FIND("/",S:S) - 2)</f>
        <v>phy/places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44">
        <v>35000</v>
      </c>
      <c r="E1720" s="44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42">
        <f>(((I1720/60)/60)/24)+DATE(1970,1,1)</f>
        <v>42504.207638888889</v>
      </c>
      <c r="K1720">
        <v>1459435149</v>
      </c>
      <c r="L1720" s="42">
        <f>(((K1720/60)/60)/24)+DATE(1970,1,1)</f>
        <v>42460.610520833332</v>
      </c>
      <c r="M1720" t="b">
        <v>0</v>
      </c>
      <c r="N1720">
        <v>2</v>
      </c>
      <c r="O1720" s="7">
        <f>AVERAGE(N1720,E1720)</f>
        <v>38.5</v>
      </c>
      <c r="P1720" t="b">
        <v>0</v>
      </c>
      <c r="R1720" s="56">
        <f>E1720/D1720</f>
        <v>2.142857142857143E-3</v>
      </c>
      <c r="S1720" t="s">
        <v>8271</v>
      </c>
      <c r="T1720" s="6" t="str">
        <f>LEFT(S:S,FIND("/",S:S)-1)</f>
        <v>theater</v>
      </c>
      <c r="U1720" s="6" t="str">
        <f>RIGHT(S:S,FIND("/",S:S) - 2)</f>
        <v>/plays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44">
        <v>4000</v>
      </c>
      <c r="E1721" s="44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42">
        <f>(((I1721/60)/60)/24)+DATE(1970,1,1)</f>
        <v>41899.534618055557</v>
      </c>
      <c r="K1721">
        <v>1408366191</v>
      </c>
      <c r="L1721" s="42">
        <f>(((K1721/60)/60)/24)+DATE(1970,1,1)</f>
        <v>41869.534618055557</v>
      </c>
      <c r="M1721" t="b">
        <v>0</v>
      </c>
      <c r="N1721">
        <v>3</v>
      </c>
      <c r="O1721" s="7">
        <f>AVERAGE(N1721,E1721)</f>
        <v>19</v>
      </c>
      <c r="P1721" t="b">
        <v>0</v>
      </c>
      <c r="R1721" s="56">
        <f>E1721/D1721</f>
        <v>8.7500000000000008E-3</v>
      </c>
      <c r="S1721" t="s">
        <v>8297</v>
      </c>
      <c r="T1721" s="6" t="str">
        <f>LEFT(S:S,FIND("/",S:S)-1)</f>
        <v>games</v>
      </c>
      <c r="U1721" s="6" t="str">
        <f>RIGHT(S:S,FIND("/",S:S) - 2)</f>
        <v>ames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44">
        <v>4000</v>
      </c>
      <c r="E1722" s="4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42">
        <f>(((I1722/60)/60)/24)+DATE(1970,1,1)</f>
        <v>41952.824895833335</v>
      </c>
      <c r="K1722">
        <v>1412966871</v>
      </c>
      <c r="L1722" s="42">
        <f>(((K1722/60)/60)/24)+DATE(1970,1,1)</f>
        <v>41922.783229166671</v>
      </c>
      <c r="M1722" t="b">
        <v>0</v>
      </c>
      <c r="N1722">
        <v>8</v>
      </c>
      <c r="O1722" s="7">
        <f>AVERAGE(N1722,E1722)</f>
        <v>116.5</v>
      </c>
      <c r="P1722" t="b">
        <v>0</v>
      </c>
      <c r="R1722" s="56">
        <f>E1722/D1722</f>
        <v>5.6250000000000001E-2</v>
      </c>
      <c r="S1722" t="s">
        <v>8269</v>
      </c>
      <c r="T1722" s="6" t="str">
        <f>LEFT(S:S,FIND("/",S:S)-1)</f>
        <v>film &amp; video</v>
      </c>
      <c r="U1722" s="6" t="str">
        <f>RIGHT(S:S,FIND("/",S:S) - 2)</f>
        <v>documentary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44">
        <v>5000</v>
      </c>
      <c r="E1723" s="44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42">
        <f>(((I1723/60)/60)/24)+DATE(1970,1,1)</f>
        <v>42349.461377314816</v>
      </c>
      <c r="K1723">
        <v>1447239863</v>
      </c>
      <c r="L1723" s="42">
        <f>(((K1723/60)/60)/24)+DATE(1970,1,1)</f>
        <v>42319.461377314816</v>
      </c>
      <c r="M1723" t="b">
        <v>0</v>
      </c>
      <c r="N1723">
        <v>0</v>
      </c>
      <c r="O1723" s="7">
        <f>AVERAGE(N1723,E1723)</f>
        <v>0</v>
      </c>
      <c r="P1723" t="b">
        <v>0</v>
      </c>
      <c r="R1723" s="56">
        <f>E1723/D1723</f>
        <v>0</v>
      </c>
      <c r="S1723" t="s">
        <v>8270</v>
      </c>
      <c r="T1723" s="6" t="str">
        <f>LEFT(S:S,FIND("/",S:S)-1)</f>
        <v>film &amp; video</v>
      </c>
      <c r="U1723" s="6" t="str">
        <f>RIGHT(S:S,FIND("/",S:S) - 2)</f>
        <v>o/animation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44">
        <v>2880</v>
      </c>
      <c r="E1724" s="4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42">
        <f>(((I1724/60)/60)/24)+DATE(1970,1,1)</f>
        <v>42463.006944444445</v>
      </c>
      <c r="K1724">
        <v>1456441429</v>
      </c>
      <c r="L1724" s="42">
        <f>(((K1724/60)/60)/24)+DATE(1970,1,1)</f>
        <v>42425.960983796293</v>
      </c>
      <c r="M1724" t="b">
        <v>0</v>
      </c>
      <c r="N1724">
        <v>1</v>
      </c>
      <c r="O1724" s="7">
        <f>AVERAGE(N1724,E1724)</f>
        <v>1</v>
      </c>
      <c r="P1724" t="b">
        <v>0</v>
      </c>
      <c r="R1724" s="56">
        <f>E1724/D1724</f>
        <v>3.4722222222222224E-4</v>
      </c>
      <c r="S1724" t="s">
        <v>8294</v>
      </c>
      <c r="T1724" s="6" t="str">
        <f>LEFT(S:S,FIND("/",S:S)-1)</f>
        <v>technology</v>
      </c>
      <c r="U1724" s="6" t="str">
        <f>RIGHT(S:S,FIND("/",S:S) - 2)</f>
        <v>y/gadgets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44">
        <v>10000</v>
      </c>
      <c r="E1725" s="4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42">
        <f>(((I1725/60)/60)/24)+DATE(1970,1,1)</f>
        <v>42186.25</v>
      </c>
      <c r="K1725">
        <v>1430855315</v>
      </c>
      <c r="L1725" s="42">
        <f>(((K1725/60)/60)/24)+DATE(1970,1,1)</f>
        <v>42129.82540509259</v>
      </c>
      <c r="M1725" t="b">
        <v>0</v>
      </c>
      <c r="N1725">
        <v>3</v>
      </c>
      <c r="O1725" s="7">
        <f>AVERAGE(N1725,E1725)</f>
        <v>326.5</v>
      </c>
      <c r="P1725" t="b">
        <v>0</v>
      </c>
      <c r="R1725" s="56">
        <f>E1725/D1725</f>
        <v>6.5000000000000002E-2</v>
      </c>
      <c r="S1725" t="s">
        <v>8270</v>
      </c>
      <c r="T1725" s="6" t="str">
        <f>LEFT(S:S,FIND("/",S:S)-1)</f>
        <v>film &amp; video</v>
      </c>
      <c r="U1725" s="6" t="str">
        <f>RIGHT(S:S,FIND("/",S:S) - 2)</f>
        <v>o/animation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44">
        <v>6000</v>
      </c>
      <c r="E1726" s="44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42">
        <f>(((I1726/60)/60)/24)+DATE(1970,1,1)</f>
        <v>41942.932430555556</v>
      </c>
      <c r="K1726">
        <v>1412115762</v>
      </c>
      <c r="L1726" s="42">
        <f>(((K1726/60)/60)/24)+DATE(1970,1,1)</f>
        <v>41912.932430555556</v>
      </c>
      <c r="M1726" t="b">
        <v>0</v>
      </c>
      <c r="N1726">
        <v>4</v>
      </c>
      <c r="O1726" s="7">
        <f>AVERAGE(N1726,E1726)</f>
        <v>19.5</v>
      </c>
      <c r="P1726" t="b">
        <v>0</v>
      </c>
      <c r="R1726" s="56">
        <f>E1726/D1726</f>
        <v>5.8333333333333336E-3</v>
      </c>
      <c r="S1726" t="s">
        <v>8295</v>
      </c>
      <c r="T1726" s="6" t="str">
        <f>LEFT(S:S,FIND("/",S:S)-1)</f>
        <v>technology</v>
      </c>
      <c r="U1726" s="6" t="str">
        <f>RIGHT(S:S,FIND("/",S:S) - 2)</f>
        <v>/hardware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44">
        <v>5500</v>
      </c>
      <c r="E1727" s="4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42">
        <f>(((I1727/60)/60)/24)+DATE(1970,1,1)</f>
        <v>41875.968159722222</v>
      </c>
      <c r="K1727">
        <v>1406330049</v>
      </c>
      <c r="L1727" s="42">
        <f>(((K1727/60)/60)/24)+DATE(1970,1,1)</f>
        <v>41845.968159722222</v>
      </c>
      <c r="M1727" t="b">
        <v>0</v>
      </c>
      <c r="N1727">
        <v>9</v>
      </c>
      <c r="O1727" s="7">
        <f>AVERAGE(N1727,E1727)</f>
        <v>284.5</v>
      </c>
      <c r="P1727" t="b">
        <v>0</v>
      </c>
      <c r="R1727" s="56">
        <f>E1727/D1727</f>
        <v>0.10181818181818182</v>
      </c>
      <c r="S1727" t="s">
        <v>8272</v>
      </c>
      <c r="T1727" s="6" t="str">
        <f>LEFT(S:S,FIND("/",S:S)-1)</f>
        <v>technology</v>
      </c>
      <c r="U1727" s="6" t="str">
        <f>RIGHT(S:S,FIND("/",S:S) - 2)</f>
        <v>ology/web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44">
        <v>6500</v>
      </c>
      <c r="E1728" s="4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42">
        <f>(((I1728/60)/60)/24)+DATE(1970,1,1)</f>
        <v>41817.919722222221</v>
      </c>
      <c r="K1728">
        <v>1401401064</v>
      </c>
      <c r="L1728" s="42">
        <f>(((K1728/60)/60)/24)+DATE(1970,1,1)</f>
        <v>41788.919722222221</v>
      </c>
      <c r="M1728" t="b">
        <v>0</v>
      </c>
      <c r="N1728">
        <v>16</v>
      </c>
      <c r="O1728" s="7">
        <f>AVERAGE(N1728,E1728)</f>
        <v>1106</v>
      </c>
      <c r="P1728" t="b">
        <v>0</v>
      </c>
      <c r="R1728" s="56">
        <f>E1728/D1728</f>
        <v>0.33784615384615385</v>
      </c>
      <c r="S1728" t="s">
        <v>8295</v>
      </c>
      <c r="T1728" s="6" t="str">
        <f>LEFT(S:S,FIND("/",S:S)-1)</f>
        <v>technology</v>
      </c>
      <c r="U1728" s="6" t="str">
        <f>RIGHT(S:S,FIND("/",S:S) - 2)</f>
        <v>/hardware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44">
        <v>3000</v>
      </c>
      <c r="E1729" s="44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42">
        <f>(((I1729/60)/60)/24)+DATE(1970,1,1)</f>
        <v>42099.458333333328</v>
      </c>
      <c r="K1729">
        <v>1423520177</v>
      </c>
      <c r="L1729" s="42">
        <f>(((K1729/60)/60)/24)+DATE(1970,1,1)</f>
        <v>42044.927974537044</v>
      </c>
      <c r="M1729" t="b">
        <v>0</v>
      </c>
      <c r="N1729">
        <v>1</v>
      </c>
      <c r="O1729" s="7">
        <f>AVERAGE(N1729,E1729)</f>
        <v>1</v>
      </c>
      <c r="P1729" t="b">
        <v>0</v>
      </c>
      <c r="R1729" s="56">
        <f>E1729/D1729</f>
        <v>3.3333333333333332E-4</v>
      </c>
      <c r="S1729" t="s">
        <v>8273</v>
      </c>
      <c r="T1729" s="6" t="str">
        <f>LEFT(S:S,FIND("/",S:S)-1)</f>
        <v>technology</v>
      </c>
      <c r="U1729" s="6" t="str">
        <f>RIGHT(S:S,FIND("/",S:S) - 2)</f>
        <v>wearables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44">
        <v>1250</v>
      </c>
      <c r="E1730" s="4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42">
        <f>(((I1730/60)/60)/24)+DATE(1970,1,1)</f>
        <v>42298.625856481478</v>
      </c>
      <c r="K1730">
        <v>1442847674</v>
      </c>
      <c r="L1730" s="42">
        <f>(((K1730/60)/60)/24)+DATE(1970,1,1)</f>
        <v>42268.625856481478</v>
      </c>
      <c r="M1730" t="b">
        <v>0</v>
      </c>
      <c r="N1730">
        <v>7</v>
      </c>
      <c r="O1730" s="7">
        <f>AVERAGE(N1730,E1730)</f>
        <v>431</v>
      </c>
      <c r="P1730" t="b">
        <v>0</v>
      </c>
      <c r="R1730" s="56">
        <f>E1730/D1730</f>
        <v>0.68400000000000005</v>
      </c>
      <c r="S1730" t="s">
        <v>8305</v>
      </c>
      <c r="T1730" s="6" t="str">
        <f>LEFT(S:S,FIND("/",S:S)-1)</f>
        <v>theater</v>
      </c>
      <c r="U1730" s="6" t="str">
        <f>RIGHT(S:S,FIND("/",S:S) - 2)</f>
        <v>usical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44">
        <v>10000</v>
      </c>
      <c r="E1731" s="44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42">
        <f>(((I1731/60)/60)/24)+DATE(1970,1,1)</f>
        <v>42531.052152777775</v>
      </c>
      <c r="K1731">
        <v>1460337306</v>
      </c>
      <c r="L1731" s="42">
        <f>(((K1731/60)/60)/24)+DATE(1970,1,1)</f>
        <v>42471.052152777775</v>
      </c>
      <c r="M1731" t="b">
        <v>0</v>
      </c>
      <c r="N1731">
        <v>0</v>
      </c>
      <c r="O1731" s="7">
        <f>AVERAGE(N1731,E1731)</f>
        <v>0</v>
      </c>
      <c r="P1731" t="b">
        <v>0</v>
      </c>
      <c r="R1731" s="56">
        <f>E1731/D1731</f>
        <v>0</v>
      </c>
      <c r="S1731" t="s">
        <v>8299</v>
      </c>
      <c r="T1731" s="6" t="str">
        <f>LEFT(S:S,FIND("/",S:S)-1)</f>
        <v>food</v>
      </c>
      <c r="U1731" s="6" t="str">
        <f>RIGHT(S:S,FIND("/",S:S) - 2)</f>
        <v>nts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44">
        <v>3000</v>
      </c>
      <c r="E1732" s="44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42">
        <f>(((I1732/60)/60)/24)+DATE(1970,1,1)</f>
        <v>42302.087766203709</v>
      </c>
      <c r="K1732">
        <v>1443146783</v>
      </c>
      <c r="L1732" s="42">
        <f>(((K1732/60)/60)/24)+DATE(1970,1,1)</f>
        <v>42272.087766203709</v>
      </c>
      <c r="M1732" t="b">
        <v>0</v>
      </c>
      <c r="N1732">
        <v>0</v>
      </c>
      <c r="O1732" s="7">
        <f>AVERAGE(N1732,E1732)</f>
        <v>0</v>
      </c>
      <c r="P1732" t="b">
        <v>0</v>
      </c>
      <c r="R1732" s="56">
        <f>E1732/D1732</f>
        <v>0</v>
      </c>
      <c r="S1732" t="s">
        <v>8276</v>
      </c>
      <c r="T1732" s="6" t="str">
        <f>LEFT(S:S,FIND("/",S:S)-1)</f>
        <v>music</v>
      </c>
      <c r="U1732" s="6" t="str">
        <f>RIGHT(S:S,FIND("/",S:S) - 2)</f>
        <v>rock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44">
        <v>1000</v>
      </c>
      <c r="E1733" s="44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42">
        <f>(((I1733/60)/60)/24)+DATE(1970,1,1)</f>
        <v>42166.625</v>
      </c>
      <c r="K1733">
        <v>1432849552</v>
      </c>
      <c r="L1733" s="42">
        <f>(((K1733/60)/60)/24)+DATE(1970,1,1)</f>
        <v>42152.906851851847</v>
      </c>
      <c r="M1733" t="b">
        <v>0</v>
      </c>
      <c r="N1733">
        <v>0</v>
      </c>
      <c r="O1733" s="7">
        <f>AVERAGE(N1733,E1733)</f>
        <v>0</v>
      </c>
      <c r="P1733" t="b">
        <v>0</v>
      </c>
      <c r="R1733" s="56">
        <f>E1733/D1733</f>
        <v>0</v>
      </c>
      <c r="S1733" t="s">
        <v>8301</v>
      </c>
      <c r="T1733" s="6" t="str">
        <f>LEFT(S:S,FIND("/",S:S)-1)</f>
        <v>technology</v>
      </c>
      <c r="U1733" s="6" t="str">
        <f>RIGHT(S:S,FIND("/",S:S) - 2)</f>
        <v>ploration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44">
        <v>4000</v>
      </c>
      <c r="E1734" s="4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42">
        <f>(((I1734/60)/60)/24)+DATE(1970,1,1)</f>
        <v>42385.208333333328</v>
      </c>
      <c r="K1734">
        <v>1447777481</v>
      </c>
      <c r="L1734" s="42">
        <f>(((K1734/60)/60)/24)+DATE(1970,1,1)</f>
        <v>42325.683807870373</v>
      </c>
      <c r="M1734" t="b">
        <v>0</v>
      </c>
      <c r="N1734">
        <v>0</v>
      </c>
      <c r="O1734" s="7">
        <f>AVERAGE(N1734,E1734)</f>
        <v>0</v>
      </c>
      <c r="P1734" t="b">
        <v>0</v>
      </c>
      <c r="R1734" s="56">
        <f>E1734/D1734</f>
        <v>0</v>
      </c>
      <c r="S1734" t="s">
        <v>8290</v>
      </c>
      <c r="T1734" s="6" t="str">
        <f>LEFT(S:S,FIND("/",S:S)-1)</f>
        <v>publishing</v>
      </c>
      <c r="U1734" s="6" t="str">
        <f>RIGHT(S:S,FIND("/",S:S) - 2)</f>
        <v>art books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44">
        <v>10000</v>
      </c>
      <c r="E1735" s="44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42">
        <f>(((I1735/60)/60)/24)+DATE(1970,1,1)</f>
        <v>42626.895833333328</v>
      </c>
      <c r="K1735">
        <v>1472746374</v>
      </c>
      <c r="L1735" s="42">
        <f>(((K1735/60)/60)/24)+DATE(1970,1,1)</f>
        <v>42614.675625000003</v>
      </c>
      <c r="M1735" t="b">
        <v>0</v>
      </c>
      <c r="N1735">
        <v>0</v>
      </c>
      <c r="O1735" s="7">
        <f>AVERAGE(N1735,E1735)</f>
        <v>0</v>
      </c>
      <c r="P1735" t="b">
        <v>0</v>
      </c>
      <c r="R1735" s="56">
        <f>E1735/D1735</f>
        <v>0</v>
      </c>
      <c r="S1735" t="s">
        <v>8276</v>
      </c>
      <c r="T1735" s="6" t="str">
        <f>LEFT(S:S,FIND("/",S:S)-1)</f>
        <v>music</v>
      </c>
      <c r="U1735" s="6" t="str">
        <f>RIGHT(S:S,FIND("/",S:S) - 2)</f>
        <v>rock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44">
        <v>4500</v>
      </c>
      <c r="E1736" s="44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42">
        <f>(((I1736/60)/60)/24)+DATE(1970,1,1)</f>
        <v>42132.036527777775</v>
      </c>
      <c r="K1736">
        <v>1428454356</v>
      </c>
      <c r="L1736" s="42">
        <f>(((K1736/60)/60)/24)+DATE(1970,1,1)</f>
        <v>42102.036527777775</v>
      </c>
      <c r="M1736" t="b">
        <v>0</v>
      </c>
      <c r="N1736">
        <v>1</v>
      </c>
      <c r="O1736" s="7">
        <f>AVERAGE(N1736,E1736)</f>
        <v>1</v>
      </c>
      <c r="P1736" t="b">
        <v>0</v>
      </c>
      <c r="R1736" s="56">
        <f>E1736/D1736</f>
        <v>2.2222222222222223E-4</v>
      </c>
      <c r="S1736" t="s">
        <v>8271</v>
      </c>
      <c r="T1736" s="6" t="str">
        <f>LEFT(S:S,FIND("/",S:S)-1)</f>
        <v>theater</v>
      </c>
      <c r="U1736" s="6" t="str">
        <f>RIGHT(S:S,FIND("/",S:S) - 2)</f>
        <v>/plays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44">
        <v>1000</v>
      </c>
      <c r="E1737" s="4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42">
        <f>(((I1737/60)/60)/24)+DATE(1970,1,1)</f>
        <v>42589.814178240747</v>
      </c>
      <c r="K1737">
        <v>1468006345</v>
      </c>
      <c r="L1737" s="42">
        <f>(((K1737/60)/60)/24)+DATE(1970,1,1)</f>
        <v>42559.814178240747</v>
      </c>
      <c r="M1737" t="b">
        <v>0</v>
      </c>
      <c r="N1737">
        <v>2</v>
      </c>
      <c r="O1737" s="7">
        <f>AVERAGE(N1737,E1737)</f>
        <v>56</v>
      </c>
      <c r="P1737" t="b">
        <v>0</v>
      </c>
      <c r="R1737" s="56">
        <f>E1737/D1737</f>
        <v>0.11</v>
      </c>
      <c r="S1737" t="s">
        <v>8271</v>
      </c>
      <c r="T1737" s="6" t="str">
        <f>LEFT(S:S,FIND("/",S:S)-1)</f>
        <v>theater</v>
      </c>
      <c r="U1737" s="6" t="str">
        <f>RIGHT(S:S,FIND("/",S:S) - 2)</f>
        <v>/plays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44">
        <v>3000</v>
      </c>
      <c r="E1738" s="44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42">
        <f>(((I1738/60)/60)/24)+DATE(1970,1,1)</f>
        <v>42316.90315972222</v>
      </c>
      <c r="K1738">
        <v>1444423233</v>
      </c>
      <c r="L1738" s="42">
        <f>(((K1738/60)/60)/24)+DATE(1970,1,1)</f>
        <v>42286.861493055556</v>
      </c>
      <c r="M1738" t="b">
        <v>0</v>
      </c>
      <c r="N1738">
        <v>1</v>
      </c>
      <c r="O1738" s="7">
        <f>AVERAGE(N1738,E1738)</f>
        <v>11.5</v>
      </c>
      <c r="P1738" t="b">
        <v>0</v>
      </c>
      <c r="R1738" s="56">
        <f>E1738/D1738</f>
        <v>7.3333333333333332E-3</v>
      </c>
      <c r="S1738" t="s">
        <v>8273</v>
      </c>
      <c r="T1738" s="6" t="str">
        <f>LEFT(S:S,FIND("/",S:S)-1)</f>
        <v>technology</v>
      </c>
      <c r="U1738" s="6" t="str">
        <f>RIGHT(S:S,FIND("/",S:S) - 2)</f>
        <v>wearables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44">
        <v>4000</v>
      </c>
      <c r="E1739" s="4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42">
        <f>(((I1739/60)/60)/24)+DATE(1970,1,1)</f>
        <v>42205.948981481488</v>
      </c>
      <c r="K1739">
        <v>1434840392</v>
      </c>
      <c r="L1739" s="42">
        <f>(((K1739/60)/60)/24)+DATE(1970,1,1)</f>
        <v>42175.948981481488</v>
      </c>
      <c r="M1739" t="b">
        <v>0</v>
      </c>
      <c r="N1739">
        <v>15</v>
      </c>
      <c r="O1739" s="7">
        <f>AVERAGE(N1739,E1739)</f>
        <v>432.5</v>
      </c>
      <c r="P1739" t="b">
        <v>0</v>
      </c>
      <c r="R1739" s="56">
        <f>E1739/D1739</f>
        <v>0.21249999999999999</v>
      </c>
      <c r="S1739" t="s">
        <v>8290</v>
      </c>
      <c r="T1739" s="6" t="str">
        <f>LEFT(S:S,FIND("/",S:S)-1)</f>
        <v>publishing</v>
      </c>
      <c r="U1739" s="6" t="str">
        <f>RIGHT(S:S,FIND("/",S:S) - 2)</f>
        <v>art books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44">
        <v>5000</v>
      </c>
      <c r="E1740" s="44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42">
        <f>(((I1740/60)/60)/24)+DATE(1970,1,1)</f>
        <v>41914.874328703707</v>
      </c>
      <c r="K1740">
        <v>1409691542</v>
      </c>
      <c r="L1740" s="42">
        <f>(((K1740/60)/60)/24)+DATE(1970,1,1)</f>
        <v>41884.874328703707</v>
      </c>
      <c r="M1740" t="b">
        <v>0</v>
      </c>
      <c r="N1740">
        <v>1</v>
      </c>
      <c r="O1740" s="7">
        <f>AVERAGE(N1740,E1740)</f>
        <v>10.5</v>
      </c>
      <c r="P1740" t="b">
        <v>0</v>
      </c>
      <c r="R1740" s="56">
        <f>E1740/D1740</f>
        <v>4.0000000000000001E-3</v>
      </c>
      <c r="S1740" t="s">
        <v>8271</v>
      </c>
      <c r="T1740" s="6" t="str">
        <f>LEFT(S:S,FIND("/",S:S)-1)</f>
        <v>theater</v>
      </c>
      <c r="U1740" s="6" t="str">
        <f>RIGHT(S:S,FIND("/",S:S) - 2)</f>
        <v>/plays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44">
        <v>1000</v>
      </c>
      <c r="E1741" s="44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42">
        <f>(((I1741/60)/60)/24)+DATE(1970,1,1)</f>
        <v>42494.832546296297</v>
      </c>
      <c r="K1741">
        <v>1457297932</v>
      </c>
      <c r="L1741" s="42">
        <f>(((K1741/60)/60)/24)+DATE(1970,1,1)</f>
        <v>42435.874212962968</v>
      </c>
      <c r="M1741" t="b">
        <v>0</v>
      </c>
      <c r="N1741">
        <v>1</v>
      </c>
      <c r="O1741" s="7">
        <f>AVERAGE(N1741,E1741)</f>
        <v>1</v>
      </c>
      <c r="P1741" t="b">
        <v>0</v>
      </c>
      <c r="R1741" s="56">
        <f>E1741/D1741</f>
        <v>1E-3</v>
      </c>
      <c r="S1741" t="s">
        <v>8273</v>
      </c>
      <c r="T1741" s="6" t="str">
        <f>LEFT(S:S,FIND("/",S:S)-1)</f>
        <v>technology</v>
      </c>
      <c r="U1741" s="6" t="str">
        <f>RIGHT(S:S,FIND("/",S:S) - 2)</f>
        <v>wearables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44">
        <v>3000</v>
      </c>
      <c r="E1742" s="44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42">
        <f>(((I1742/60)/60)/24)+DATE(1970,1,1)</f>
        <v>42201.817384259266</v>
      </c>
      <c r="K1742">
        <v>1434483422</v>
      </c>
      <c r="L1742" s="42">
        <f>(((K1742/60)/60)/24)+DATE(1970,1,1)</f>
        <v>42171.817384259266</v>
      </c>
      <c r="M1742" t="b">
        <v>0</v>
      </c>
      <c r="N1742">
        <v>0</v>
      </c>
      <c r="O1742" s="7">
        <f>AVERAGE(N1742,E1742)</f>
        <v>0</v>
      </c>
      <c r="P1742" t="b">
        <v>0</v>
      </c>
      <c r="R1742" s="56">
        <f>E1742/D1742</f>
        <v>0</v>
      </c>
      <c r="S1742" t="s">
        <v>8276</v>
      </c>
      <c r="T1742" s="6" t="str">
        <f>LEFT(S:S,FIND("/",S:S)-1)</f>
        <v>music</v>
      </c>
      <c r="U1742" s="6" t="str">
        <f>RIGHT(S:S,FIND("/",S:S) - 2)</f>
        <v>rock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44">
        <v>1200</v>
      </c>
      <c r="E1743" s="4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42">
        <f>(((I1743/60)/60)/24)+DATE(1970,1,1)</f>
        <v>42165.628136574072</v>
      </c>
      <c r="K1743">
        <v>1430060671</v>
      </c>
      <c r="L1743" s="42">
        <f>(((K1743/60)/60)/24)+DATE(1970,1,1)</f>
        <v>42120.628136574072</v>
      </c>
      <c r="M1743" t="b">
        <v>0</v>
      </c>
      <c r="N1743">
        <v>52</v>
      </c>
      <c r="O1743" s="7">
        <f>AVERAGE(N1743,E1743)</f>
        <v>691</v>
      </c>
      <c r="P1743" t="b">
        <v>1</v>
      </c>
      <c r="R1743" s="56">
        <f>E1743/D1743</f>
        <v>1.1083333333333334</v>
      </c>
      <c r="S1743" t="s">
        <v>8284</v>
      </c>
      <c r="T1743" s="6" t="str">
        <f>LEFT(S:S,FIND("/",S:S)-1)</f>
        <v>food</v>
      </c>
      <c r="U1743" s="6" t="str">
        <f>RIGHT(S:S,FIND("/",S:S) - 2)</f>
        <v>cks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44">
        <v>2000</v>
      </c>
      <c r="E1744" s="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42">
        <f>(((I1744/60)/60)/24)+DATE(1970,1,1)</f>
        <v>42742.875</v>
      </c>
      <c r="K1744">
        <v>1481058170</v>
      </c>
      <c r="L1744" s="42">
        <f>(((K1744/60)/60)/24)+DATE(1970,1,1)</f>
        <v>42710.876967592587</v>
      </c>
      <c r="M1744" t="b">
        <v>0</v>
      </c>
      <c r="N1744">
        <v>34</v>
      </c>
      <c r="O1744" s="7">
        <f>AVERAGE(N1744,E1744)</f>
        <v>1104.5</v>
      </c>
      <c r="P1744" t="b">
        <v>1</v>
      </c>
      <c r="R1744" s="56">
        <f>E1744/D1744</f>
        <v>1.0874999999999999</v>
      </c>
      <c r="S1744" t="s">
        <v>8287</v>
      </c>
      <c r="T1744" s="6" t="str">
        <f>LEFT(S:S,FIND("/",S:S)-1)</f>
        <v>publishing</v>
      </c>
      <c r="U1744" s="6" t="str">
        <f>RIGHT(S:S,FIND("/",S:S) - 2)</f>
        <v>nslations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44">
        <v>6000</v>
      </c>
      <c r="E1745" s="4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42">
        <f>(((I1745/60)/60)/24)+DATE(1970,1,1)</f>
        <v>42609.165972222225</v>
      </c>
      <c r="K1745">
        <v>1470348775</v>
      </c>
      <c r="L1745" s="42">
        <f>(((K1745/60)/60)/24)+DATE(1970,1,1)</f>
        <v>42586.925636574073</v>
      </c>
      <c r="M1745" t="b">
        <v>0</v>
      </c>
      <c r="N1745">
        <v>67</v>
      </c>
      <c r="O1745" s="7">
        <f>AVERAGE(N1745,E1745)</f>
        <v>3046</v>
      </c>
      <c r="P1745" t="b">
        <v>1</v>
      </c>
      <c r="R1745" s="56">
        <f>E1745/D1745</f>
        <v>1.0041666666666667</v>
      </c>
      <c r="S1745" t="s">
        <v>8303</v>
      </c>
      <c r="T1745" s="6" t="str">
        <f>LEFT(S:S,FIND("/",S:S)-1)</f>
        <v>theater</v>
      </c>
      <c r="U1745" s="6" t="str">
        <f>RIGHT(S:S,FIND("/",S:S) - 2)</f>
        <v>spaces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44">
        <v>5500</v>
      </c>
      <c r="E1746" s="4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42">
        <f>(((I1746/60)/60)/24)+DATE(1970,1,1)</f>
        <v>42071.563391203701</v>
      </c>
      <c r="K1746">
        <v>1421937077</v>
      </c>
      <c r="L1746" s="42">
        <f>(((K1746/60)/60)/24)+DATE(1970,1,1)</f>
        <v>42026.605057870373</v>
      </c>
      <c r="M1746" t="b">
        <v>0</v>
      </c>
      <c r="N1746">
        <v>70</v>
      </c>
      <c r="O1746" s="7">
        <f>AVERAGE(N1746,E1746)</f>
        <v>3292.5</v>
      </c>
      <c r="P1746" t="b">
        <v>1</v>
      </c>
      <c r="R1746" s="56">
        <f>E1746/D1746</f>
        <v>1.1845454545454546</v>
      </c>
      <c r="S1746" t="s">
        <v>8269</v>
      </c>
      <c r="T1746" s="6" t="str">
        <f>LEFT(S:S,FIND("/",S:S)-1)</f>
        <v>film &amp; video</v>
      </c>
      <c r="U1746" s="6" t="str">
        <f>RIGHT(S:S,FIND("/",S:S) - 2)</f>
        <v>documentary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44">
        <v>7000</v>
      </c>
      <c r="E1747" s="4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42">
        <f>(((I1747/60)/60)/24)+DATE(1970,1,1)</f>
        <v>42726.083333333328</v>
      </c>
      <c r="K1747">
        <v>1479276838</v>
      </c>
      <c r="L1747" s="42">
        <f>(((K1747/60)/60)/24)+DATE(1970,1,1)</f>
        <v>42690.259699074071</v>
      </c>
      <c r="M1747" t="b">
        <v>0</v>
      </c>
      <c r="N1747">
        <v>89</v>
      </c>
      <c r="O1747" s="7">
        <f>AVERAGE(N1747,E1747)</f>
        <v>4035</v>
      </c>
      <c r="P1747" t="b">
        <v>1</v>
      </c>
      <c r="R1747" s="56">
        <f>E1747/D1747</f>
        <v>1.1401428571428571</v>
      </c>
      <c r="S1747" t="s">
        <v>8288</v>
      </c>
      <c r="T1747" s="6" t="str">
        <f>LEFT(S:S,FIND("/",S:S)-1)</f>
        <v>publishing</v>
      </c>
      <c r="U1747" s="6" t="str">
        <f>RIGHT(S:S,FIND("/",S:S) - 2)</f>
        <v xml:space="preserve"> podcasts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44">
        <v>15000</v>
      </c>
      <c r="E1748" s="4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42">
        <f>(((I1748/60)/60)/24)+DATE(1970,1,1)</f>
        <v>42698.083333333328</v>
      </c>
      <c r="K1748">
        <v>1477368867</v>
      </c>
      <c r="L1748" s="42">
        <f>(((K1748/60)/60)/24)+DATE(1970,1,1)</f>
        <v>42668.176701388889</v>
      </c>
      <c r="M1748" t="b">
        <v>0</v>
      </c>
      <c r="N1748">
        <v>107</v>
      </c>
      <c r="O1748" s="7">
        <f>AVERAGE(N1748,E1748)</f>
        <v>11161</v>
      </c>
      <c r="P1748" t="b">
        <v>1</v>
      </c>
      <c r="R1748" s="56">
        <f>E1748/D1748</f>
        <v>1.4810000000000001</v>
      </c>
      <c r="S1748" t="s">
        <v>8271</v>
      </c>
      <c r="T1748" s="6" t="str">
        <f>LEFT(S:S,FIND("/",S:S)-1)</f>
        <v>theater</v>
      </c>
      <c r="U1748" s="6" t="str">
        <f>RIGHT(S:S,FIND("/",S:S) - 2)</f>
        <v>/plays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44">
        <v>9000</v>
      </c>
      <c r="E1749" s="4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42">
        <f>(((I1749/60)/60)/24)+DATE(1970,1,1)</f>
        <v>42321.625</v>
      </c>
      <c r="K1749">
        <v>1444904830</v>
      </c>
      <c r="L1749" s="42">
        <f>(((K1749/60)/60)/24)+DATE(1970,1,1)</f>
        <v>42292.435532407413</v>
      </c>
      <c r="M1749" t="b">
        <v>0</v>
      </c>
      <c r="N1749">
        <v>159</v>
      </c>
      <c r="O1749" s="7">
        <f>AVERAGE(N1749,E1749)</f>
        <v>4802.5</v>
      </c>
      <c r="P1749" t="b">
        <v>1</v>
      </c>
      <c r="R1749" s="56">
        <f>E1749/D1749</f>
        <v>1.0495555555555556</v>
      </c>
      <c r="S1749" t="s">
        <v>8272</v>
      </c>
      <c r="T1749" s="6" t="str">
        <f>LEFT(S:S,FIND("/",S:S)-1)</f>
        <v>technology</v>
      </c>
      <c r="U1749" s="6" t="str">
        <f>RIGHT(S:S,FIND("/",S:S) - 2)</f>
        <v>ology/web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44">
        <v>50000</v>
      </c>
      <c r="E1750" s="4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42">
        <f>(((I1750/60)/60)/24)+DATE(1970,1,1)</f>
        <v>42249.950729166667</v>
      </c>
      <c r="K1750">
        <v>1438642143</v>
      </c>
      <c r="L1750" s="42">
        <f>(((K1750/60)/60)/24)+DATE(1970,1,1)</f>
        <v>42219.950729166667</v>
      </c>
      <c r="M1750" t="b">
        <v>0</v>
      </c>
      <c r="N1750">
        <v>181</v>
      </c>
      <c r="O1750" s="7">
        <f>AVERAGE(N1750,E1750)</f>
        <v>32577.5</v>
      </c>
      <c r="P1750" t="b">
        <v>1</v>
      </c>
      <c r="R1750" s="56">
        <f>E1750/D1750</f>
        <v>1.29948</v>
      </c>
      <c r="S1750" t="s">
        <v>8271</v>
      </c>
      <c r="T1750" s="6" t="str">
        <f>LEFT(S:S,FIND("/",S:S)-1)</f>
        <v>theater</v>
      </c>
      <c r="U1750" s="6" t="str">
        <f>RIGHT(S:S,FIND("/",S:S) - 2)</f>
        <v>/plays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44">
        <v>10050</v>
      </c>
      <c r="E1751" s="4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42">
        <f>(((I1751/60)/60)/24)+DATE(1970,1,1)</f>
        <v>42795.791666666672</v>
      </c>
      <c r="K1751">
        <v>1485213921</v>
      </c>
      <c r="L1751" s="42">
        <f>(((K1751/60)/60)/24)+DATE(1970,1,1)</f>
        <v>42758.975937499999</v>
      </c>
      <c r="M1751" t="b">
        <v>0</v>
      </c>
      <c r="N1751">
        <v>131</v>
      </c>
      <c r="O1751" s="7">
        <f>AVERAGE(N1751,E1751)</f>
        <v>6270.75</v>
      </c>
      <c r="P1751" t="b">
        <v>1</v>
      </c>
      <c r="R1751" s="56">
        <f>E1751/D1751</f>
        <v>1.2348756218905472</v>
      </c>
      <c r="S1751" t="s">
        <v>8292</v>
      </c>
      <c r="T1751" s="6" t="str">
        <f>LEFT(S:S,FIND("/",S:S)-1)</f>
        <v>music</v>
      </c>
      <c r="U1751" s="6" t="str">
        <f>RIGHT(S:S,FIND("/",S:S) - 2)</f>
        <v>/pop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44">
        <v>5000</v>
      </c>
      <c r="E1752" s="4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42">
        <f>(((I1752/60)/60)/24)+DATE(1970,1,1)</f>
        <v>42479.836851851855</v>
      </c>
      <c r="K1752">
        <v>1458936304</v>
      </c>
      <c r="L1752" s="42">
        <f>(((K1752/60)/60)/24)+DATE(1970,1,1)</f>
        <v>42454.836851851855</v>
      </c>
      <c r="M1752" t="b">
        <v>0</v>
      </c>
      <c r="N1752">
        <v>125</v>
      </c>
      <c r="O1752" s="7">
        <f>AVERAGE(N1752,E1752)</f>
        <v>5103</v>
      </c>
      <c r="P1752" t="b">
        <v>1</v>
      </c>
      <c r="R1752" s="56">
        <f>E1752/D1752</f>
        <v>2.0162</v>
      </c>
      <c r="S1752" t="s">
        <v>8296</v>
      </c>
      <c r="T1752" s="6" t="str">
        <f>LEFT(S:S,FIND("/",S:S)-1)</f>
        <v>photography</v>
      </c>
      <c r="U1752" s="6" t="str">
        <f>RIGHT(S:S,FIND("/",S:S) - 2)</f>
        <v>phy/people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44">
        <v>10000</v>
      </c>
      <c r="E1753" s="4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42">
        <f>(((I1753/60)/60)/24)+DATE(1970,1,1)</f>
        <v>42082.739849537036</v>
      </c>
      <c r="K1753">
        <v>1424198723</v>
      </c>
      <c r="L1753" s="42">
        <f>(((K1753/60)/60)/24)+DATE(1970,1,1)</f>
        <v>42052.7815162037</v>
      </c>
      <c r="M1753" t="b">
        <v>0</v>
      </c>
      <c r="N1753">
        <v>61</v>
      </c>
      <c r="O1753" s="7">
        <f>AVERAGE(N1753,E1753)</f>
        <v>5175.5</v>
      </c>
      <c r="P1753" t="b">
        <v>1</v>
      </c>
      <c r="R1753" s="56">
        <f>E1753/D1753</f>
        <v>1.0289999999999999</v>
      </c>
      <c r="S1753" t="s">
        <v>8300</v>
      </c>
      <c r="T1753" s="6" t="str">
        <f>LEFT(S:S,FIND("/",S:S)-1)</f>
        <v>music</v>
      </c>
      <c r="U1753" s="6" t="str">
        <f>RIGHT(S:S,FIND("/",S:S) - 2)</f>
        <v>usic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44">
        <v>1200</v>
      </c>
      <c r="E1754" s="4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42">
        <f>(((I1754/60)/60)/24)+DATE(1970,1,1)</f>
        <v>42657.253263888888</v>
      </c>
      <c r="K1754">
        <v>1473833082</v>
      </c>
      <c r="L1754" s="42">
        <f>(((K1754/60)/60)/24)+DATE(1970,1,1)</f>
        <v>42627.253263888888</v>
      </c>
      <c r="M1754" t="b">
        <v>0</v>
      </c>
      <c r="N1754">
        <v>90</v>
      </c>
      <c r="O1754" s="7">
        <f>AVERAGE(N1754,E1754)</f>
        <v>1606</v>
      </c>
      <c r="P1754" t="b">
        <v>1</v>
      </c>
      <c r="R1754" s="56">
        <f>E1754/D1754</f>
        <v>2.6016666666666666</v>
      </c>
      <c r="S1754" t="s">
        <v>8271</v>
      </c>
      <c r="T1754" s="6" t="str">
        <f>LEFT(S:S,FIND("/",S:S)-1)</f>
        <v>theater</v>
      </c>
      <c r="U1754" s="6" t="str">
        <f>RIGHT(S:S,FIND("/",S:S) - 2)</f>
        <v>/plays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44">
        <v>15000</v>
      </c>
      <c r="E1755" s="4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42">
        <f>(((I1755/60)/60)/24)+DATE(1970,1,1)</f>
        <v>42450.707962962959</v>
      </c>
      <c r="K1755">
        <v>1455991168</v>
      </c>
      <c r="L1755" s="42">
        <f>(((K1755/60)/60)/24)+DATE(1970,1,1)</f>
        <v>42420.74962962963</v>
      </c>
      <c r="M1755" t="b">
        <v>0</v>
      </c>
      <c r="N1755">
        <v>35</v>
      </c>
      <c r="O1755" s="7">
        <f>AVERAGE(N1755,E1755)</f>
        <v>8117.5</v>
      </c>
      <c r="P1755" t="b">
        <v>1</v>
      </c>
      <c r="R1755" s="56">
        <f>E1755/D1755</f>
        <v>1.08</v>
      </c>
      <c r="S1755" t="s">
        <v>8286</v>
      </c>
      <c r="T1755" s="6" t="str">
        <f>LEFT(S:S,FIND("/",S:S)-1)</f>
        <v>music</v>
      </c>
      <c r="U1755" s="6" t="str">
        <f>RIGHT(S:S,FIND("/",S:S) - 2)</f>
        <v>usic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44">
        <v>8500</v>
      </c>
      <c r="E1756" s="4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42">
        <f>(((I1756/60)/60)/24)+DATE(1970,1,1)</f>
        <v>42097.835104166668</v>
      </c>
      <c r="K1756">
        <v>1425502953</v>
      </c>
      <c r="L1756" s="42">
        <f>(((K1756/60)/60)/24)+DATE(1970,1,1)</f>
        <v>42067.876770833333</v>
      </c>
      <c r="M1756" t="b">
        <v>0</v>
      </c>
      <c r="N1756">
        <v>90</v>
      </c>
      <c r="O1756" s="7">
        <f>AVERAGE(N1756,E1756)</f>
        <v>4742.5</v>
      </c>
      <c r="P1756" t="b">
        <v>1</v>
      </c>
      <c r="R1756" s="56">
        <f>E1756/D1756</f>
        <v>1.1052941176470588</v>
      </c>
      <c r="S1756" t="s">
        <v>8300</v>
      </c>
      <c r="T1756" s="6" t="str">
        <f>LEFT(S:S,FIND("/",S:S)-1)</f>
        <v>music</v>
      </c>
      <c r="U1756" s="6" t="str">
        <f>RIGHT(S:S,FIND("/",S:S) - 2)</f>
        <v>usic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44">
        <v>25</v>
      </c>
      <c r="E1757" s="44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42">
        <f>(((I1757/60)/60)/24)+DATE(1970,1,1)</f>
        <v>42282.788900462961</v>
      </c>
      <c r="K1757">
        <v>1441479361</v>
      </c>
      <c r="L1757" s="42">
        <f>(((K1757/60)/60)/24)+DATE(1970,1,1)</f>
        <v>42252.788900462961</v>
      </c>
      <c r="M1757" t="b">
        <v>0</v>
      </c>
      <c r="N1757">
        <v>4</v>
      </c>
      <c r="O1757" s="7">
        <f>AVERAGE(N1757,E1757)</f>
        <v>17</v>
      </c>
      <c r="P1757" t="b">
        <v>1</v>
      </c>
      <c r="R1757" s="56">
        <f>E1757/D1757</f>
        <v>1.2</v>
      </c>
      <c r="S1757" t="s">
        <v>8303</v>
      </c>
      <c r="T1757" s="6" t="str">
        <f>LEFT(S:S,FIND("/",S:S)-1)</f>
        <v>theater</v>
      </c>
      <c r="U1757" s="6" t="str">
        <f>RIGHT(S:S,FIND("/",S:S) - 2)</f>
        <v>spaces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44">
        <v>5500</v>
      </c>
      <c r="E1758" s="4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42">
        <f>(((I1758/60)/60)/24)+DATE(1970,1,1)</f>
        <v>42611.167465277773</v>
      </c>
      <c r="K1758">
        <v>1468987269</v>
      </c>
      <c r="L1758" s="42">
        <f>(((K1758/60)/60)/24)+DATE(1970,1,1)</f>
        <v>42571.167465277773</v>
      </c>
      <c r="M1758" t="b">
        <v>0</v>
      </c>
      <c r="N1758">
        <v>120</v>
      </c>
      <c r="O1758" s="7">
        <f>AVERAGE(N1758,E1758)</f>
        <v>2887.8</v>
      </c>
      <c r="P1758" t="b">
        <v>1</v>
      </c>
      <c r="R1758" s="56">
        <f>E1758/D1758</f>
        <v>1.0282909090909091</v>
      </c>
      <c r="S1758" t="s">
        <v>8271</v>
      </c>
      <c r="T1758" s="6" t="str">
        <f>LEFT(S:S,FIND("/",S:S)-1)</f>
        <v>theater</v>
      </c>
      <c r="U1758" s="6" t="str">
        <f>RIGHT(S:S,FIND("/",S:S) - 2)</f>
        <v>/plays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44">
        <v>5000</v>
      </c>
      <c r="E1759" s="4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42">
        <f>(((I1759/60)/60)/24)+DATE(1970,1,1)</f>
        <v>42763.811805555553</v>
      </c>
      <c r="K1759">
        <v>1483041083</v>
      </c>
      <c r="L1759" s="42">
        <f>(((K1759/60)/60)/24)+DATE(1970,1,1)</f>
        <v>42733.827349537038</v>
      </c>
      <c r="M1759" t="b">
        <v>0</v>
      </c>
      <c r="N1759">
        <v>14</v>
      </c>
      <c r="O1759" s="7">
        <f>AVERAGE(N1759,E1759)</f>
        <v>2907</v>
      </c>
      <c r="P1759" t="b">
        <v>1</v>
      </c>
      <c r="R1759" s="56">
        <f>E1759/D1759</f>
        <v>1.1599999999999999</v>
      </c>
      <c r="S1759" t="s">
        <v>8270</v>
      </c>
      <c r="T1759" s="6" t="str">
        <f>LEFT(S:S,FIND("/",S:S)-1)</f>
        <v>film &amp; video</v>
      </c>
      <c r="U1759" s="6" t="str">
        <f>RIGHT(S:S,FIND("/",S:S) - 2)</f>
        <v>o/animation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44">
        <v>1000</v>
      </c>
      <c r="E1760" s="4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42">
        <f>(((I1760/60)/60)/24)+DATE(1970,1,1)</f>
        <v>42565.955925925926</v>
      </c>
      <c r="K1760">
        <v>1463352992</v>
      </c>
      <c r="L1760" s="42">
        <f>(((K1760/60)/60)/24)+DATE(1970,1,1)</f>
        <v>42505.955925925926</v>
      </c>
      <c r="M1760" t="b">
        <v>0</v>
      </c>
      <c r="N1760">
        <v>27</v>
      </c>
      <c r="O1760" s="7">
        <f>AVERAGE(N1760,E1760)</f>
        <v>587</v>
      </c>
      <c r="P1760" t="b">
        <v>1</v>
      </c>
      <c r="R1760" s="56">
        <f>E1760/D1760</f>
        <v>1.147</v>
      </c>
      <c r="S1760" t="s">
        <v>8285</v>
      </c>
      <c r="T1760" s="6" t="str">
        <f>LEFT(S:S,FIND("/",S:S)-1)</f>
        <v>photography</v>
      </c>
      <c r="U1760" s="6" t="str">
        <f>RIGHT(S:S,FIND("/",S:S) - 2)</f>
        <v>photobooks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44">
        <v>5000</v>
      </c>
      <c r="E1761" s="4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42">
        <f>(((I1761/60)/60)/24)+DATE(1970,1,1)</f>
        <v>42088.787372685183</v>
      </c>
      <c r="K1761">
        <v>1425585229</v>
      </c>
      <c r="L1761" s="42">
        <f>(((K1761/60)/60)/24)+DATE(1970,1,1)</f>
        <v>42068.829039351855</v>
      </c>
      <c r="M1761" t="b">
        <v>0</v>
      </c>
      <c r="N1761">
        <v>49</v>
      </c>
      <c r="O1761" s="7">
        <f>AVERAGE(N1761,E1761)</f>
        <v>2689.5</v>
      </c>
      <c r="P1761" t="b">
        <v>1</v>
      </c>
      <c r="R1761" s="56">
        <f>E1761/D1761</f>
        <v>1.0660000000000001</v>
      </c>
      <c r="S1761" t="s">
        <v>8267</v>
      </c>
      <c r="T1761" s="6" t="str">
        <f>LEFT(S:S,FIND("/",S:S)-1)</f>
        <v>film &amp; video</v>
      </c>
      <c r="U1761" s="6" t="str">
        <f>RIGHT(S:S,FIND("/",S:S) - 2)</f>
        <v>nce fiction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44">
        <v>5000</v>
      </c>
      <c r="E1762" s="4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42">
        <f>(((I1762/60)/60)/24)+DATE(1970,1,1)</f>
        <v>42425.67260416667</v>
      </c>
      <c r="K1762">
        <v>1454688513</v>
      </c>
      <c r="L1762" s="42">
        <f>(((K1762/60)/60)/24)+DATE(1970,1,1)</f>
        <v>42405.67260416667</v>
      </c>
      <c r="M1762" t="b">
        <v>0</v>
      </c>
      <c r="N1762">
        <v>102</v>
      </c>
      <c r="O1762" s="7">
        <f>AVERAGE(N1762,E1762)</f>
        <v>4187</v>
      </c>
      <c r="P1762" t="b">
        <v>1</v>
      </c>
      <c r="R1762" s="56">
        <f>E1762/D1762</f>
        <v>1.6544000000000001</v>
      </c>
      <c r="S1762" t="s">
        <v>8285</v>
      </c>
      <c r="T1762" s="6" t="str">
        <f>LEFT(S:S,FIND("/",S:S)-1)</f>
        <v>photography</v>
      </c>
      <c r="U1762" s="6" t="str">
        <f>RIGHT(S:S,FIND("/",S:S) - 2)</f>
        <v>photobooks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44">
        <v>100</v>
      </c>
      <c r="E1763" s="4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42">
        <f>(((I1763/60)/60)/24)+DATE(1970,1,1)</f>
        <v>42259.567824074074</v>
      </c>
      <c r="K1763">
        <v>1437745060</v>
      </c>
      <c r="L1763" s="42">
        <f>(((K1763/60)/60)/24)+DATE(1970,1,1)</f>
        <v>42209.567824074074</v>
      </c>
      <c r="M1763" t="b">
        <v>0</v>
      </c>
      <c r="N1763">
        <v>3</v>
      </c>
      <c r="O1763" s="7">
        <f>AVERAGE(N1763,E1763)</f>
        <v>79</v>
      </c>
      <c r="P1763" t="b">
        <v>1</v>
      </c>
      <c r="R1763" s="56">
        <f>E1763/D1763</f>
        <v>1.55</v>
      </c>
      <c r="S1763" t="s">
        <v>8271</v>
      </c>
      <c r="T1763" s="6" t="str">
        <f>LEFT(S:S,FIND("/",S:S)-1)</f>
        <v>theater</v>
      </c>
      <c r="U1763" s="6" t="str">
        <f>RIGHT(S:S,FIND("/",S:S) - 2)</f>
        <v>/plays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44">
        <v>100</v>
      </c>
      <c r="E1764" s="4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42">
        <f>(((I1764/60)/60)/24)+DATE(1970,1,1)</f>
        <v>42440.982002314813</v>
      </c>
      <c r="K1764">
        <v>1455147245</v>
      </c>
      <c r="L1764" s="42">
        <f>(((K1764/60)/60)/24)+DATE(1970,1,1)</f>
        <v>42410.982002314813</v>
      </c>
      <c r="M1764" t="b">
        <v>0</v>
      </c>
      <c r="N1764">
        <v>25</v>
      </c>
      <c r="O1764" s="7">
        <f>AVERAGE(N1764,E1764)</f>
        <v>455</v>
      </c>
      <c r="P1764" t="b">
        <v>1</v>
      </c>
      <c r="R1764" s="56">
        <f>E1764/D1764</f>
        <v>8.85</v>
      </c>
      <c r="S1764" t="s">
        <v>8272</v>
      </c>
      <c r="T1764" s="6" t="str">
        <f>LEFT(S:S,FIND("/",S:S)-1)</f>
        <v>technology</v>
      </c>
      <c r="U1764" s="6" t="str">
        <f>RIGHT(S:S,FIND("/",S:S) - 2)</f>
        <v>ology/web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44">
        <v>12000</v>
      </c>
      <c r="E1765" s="4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42">
        <f>(((I1765/60)/60)/24)+DATE(1970,1,1)</f>
        <v>42666.868518518517</v>
      </c>
      <c r="K1765">
        <v>1474663840</v>
      </c>
      <c r="L1765" s="42">
        <f>(((K1765/60)/60)/24)+DATE(1970,1,1)</f>
        <v>42636.868518518517</v>
      </c>
      <c r="M1765" t="b">
        <v>0</v>
      </c>
      <c r="N1765">
        <v>118</v>
      </c>
      <c r="O1765" s="7">
        <f>AVERAGE(N1765,E1765)</f>
        <v>6173.5</v>
      </c>
      <c r="P1765" t="b">
        <v>1</v>
      </c>
      <c r="R1765" s="56">
        <f>E1765/D1765</f>
        <v>1.0190833333333333</v>
      </c>
      <c r="S1765" t="s">
        <v>8268</v>
      </c>
      <c r="T1765" s="6" t="str">
        <f>LEFT(S:S,FIND("/",S:S)-1)</f>
        <v>film &amp; video</v>
      </c>
      <c r="U1765" s="6" t="str">
        <f>RIGHT(S:S,FIND("/",S:S) - 2)</f>
        <v>video/drama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44">
        <v>11000</v>
      </c>
      <c r="E1766" s="4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42">
        <f>(((I1766/60)/60)/24)+DATE(1970,1,1)</f>
        <v>41854.485868055555</v>
      </c>
      <c r="K1766">
        <v>1404560379</v>
      </c>
      <c r="L1766" s="42">
        <f>(((K1766/60)/60)/24)+DATE(1970,1,1)</f>
        <v>41825.485868055555</v>
      </c>
      <c r="M1766" t="b">
        <v>1</v>
      </c>
      <c r="N1766">
        <v>39</v>
      </c>
      <c r="O1766" s="7">
        <f>AVERAGE(N1766,E1766)</f>
        <v>1097.5</v>
      </c>
      <c r="P1766" t="b">
        <v>0</v>
      </c>
      <c r="R1766" s="56">
        <f>E1766/D1766</f>
        <v>0.19600000000000001</v>
      </c>
      <c r="S1766" t="s">
        <v>8271</v>
      </c>
      <c r="T1766" s="6" t="str">
        <f>LEFT(S:S,FIND("/",S:S)-1)</f>
        <v>theater</v>
      </c>
      <c r="U1766" s="6" t="str">
        <f>RIGHT(S:S,FIND("/",S:S) - 2)</f>
        <v>/plays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44">
        <v>12500</v>
      </c>
      <c r="E1767" s="4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42">
        <f>(((I1767/60)/60)/24)+DATE(1970,1,1)</f>
        <v>41864.980462962965</v>
      </c>
      <c r="K1767">
        <v>1405380712</v>
      </c>
      <c r="L1767" s="42">
        <f>(((K1767/60)/60)/24)+DATE(1970,1,1)</f>
        <v>41834.980462962965</v>
      </c>
      <c r="M1767" t="b">
        <v>1</v>
      </c>
      <c r="N1767">
        <v>103</v>
      </c>
      <c r="O1767" s="7">
        <f>AVERAGE(N1767,E1767)</f>
        <v>3768.24</v>
      </c>
      <c r="P1767" t="b">
        <v>0</v>
      </c>
      <c r="R1767" s="56">
        <f>E1767/D1767</f>
        <v>0.59467839999999994</v>
      </c>
      <c r="S1767" t="s">
        <v>8292</v>
      </c>
      <c r="T1767" s="6" t="str">
        <f>LEFT(S:S,FIND("/",S:S)-1)</f>
        <v>music</v>
      </c>
      <c r="U1767" s="6" t="str">
        <f>RIGHT(S:S,FIND("/",S:S) - 2)</f>
        <v>/pop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44">
        <v>1500</v>
      </c>
      <c r="E1768" s="44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42">
        <f>(((I1768/60)/60)/24)+DATE(1970,1,1)</f>
        <v>41876.859814814816</v>
      </c>
      <c r="K1768">
        <v>1407184688</v>
      </c>
      <c r="L1768" s="42">
        <f>(((K1768/60)/60)/24)+DATE(1970,1,1)</f>
        <v>41855.859814814816</v>
      </c>
      <c r="M1768" t="b">
        <v>1</v>
      </c>
      <c r="N1768">
        <v>0</v>
      </c>
      <c r="O1768" s="7">
        <f>AVERAGE(N1768,E1768)</f>
        <v>0</v>
      </c>
      <c r="P1768" t="b">
        <v>0</v>
      </c>
      <c r="R1768" s="56">
        <f>E1768/D1768</f>
        <v>0</v>
      </c>
      <c r="S1768" t="s">
        <v>8276</v>
      </c>
      <c r="T1768" s="6" t="str">
        <f>LEFT(S:S,FIND("/",S:S)-1)</f>
        <v>music</v>
      </c>
      <c r="U1768" s="6" t="str">
        <f>RIGHT(S:S,FIND("/",S:S) - 2)</f>
        <v>rock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44">
        <v>5000</v>
      </c>
      <c r="E1769" s="4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42">
        <f>(((I1769/60)/60)/24)+DATE(1970,1,1)</f>
        <v>41854.658379629633</v>
      </c>
      <c r="K1769">
        <v>1404488884</v>
      </c>
      <c r="L1769" s="42">
        <f>(((K1769/60)/60)/24)+DATE(1970,1,1)</f>
        <v>41824.658379629633</v>
      </c>
      <c r="M1769" t="b">
        <v>1</v>
      </c>
      <c r="N1769">
        <v>39</v>
      </c>
      <c r="O1769" s="7">
        <f>AVERAGE(N1769,E1769)</f>
        <v>1162.5</v>
      </c>
      <c r="P1769" t="b">
        <v>0</v>
      </c>
      <c r="R1769" s="56">
        <f>E1769/D1769</f>
        <v>0.4572</v>
      </c>
      <c r="S1769" t="s">
        <v>8272</v>
      </c>
      <c r="T1769" s="6" t="str">
        <f>LEFT(S:S,FIND("/",S:S)-1)</f>
        <v>technology</v>
      </c>
      <c r="U1769" s="6" t="str">
        <f>RIGHT(S:S,FIND("/",S:S) - 2)</f>
        <v>ology/web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44">
        <v>5000</v>
      </c>
      <c r="E1770" s="4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42">
        <f>(((I1770/60)/60)/24)+DATE(1970,1,1)</f>
        <v>41909.560694444444</v>
      </c>
      <c r="K1770">
        <v>1406640444</v>
      </c>
      <c r="L1770" s="42">
        <f>(((K1770/60)/60)/24)+DATE(1970,1,1)</f>
        <v>41849.560694444444</v>
      </c>
      <c r="M1770" t="b">
        <v>1</v>
      </c>
      <c r="N1770">
        <v>15</v>
      </c>
      <c r="O1770" s="7">
        <f>AVERAGE(N1770,E1770)</f>
        <v>101</v>
      </c>
      <c r="P1770" t="b">
        <v>0</v>
      </c>
      <c r="R1770" s="56">
        <f>E1770/D1770</f>
        <v>3.7400000000000003E-2</v>
      </c>
      <c r="S1770" t="s">
        <v>8272</v>
      </c>
      <c r="T1770" s="6" t="str">
        <f>LEFT(S:S,FIND("/",S:S)-1)</f>
        <v>technology</v>
      </c>
      <c r="U1770" s="6" t="str">
        <f>RIGHT(S:S,FIND("/",S:S) - 2)</f>
        <v>ology/web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44">
        <v>40000</v>
      </c>
      <c r="E1771" s="4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42">
        <f>(((I1771/60)/60)/24)+DATE(1970,1,1)</f>
        <v>42017.818969907406</v>
      </c>
      <c r="K1771">
        <v>1418585959</v>
      </c>
      <c r="L1771" s="42">
        <f>(((K1771/60)/60)/24)+DATE(1970,1,1)</f>
        <v>41987.818969907406</v>
      </c>
      <c r="M1771" t="b">
        <v>1</v>
      </c>
      <c r="N1771">
        <v>22</v>
      </c>
      <c r="O1771" s="7">
        <f>AVERAGE(N1771,E1771)</f>
        <v>551.5</v>
      </c>
      <c r="P1771" t="b">
        <v>0</v>
      </c>
      <c r="R1771" s="56">
        <f>E1771/D1771</f>
        <v>2.7025E-2</v>
      </c>
      <c r="S1771" t="s">
        <v>8270</v>
      </c>
      <c r="T1771" s="6" t="str">
        <f>LEFT(S:S,FIND("/",S:S)-1)</f>
        <v>film &amp; video</v>
      </c>
      <c r="U1771" s="6" t="str">
        <f>RIGHT(S:S,FIND("/",S:S) - 2)</f>
        <v>o/animation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44">
        <v>24500</v>
      </c>
      <c r="E1772" s="4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42">
        <f>(((I1772/60)/60)/24)+DATE(1970,1,1)</f>
        <v>41926.780023148152</v>
      </c>
      <c r="K1772">
        <v>1410288194</v>
      </c>
      <c r="L1772" s="42">
        <f>(((K1772/60)/60)/24)+DATE(1970,1,1)</f>
        <v>41891.780023148152</v>
      </c>
      <c r="M1772" t="b">
        <v>1</v>
      </c>
      <c r="N1772">
        <v>92</v>
      </c>
      <c r="O1772" s="7">
        <f>AVERAGE(N1772,E1772)</f>
        <v>6969</v>
      </c>
      <c r="P1772" t="b">
        <v>0</v>
      </c>
      <c r="R1772" s="56">
        <f>E1772/D1772</f>
        <v>0.56514285714285717</v>
      </c>
      <c r="S1772" t="s">
        <v>8271</v>
      </c>
      <c r="T1772" s="6" t="str">
        <f>LEFT(S:S,FIND("/",S:S)-1)</f>
        <v>theater</v>
      </c>
      <c r="U1772" s="6" t="str">
        <f>RIGHT(S:S,FIND("/",S:S) - 2)</f>
        <v>/plays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44">
        <v>4200</v>
      </c>
      <c r="E1773" s="4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42">
        <f>(((I1773/60)/60)/24)+DATE(1970,1,1)</f>
        <v>41935.979629629634</v>
      </c>
      <c r="K1773">
        <v>1411515040</v>
      </c>
      <c r="L1773" s="42">
        <f>(((K1773/60)/60)/24)+DATE(1970,1,1)</f>
        <v>41905.979629629634</v>
      </c>
      <c r="M1773" t="b">
        <v>1</v>
      </c>
      <c r="N1773">
        <v>25</v>
      </c>
      <c r="O1773" s="7">
        <f>AVERAGE(N1773,E1773)</f>
        <v>460</v>
      </c>
      <c r="P1773" t="b">
        <v>0</v>
      </c>
      <c r="R1773" s="56">
        <f>E1773/D1773</f>
        <v>0.21309523809523809</v>
      </c>
      <c r="S1773" t="s">
        <v>8269</v>
      </c>
      <c r="T1773" s="6" t="str">
        <f>LEFT(S:S,FIND("/",S:S)-1)</f>
        <v>film &amp; video</v>
      </c>
      <c r="U1773" s="6" t="str">
        <f>RIGHT(S:S,FIND("/",S:S) - 2)</f>
        <v>documentary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44">
        <v>5500</v>
      </c>
      <c r="E1774" s="4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42">
        <f>(((I1774/60)/60)/24)+DATE(1970,1,1)</f>
        <v>41826.718009259261</v>
      </c>
      <c r="K1774">
        <v>1399482836</v>
      </c>
      <c r="L1774" s="42">
        <f>(((K1774/60)/60)/24)+DATE(1970,1,1)</f>
        <v>41766.718009259261</v>
      </c>
      <c r="M1774" t="b">
        <v>1</v>
      </c>
      <c r="N1774">
        <v>19</v>
      </c>
      <c r="O1774" s="7">
        <f>AVERAGE(N1774,E1774)</f>
        <v>438.5</v>
      </c>
      <c r="P1774" t="b">
        <v>0</v>
      </c>
      <c r="R1774" s="56">
        <f>E1774/D1774</f>
        <v>0.156</v>
      </c>
      <c r="S1774" t="s">
        <v>8279</v>
      </c>
      <c r="T1774" s="6" t="str">
        <f>LEFT(S:S,FIND("/",S:S)-1)</f>
        <v>music</v>
      </c>
      <c r="U1774" s="6" t="str">
        <f>RIGHT(S:S,FIND("/",S:S) - 2)</f>
        <v>rock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44">
        <v>30000</v>
      </c>
      <c r="E1775" s="4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42">
        <f>(((I1775/60)/60)/24)+DATE(1970,1,1)</f>
        <v>42023.760393518518</v>
      </c>
      <c r="K1775">
        <v>1417803298</v>
      </c>
      <c r="L1775" s="42">
        <f>(((K1775/60)/60)/24)+DATE(1970,1,1)</f>
        <v>41978.760393518518</v>
      </c>
      <c r="M1775" t="b">
        <v>1</v>
      </c>
      <c r="N1775">
        <v>19</v>
      </c>
      <c r="O1775" s="7">
        <f>AVERAGE(N1775,E1775)</f>
        <v>948</v>
      </c>
      <c r="P1775" t="b">
        <v>0</v>
      </c>
      <c r="R1775" s="56">
        <f>E1775/D1775</f>
        <v>6.2566666666666673E-2</v>
      </c>
      <c r="S1775" t="s">
        <v>8270</v>
      </c>
      <c r="T1775" s="6" t="str">
        <f>LEFT(S:S,FIND("/",S:S)-1)</f>
        <v>film &amp; video</v>
      </c>
      <c r="U1775" s="6" t="str">
        <f>RIGHT(S:S,FIND("/",S:S) - 2)</f>
        <v>o/animation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44">
        <v>2500</v>
      </c>
      <c r="E1776" s="4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42">
        <f>(((I1776/60)/60)/24)+DATE(1970,1,1)</f>
        <v>41972.624305555553</v>
      </c>
      <c r="K1776">
        <v>1413609292</v>
      </c>
      <c r="L1776" s="42">
        <f>(((K1776/60)/60)/24)+DATE(1970,1,1)</f>
        <v>41930.218657407408</v>
      </c>
      <c r="M1776" t="b">
        <v>1</v>
      </c>
      <c r="N1776">
        <v>13</v>
      </c>
      <c r="O1776" s="7">
        <f>AVERAGE(N1776,E1776)</f>
        <v>580.5</v>
      </c>
      <c r="P1776" t="b">
        <v>0</v>
      </c>
      <c r="R1776" s="56">
        <f>E1776/D1776</f>
        <v>0.4592</v>
      </c>
      <c r="S1776" t="s">
        <v>8271</v>
      </c>
      <c r="T1776" s="6" t="str">
        <f>LEFT(S:S,FIND("/",S:S)-1)</f>
        <v>theater</v>
      </c>
      <c r="U1776" s="6" t="str">
        <f>RIGHT(S:S,FIND("/",S:S) - 2)</f>
        <v>/plays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44">
        <v>32500</v>
      </c>
      <c r="E1777" s="4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42">
        <f>(((I1777/60)/60)/24)+DATE(1970,1,1)</f>
        <v>41936.976388888892</v>
      </c>
      <c r="K1777">
        <v>1410305160</v>
      </c>
      <c r="L1777" s="42">
        <f>(((K1777/60)/60)/24)+DATE(1970,1,1)</f>
        <v>41891.976388888892</v>
      </c>
      <c r="M1777" t="b">
        <v>1</v>
      </c>
      <c r="N1777">
        <v>124</v>
      </c>
      <c r="O1777" s="7">
        <f>AVERAGE(N1777,E1777)</f>
        <v>10641</v>
      </c>
      <c r="P1777" t="b">
        <v>0</v>
      </c>
      <c r="R1777" s="56">
        <f>E1777/D1777</f>
        <v>0.65101538461538466</v>
      </c>
      <c r="S1777" t="s">
        <v>8271</v>
      </c>
      <c r="T1777" s="6" t="str">
        <f>LEFT(S:S,FIND("/",S:S)-1)</f>
        <v>theater</v>
      </c>
      <c r="U1777" s="6" t="str">
        <f>RIGHT(S:S,FIND("/",S:S) - 2)</f>
        <v>/plays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44">
        <v>5000</v>
      </c>
      <c r="E1778" s="4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42">
        <f>(((I1778/60)/60)/24)+DATE(1970,1,1)</f>
        <v>41941.95684027778</v>
      </c>
      <c r="K1778">
        <v>1411513071</v>
      </c>
      <c r="L1778" s="42">
        <f>(((K1778/60)/60)/24)+DATE(1970,1,1)</f>
        <v>41905.95684027778</v>
      </c>
      <c r="M1778" t="b">
        <v>1</v>
      </c>
      <c r="N1778">
        <v>4</v>
      </c>
      <c r="O1778" s="7">
        <f>AVERAGE(N1778,E1778)</f>
        <v>169.5</v>
      </c>
      <c r="P1778" t="b">
        <v>0</v>
      </c>
      <c r="R1778" s="56">
        <f>E1778/D1778</f>
        <v>6.7000000000000004E-2</v>
      </c>
      <c r="S1778" t="s">
        <v>8269</v>
      </c>
      <c r="T1778" s="6" t="str">
        <f>LEFT(S:S,FIND("/",S:S)-1)</f>
        <v>film &amp; video</v>
      </c>
      <c r="U1778" s="6" t="str">
        <f>RIGHT(S:S,FIND("/",S:S) - 2)</f>
        <v>documentary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44">
        <v>4800</v>
      </c>
      <c r="E1779" s="4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42">
        <f>(((I1779/60)/60)/24)+DATE(1970,1,1)</f>
        <v>42055.357094907406</v>
      </c>
      <c r="K1779">
        <v>1421829253</v>
      </c>
      <c r="L1779" s="42">
        <f>(((K1779/60)/60)/24)+DATE(1970,1,1)</f>
        <v>42025.357094907406</v>
      </c>
      <c r="M1779" t="b">
        <v>1</v>
      </c>
      <c r="N1779">
        <v>10</v>
      </c>
      <c r="O1779" s="7">
        <f>AVERAGE(N1779,E1779)</f>
        <v>330.5</v>
      </c>
      <c r="P1779" t="b">
        <v>0</v>
      </c>
      <c r="R1779" s="56">
        <f>E1779/D1779</f>
        <v>0.135625</v>
      </c>
      <c r="S1779" t="s">
        <v>8271</v>
      </c>
      <c r="T1779" s="6" t="str">
        <f>LEFT(S:S,FIND("/",S:S)-1)</f>
        <v>theater</v>
      </c>
      <c r="U1779" s="6" t="str">
        <f>RIGHT(S:S,FIND("/",S:S) - 2)</f>
        <v>/plays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44">
        <v>50000</v>
      </c>
      <c r="E1780" s="4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42">
        <f>(((I1780/60)/60)/24)+DATE(1970,1,1)</f>
        <v>42090.821701388893</v>
      </c>
      <c r="K1780">
        <v>1423600995</v>
      </c>
      <c r="L1780" s="42">
        <f>(((K1780/60)/60)/24)+DATE(1970,1,1)</f>
        <v>42045.86336805555</v>
      </c>
      <c r="M1780" t="b">
        <v>1</v>
      </c>
      <c r="N1780">
        <v>15</v>
      </c>
      <c r="O1780" s="7">
        <f>AVERAGE(N1780,E1780)</f>
        <v>505</v>
      </c>
      <c r="P1780" t="b">
        <v>0</v>
      </c>
      <c r="R1780" s="56">
        <f>E1780/D1780</f>
        <v>1.9900000000000001E-2</v>
      </c>
      <c r="S1780" t="s">
        <v>8271</v>
      </c>
      <c r="T1780" s="6" t="str">
        <f>LEFT(S:S,FIND("/",S:S)-1)</f>
        <v>theater</v>
      </c>
      <c r="U1780" s="6" t="str">
        <f>RIGHT(S:S,FIND("/",S:S) - 2)</f>
        <v>/plays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44">
        <v>11000</v>
      </c>
      <c r="E1781" s="4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42">
        <f>(((I1781/60)/60)/24)+DATE(1970,1,1)</f>
        <v>42615.691898148143</v>
      </c>
      <c r="K1781">
        <v>1470242180</v>
      </c>
      <c r="L1781" s="42">
        <f>(((K1781/60)/60)/24)+DATE(1970,1,1)</f>
        <v>42585.691898148143</v>
      </c>
      <c r="M1781" t="b">
        <v>1</v>
      </c>
      <c r="N1781">
        <v>38</v>
      </c>
      <c r="O1781" s="7">
        <f>AVERAGE(N1781,E1781)</f>
        <v>2012</v>
      </c>
      <c r="P1781" t="b">
        <v>0</v>
      </c>
      <c r="R1781" s="56">
        <f>E1781/D1781</f>
        <v>0.36236363636363639</v>
      </c>
      <c r="S1781" t="s">
        <v>8271</v>
      </c>
      <c r="T1781" s="6" t="str">
        <f>LEFT(S:S,FIND("/",S:S)-1)</f>
        <v>theater</v>
      </c>
      <c r="U1781" s="6" t="str">
        <f>RIGHT(S:S,FIND("/",S:S) - 2)</f>
        <v>/plays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44">
        <v>30000</v>
      </c>
      <c r="E1782" s="4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42">
        <f>(((I1782/60)/60)/24)+DATE(1970,1,1)</f>
        <v>42553.600810185191</v>
      </c>
      <c r="K1782">
        <v>1462285510</v>
      </c>
      <c r="L1782" s="42">
        <f>(((K1782/60)/60)/24)+DATE(1970,1,1)</f>
        <v>42493.600810185191</v>
      </c>
      <c r="M1782" t="b">
        <v>1</v>
      </c>
      <c r="N1782">
        <v>152</v>
      </c>
      <c r="O1782" s="7">
        <f>AVERAGE(N1782,E1782)</f>
        <v>6037.5</v>
      </c>
      <c r="P1782" t="b">
        <v>0</v>
      </c>
      <c r="R1782" s="56">
        <f>E1782/D1782</f>
        <v>0.39743333333333336</v>
      </c>
      <c r="S1782" t="s">
        <v>8303</v>
      </c>
      <c r="T1782" s="6" t="str">
        <f>LEFT(S:S,FIND("/",S:S)-1)</f>
        <v>theater</v>
      </c>
      <c r="U1782" s="6" t="str">
        <f>RIGHT(S:S,FIND("/",S:S) - 2)</f>
        <v>spaces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44">
        <v>5500</v>
      </c>
      <c r="E1783" s="4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42">
        <f>(((I1783/60)/60)/24)+DATE(1970,1,1)</f>
        <v>42628.617418981477</v>
      </c>
      <c r="K1783">
        <v>1471272545</v>
      </c>
      <c r="L1783" s="42">
        <f>(((K1783/60)/60)/24)+DATE(1970,1,1)</f>
        <v>42597.617418981477</v>
      </c>
      <c r="M1783" t="b">
        <v>1</v>
      </c>
      <c r="N1783">
        <v>24</v>
      </c>
      <c r="O1783" s="7">
        <f>AVERAGE(N1783,E1783)</f>
        <v>720.5</v>
      </c>
      <c r="P1783" t="b">
        <v>0</v>
      </c>
      <c r="R1783" s="56">
        <f>E1783/D1783</f>
        <v>0.25763636363636366</v>
      </c>
      <c r="S1783" t="s">
        <v>8270</v>
      </c>
      <c r="T1783" s="6" t="str">
        <f>LEFT(S:S,FIND("/",S:S)-1)</f>
        <v>film &amp; video</v>
      </c>
      <c r="U1783" s="6" t="str">
        <f>RIGHT(S:S,FIND("/",S:S) - 2)</f>
        <v>o/animation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44">
        <v>35000</v>
      </c>
      <c r="E1784" s="4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42">
        <f>(((I1784/60)/60)/24)+DATE(1970,1,1)</f>
        <v>42421.575104166666</v>
      </c>
      <c r="K1784">
        <v>1453211289</v>
      </c>
      <c r="L1784" s="42">
        <f>(((K1784/60)/60)/24)+DATE(1970,1,1)</f>
        <v>42388.575104166666</v>
      </c>
      <c r="M1784" t="b">
        <v>1</v>
      </c>
      <c r="N1784">
        <v>76</v>
      </c>
      <c r="O1784" s="7">
        <f>AVERAGE(N1784,E1784)</f>
        <v>2749</v>
      </c>
      <c r="P1784" t="b">
        <v>0</v>
      </c>
      <c r="R1784" s="56">
        <f>E1784/D1784</f>
        <v>0.15491428571428573</v>
      </c>
      <c r="S1784" t="s">
        <v>8291</v>
      </c>
      <c r="T1784" s="6" t="str">
        <f>LEFT(S:S,FIND("/",S:S)-1)</f>
        <v>photography</v>
      </c>
      <c r="U1784" s="6" t="str">
        <f>RIGHT(S:S,FIND("/",S:S) - 2)</f>
        <v>phy/places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44">
        <v>40000</v>
      </c>
      <c r="E1785" s="4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42">
        <f>(((I1785/60)/60)/24)+DATE(1970,1,1)</f>
        <v>42145.949976851851</v>
      </c>
      <c r="K1785">
        <v>1429656478</v>
      </c>
      <c r="L1785" s="42">
        <f>(((K1785/60)/60)/24)+DATE(1970,1,1)</f>
        <v>42115.949976851851</v>
      </c>
      <c r="M1785" t="b">
        <v>1</v>
      </c>
      <c r="N1785">
        <v>185</v>
      </c>
      <c r="O1785" s="7">
        <f>AVERAGE(N1785,E1785)</f>
        <v>4831</v>
      </c>
      <c r="P1785" t="b">
        <v>0</v>
      </c>
      <c r="R1785" s="56">
        <f>E1785/D1785</f>
        <v>0.236925</v>
      </c>
      <c r="S1785" t="s">
        <v>8305</v>
      </c>
      <c r="T1785" s="6" t="str">
        <f>LEFT(S:S,FIND("/",S:S)-1)</f>
        <v>theater</v>
      </c>
      <c r="U1785" s="6" t="str">
        <f>RIGHT(S:S,FIND("/",S:S) - 2)</f>
        <v>usical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44">
        <v>5000</v>
      </c>
      <c r="E1786" s="4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42">
        <f>(((I1786/60)/60)/24)+DATE(1970,1,1)</f>
        <v>42035.142361111109</v>
      </c>
      <c r="K1786">
        <v>1419954240</v>
      </c>
      <c r="L1786" s="42">
        <f>(((K1786/60)/60)/24)+DATE(1970,1,1)</f>
        <v>42003.655555555553</v>
      </c>
      <c r="M1786" t="b">
        <v>1</v>
      </c>
      <c r="N1786">
        <v>33</v>
      </c>
      <c r="O1786" s="7">
        <f>AVERAGE(N1786,E1786)</f>
        <v>1010.5</v>
      </c>
      <c r="P1786" t="b">
        <v>0</v>
      </c>
      <c r="R1786" s="56">
        <f>E1786/D1786</f>
        <v>0.39760000000000001</v>
      </c>
      <c r="S1786" t="s">
        <v>8271</v>
      </c>
      <c r="T1786" s="6" t="str">
        <f>LEFT(S:S,FIND("/",S:S)-1)</f>
        <v>theater</v>
      </c>
      <c r="U1786" s="6" t="str">
        <f>RIGHT(S:S,FIND("/",S:S) - 2)</f>
        <v>/plays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44">
        <v>24000</v>
      </c>
      <c r="E1787" s="4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42">
        <f>(((I1787/60)/60)/24)+DATE(1970,1,1)</f>
        <v>41928</v>
      </c>
      <c r="K1787">
        <v>1410750855</v>
      </c>
      <c r="L1787" s="42">
        <f>(((K1787/60)/60)/24)+DATE(1970,1,1)</f>
        <v>41897.134895833333</v>
      </c>
      <c r="M1787" t="b">
        <v>1</v>
      </c>
      <c r="N1787">
        <v>108</v>
      </c>
      <c r="O1787" s="7">
        <f>AVERAGE(N1787,E1787)</f>
        <v>2480.5</v>
      </c>
      <c r="P1787" t="b">
        <v>0</v>
      </c>
      <c r="R1787" s="56">
        <f>E1787/D1787</f>
        <v>0.20220833333333332</v>
      </c>
      <c r="S1787" t="s">
        <v>8271</v>
      </c>
      <c r="T1787" s="6" t="str">
        <f>LEFT(S:S,FIND("/",S:S)-1)</f>
        <v>theater</v>
      </c>
      <c r="U1787" s="6" t="str">
        <f>RIGHT(S:S,FIND("/",S:S) - 2)</f>
        <v>/plays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44">
        <v>1900</v>
      </c>
      <c r="E1788" s="4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42">
        <f>(((I1788/60)/60)/24)+DATE(1970,1,1)</f>
        <v>41988.550659722227</v>
      </c>
      <c r="K1788">
        <v>1416057177</v>
      </c>
      <c r="L1788" s="42">
        <f>(((K1788/60)/60)/24)+DATE(1970,1,1)</f>
        <v>41958.550659722227</v>
      </c>
      <c r="M1788" t="b">
        <v>1</v>
      </c>
      <c r="N1788">
        <v>29</v>
      </c>
      <c r="O1788" s="7">
        <f>AVERAGE(N1788,E1788)</f>
        <v>467</v>
      </c>
      <c r="P1788" t="b">
        <v>0</v>
      </c>
      <c r="R1788" s="56">
        <f>E1788/D1788</f>
        <v>0.47631578947368419</v>
      </c>
      <c r="S1788" t="s">
        <v>8268</v>
      </c>
      <c r="T1788" s="6" t="str">
        <f>LEFT(S:S,FIND("/",S:S)-1)</f>
        <v>film &amp; video</v>
      </c>
      <c r="U1788" s="6" t="str">
        <f>RIGHT(S:S,FIND("/",S:S) - 2)</f>
        <v>video/drama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44">
        <v>10000</v>
      </c>
      <c r="E1789" s="4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42">
        <f>(((I1789/60)/60)/24)+DATE(1970,1,1)</f>
        <v>42098.613854166666</v>
      </c>
      <c r="K1789">
        <v>1425570237</v>
      </c>
      <c r="L1789" s="42">
        <f>(((K1789/60)/60)/24)+DATE(1970,1,1)</f>
        <v>42068.65552083333</v>
      </c>
      <c r="M1789" t="b">
        <v>1</v>
      </c>
      <c r="N1789">
        <v>24</v>
      </c>
      <c r="O1789" s="7">
        <f>AVERAGE(N1789,E1789)</f>
        <v>778.5</v>
      </c>
      <c r="P1789" t="b">
        <v>0</v>
      </c>
      <c r="R1789" s="56">
        <f>E1789/D1789</f>
        <v>0.15329999999999999</v>
      </c>
      <c r="S1789" t="s">
        <v>8273</v>
      </c>
      <c r="T1789" s="6" t="str">
        <f>LEFT(S:S,FIND("/",S:S)-1)</f>
        <v>technology</v>
      </c>
      <c r="U1789" s="6" t="str">
        <f>RIGHT(S:S,FIND("/",S:S) - 2)</f>
        <v>wearables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44">
        <v>5500</v>
      </c>
      <c r="E1790" s="44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42">
        <f>(((I1790/60)/60)/24)+DATE(1970,1,1)</f>
        <v>41943.94840277778</v>
      </c>
      <c r="K1790">
        <v>1412203542</v>
      </c>
      <c r="L1790" s="42">
        <f>(((K1790/60)/60)/24)+DATE(1970,1,1)</f>
        <v>41913.94840277778</v>
      </c>
      <c r="M1790" t="b">
        <v>1</v>
      </c>
      <c r="N1790">
        <v>4</v>
      </c>
      <c r="O1790" s="7">
        <f>AVERAGE(N1790,E1790)</f>
        <v>40</v>
      </c>
      <c r="P1790" t="b">
        <v>0</v>
      </c>
      <c r="R1790" s="56">
        <f>E1790/D1790</f>
        <v>1.3818181818181818E-2</v>
      </c>
      <c r="S1790" t="s">
        <v>8283</v>
      </c>
      <c r="T1790" s="6" t="str">
        <f>LEFT(S:S,FIND("/",S:S)-1)</f>
        <v>games</v>
      </c>
      <c r="U1790" s="6" t="str">
        <f>RIGHT(S:S,FIND("/",S:S) - 2)</f>
        <v>ames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44">
        <v>8000</v>
      </c>
      <c r="E1791" s="44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42">
        <f>(((I1791/60)/60)/24)+DATE(1970,1,1)</f>
        <v>42016.250034722223</v>
      </c>
      <c r="K1791">
        <v>1415858403</v>
      </c>
      <c r="L1791" s="42">
        <f>(((K1791/60)/60)/24)+DATE(1970,1,1)</f>
        <v>41956.250034722223</v>
      </c>
      <c r="M1791" t="b">
        <v>1</v>
      </c>
      <c r="N1791">
        <v>4</v>
      </c>
      <c r="O1791" s="7">
        <f>AVERAGE(N1791,E1791)</f>
        <v>22</v>
      </c>
      <c r="P1791" t="b">
        <v>0</v>
      </c>
      <c r="R1791" s="56">
        <f>E1791/D1791</f>
        <v>5.0000000000000001E-3</v>
      </c>
      <c r="S1791" t="s">
        <v>8295</v>
      </c>
      <c r="T1791" s="6" t="str">
        <f>LEFT(S:S,FIND("/",S:S)-1)</f>
        <v>technology</v>
      </c>
      <c r="U1791" s="6" t="str">
        <f>RIGHT(S:S,FIND("/",S:S) - 2)</f>
        <v>/hardware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44">
        <v>33000</v>
      </c>
      <c r="E1792" s="4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42">
        <f>(((I1792/60)/60)/24)+DATE(1970,1,1)</f>
        <v>42040.674513888895</v>
      </c>
      <c r="K1792">
        <v>1420560678</v>
      </c>
      <c r="L1792" s="42">
        <f>(((K1792/60)/60)/24)+DATE(1970,1,1)</f>
        <v>42010.674513888895</v>
      </c>
      <c r="M1792" t="b">
        <v>1</v>
      </c>
      <c r="N1792">
        <v>15</v>
      </c>
      <c r="O1792" s="7">
        <f>AVERAGE(N1792,E1792)</f>
        <v>825.5</v>
      </c>
      <c r="P1792" t="b">
        <v>0</v>
      </c>
      <c r="R1792" s="56">
        <f>E1792/D1792</f>
        <v>4.9575757575757579E-2</v>
      </c>
      <c r="S1792" t="s">
        <v>8270</v>
      </c>
      <c r="T1792" s="6" t="str">
        <f>LEFT(S:S,FIND("/",S:S)-1)</f>
        <v>film &amp; video</v>
      </c>
      <c r="U1792" s="6" t="str">
        <f>RIGHT(S:S,FIND("/",S:S) - 2)</f>
        <v>o/animation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44">
        <v>3000</v>
      </c>
      <c r="E1793" s="4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42">
        <f>(((I1793/60)/60)/24)+DATE(1970,1,1)</f>
        <v>42033.740335648152</v>
      </c>
      <c r="K1793">
        <v>1417369565</v>
      </c>
      <c r="L1793" s="42">
        <f>(((K1793/60)/60)/24)+DATE(1970,1,1)</f>
        <v>41973.740335648152</v>
      </c>
      <c r="M1793" t="b">
        <v>1</v>
      </c>
      <c r="N1793">
        <v>4</v>
      </c>
      <c r="O1793" s="7">
        <f>AVERAGE(N1793,E1793)</f>
        <v>55.5</v>
      </c>
      <c r="P1793" t="b">
        <v>0</v>
      </c>
      <c r="R1793" s="56">
        <f>E1793/D1793</f>
        <v>3.5666666666666666E-2</v>
      </c>
      <c r="S1793" t="s">
        <v>8273</v>
      </c>
      <c r="T1793" s="6" t="str">
        <f>LEFT(S:S,FIND("/",S:S)-1)</f>
        <v>technology</v>
      </c>
      <c r="U1793" s="6" t="str">
        <f>RIGHT(S:S,FIND("/",S:S) - 2)</f>
        <v>wearables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44">
        <v>25000</v>
      </c>
      <c r="E1794" s="4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42">
        <f>(((I1794/60)/60)/24)+DATE(1970,1,1)</f>
        <v>42226.290972222225</v>
      </c>
      <c r="K1794">
        <v>1435970682</v>
      </c>
      <c r="L1794" s="42">
        <f>(((K1794/60)/60)/24)+DATE(1970,1,1)</f>
        <v>42189.031041666662</v>
      </c>
      <c r="M1794" t="b">
        <v>1</v>
      </c>
      <c r="N1794">
        <v>139</v>
      </c>
      <c r="O1794" s="7">
        <f>AVERAGE(N1794,E1794)</f>
        <v>7710</v>
      </c>
      <c r="P1794" t="b">
        <v>0</v>
      </c>
      <c r="R1794" s="56">
        <f>E1794/D1794</f>
        <v>0.61124000000000001</v>
      </c>
      <c r="S1794" t="s">
        <v>8302</v>
      </c>
      <c r="T1794" s="6" t="str">
        <f>LEFT(S:S,FIND("/",S:S)-1)</f>
        <v>technology</v>
      </c>
      <c r="U1794" s="6" t="str">
        <f>RIGHT(S:S,FIND("/",S:S) - 2)</f>
        <v>kerspaces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44">
        <v>3000</v>
      </c>
      <c r="E1795" s="44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42">
        <f>(((I1795/60)/60)/24)+DATE(1970,1,1)</f>
        <v>41970.933333333334</v>
      </c>
      <c r="K1795">
        <v>1414531440</v>
      </c>
      <c r="L1795" s="42">
        <f>(((K1795/60)/60)/24)+DATE(1970,1,1)</f>
        <v>41940.89166666667</v>
      </c>
      <c r="M1795" t="b">
        <v>1</v>
      </c>
      <c r="N1795">
        <v>2</v>
      </c>
      <c r="O1795" s="7">
        <f>AVERAGE(N1795,E1795)</f>
        <v>21</v>
      </c>
      <c r="P1795" t="b">
        <v>0</v>
      </c>
      <c r="R1795" s="56">
        <f>E1795/D1795</f>
        <v>1.3333333333333334E-2</v>
      </c>
      <c r="S1795" t="s">
        <v>8303</v>
      </c>
      <c r="T1795" s="6" t="str">
        <f>LEFT(S:S,FIND("/",S:S)-1)</f>
        <v>theater</v>
      </c>
      <c r="U1795" s="6" t="str">
        <f>RIGHT(S:S,FIND("/",S:S) - 2)</f>
        <v>spaces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44">
        <v>9000</v>
      </c>
      <c r="E1796" s="4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42">
        <f>(((I1796/60)/60)/24)+DATE(1970,1,1)</f>
        <v>42046.551180555558</v>
      </c>
      <c r="K1796">
        <v>1420636422</v>
      </c>
      <c r="L1796" s="42">
        <f>(((K1796/60)/60)/24)+DATE(1970,1,1)</f>
        <v>42011.551180555558</v>
      </c>
      <c r="M1796" t="b">
        <v>1</v>
      </c>
      <c r="N1796">
        <v>18</v>
      </c>
      <c r="O1796" s="7">
        <f>AVERAGE(N1796,E1796)</f>
        <v>507.5</v>
      </c>
      <c r="P1796" t="b">
        <v>0</v>
      </c>
      <c r="R1796" s="56">
        <f>E1796/D1796</f>
        <v>0.11077777777777778</v>
      </c>
      <c r="S1796" t="s">
        <v>8271</v>
      </c>
      <c r="T1796" s="6" t="str">
        <f>LEFT(S:S,FIND("/",S:S)-1)</f>
        <v>theater</v>
      </c>
      <c r="U1796" s="6" t="str">
        <f>RIGHT(S:S,FIND("/",S:S) - 2)</f>
        <v>/plays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44">
        <v>28000</v>
      </c>
      <c r="E1797" s="4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42">
        <f>(((I1797/60)/60)/24)+DATE(1970,1,1)</f>
        <v>42657.666666666672</v>
      </c>
      <c r="K1797">
        <v>1473922541</v>
      </c>
      <c r="L1797" s="42">
        <f>(((K1797/60)/60)/24)+DATE(1970,1,1)</f>
        <v>42628.288668981477</v>
      </c>
      <c r="M1797" t="b">
        <v>1</v>
      </c>
      <c r="N1797">
        <v>81</v>
      </c>
      <c r="O1797" s="7">
        <f>AVERAGE(N1797,E1797)</f>
        <v>5463.5</v>
      </c>
      <c r="P1797" t="b">
        <v>0</v>
      </c>
      <c r="R1797" s="56">
        <f>E1797/D1797</f>
        <v>0.38735714285714284</v>
      </c>
      <c r="S1797" t="s">
        <v>8303</v>
      </c>
      <c r="T1797" s="6" t="str">
        <f>LEFT(S:S,FIND("/",S:S)-1)</f>
        <v>theater</v>
      </c>
      <c r="U1797" s="6" t="str">
        <f>RIGHT(S:S,FIND("/",S:S) - 2)</f>
        <v>spaces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44">
        <v>19000</v>
      </c>
      <c r="E1798" s="4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42">
        <f>(((I1798/60)/60)/24)+DATE(1970,1,1)</f>
        <v>42575.439421296294</v>
      </c>
      <c r="K1798">
        <v>1464172366</v>
      </c>
      <c r="L1798" s="42">
        <f>(((K1798/60)/60)/24)+DATE(1970,1,1)</f>
        <v>42515.439421296294</v>
      </c>
      <c r="M1798" t="b">
        <v>1</v>
      </c>
      <c r="N1798">
        <v>86</v>
      </c>
      <c r="O1798" s="7">
        <f>AVERAGE(N1798,E1798)</f>
        <v>2138</v>
      </c>
      <c r="P1798" t="b">
        <v>0</v>
      </c>
      <c r="R1798" s="56">
        <f>E1798/D1798</f>
        <v>0.22052631578947368</v>
      </c>
      <c r="S1798" t="s">
        <v>8271</v>
      </c>
      <c r="T1798" s="6" t="str">
        <f>LEFT(S:S,FIND("/",S:S)-1)</f>
        <v>theater</v>
      </c>
      <c r="U1798" s="6" t="str">
        <f>RIGHT(S:S,FIND("/",S:S) - 2)</f>
        <v>/plays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44">
        <v>10000</v>
      </c>
      <c r="E1799" s="4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42">
        <f>(((I1799/60)/60)/24)+DATE(1970,1,1)</f>
        <v>42719.56931712963</v>
      </c>
      <c r="K1799">
        <v>1479217189</v>
      </c>
      <c r="L1799" s="42">
        <f>(((K1799/60)/60)/24)+DATE(1970,1,1)</f>
        <v>42689.56931712963</v>
      </c>
      <c r="M1799" t="b">
        <v>1</v>
      </c>
      <c r="N1799">
        <v>140</v>
      </c>
      <c r="O1799" s="7">
        <f>AVERAGE(N1799,E1799)</f>
        <v>3447.5</v>
      </c>
      <c r="P1799" t="b">
        <v>0</v>
      </c>
      <c r="R1799" s="56">
        <f>E1799/D1799</f>
        <v>0.67549999999999999</v>
      </c>
      <c r="S1799" t="s">
        <v>8288</v>
      </c>
      <c r="T1799" s="6" t="str">
        <f>LEFT(S:S,FIND("/",S:S)-1)</f>
        <v>publishing</v>
      </c>
      <c r="U1799" s="6" t="str">
        <f>RIGHT(S:S,FIND("/",S:S) - 2)</f>
        <v xml:space="preserve"> podcasts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44">
        <v>16000</v>
      </c>
      <c r="E1800" s="4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42">
        <f>(((I1800/60)/60)/24)+DATE(1970,1,1)</f>
        <v>42404.32677083333</v>
      </c>
      <c r="K1800">
        <v>1449388233</v>
      </c>
      <c r="L1800" s="42">
        <f>(((K1800/60)/60)/24)+DATE(1970,1,1)</f>
        <v>42344.32677083333</v>
      </c>
      <c r="M1800" t="b">
        <v>1</v>
      </c>
      <c r="N1800">
        <v>37</v>
      </c>
      <c r="O1800" s="7">
        <f>AVERAGE(N1800,E1800)</f>
        <v>1109.5</v>
      </c>
      <c r="P1800" t="b">
        <v>0</v>
      </c>
      <c r="R1800" s="56">
        <f>E1800/D1800</f>
        <v>0.136375</v>
      </c>
      <c r="S1800" t="s">
        <v>8271</v>
      </c>
      <c r="T1800" s="6" t="str">
        <f>LEFT(S:S,FIND("/",S:S)-1)</f>
        <v>theater</v>
      </c>
      <c r="U1800" s="6" t="str">
        <f>RIGHT(S:S,FIND("/",S:S) - 2)</f>
        <v>/plays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44">
        <v>4000</v>
      </c>
      <c r="E1801" s="4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42">
        <f>(((I1801/60)/60)/24)+DATE(1970,1,1)</f>
        <v>41954.884351851855</v>
      </c>
      <c r="K1801">
        <v>1414008808</v>
      </c>
      <c r="L1801" s="42">
        <f>(((K1801/60)/60)/24)+DATE(1970,1,1)</f>
        <v>41934.842685185184</v>
      </c>
      <c r="M1801" t="b">
        <v>1</v>
      </c>
      <c r="N1801">
        <v>6</v>
      </c>
      <c r="O1801" s="7">
        <f>AVERAGE(N1801,E1801)</f>
        <v>37.914999999999999</v>
      </c>
      <c r="P1801" t="b">
        <v>0</v>
      </c>
      <c r="R1801" s="56">
        <f>E1801/D1801</f>
        <v>1.7457500000000001E-2</v>
      </c>
      <c r="S1801" t="s">
        <v>8277</v>
      </c>
      <c r="T1801" s="6" t="str">
        <f>LEFT(S:S,FIND("/",S:S)-1)</f>
        <v>music</v>
      </c>
      <c r="U1801" s="6" t="str">
        <f>RIGHT(S:S,FIND("/",S:S) - 2)</f>
        <v>etal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44">
        <v>46260</v>
      </c>
      <c r="E1802" s="4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42">
        <f>(((I1802/60)/60)/24)+DATE(1970,1,1)</f>
        <v>42653.606134259258</v>
      </c>
      <c r="K1802">
        <v>1473517970</v>
      </c>
      <c r="L1802" s="42">
        <f>(((K1802/60)/60)/24)+DATE(1970,1,1)</f>
        <v>42623.606134259258</v>
      </c>
      <c r="M1802" t="b">
        <v>1</v>
      </c>
      <c r="N1802">
        <v>113</v>
      </c>
      <c r="O1802" s="7">
        <f>AVERAGE(N1802,E1802)</f>
        <v>4786.5</v>
      </c>
      <c r="P1802" t="b">
        <v>0</v>
      </c>
      <c r="R1802" s="56">
        <f>E1802/D1802</f>
        <v>0.20449632511889321</v>
      </c>
      <c r="S1802" t="s">
        <v>8268</v>
      </c>
      <c r="T1802" s="6" t="str">
        <f>LEFT(S:S,FIND("/",S:S)-1)</f>
        <v>film &amp; video</v>
      </c>
      <c r="U1802" s="6" t="str">
        <f>RIGHT(S:S,FIND("/",S:S) - 2)</f>
        <v>video/drama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44">
        <v>17000</v>
      </c>
      <c r="E1803" s="4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42">
        <f>(((I1803/60)/60)/24)+DATE(1970,1,1)</f>
        <v>42353.506944444445</v>
      </c>
      <c r="K1803">
        <v>1447429868</v>
      </c>
      <c r="L1803" s="42">
        <f>(((K1803/60)/60)/24)+DATE(1970,1,1)</f>
        <v>42321.660509259258</v>
      </c>
      <c r="M1803" t="b">
        <v>1</v>
      </c>
      <c r="N1803">
        <v>37</v>
      </c>
      <c r="O1803" s="7">
        <f>AVERAGE(N1803,E1803)</f>
        <v>1196</v>
      </c>
      <c r="P1803" t="b">
        <v>0</v>
      </c>
      <c r="R1803" s="56">
        <f>E1803/D1803</f>
        <v>0.13852941176470587</v>
      </c>
      <c r="S1803" t="s">
        <v>8268</v>
      </c>
      <c r="T1803" s="6" t="str">
        <f>LEFT(S:S,FIND("/",S:S)-1)</f>
        <v>film &amp; video</v>
      </c>
      <c r="U1803" s="6" t="str">
        <f>RIGHT(S:S,FIND("/",S:S) - 2)</f>
        <v>video/drama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44">
        <v>3500</v>
      </c>
      <c r="E1804" s="4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42">
        <f>(((I1804/60)/60)/24)+DATE(1970,1,1)</f>
        <v>42182.915972222225</v>
      </c>
      <c r="K1804">
        <v>1433416830</v>
      </c>
      <c r="L1804" s="42">
        <f>(((K1804/60)/60)/24)+DATE(1970,1,1)</f>
        <v>42159.47256944445</v>
      </c>
      <c r="M1804" t="b">
        <v>1</v>
      </c>
      <c r="N1804">
        <v>18</v>
      </c>
      <c r="O1804" s="7">
        <f>AVERAGE(N1804,E1804)</f>
        <v>857.5</v>
      </c>
      <c r="P1804" t="b">
        <v>0</v>
      </c>
      <c r="R1804" s="56">
        <f>E1804/D1804</f>
        <v>0.48485714285714288</v>
      </c>
      <c r="S1804" t="s">
        <v>8269</v>
      </c>
      <c r="T1804" s="6" t="str">
        <f>LEFT(S:S,FIND("/",S:S)-1)</f>
        <v>film &amp; video</v>
      </c>
      <c r="U1804" s="6" t="str">
        <f>RIGHT(S:S,FIND("/",S:S) - 2)</f>
        <v>documentary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44">
        <v>17500</v>
      </c>
      <c r="E1805" s="4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42">
        <f>(((I1805/60)/60)/24)+DATE(1970,1,1)</f>
        <v>42049.071550925932</v>
      </c>
      <c r="K1805">
        <v>1421199782</v>
      </c>
      <c r="L1805" s="42">
        <f>(((K1805/60)/60)/24)+DATE(1970,1,1)</f>
        <v>42018.071550925932</v>
      </c>
      <c r="M1805" t="b">
        <v>1</v>
      </c>
      <c r="N1805">
        <v>75</v>
      </c>
      <c r="O1805" s="7">
        <f>AVERAGE(N1805,E1805)</f>
        <v>2732.5</v>
      </c>
      <c r="P1805" t="b">
        <v>0</v>
      </c>
      <c r="R1805" s="56">
        <f>E1805/D1805</f>
        <v>0.308</v>
      </c>
      <c r="S1805" t="s">
        <v>8271</v>
      </c>
      <c r="T1805" s="6" t="str">
        <f>LEFT(S:S,FIND("/",S:S)-1)</f>
        <v>theater</v>
      </c>
      <c r="U1805" s="6" t="str">
        <f>RIGHT(S:S,FIND("/",S:S) - 2)</f>
        <v>/plays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44">
        <v>15500</v>
      </c>
      <c r="E1806" s="4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42">
        <f>(((I1806/60)/60)/24)+DATE(1970,1,1)</f>
        <v>42322.719953703709</v>
      </c>
      <c r="K1806">
        <v>1444061804</v>
      </c>
      <c r="L1806" s="42">
        <f>(((K1806/60)/60)/24)+DATE(1970,1,1)</f>
        <v>42282.678287037037</v>
      </c>
      <c r="M1806" t="b">
        <v>1</v>
      </c>
      <c r="N1806">
        <v>52</v>
      </c>
      <c r="O1806" s="7">
        <f>AVERAGE(N1806,E1806)</f>
        <v>2752</v>
      </c>
      <c r="P1806" t="b">
        <v>0</v>
      </c>
      <c r="R1806" s="56">
        <f>E1806/D1806</f>
        <v>0.35174193548387095</v>
      </c>
      <c r="S1806" t="s">
        <v>8301</v>
      </c>
      <c r="T1806" s="6" t="str">
        <f>LEFT(S:S,FIND("/",S:S)-1)</f>
        <v>technology</v>
      </c>
      <c r="U1806" s="6" t="str">
        <f>RIGHT(S:S,FIND("/",S:S) - 2)</f>
        <v>ploration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44">
        <v>22500</v>
      </c>
      <c r="E1807" s="4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42">
        <f>(((I1807/60)/60)/24)+DATE(1970,1,1)</f>
        <v>42279.75</v>
      </c>
      <c r="K1807">
        <v>1441048658</v>
      </c>
      <c r="L1807" s="42">
        <f>(((K1807/60)/60)/24)+DATE(1970,1,1)</f>
        <v>42247.803912037038</v>
      </c>
      <c r="M1807" t="b">
        <v>1</v>
      </c>
      <c r="N1807">
        <v>122</v>
      </c>
      <c r="O1807" s="7">
        <f>AVERAGE(N1807,E1807)</f>
        <v>4156.5</v>
      </c>
      <c r="P1807" t="b">
        <v>0</v>
      </c>
      <c r="R1807" s="56">
        <f>E1807/D1807</f>
        <v>0.36404444444444445</v>
      </c>
      <c r="S1807" t="s">
        <v>8269</v>
      </c>
      <c r="T1807" s="6" t="str">
        <f>LEFT(S:S,FIND("/",S:S)-1)</f>
        <v>film &amp; video</v>
      </c>
      <c r="U1807" s="6" t="str">
        <f>RIGHT(S:S,FIND("/",S:S) - 2)</f>
        <v>documentary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44">
        <v>20000</v>
      </c>
      <c r="E1808" s="4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42">
        <f>(((I1808/60)/60)/24)+DATE(1970,1,1)</f>
        <v>41912.638298611113</v>
      </c>
      <c r="K1808">
        <v>1409066349</v>
      </c>
      <c r="L1808" s="42">
        <f>(((K1808/60)/60)/24)+DATE(1970,1,1)</f>
        <v>41877.638298611113</v>
      </c>
      <c r="M1808" t="b">
        <v>1</v>
      </c>
      <c r="N1808">
        <v>8</v>
      </c>
      <c r="O1808" s="7">
        <f>AVERAGE(N1808,E1808)</f>
        <v>299.5</v>
      </c>
      <c r="P1808" t="b">
        <v>0</v>
      </c>
      <c r="R1808" s="56">
        <f>E1808/D1808</f>
        <v>2.955E-2</v>
      </c>
      <c r="S1808" t="s">
        <v>8276</v>
      </c>
      <c r="T1808" s="6" t="str">
        <f>LEFT(S:S,FIND("/",S:S)-1)</f>
        <v>music</v>
      </c>
      <c r="U1808" s="6" t="str">
        <f>RIGHT(S:S,FIND("/",S:S) - 2)</f>
        <v>rock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44">
        <v>5000</v>
      </c>
      <c r="E1809" s="4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42">
        <f>(((I1809/60)/60)/24)+DATE(1970,1,1)</f>
        <v>41910.068437499998</v>
      </c>
      <c r="K1809">
        <v>1409276313</v>
      </c>
      <c r="L1809" s="42">
        <f>(((K1809/60)/60)/24)+DATE(1970,1,1)</f>
        <v>41880.068437499998</v>
      </c>
      <c r="M1809" t="b">
        <v>1</v>
      </c>
      <c r="N1809">
        <v>8</v>
      </c>
      <c r="O1809" s="7">
        <f>AVERAGE(N1809,E1809)</f>
        <v>280.5</v>
      </c>
      <c r="P1809" t="b">
        <v>0</v>
      </c>
      <c r="R1809" s="56">
        <f>E1809/D1809</f>
        <v>0.1106</v>
      </c>
      <c r="S1809" t="s">
        <v>8297</v>
      </c>
      <c r="T1809" s="6" t="str">
        <f>LEFT(S:S,FIND("/",S:S)-1)</f>
        <v>games</v>
      </c>
      <c r="U1809" s="6" t="str">
        <f>RIGHT(S:S,FIND("/",S:S) - 2)</f>
        <v>ames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44">
        <v>28000</v>
      </c>
      <c r="E1810" s="4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42">
        <f>(((I1810/60)/60)/24)+DATE(1970,1,1)</f>
        <v>42777.680902777778</v>
      </c>
      <c r="K1810">
        <v>1483806030</v>
      </c>
      <c r="L1810" s="42">
        <f>(((K1810/60)/60)/24)+DATE(1970,1,1)</f>
        <v>42742.680902777778</v>
      </c>
      <c r="M1810" t="b">
        <v>1</v>
      </c>
      <c r="N1810">
        <v>96</v>
      </c>
      <c r="O1810" s="7">
        <f>AVERAGE(N1810,E1810)</f>
        <v>5845</v>
      </c>
      <c r="P1810" t="b">
        <v>0</v>
      </c>
      <c r="R1810" s="56">
        <f>E1810/D1810</f>
        <v>0.41407142857142859</v>
      </c>
      <c r="S1810" t="s">
        <v>8295</v>
      </c>
      <c r="T1810" s="6" t="str">
        <f>LEFT(S:S,FIND("/",S:S)-1)</f>
        <v>technology</v>
      </c>
      <c r="U1810" s="6" t="str">
        <f>RIGHT(S:S,FIND("/",S:S) - 2)</f>
        <v>/hardware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44">
        <v>3500</v>
      </c>
      <c r="E1811" s="4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42">
        <f>(((I1811/60)/60)/24)+DATE(1970,1,1)</f>
        <v>42064.907858796301</v>
      </c>
      <c r="K1811">
        <v>1422222439</v>
      </c>
      <c r="L1811" s="42">
        <f>(((K1811/60)/60)/24)+DATE(1970,1,1)</f>
        <v>42029.907858796301</v>
      </c>
      <c r="M1811" t="b">
        <v>1</v>
      </c>
      <c r="N1811">
        <v>9</v>
      </c>
      <c r="O1811" s="7">
        <f>AVERAGE(N1811,E1811)</f>
        <v>194.5</v>
      </c>
      <c r="P1811" t="b">
        <v>0</v>
      </c>
      <c r="R1811" s="56">
        <f>E1811/D1811</f>
        <v>0.10857142857142857</v>
      </c>
      <c r="S1811" t="s">
        <v>8277</v>
      </c>
      <c r="T1811" s="6" t="str">
        <f>LEFT(S:S,FIND("/",S:S)-1)</f>
        <v>music</v>
      </c>
      <c r="U1811" s="6" t="str">
        <f>RIGHT(S:S,FIND("/",S:S) - 2)</f>
        <v>etal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44">
        <v>450</v>
      </c>
      <c r="E1812" s="44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42">
        <f>(((I1812/60)/60)/24)+DATE(1970,1,1)</f>
        <v>41872.91002314815</v>
      </c>
      <c r="K1812">
        <v>1407621026</v>
      </c>
      <c r="L1812" s="42">
        <f>(((K1812/60)/60)/24)+DATE(1970,1,1)</f>
        <v>41860.91002314815</v>
      </c>
      <c r="M1812" t="b">
        <v>0</v>
      </c>
      <c r="N1812">
        <v>2</v>
      </c>
      <c r="O1812" s="7">
        <f>AVERAGE(N1812,E1812)</f>
        <v>8.5</v>
      </c>
      <c r="P1812" t="b">
        <v>0</v>
      </c>
      <c r="R1812" s="56">
        <f>E1812/D1812</f>
        <v>3.3333333333333333E-2</v>
      </c>
      <c r="S1812" t="s">
        <v>8294</v>
      </c>
      <c r="T1812" s="6" t="str">
        <f>LEFT(S:S,FIND("/",S:S)-1)</f>
        <v>technology</v>
      </c>
      <c r="U1812" s="6" t="str">
        <f>RIGHT(S:S,FIND("/",S:S) - 2)</f>
        <v>y/gadgets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44">
        <v>54000</v>
      </c>
      <c r="E1813" s="44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42">
        <f>(((I1813/60)/60)/24)+DATE(1970,1,1)</f>
        <v>41936.166666666664</v>
      </c>
      <c r="K1813">
        <v>1408962270</v>
      </c>
      <c r="L1813" s="42">
        <f>(((K1813/60)/60)/24)+DATE(1970,1,1)</f>
        <v>41876.433680555558</v>
      </c>
      <c r="M1813" t="b">
        <v>0</v>
      </c>
      <c r="N1813">
        <v>26</v>
      </c>
      <c r="O1813" s="7">
        <f>AVERAGE(N1813,E1813)</f>
        <v>33</v>
      </c>
      <c r="P1813" t="b">
        <v>0</v>
      </c>
      <c r="R1813" s="56">
        <f>E1813/D1813</f>
        <v>7.407407407407407E-4</v>
      </c>
      <c r="S1813" t="s">
        <v>8299</v>
      </c>
      <c r="T1813" s="6" t="str">
        <f>LEFT(S:S,FIND("/",S:S)-1)</f>
        <v>food</v>
      </c>
      <c r="U1813" s="6" t="str">
        <f>RIGHT(S:S,FIND("/",S:S) - 2)</f>
        <v>nts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44">
        <v>6500</v>
      </c>
      <c r="E1814" s="4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42">
        <f>(((I1814/60)/60)/24)+DATE(1970,1,1)</f>
        <v>42554.318703703699</v>
      </c>
      <c r="K1814">
        <v>1464939536</v>
      </c>
      <c r="L1814" s="42">
        <f>(((K1814/60)/60)/24)+DATE(1970,1,1)</f>
        <v>42524.318703703699</v>
      </c>
      <c r="M1814" t="b">
        <v>0</v>
      </c>
      <c r="N1814">
        <v>23</v>
      </c>
      <c r="O1814" s="7">
        <f>AVERAGE(N1814,E1814)</f>
        <v>444</v>
      </c>
      <c r="P1814" t="b">
        <v>0</v>
      </c>
      <c r="R1814" s="56">
        <f>E1814/D1814</f>
        <v>0.13307692307692306</v>
      </c>
      <c r="S1814" t="s">
        <v>8272</v>
      </c>
      <c r="T1814" s="6" t="str">
        <f>LEFT(S:S,FIND("/",S:S)-1)</f>
        <v>technology</v>
      </c>
      <c r="U1814" s="6" t="str">
        <f>RIGHT(S:S,FIND("/",S:S) - 2)</f>
        <v>ology/web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44">
        <v>8750</v>
      </c>
      <c r="E1815" s="44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42">
        <f>(((I1815/60)/60)/24)+DATE(1970,1,1)</f>
        <v>41859.889027777775</v>
      </c>
      <c r="K1815">
        <v>1404940812</v>
      </c>
      <c r="L1815" s="42">
        <f>(((K1815/60)/60)/24)+DATE(1970,1,1)</f>
        <v>41829.889027777775</v>
      </c>
      <c r="M1815" t="b">
        <v>0</v>
      </c>
      <c r="N1815">
        <v>0</v>
      </c>
      <c r="O1815" s="7">
        <f>AVERAGE(N1815,E1815)</f>
        <v>0</v>
      </c>
      <c r="P1815" t="b">
        <v>0</v>
      </c>
      <c r="R1815" s="56">
        <f>E1815/D1815</f>
        <v>0</v>
      </c>
      <c r="S1815" t="s">
        <v>8282</v>
      </c>
      <c r="T1815" s="6" t="str">
        <f>LEFT(S:S,FIND("/",S:S)-1)</f>
        <v>games</v>
      </c>
      <c r="U1815" s="6" t="str">
        <f>RIGHT(S:S,FIND("/",S:S) - 2)</f>
        <v>ames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44">
        <v>12000</v>
      </c>
      <c r="E1816" s="4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42">
        <f>(((I1816/60)/60)/24)+DATE(1970,1,1)</f>
        <v>42063.314074074078</v>
      </c>
      <c r="K1816">
        <v>1422516736</v>
      </c>
      <c r="L1816" s="42">
        <f>(((K1816/60)/60)/24)+DATE(1970,1,1)</f>
        <v>42033.314074074078</v>
      </c>
      <c r="M1816" t="b">
        <v>0</v>
      </c>
      <c r="N1816">
        <v>140</v>
      </c>
      <c r="O1816" s="7">
        <f>AVERAGE(N1816,E1816)</f>
        <v>3021</v>
      </c>
      <c r="P1816" t="b">
        <v>0</v>
      </c>
      <c r="R1816" s="56">
        <f>E1816/D1816</f>
        <v>0.49183333333333334</v>
      </c>
      <c r="S1816" t="s">
        <v>8270</v>
      </c>
      <c r="T1816" s="6" t="str">
        <f>LEFT(S:S,FIND("/",S:S)-1)</f>
        <v>film &amp; video</v>
      </c>
      <c r="U1816" s="6" t="str">
        <f>RIGHT(S:S,FIND("/",S:S) - 2)</f>
        <v>o/animation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44">
        <v>3000</v>
      </c>
      <c r="E1817" s="44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42">
        <f>(((I1817/60)/60)/24)+DATE(1970,1,1)</f>
        <v>42186.906678240746</v>
      </c>
      <c r="K1817">
        <v>1434577537</v>
      </c>
      <c r="L1817" s="42">
        <f>(((K1817/60)/60)/24)+DATE(1970,1,1)</f>
        <v>42172.906678240746</v>
      </c>
      <c r="M1817" t="b">
        <v>0</v>
      </c>
      <c r="N1817">
        <v>0</v>
      </c>
      <c r="O1817" s="7">
        <f>AVERAGE(N1817,E1817)</f>
        <v>0</v>
      </c>
      <c r="P1817" t="b">
        <v>0</v>
      </c>
      <c r="R1817" s="56">
        <f>E1817/D1817</f>
        <v>0</v>
      </c>
      <c r="S1817" t="s">
        <v>8279</v>
      </c>
      <c r="T1817" s="6" t="str">
        <f>LEFT(S:S,FIND("/",S:S)-1)</f>
        <v>music</v>
      </c>
      <c r="U1817" s="6" t="str">
        <f>RIGHT(S:S,FIND("/",S:S) - 2)</f>
        <v>rock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44">
        <v>25000</v>
      </c>
      <c r="E1818" s="4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42">
        <f>(((I1818/60)/60)/24)+DATE(1970,1,1)</f>
        <v>42576.791666666672</v>
      </c>
      <c r="K1818">
        <v>1467061303</v>
      </c>
      <c r="L1818" s="42">
        <f>(((K1818/60)/60)/24)+DATE(1970,1,1)</f>
        <v>42548.876192129625</v>
      </c>
      <c r="M1818" t="b">
        <v>0</v>
      </c>
      <c r="N1818">
        <v>6</v>
      </c>
      <c r="O1818" s="7">
        <f>AVERAGE(N1818,E1818)</f>
        <v>257.5</v>
      </c>
      <c r="P1818" t="b">
        <v>0</v>
      </c>
      <c r="R1818" s="56">
        <f>E1818/D1818</f>
        <v>2.036E-2</v>
      </c>
      <c r="S1818" t="s">
        <v>8276</v>
      </c>
      <c r="T1818" s="6" t="str">
        <f>LEFT(S:S,FIND("/",S:S)-1)</f>
        <v>music</v>
      </c>
      <c r="U1818" s="6" t="str">
        <f>RIGHT(S:S,FIND("/",S:S) - 2)</f>
        <v>rock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44">
        <v>18000</v>
      </c>
      <c r="E1819" s="4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42">
        <f>(((I1819/60)/60)/24)+DATE(1970,1,1)</f>
        <v>42765.290972222225</v>
      </c>
      <c r="K1819">
        <v>1480607607</v>
      </c>
      <c r="L1819" s="42">
        <f>(((K1819/60)/60)/24)+DATE(1970,1,1)</f>
        <v>42705.662118055552</v>
      </c>
      <c r="M1819" t="b">
        <v>0</v>
      </c>
      <c r="N1819">
        <v>100</v>
      </c>
      <c r="O1819" s="7">
        <f>AVERAGE(N1819,E1819)</f>
        <v>4759.5</v>
      </c>
      <c r="P1819" t="b">
        <v>0</v>
      </c>
      <c r="R1819" s="56">
        <f>E1819/D1819</f>
        <v>0.52327777777777773</v>
      </c>
      <c r="S1819" t="s">
        <v>8271</v>
      </c>
      <c r="T1819" s="6" t="str">
        <f>LEFT(S:S,FIND("/",S:S)-1)</f>
        <v>theater</v>
      </c>
      <c r="U1819" s="6" t="str">
        <f>RIGHT(S:S,FIND("/",S:S) - 2)</f>
        <v>/plays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44">
        <v>15000</v>
      </c>
      <c r="E1820" s="44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42">
        <f>(((I1820/60)/60)/24)+DATE(1970,1,1)</f>
        <v>42097.192708333328</v>
      </c>
      <c r="K1820">
        <v>1425447450</v>
      </c>
      <c r="L1820" s="42">
        <f>(((K1820/60)/60)/24)+DATE(1970,1,1)</f>
        <v>42067.234375</v>
      </c>
      <c r="M1820" t="b">
        <v>0</v>
      </c>
      <c r="N1820">
        <v>0</v>
      </c>
      <c r="O1820" s="7">
        <f>AVERAGE(N1820,E1820)</f>
        <v>0</v>
      </c>
      <c r="P1820" t="b">
        <v>0</v>
      </c>
      <c r="R1820" s="56">
        <f>E1820/D1820</f>
        <v>0</v>
      </c>
      <c r="S1820" t="s">
        <v>8279</v>
      </c>
      <c r="T1820" s="6" t="str">
        <f>LEFT(S:S,FIND("/",S:S)-1)</f>
        <v>music</v>
      </c>
      <c r="U1820" s="6" t="str">
        <f>RIGHT(S:S,FIND("/",S:S) - 2)</f>
        <v>rock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44">
        <v>1200</v>
      </c>
      <c r="E1821" s="44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42">
        <f>(((I1821/60)/60)/24)+DATE(1970,1,1)</f>
        <v>41850.752268518518</v>
      </c>
      <c r="K1821">
        <v>1404151396</v>
      </c>
      <c r="L1821" s="42">
        <f>(((K1821/60)/60)/24)+DATE(1970,1,1)</f>
        <v>41820.752268518518</v>
      </c>
      <c r="M1821" t="b">
        <v>0</v>
      </c>
      <c r="N1821">
        <v>4</v>
      </c>
      <c r="O1821" s="7">
        <f>AVERAGE(N1821,E1821)</f>
        <v>14.5</v>
      </c>
      <c r="P1821" t="b">
        <v>0</v>
      </c>
      <c r="R1821" s="56">
        <f>E1821/D1821</f>
        <v>2.0833333333333332E-2</v>
      </c>
      <c r="S1821" t="s">
        <v>8271</v>
      </c>
      <c r="T1821" s="6" t="str">
        <f>LEFT(S:S,FIND("/",S:S)-1)</f>
        <v>theater</v>
      </c>
      <c r="U1821" s="6" t="str">
        <f>RIGHT(S:S,FIND("/",S:S) - 2)</f>
        <v>/plays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44">
        <v>26000</v>
      </c>
      <c r="E1822" s="4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42">
        <f>(((I1822/60)/60)/24)+DATE(1970,1,1)</f>
        <v>42095.042708333334</v>
      </c>
      <c r="K1822">
        <v>1425261690</v>
      </c>
      <c r="L1822" s="42">
        <f>(((K1822/60)/60)/24)+DATE(1970,1,1)</f>
        <v>42065.084375000006</v>
      </c>
      <c r="M1822" t="b">
        <v>0</v>
      </c>
      <c r="N1822">
        <v>8</v>
      </c>
      <c r="O1822" s="7">
        <f>AVERAGE(N1822,E1822)</f>
        <v>857.5</v>
      </c>
      <c r="P1822" t="b">
        <v>0</v>
      </c>
      <c r="R1822" s="56">
        <f>E1822/D1822</f>
        <v>6.565384615384616E-2</v>
      </c>
      <c r="S1822" t="s">
        <v>8305</v>
      </c>
      <c r="T1822" s="6" t="str">
        <f>LEFT(S:S,FIND("/",S:S)-1)</f>
        <v>theater</v>
      </c>
      <c r="U1822" s="6" t="str">
        <f>RIGHT(S:S,FIND("/",S:S) - 2)</f>
        <v>usical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44">
        <v>2500</v>
      </c>
      <c r="E1823" s="4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42">
        <f>(((I1823/60)/60)/24)+DATE(1970,1,1)</f>
        <v>40971.319062499999</v>
      </c>
      <c r="K1823">
        <v>1326872367</v>
      </c>
      <c r="L1823" s="42">
        <f>(((K1823/60)/60)/24)+DATE(1970,1,1)</f>
        <v>40926.319062499999</v>
      </c>
      <c r="M1823" t="b">
        <v>0</v>
      </c>
      <c r="N1823">
        <v>57</v>
      </c>
      <c r="O1823" s="7">
        <f>AVERAGE(N1823,E1823)</f>
        <v>1714.625</v>
      </c>
      <c r="P1823" t="b">
        <v>1</v>
      </c>
      <c r="R1823" s="56">
        <f>E1823/D1823</f>
        <v>1.3489</v>
      </c>
      <c r="S1823" t="s">
        <v>8272</v>
      </c>
      <c r="T1823" s="6" t="str">
        <f>LEFT(S:S,FIND("/",S:S)-1)</f>
        <v>technology</v>
      </c>
      <c r="U1823" s="6" t="str">
        <f>RIGHT(S:S,FIND("/",S:S) - 2)</f>
        <v>ology/web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44">
        <v>300</v>
      </c>
      <c r="E1824" s="4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42">
        <f>(((I1824/60)/60)/24)+DATE(1970,1,1)</f>
        <v>41670.792361111111</v>
      </c>
      <c r="K1824">
        <v>1388084862</v>
      </c>
      <c r="L1824" s="42">
        <f>(((K1824/60)/60)/24)+DATE(1970,1,1)</f>
        <v>41634.797013888885</v>
      </c>
      <c r="M1824" t="b">
        <v>0</v>
      </c>
      <c r="N1824">
        <v>11</v>
      </c>
      <c r="O1824" s="7">
        <f>AVERAGE(N1824,E1824)</f>
        <v>155.5</v>
      </c>
      <c r="P1824" t="b">
        <v>1</v>
      </c>
      <c r="R1824" s="56">
        <f>E1824/D1824</f>
        <v>1</v>
      </c>
      <c r="S1824" t="s">
        <v>8271</v>
      </c>
      <c r="T1824" s="6" t="str">
        <f>LEFT(S:S,FIND("/",S:S)-1)</f>
        <v>theater</v>
      </c>
      <c r="U1824" s="6" t="str">
        <f>RIGHT(S:S,FIND("/",S:S) - 2)</f>
        <v>/plays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44">
        <v>700</v>
      </c>
      <c r="E1825" s="4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42">
        <f>(((I1825/60)/60)/24)+DATE(1970,1,1)</f>
        <v>41206.684907407405</v>
      </c>
      <c r="K1825">
        <v>1348503976</v>
      </c>
      <c r="L1825" s="42">
        <f>(((K1825/60)/60)/24)+DATE(1970,1,1)</f>
        <v>41176.684907407405</v>
      </c>
      <c r="M1825" t="b">
        <v>0</v>
      </c>
      <c r="N1825">
        <v>33</v>
      </c>
      <c r="O1825" s="7">
        <f>AVERAGE(N1825,E1825)</f>
        <v>422</v>
      </c>
      <c r="P1825" t="b">
        <v>1</v>
      </c>
      <c r="R1825" s="56">
        <f>E1825/D1825</f>
        <v>1.1585714285714286</v>
      </c>
      <c r="S1825" t="s">
        <v>8266</v>
      </c>
      <c r="T1825" s="6" t="str">
        <f>LEFT(S:S,FIND("/",S:S)-1)</f>
        <v>film &amp; video</v>
      </c>
      <c r="U1825" s="6" t="str">
        <f>RIGHT(S:S,FIND("/",S:S) - 2)</f>
        <v>ideo/shorts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44">
        <v>3000</v>
      </c>
      <c r="E1826" s="4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42">
        <f>(((I1826/60)/60)/24)+DATE(1970,1,1)</f>
        <v>41647.088888888888</v>
      </c>
      <c r="K1826">
        <v>1387403967</v>
      </c>
      <c r="L1826" s="42">
        <f>(((K1826/60)/60)/24)+DATE(1970,1,1)</f>
        <v>41626.916284722225</v>
      </c>
      <c r="M1826" t="b">
        <v>0</v>
      </c>
      <c r="N1826">
        <v>40</v>
      </c>
      <c r="O1826" s="7">
        <f>AVERAGE(N1826,E1826)</f>
        <v>1521</v>
      </c>
      <c r="P1826" t="b">
        <v>1</v>
      </c>
      <c r="R1826" s="56">
        <f>E1826/D1826</f>
        <v>1.0006666666666666</v>
      </c>
      <c r="S1826" t="s">
        <v>8276</v>
      </c>
      <c r="T1826" s="6" t="str">
        <f>LEFT(S:S,FIND("/",S:S)-1)</f>
        <v>music</v>
      </c>
      <c r="U1826" s="6" t="str">
        <f>RIGHT(S:S,FIND("/",S:S) - 2)</f>
        <v>rock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44">
        <v>2000</v>
      </c>
      <c r="E1827" s="4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42">
        <f>(((I1827/60)/60)/24)+DATE(1970,1,1)</f>
        <v>41466.83452546296</v>
      </c>
      <c r="K1827">
        <v>1371585703</v>
      </c>
      <c r="L1827" s="42">
        <f>(((K1827/60)/60)/24)+DATE(1970,1,1)</f>
        <v>41443.83452546296</v>
      </c>
      <c r="M1827" t="b">
        <v>0</v>
      </c>
      <c r="N1827">
        <v>50</v>
      </c>
      <c r="O1827" s="7">
        <f>AVERAGE(N1827,E1827)</f>
        <v>1075.5</v>
      </c>
      <c r="P1827" t="b">
        <v>1</v>
      </c>
      <c r="R1827" s="56">
        <f>E1827/D1827</f>
        <v>1.0505</v>
      </c>
      <c r="S1827" t="s">
        <v>8284</v>
      </c>
      <c r="T1827" s="6" t="str">
        <f>LEFT(S:S,FIND("/",S:S)-1)</f>
        <v>food</v>
      </c>
      <c r="U1827" s="6" t="str">
        <f>RIGHT(S:S,FIND("/",S:S) - 2)</f>
        <v>cks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44">
        <v>2000</v>
      </c>
      <c r="E1828" s="4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42">
        <f>(((I1828/60)/60)/24)+DATE(1970,1,1)</f>
        <v>41687.923807870371</v>
      </c>
      <c r="K1828">
        <v>1390083017</v>
      </c>
      <c r="L1828" s="42">
        <f>(((K1828/60)/60)/24)+DATE(1970,1,1)</f>
        <v>41657.923807870371</v>
      </c>
      <c r="M1828" t="b">
        <v>0</v>
      </c>
      <c r="N1828">
        <v>38</v>
      </c>
      <c r="O1828" s="7">
        <f>AVERAGE(N1828,E1828)</f>
        <v>1029</v>
      </c>
      <c r="P1828" t="b">
        <v>1</v>
      </c>
      <c r="R1828" s="56">
        <f>E1828/D1828</f>
        <v>1.01</v>
      </c>
      <c r="S1828" t="s">
        <v>8271</v>
      </c>
      <c r="T1828" s="6" t="str">
        <f>LEFT(S:S,FIND("/",S:S)-1)</f>
        <v>theater</v>
      </c>
      <c r="U1828" s="6" t="str">
        <f>RIGHT(S:S,FIND("/",S:S) - 2)</f>
        <v>/plays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44">
        <v>8000</v>
      </c>
      <c r="E1829" s="4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42">
        <f>(((I1829/60)/60)/24)+DATE(1970,1,1)</f>
        <v>40605.325937499998</v>
      </c>
      <c r="K1829">
        <v>1294818561</v>
      </c>
      <c r="L1829" s="42">
        <f>(((K1829/60)/60)/24)+DATE(1970,1,1)</f>
        <v>40555.325937499998</v>
      </c>
      <c r="M1829" t="b">
        <v>0</v>
      </c>
      <c r="N1829">
        <v>96</v>
      </c>
      <c r="O1829" s="7">
        <f>AVERAGE(N1829,E1829)</f>
        <v>4074.5</v>
      </c>
      <c r="P1829" t="b">
        <v>1</v>
      </c>
      <c r="R1829" s="56">
        <f>E1829/D1829</f>
        <v>1.0066250000000001</v>
      </c>
      <c r="S1829" t="s">
        <v>8271</v>
      </c>
      <c r="T1829" s="6" t="str">
        <f>LEFT(S:S,FIND("/",S:S)-1)</f>
        <v>theater</v>
      </c>
      <c r="U1829" s="6" t="str">
        <f>RIGHT(S:S,FIND("/",S:S) - 2)</f>
        <v>/plays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44">
        <v>20000</v>
      </c>
      <c r="E1830" s="4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42">
        <f>(((I1830/60)/60)/24)+DATE(1970,1,1)</f>
        <v>41768.916666666664</v>
      </c>
      <c r="K1830">
        <v>1396906530</v>
      </c>
      <c r="L1830" s="42">
        <f>(((K1830/60)/60)/24)+DATE(1970,1,1)</f>
        <v>41736.899652777778</v>
      </c>
      <c r="M1830" t="b">
        <v>0</v>
      </c>
      <c r="N1830">
        <v>48</v>
      </c>
      <c r="O1830" s="7">
        <f>AVERAGE(N1830,E1830)</f>
        <v>10040</v>
      </c>
      <c r="P1830" t="b">
        <v>1</v>
      </c>
      <c r="R1830" s="56">
        <f>E1830/D1830</f>
        <v>1.0016</v>
      </c>
      <c r="S1830" t="s">
        <v>8287</v>
      </c>
      <c r="T1830" s="6" t="str">
        <f>LEFT(S:S,FIND("/",S:S)-1)</f>
        <v>publishing</v>
      </c>
      <c r="U1830" s="6" t="str">
        <f>RIGHT(S:S,FIND("/",S:S) - 2)</f>
        <v>nslations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44">
        <v>1500</v>
      </c>
      <c r="E1831" s="4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42">
        <f>(((I1831/60)/60)/24)+DATE(1970,1,1)</f>
        <v>40564.916666666664</v>
      </c>
      <c r="K1831">
        <v>1291428371</v>
      </c>
      <c r="L1831" s="42">
        <f>(((K1831/60)/60)/24)+DATE(1970,1,1)</f>
        <v>40516.087627314817</v>
      </c>
      <c r="M1831" t="b">
        <v>0</v>
      </c>
      <c r="N1831">
        <v>33</v>
      </c>
      <c r="O1831" s="7">
        <f>AVERAGE(N1831,E1831)</f>
        <v>1266.625</v>
      </c>
      <c r="P1831" t="b">
        <v>1</v>
      </c>
      <c r="R1831" s="56">
        <f>E1831/D1831</f>
        <v>1.6668333333333334</v>
      </c>
      <c r="S1831" t="s">
        <v>8286</v>
      </c>
      <c r="T1831" s="6" t="str">
        <f>LEFT(S:S,FIND("/",S:S)-1)</f>
        <v>music</v>
      </c>
      <c r="U1831" s="6" t="str">
        <f>RIGHT(S:S,FIND("/",S:S) - 2)</f>
        <v>usic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44">
        <v>15000</v>
      </c>
      <c r="E1832" s="4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42">
        <f>(((I1832/60)/60)/24)+DATE(1970,1,1)</f>
        <v>41694.684108796297</v>
      </c>
      <c r="K1832">
        <v>1390667107</v>
      </c>
      <c r="L1832" s="42">
        <f>(((K1832/60)/60)/24)+DATE(1970,1,1)</f>
        <v>41664.684108796297</v>
      </c>
      <c r="M1832" t="b">
        <v>0</v>
      </c>
      <c r="N1832">
        <v>226</v>
      </c>
      <c r="O1832" s="7">
        <f>AVERAGE(N1832,E1832)</f>
        <v>7728</v>
      </c>
      <c r="P1832" t="b">
        <v>1</v>
      </c>
      <c r="R1832" s="56">
        <f>E1832/D1832</f>
        <v>1.0153333333333334</v>
      </c>
      <c r="S1832" t="s">
        <v>8305</v>
      </c>
      <c r="T1832" s="6" t="str">
        <f>LEFT(S:S,FIND("/",S:S)-1)</f>
        <v>theater</v>
      </c>
      <c r="U1832" s="6" t="str">
        <f>RIGHT(S:S,FIND("/",S:S) - 2)</f>
        <v>usical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44">
        <v>1000</v>
      </c>
      <c r="E1833" s="4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42">
        <f>(((I1833/60)/60)/24)+DATE(1970,1,1)</f>
        <v>41041.996099537035</v>
      </c>
      <c r="K1833">
        <v>1335570863</v>
      </c>
      <c r="L1833" s="42">
        <f>(((K1833/60)/60)/24)+DATE(1970,1,1)</f>
        <v>41026.996099537035</v>
      </c>
      <c r="M1833" t="b">
        <v>0</v>
      </c>
      <c r="N1833">
        <v>14</v>
      </c>
      <c r="O1833" s="7">
        <f>AVERAGE(N1833,E1833)</f>
        <v>522</v>
      </c>
      <c r="P1833" t="b">
        <v>1</v>
      </c>
      <c r="R1833" s="56">
        <f>E1833/D1833</f>
        <v>1.03</v>
      </c>
      <c r="S1833" t="s">
        <v>8278</v>
      </c>
      <c r="T1833" s="6" t="str">
        <f>LEFT(S:S,FIND("/",S:S)-1)</f>
        <v>music</v>
      </c>
      <c r="U1833" s="6" t="str">
        <f>RIGHT(S:S,FIND("/",S:S) - 2)</f>
        <v>jazz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44">
        <v>350</v>
      </c>
      <c r="E1834" s="4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42">
        <f>(((I1834/60)/60)/24)+DATE(1970,1,1)</f>
        <v>40606.539664351854</v>
      </c>
      <c r="K1834">
        <v>1296651427</v>
      </c>
      <c r="L1834" s="42">
        <f>(((K1834/60)/60)/24)+DATE(1970,1,1)</f>
        <v>40576.539664351854</v>
      </c>
      <c r="M1834" t="b">
        <v>0</v>
      </c>
      <c r="N1834">
        <v>20</v>
      </c>
      <c r="O1834" s="7">
        <f>AVERAGE(N1834,E1834)</f>
        <v>260</v>
      </c>
      <c r="P1834" t="b">
        <v>1</v>
      </c>
      <c r="R1834" s="56">
        <f>E1834/D1834</f>
        <v>1.4285714285714286</v>
      </c>
      <c r="S1834" t="s">
        <v>8271</v>
      </c>
      <c r="T1834" s="6" t="str">
        <f>LEFT(S:S,FIND("/",S:S)-1)</f>
        <v>theater</v>
      </c>
      <c r="U1834" s="6" t="str">
        <f>RIGHT(S:S,FIND("/",S:S) - 2)</f>
        <v>/plays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44">
        <v>400</v>
      </c>
      <c r="E1835" s="4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42">
        <f>(((I1835/60)/60)/24)+DATE(1970,1,1)</f>
        <v>41335.332638888889</v>
      </c>
      <c r="K1835">
        <v>1359421403</v>
      </c>
      <c r="L1835" s="42">
        <f>(((K1835/60)/60)/24)+DATE(1970,1,1)</f>
        <v>41303.044016203705</v>
      </c>
      <c r="M1835" t="b">
        <v>0</v>
      </c>
      <c r="N1835">
        <v>25</v>
      </c>
      <c r="O1835" s="7">
        <f>AVERAGE(N1835,E1835)</f>
        <v>537.5</v>
      </c>
      <c r="P1835" t="b">
        <v>1</v>
      </c>
      <c r="R1835" s="56">
        <f>E1835/D1835</f>
        <v>2.625</v>
      </c>
      <c r="S1835" t="s">
        <v>8271</v>
      </c>
      <c r="T1835" s="6" t="str">
        <f>LEFT(S:S,FIND("/",S:S)-1)</f>
        <v>theater</v>
      </c>
      <c r="U1835" s="6" t="str">
        <f>RIGHT(S:S,FIND("/",S:S) - 2)</f>
        <v>/plays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44">
        <v>10000</v>
      </c>
      <c r="E1836" s="4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42">
        <f>(((I1836/60)/60)/24)+DATE(1970,1,1)</f>
        <v>42028.964062500003</v>
      </c>
      <c r="K1836">
        <v>1418684895</v>
      </c>
      <c r="L1836" s="42">
        <f>(((K1836/60)/60)/24)+DATE(1970,1,1)</f>
        <v>41988.964062500003</v>
      </c>
      <c r="M1836" t="b">
        <v>0</v>
      </c>
      <c r="N1836">
        <v>90</v>
      </c>
      <c r="O1836" s="7">
        <f>AVERAGE(N1836,E1836)</f>
        <v>5947.5</v>
      </c>
      <c r="P1836" t="b">
        <v>1</v>
      </c>
      <c r="R1836" s="56">
        <f>E1836/D1836</f>
        <v>1.1805000000000001</v>
      </c>
      <c r="S1836" t="s">
        <v>8289</v>
      </c>
      <c r="T1836" s="6" t="str">
        <f>LEFT(S:S,FIND("/",S:S)-1)</f>
        <v>photography</v>
      </c>
      <c r="U1836" s="6" t="str">
        <f>RIGHT(S:S,FIND("/",S:S) - 2)</f>
        <v>phy/nature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44">
        <v>500</v>
      </c>
      <c r="E1837" s="4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42">
        <f>(((I1837/60)/60)/24)+DATE(1970,1,1)</f>
        <v>42460.660543981481</v>
      </c>
      <c r="K1837">
        <v>1456851071</v>
      </c>
      <c r="L1837" s="42">
        <f>(((K1837/60)/60)/24)+DATE(1970,1,1)</f>
        <v>42430.702210648145</v>
      </c>
      <c r="M1837" t="b">
        <v>0</v>
      </c>
      <c r="N1837">
        <v>11</v>
      </c>
      <c r="O1837" s="7">
        <f>AVERAGE(N1837,E1837)</f>
        <v>265.5</v>
      </c>
      <c r="P1837" t="b">
        <v>1</v>
      </c>
      <c r="R1837" s="56">
        <f>E1837/D1837</f>
        <v>1.04</v>
      </c>
      <c r="S1837" t="s">
        <v>8276</v>
      </c>
      <c r="T1837" s="6" t="str">
        <f>LEFT(S:S,FIND("/",S:S)-1)</f>
        <v>music</v>
      </c>
      <c r="U1837" s="6" t="str">
        <f>RIGHT(S:S,FIND("/",S:S) - 2)</f>
        <v>rock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44">
        <v>5000</v>
      </c>
      <c r="E1838" s="4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42">
        <f>(((I1838/60)/60)/24)+DATE(1970,1,1)</f>
        <v>41322.809363425928</v>
      </c>
      <c r="K1838">
        <v>1359660329</v>
      </c>
      <c r="L1838" s="42">
        <f>(((K1838/60)/60)/24)+DATE(1970,1,1)</f>
        <v>41305.809363425928</v>
      </c>
      <c r="M1838" t="b">
        <v>0</v>
      </c>
      <c r="N1838">
        <v>55</v>
      </c>
      <c r="O1838" s="7">
        <f>AVERAGE(N1838,E1838)</f>
        <v>5036</v>
      </c>
      <c r="P1838" t="b">
        <v>1</v>
      </c>
      <c r="R1838" s="56">
        <f>E1838/D1838</f>
        <v>2.0034000000000001</v>
      </c>
      <c r="S1838" t="s">
        <v>8269</v>
      </c>
      <c r="T1838" s="6" t="str">
        <f>LEFT(S:S,FIND("/",S:S)-1)</f>
        <v>film &amp; video</v>
      </c>
      <c r="U1838" s="6" t="str">
        <f>RIGHT(S:S,FIND("/",S:S) - 2)</f>
        <v>documentary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44">
        <v>600</v>
      </c>
      <c r="E1839" s="4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42">
        <f>(((I1839/60)/60)/24)+DATE(1970,1,1)</f>
        <v>40986.006192129629</v>
      </c>
      <c r="K1839">
        <v>1326848935</v>
      </c>
      <c r="L1839" s="42">
        <f>(((K1839/60)/60)/24)+DATE(1970,1,1)</f>
        <v>40926.047858796301</v>
      </c>
      <c r="M1839" t="b">
        <v>0</v>
      </c>
      <c r="N1839">
        <v>30</v>
      </c>
      <c r="O1839" s="7">
        <f>AVERAGE(N1839,E1839)</f>
        <v>935.5</v>
      </c>
      <c r="P1839" t="b">
        <v>1</v>
      </c>
      <c r="R1839" s="56">
        <f>E1839/D1839</f>
        <v>3.0683333333333334</v>
      </c>
      <c r="S1839" t="s">
        <v>8271</v>
      </c>
      <c r="T1839" s="6" t="str">
        <f>LEFT(S:S,FIND("/",S:S)-1)</f>
        <v>theater</v>
      </c>
      <c r="U1839" s="6" t="str">
        <f>RIGHT(S:S,FIND("/",S:S) - 2)</f>
        <v>/plays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44">
        <v>1000</v>
      </c>
      <c r="E1840" s="4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42">
        <f>(((I1840/60)/60)/24)+DATE(1970,1,1)</f>
        <v>40817.125</v>
      </c>
      <c r="K1840">
        <v>1314989557</v>
      </c>
      <c r="L1840" s="42">
        <f>(((K1840/60)/60)/24)+DATE(1970,1,1)</f>
        <v>40788.786539351851</v>
      </c>
      <c r="M1840" t="b">
        <v>0</v>
      </c>
      <c r="N1840">
        <v>28</v>
      </c>
      <c r="O1840" s="7">
        <f>AVERAGE(N1840,E1840)</f>
        <v>514.745</v>
      </c>
      <c r="P1840" t="b">
        <v>1</v>
      </c>
      <c r="R1840" s="56">
        <f>E1840/D1840</f>
        <v>1.00149</v>
      </c>
      <c r="S1840" t="s">
        <v>8269</v>
      </c>
      <c r="T1840" s="6" t="str">
        <f>LEFT(S:S,FIND("/",S:S)-1)</f>
        <v>film &amp; video</v>
      </c>
      <c r="U1840" s="6" t="str">
        <f>RIGHT(S:S,FIND("/",S:S) - 2)</f>
        <v>documentary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44">
        <v>1000</v>
      </c>
      <c r="E1841" s="4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42">
        <f>(((I1841/60)/60)/24)+DATE(1970,1,1)</f>
        <v>42644.722013888888</v>
      </c>
      <c r="K1841">
        <v>1472750382</v>
      </c>
      <c r="L1841" s="42">
        <f>(((K1841/60)/60)/24)+DATE(1970,1,1)</f>
        <v>42614.722013888888</v>
      </c>
      <c r="M1841" t="b">
        <v>0</v>
      </c>
      <c r="N1841">
        <v>45</v>
      </c>
      <c r="O1841" s="7">
        <f>AVERAGE(N1841,E1841)</f>
        <v>1049</v>
      </c>
      <c r="P1841" t="b">
        <v>1</v>
      </c>
      <c r="R1841" s="56">
        <f>E1841/D1841</f>
        <v>2.0529999999999999</v>
      </c>
      <c r="S1841" t="s">
        <v>8271</v>
      </c>
      <c r="T1841" s="6" t="str">
        <f>LEFT(S:S,FIND("/",S:S)-1)</f>
        <v>theater</v>
      </c>
      <c r="U1841" s="6" t="str">
        <f>RIGHT(S:S,FIND("/",S:S) - 2)</f>
        <v>/plays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44">
        <v>900</v>
      </c>
      <c r="E1842" s="4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42">
        <f>(((I1842/60)/60)/24)+DATE(1970,1,1)</f>
        <v>41401.207638888889</v>
      </c>
      <c r="K1842">
        <v>1366251510</v>
      </c>
      <c r="L1842" s="42">
        <f>(((K1842/60)/60)/24)+DATE(1970,1,1)</f>
        <v>41382.096180555556</v>
      </c>
      <c r="M1842" t="b">
        <v>0</v>
      </c>
      <c r="N1842">
        <v>13</v>
      </c>
      <c r="O1842" s="7">
        <f>AVERAGE(N1842,E1842)</f>
        <v>496.5</v>
      </c>
      <c r="P1842" t="b">
        <v>1</v>
      </c>
      <c r="R1842" s="56">
        <f>E1842/D1842</f>
        <v>1.0888888888888888</v>
      </c>
      <c r="S1842" t="s">
        <v>8274</v>
      </c>
      <c r="T1842" s="6" t="str">
        <f>LEFT(S:S,FIND("/",S:S)-1)</f>
        <v>publishing</v>
      </c>
      <c r="U1842" s="6" t="str">
        <f>RIGHT(S:S,FIND("/",S:S) - 2)</f>
        <v>onfiction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44">
        <v>2000</v>
      </c>
      <c r="E1843" s="4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42">
        <f>(((I1843/60)/60)/24)+DATE(1970,1,1)</f>
        <v>41779.207638888889</v>
      </c>
      <c r="K1843">
        <v>1397679445</v>
      </c>
      <c r="L1843" s="42">
        <f>(((K1843/60)/60)/24)+DATE(1970,1,1)</f>
        <v>41745.84542824074</v>
      </c>
      <c r="M1843" t="b">
        <v>0</v>
      </c>
      <c r="N1843">
        <v>40</v>
      </c>
      <c r="O1843" s="7">
        <f>AVERAGE(N1843,E1843)</f>
        <v>1037.5</v>
      </c>
      <c r="P1843" t="b">
        <v>1</v>
      </c>
      <c r="R1843" s="56">
        <f>E1843/D1843</f>
        <v>1.0175000000000001</v>
      </c>
      <c r="S1843" t="s">
        <v>8281</v>
      </c>
      <c r="T1843" s="6" t="str">
        <f>LEFT(S:S,FIND("/",S:S)-1)</f>
        <v>journalism</v>
      </c>
      <c r="U1843" s="6" t="str">
        <f>RIGHT(S:S,FIND("/",S:S) - 2)</f>
        <v>ism/audio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44">
        <v>2000</v>
      </c>
      <c r="E1844" s="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42">
        <f>(((I1844/60)/60)/24)+DATE(1970,1,1)</f>
        <v>42065.249305555553</v>
      </c>
      <c r="K1844">
        <v>1422371381</v>
      </c>
      <c r="L1844" s="42">
        <f>(((K1844/60)/60)/24)+DATE(1970,1,1)</f>
        <v>42031.631724537037</v>
      </c>
      <c r="M1844" t="b">
        <v>0</v>
      </c>
      <c r="N1844">
        <v>21</v>
      </c>
      <c r="O1844" s="7">
        <f>AVERAGE(N1844,E1844)</f>
        <v>1263</v>
      </c>
      <c r="P1844" t="b">
        <v>1</v>
      </c>
      <c r="R1844" s="56">
        <f>E1844/D1844</f>
        <v>1.2524999999999999</v>
      </c>
      <c r="S1844" t="s">
        <v>8272</v>
      </c>
      <c r="T1844" s="6" t="str">
        <f>LEFT(S:S,FIND("/",S:S)-1)</f>
        <v>technology</v>
      </c>
      <c r="U1844" s="6" t="str">
        <f>RIGHT(S:S,FIND("/",S:S) - 2)</f>
        <v>ology/web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44">
        <v>10000</v>
      </c>
      <c r="E1845" s="4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42">
        <f>(((I1845/60)/60)/24)+DATE(1970,1,1)</f>
        <v>40594.994837962964</v>
      </c>
      <c r="K1845">
        <v>1295653954</v>
      </c>
      <c r="L1845" s="42">
        <f>(((K1845/60)/60)/24)+DATE(1970,1,1)</f>
        <v>40564.994837962964</v>
      </c>
      <c r="M1845" t="b">
        <v>0</v>
      </c>
      <c r="N1845">
        <v>134</v>
      </c>
      <c r="O1845" s="7">
        <f>AVERAGE(N1845,E1845)</f>
        <v>6267.3050000000003</v>
      </c>
      <c r="P1845" t="b">
        <v>1</v>
      </c>
      <c r="R1845" s="56">
        <f>E1845/D1845</f>
        <v>1.2400610000000001</v>
      </c>
      <c r="S1845" t="s">
        <v>8271</v>
      </c>
      <c r="T1845" s="6" t="str">
        <f>LEFT(S:S,FIND("/",S:S)-1)</f>
        <v>theater</v>
      </c>
      <c r="U1845" s="6" t="str">
        <f>RIGHT(S:S,FIND("/",S:S) - 2)</f>
        <v>/plays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44">
        <v>1500</v>
      </c>
      <c r="E1846" s="4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42">
        <f>(((I1846/60)/60)/24)+DATE(1970,1,1)</f>
        <v>40705.125</v>
      </c>
      <c r="K1846">
        <v>1304464914</v>
      </c>
      <c r="L1846" s="42">
        <f>(((K1846/60)/60)/24)+DATE(1970,1,1)</f>
        <v>40666.973541666666</v>
      </c>
      <c r="M1846" t="b">
        <v>0</v>
      </c>
      <c r="N1846">
        <v>20</v>
      </c>
      <c r="O1846" s="7">
        <f>AVERAGE(N1846,E1846)</f>
        <v>770.5</v>
      </c>
      <c r="P1846" t="b">
        <v>1</v>
      </c>
      <c r="R1846" s="56">
        <f>E1846/D1846</f>
        <v>1.014</v>
      </c>
      <c r="S1846" t="s">
        <v>8271</v>
      </c>
      <c r="T1846" s="6" t="str">
        <f>LEFT(S:S,FIND("/",S:S)-1)</f>
        <v>theater</v>
      </c>
      <c r="U1846" s="6" t="str">
        <f>RIGHT(S:S,FIND("/",S:S) - 2)</f>
        <v>/plays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44">
        <v>1000</v>
      </c>
      <c r="E1847" s="4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42">
        <f>(((I1847/60)/60)/24)+DATE(1970,1,1)</f>
        <v>42538.204861111109</v>
      </c>
      <c r="K1847">
        <v>1464854398</v>
      </c>
      <c r="L1847" s="42">
        <f>(((K1847/60)/60)/24)+DATE(1970,1,1)</f>
        <v>42523.333310185189</v>
      </c>
      <c r="M1847" t="b">
        <v>0</v>
      </c>
      <c r="N1847">
        <v>19</v>
      </c>
      <c r="O1847" s="7">
        <f>AVERAGE(N1847,E1847)</f>
        <v>509.5</v>
      </c>
      <c r="P1847" t="b">
        <v>1</v>
      </c>
      <c r="R1847" s="56">
        <f>E1847/D1847</f>
        <v>1</v>
      </c>
      <c r="S1847" t="s">
        <v>8284</v>
      </c>
      <c r="T1847" s="6" t="str">
        <f>LEFT(S:S,FIND("/",S:S)-1)</f>
        <v>food</v>
      </c>
      <c r="U1847" s="6" t="str">
        <f>RIGHT(S:S,FIND("/",S:S) - 2)</f>
        <v>cks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44">
        <v>15000</v>
      </c>
      <c r="E1848" s="4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42">
        <f>(((I1848/60)/60)/24)+DATE(1970,1,1)</f>
        <v>41258.650196759263</v>
      </c>
      <c r="K1848">
        <v>1352993777</v>
      </c>
      <c r="L1848" s="42">
        <f>(((K1848/60)/60)/24)+DATE(1970,1,1)</f>
        <v>41228.650196759263</v>
      </c>
      <c r="M1848" t="b">
        <v>0</v>
      </c>
      <c r="N1848">
        <v>209</v>
      </c>
      <c r="O1848" s="7">
        <f>AVERAGE(N1848,E1848)</f>
        <v>10449</v>
      </c>
      <c r="P1848" t="b">
        <v>1</v>
      </c>
      <c r="R1848" s="56">
        <f>E1848/D1848</f>
        <v>1.3792666666666666</v>
      </c>
      <c r="S1848" t="s">
        <v>8271</v>
      </c>
      <c r="T1848" s="6" t="str">
        <f>LEFT(S:S,FIND("/",S:S)-1)</f>
        <v>theater</v>
      </c>
      <c r="U1848" s="6" t="str">
        <f>RIGHT(S:S,FIND("/",S:S) - 2)</f>
        <v>/plays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44">
        <v>2500</v>
      </c>
      <c r="E1849" s="4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42">
        <f>(((I1849/60)/60)/24)+DATE(1970,1,1)</f>
        <v>42115.236481481479</v>
      </c>
      <c r="K1849">
        <v>1427780432</v>
      </c>
      <c r="L1849" s="42">
        <f>(((K1849/60)/60)/24)+DATE(1970,1,1)</f>
        <v>42094.236481481479</v>
      </c>
      <c r="M1849" t="b">
        <v>0</v>
      </c>
      <c r="N1849">
        <v>38</v>
      </c>
      <c r="O1849" s="7">
        <f>AVERAGE(N1849,E1849)</f>
        <v>1530</v>
      </c>
      <c r="P1849" t="b">
        <v>1</v>
      </c>
      <c r="R1849" s="56">
        <f>E1849/D1849</f>
        <v>1.2088000000000001</v>
      </c>
      <c r="S1849" t="s">
        <v>8285</v>
      </c>
      <c r="T1849" s="6" t="str">
        <f>LEFT(S:S,FIND("/",S:S)-1)</f>
        <v>photography</v>
      </c>
      <c r="U1849" s="6" t="str">
        <f>RIGHT(S:S,FIND("/",S:S) - 2)</f>
        <v>photobooks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44">
        <v>3000</v>
      </c>
      <c r="E1850" s="4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42">
        <f>(((I1850/60)/60)/24)+DATE(1970,1,1)</f>
        <v>40755.290972222225</v>
      </c>
      <c r="K1850">
        <v>1306608888</v>
      </c>
      <c r="L1850" s="42">
        <f>(((K1850/60)/60)/24)+DATE(1970,1,1)</f>
        <v>40691.788055555553</v>
      </c>
      <c r="M1850" t="b">
        <v>0</v>
      </c>
      <c r="N1850">
        <v>24</v>
      </c>
      <c r="O1850" s="7">
        <f>AVERAGE(N1850,E1850)</f>
        <v>1622.5</v>
      </c>
      <c r="P1850" t="b">
        <v>1</v>
      </c>
      <c r="R1850" s="56">
        <f>E1850/D1850</f>
        <v>1.0736666666666668</v>
      </c>
      <c r="S1850" t="s">
        <v>8297</v>
      </c>
      <c r="T1850" s="6" t="str">
        <f>LEFT(S:S,FIND("/",S:S)-1)</f>
        <v>games</v>
      </c>
      <c r="U1850" s="6" t="str">
        <f>RIGHT(S:S,FIND("/",S:S) - 2)</f>
        <v>ames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44">
        <v>300</v>
      </c>
      <c r="E1851" s="4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42">
        <f>(((I1851/60)/60)/24)+DATE(1970,1,1)</f>
        <v>41199.845590277779</v>
      </c>
      <c r="K1851">
        <v>1347913059</v>
      </c>
      <c r="L1851" s="42">
        <f>(((K1851/60)/60)/24)+DATE(1970,1,1)</f>
        <v>41169.845590277779</v>
      </c>
      <c r="M1851" t="b">
        <v>0</v>
      </c>
      <c r="N1851">
        <v>8</v>
      </c>
      <c r="O1851" s="7">
        <f>AVERAGE(N1851,E1851)</f>
        <v>154.5</v>
      </c>
      <c r="P1851" t="b">
        <v>1</v>
      </c>
      <c r="R1851" s="56">
        <f>E1851/D1851</f>
        <v>1.0033333333333334</v>
      </c>
      <c r="S1851" t="s">
        <v>8276</v>
      </c>
      <c r="T1851" s="6" t="str">
        <f>LEFT(S:S,FIND("/",S:S)-1)</f>
        <v>music</v>
      </c>
      <c r="U1851" s="6" t="str">
        <f>RIGHT(S:S,FIND("/",S:S) - 2)</f>
        <v>rock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44">
        <v>9000</v>
      </c>
      <c r="E1852" s="4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42">
        <f>(((I1852/60)/60)/24)+DATE(1970,1,1)</f>
        <v>41830.959490740745</v>
      </c>
      <c r="K1852">
        <v>1402441300</v>
      </c>
      <c r="L1852" s="42">
        <f>(((K1852/60)/60)/24)+DATE(1970,1,1)</f>
        <v>41800.959490740745</v>
      </c>
      <c r="M1852" t="b">
        <v>0</v>
      </c>
      <c r="N1852">
        <v>179</v>
      </c>
      <c r="O1852" s="7">
        <f>AVERAGE(N1852,E1852)</f>
        <v>4658</v>
      </c>
      <c r="P1852" t="b">
        <v>1</v>
      </c>
      <c r="R1852" s="56">
        <f>E1852/D1852</f>
        <v>1.0152222222222222</v>
      </c>
      <c r="S1852" t="s">
        <v>8271</v>
      </c>
      <c r="T1852" s="6" t="str">
        <f>LEFT(S:S,FIND("/",S:S)-1)</f>
        <v>theater</v>
      </c>
      <c r="U1852" s="6" t="str">
        <f>RIGHT(S:S,FIND("/",S:S) - 2)</f>
        <v>/plays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44">
        <v>1300</v>
      </c>
      <c r="E1853" s="4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42">
        <f>(((I1853/60)/60)/24)+DATE(1970,1,1)</f>
        <v>41848.041666666664</v>
      </c>
      <c r="K1853">
        <v>1404769538</v>
      </c>
      <c r="L1853" s="42">
        <f>(((K1853/60)/60)/24)+DATE(1970,1,1)</f>
        <v>41827.906689814816</v>
      </c>
      <c r="M1853" t="b">
        <v>0</v>
      </c>
      <c r="N1853">
        <v>26</v>
      </c>
      <c r="O1853" s="7">
        <f>AVERAGE(N1853,E1853)</f>
        <v>663.5</v>
      </c>
      <c r="P1853" t="b">
        <v>1</v>
      </c>
      <c r="R1853" s="56">
        <f>E1853/D1853</f>
        <v>1.0007692307692309</v>
      </c>
      <c r="S1853" t="s">
        <v>8271</v>
      </c>
      <c r="T1853" s="6" t="str">
        <f>LEFT(S:S,FIND("/",S:S)-1)</f>
        <v>theater</v>
      </c>
      <c r="U1853" s="6" t="str">
        <f>RIGHT(S:S,FIND("/",S:S) - 2)</f>
        <v>/plays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44">
        <v>15000</v>
      </c>
      <c r="E1854" s="4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42">
        <f>(((I1854/60)/60)/24)+DATE(1970,1,1)</f>
        <v>42119</v>
      </c>
      <c r="K1854">
        <v>1426703452</v>
      </c>
      <c r="L1854" s="42">
        <f>(((K1854/60)/60)/24)+DATE(1970,1,1)</f>
        <v>42081.77143518519</v>
      </c>
      <c r="M1854" t="b">
        <v>0</v>
      </c>
      <c r="N1854">
        <v>131</v>
      </c>
      <c r="O1854" s="7">
        <f>AVERAGE(N1854,E1854)</f>
        <v>8838</v>
      </c>
      <c r="P1854" t="b">
        <v>1</v>
      </c>
      <c r="R1854" s="56">
        <f>E1854/D1854</f>
        <v>1.1696666666666666</v>
      </c>
      <c r="S1854" t="s">
        <v>8303</v>
      </c>
      <c r="T1854" s="6" t="str">
        <f>LEFT(S:S,FIND("/",S:S)-1)</f>
        <v>theater</v>
      </c>
      <c r="U1854" s="6" t="str">
        <f>RIGHT(S:S,FIND("/",S:S) - 2)</f>
        <v>spaces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44">
        <v>800</v>
      </c>
      <c r="E1855" s="4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42">
        <f>(((I1855/60)/60)/24)+DATE(1970,1,1)</f>
        <v>41227.102048611108</v>
      </c>
      <c r="K1855">
        <v>1348536417</v>
      </c>
      <c r="L1855" s="42">
        <f>(((K1855/60)/60)/24)+DATE(1970,1,1)</f>
        <v>41177.060381944444</v>
      </c>
      <c r="M1855" t="b">
        <v>0</v>
      </c>
      <c r="N1855">
        <v>14</v>
      </c>
      <c r="O1855" s="7">
        <f>AVERAGE(N1855,E1855)</f>
        <v>414.5</v>
      </c>
      <c r="P1855" t="b">
        <v>1</v>
      </c>
      <c r="R1855" s="56">
        <f>E1855/D1855</f>
        <v>1.01875</v>
      </c>
      <c r="S1855" t="s">
        <v>8270</v>
      </c>
      <c r="T1855" s="6" t="str">
        <f>LEFT(S:S,FIND("/",S:S)-1)</f>
        <v>film &amp; video</v>
      </c>
      <c r="U1855" s="6" t="str">
        <f>RIGHT(S:S,FIND("/",S:S) - 2)</f>
        <v>o/animation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44">
        <v>15000</v>
      </c>
      <c r="E1856" s="4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42">
        <f>(((I1856/60)/60)/24)+DATE(1970,1,1)</f>
        <v>41418.021261574075</v>
      </c>
      <c r="K1856">
        <v>1366763437</v>
      </c>
      <c r="L1856" s="42">
        <f>(((K1856/60)/60)/24)+DATE(1970,1,1)</f>
        <v>41388.021261574075</v>
      </c>
      <c r="M1856" t="b">
        <v>0</v>
      </c>
      <c r="N1856">
        <v>174</v>
      </c>
      <c r="O1856" s="7">
        <f>AVERAGE(N1856,E1856)</f>
        <v>7746.2749999999996</v>
      </c>
      <c r="P1856" t="b">
        <v>1</v>
      </c>
      <c r="R1856" s="56">
        <f>E1856/D1856</f>
        <v>1.0212366666666666</v>
      </c>
      <c r="S1856" t="s">
        <v>8302</v>
      </c>
      <c r="T1856" s="6" t="str">
        <f>LEFT(S:S,FIND("/",S:S)-1)</f>
        <v>technology</v>
      </c>
      <c r="U1856" s="6" t="str">
        <f>RIGHT(S:S,FIND("/",S:S) - 2)</f>
        <v>kerspaces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44">
        <v>8750</v>
      </c>
      <c r="E1857" s="4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42">
        <f>(((I1857/60)/60)/24)+DATE(1970,1,1)</f>
        <v>41645.538657407407</v>
      </c>
      <c r="K1857">
        <v>1385124940</v>
      </c>
      <c r="L1857" s="42">
        <f>(((K1857/60)/60)/24)+DATE(1970,1,1)</f>
        <v>41600.538657407407</v>
      </c>
      <c r="M1857" t="b">
        <v>0</v>
      </c>
      <c r="N1857">
        <v>191</v>
      </c>
      <c r="O1857" s="7">
        <f>AVERAGE(N1857,E1857)</f>
        <v>6835.58</v>
      </c>
      <c r="P1857" t="b">
        <v>1</v>
      </c>
      <c r="R1857" s="56">
        <f>E1857/D1857</f>
        <v>1.5405897142857143</v>
      </c>
      <c r="S1857" t="s">
        <v>8297</v>
      </c>
      <c r="T1857" s="6" t="str">
        <f>LEFT(S:S,FIND("/",S:S)-1)</f>
        <v>games</v>
      </c>
      <c r="U1857" s="6" t="str">
        <f>RIGHT(S:S,FIND("/",S:S) - 2)</f>
        <v>ames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44">
        <v>2000</v>
      </c>
      <c r="E1858" s="4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42">
        <f>(((I1858/60)/60)/24)+DATE(1970,1,1)</f>
        <v>41838.854999999996</v>
      </c>
      <c r="K1858">
        <v>1403901072</v>
      </c>
      <c r="L1858" s="42">
        <f>(((K1858/60)/60)/24)+DATE(1970,1,1)</f>
        <v>41817.854999999996</v>
      </c>
      <c r="M1858" t="b">
        <v>0</v>
      </c>
      <c r="N1858">
        <v>38</v>
      </c>
      <c r="O1858" s="7">
        <f>AVERAGE(N1858,E1858)</f>
        <v>1031.5</v>
      </c>
      <c r="P1858" t="b">
        <v>1</v>
      </c>
      <c r="R1858" s="56">
        <f>E1858/D1858</f>
        <v>1.0125</v>
      </c>
      <c r="S1858" t="s">
        <v>8273</v>
      </c>
      <c r="T1858" s="6" t="str">
        <f>LEFT(S:S,FIND("/",S:S)-1)</f>
        <v>technology</v>
      </c>
      <c r="U1858" s="6" t="str">
        <f>RIGHT(S:S,FIND("/",S:S) - 2)</f>
        <v>wearables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44">
        <v>3000</v>
      </c>
      <c r="E1859" s="4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42">
        <f>(((I1859/60)/60)/24)+DATE(1970,1,1)</f>
        <v>41894.76866898148</v>
      </c>
      <c r="K1859">
        <v>1407954413</v>
      </c>
      <c r="L1859" s="42">
        <f>(((K1859/60)/60)/24)+DATE(1970,1,1)</f>
        <v>41864.76866898148</v>
      </c>
      <c r="M1859" t="b">
        <v>0</v>
      </c>
      <c r="N1859">
        <v>22</v>
      </c>
      <c r="O1859" s="7">
        <f>AVERAGE(N1859,E1859)</f>
        <v>1511</v>
      </c>
      <c r="P1859" t="b">
        <v>1</v>
      </c>
      <c r="R1859" s="56">
        <f>E1859/D1859</f>
        <v>1</v>
      </c>
      <c r="S1859" t="s">
        <v>8272</v>
      </c>
      <c r="T1859" s="6" t="str">
        <f>LEFT(S:S,FIND("/",S:S)-1)</f>
        <v>technology</v>
      </c>
      <c r="U1859" s="6" t="str">
        <f>RIGHT(S:S,FIND("/",S:S) - 2)</f>
        <v>ology/web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44">
        <v>5555.55</v>
      </c>
      <c r="E1860" s="4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42">
        <f>(((I1860/60)/60)/24)+DATE(1970,1,1)</f>
        <v>40893.242141203707</v>
      </c>
      <c r="K1860">
        <v>1318826921</v>
      </c>
      <c r="L1860" s="42">
        <f>(((K1860/60)/60)/24)+DATE(1970,1,1)</f>
        <v>40833.200474537036</v>
      </c>
      <c r="M1860" t="b">
        <v>0</v>
      </c>
      <c r="N1860">
        <v>149</v>
      </c>
      <c r="O1860" s="7">
        <f>AVERAGE(N1860,E1860)</f>
        <v>3095.2750000000001</v>
      </c>
      <c r="P1860" t="b">
        <v>1</v>
      </c>
      <c r="R1860" s="56">
        <f>E1860/D1860</f>
        <v>1.0874800874800874</v>
      </c>
      <c r="S1860" t="s">
        <v>8271</v>
      </c>
      <c r="T1860" s="6" t="str">
        <f>LEFT(S:S,FIND("/",S:S)-1)</f>
        <v>theater</v>
      </c>
      <c r="U1860" s="6" t="str">
        <f>RIGHT(S:S,FIND("/",S:S) - 2)</f>
        <v>/plays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44">
        <v>3000</v>
      </c>
      <c r="E1861" s="4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42">
        <f>(((I1861/60)/60)/24)+DATE(1970,1,1)</f>
        <v>40808.770011574074</v>
      </c>
      <c r="K1861">
        <v>1314124129</v>
      </c>
      <c r="L1861" s="42">
        <f>(((K1861/60)/60)/24)+DATE(1970,1,1)</f>
        <v>40778.770011574074</v>
      </c>
      <c r="M1861" t="b">
        <v>0</v>
      </c>
      <c r="N1861">
        <v>56</v>
      </c>
      <c r="O1861" s="7">
        <f>AVERAGE(N1861,E1861)</f>
        <v>2005.5</v>
      </c>
      <c r="P1861" t="b">
        <v>1</v>
      </c>
      <c r="R1861" s="56">
        <f>E1861/D1861</f>
        <v>1.3183333333333334</v>
      </c>
      <c r="S1861" t="s">
        <v>8271</v>
      </c>
      <c r="T1861" s="6" t="str">
        <f>LEFT(S:S,FIND("/",S:S)-1)</f>
        <v>theater</v>
      </c>
      <c r="U1861" s="6" t="str">
        <f>RIGHT(S:S,FIND("/",S:S) - 2)</f>
        <v>/plays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44">
        <v>750</v>
      </c>
      <c r="E1862" s="4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42">
        <f>(((I1862/60)/60)/24)+DATE(1970,1,1)</f>
        <v>41676.709305555552</v>
      </c>
      <c r="K1862">
        <v>1389891684</v>
      </c>
      <c r="L1862" s="42">
        <f>(((K1862/60)/60)/24)+DATE(1970,1,1)</f>
        <v>41655.709305555552</v>
      </c>
      <c r="M1862" t="b">
        <v>0</v>
      </c>
      <c r="N1862">
        <v>19</v>
      </c>
      <c r="O1862" s="7">
        <f>AVERAGE(N1862,E1862)</f>
        <v>510</v>
      </c>
      <c r="P1862" t="b">
        <v>1</v>
      </c>
      <c r="R1862" s="56">
        <f>E1862/D1862</f>
        <v>1.3346666666666667</v>
      </c>
      <c r="S1862" t="s">
        <v>8271</v>
      </c>
      <c r="T1862" s="6" t="str">
        <f>LEFT(S:S,FIND("/",S:S)-1)</f>
        <v>theater</v>
      </c>
      <c r="U1862" s="6" t="str">
        <f>RIGHT(S:S,FIND("/",S:S) - 2)</f>
        <v>/plays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44">
        <v>250000</v>
      </c>
      <c r="E1863" s="44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42">
        <f>(((I1863/60)/60)/24)+DATE(1970,1,1)</f>
        <v>42030.300243055557</v>
      </c>
      <c r="K1863">
        <v>1419664341</v>
      </c>
      <c r="L1863" s="42">
        <f>(((K1863/60)/60)/24)+DATE(1970,1,1)</f>
        <v>42000.300243055557</v>
      </c>
      <c r="M1863" t="b">
        <v>0</v>
      </c>
      <c r="N1863">
        <v>0</v>
      </c>
      <c r="O1863" s="7">
        <f>AVERAGE(N1863,E1863)</f>
        <v>0</v>
      </c>
      <c r="P1863" t="b">
        <v>0</v>
      </c>
      <c r="R1863" s="56">
        <f>E1863/D1863</f>
        <v>0</v>
      </c>
      <c r="S1863" t="s">
        <v>8279</v>
      </c>
      <c r="T1863" s="6" t="str">
        <f>LEFT(S:S,FIND("/",S:S)-1)</f>
        <v>music</v>
      </c>
      <c r="U1863" s="6" t="str">
        <f>RIGHT(S:S,FIND("/",S:S) - 2)</f>
        <v>rock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44">
        <v>18000</v>
      </c>
      <c r="E1864" s="4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42">
        <f>(((I1864/60)/60)/24)+DATE(1970,1,1)</f>
        <v>42802.3125</v>
      </c>
      <c r="K1864">
        <v>1484912974</v>
      </c>
      <c r="L1864" s="42">
        <f>(((K1864/60)/60)/24)+DATE(1970,1,1)</f>
        <v>42755.492754629624</v>
      </c>
      <c r="M1864" t="b">
        <v>0</v>
      </c>
      <c r="N1864">
        <v>16</v>
      </c>
      <c r="O1864" s="7">
        <f>AVERAGE(N1864,E1864)</f>
        <v>735.5</v>
      </c>
      <c r="P1864" t="b">
        <v>0</v>
      </c>
      <c r="R1864" s="56">
        <f>E1864/D1864</f>
        <v>8.0833333333333326E-2</v>
      </c>
      <c r="S1864" t="s">
        <v>8271</v>
      </c>
      <c r="T1864" s="6" t="str">
        <f>LEFT(S:S,FIND("/",S:S)-1)</f>
        <v>theater</v>
      </c>
      <c r="U1864" s="6" t="str">
        <f>RIGHT(S:S,FIND("/",S:S) - 2)</f>
        <v>/plays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44">
        <v>2500</v>
      </c>
      <c r="E1865" s="44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42">
        <f>(((I1865/60)/60)/24)+DATE(1970,1,1)</f>
        <v>41802.797280092593</v>
      </c>
      <c r="K1865">
        <v>1400008085</v>
      </c>
      <c r="L1865" s="42">
        <f>(((K1865/60)/60)/24)+DATE(1970,1,1)</f>
        <v>41772.797280092593</v>
      </c>
      <c r="M1865" t="b">
        <v>0</v>
      </c>
      <c r="N1865">
        <v>2</v>
      </c>
      <c r="O1865" s="7">
        <f>AVERAGE(N1865,E1865)</f>
        <v>6</v>
      </c>
      <c r="P1865" t="b">
        <v>0</v>
      </c>
      <c r="R1865" s="56">
        <f>E1865/D1865</f>
        <v>4.0000000000000001E-3</v>
      </c>
      <c r="S1865" t="s">
        <v>8284</v>
      </c>
      <c r="T1865" s="6" t="str">
        <f>LEFT(S:S,FIND("/",S:S)-1)</f>
        <v>food</v>
      </c>
      <c r="U1865" s="6" t="str">
        <f>RIGHT(S:S,FIND("/",S:S) - 2)</f>
        <v>cks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44">
        <v>6500</v>
      </c>
      <c r="E1866" s="4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42">
        <f>(((I1866/60)/60)/24)+DATE(1970,1,1)</f>
        <v>41763.716435185182</v>
      </c>
      <c r="K1866">
        <v>1396631500</v>
      </c>
      <c r="L1866" s="42">
        <f>(((K1866/60)/60)/24)+DATE(1970,1,1)</f>
        <v>41733.716435185182</v>
      </c>
      <c r="M1866" t="b">
        <v>0</v>
      </c>
      <c r="N1866">
        <v>48</v>
      </c>
      <c r="O1866" s="7">
        <f>AVERAGE(N1866,E1866)</f>
        <v>1418</v>
      </c>
      <c r="P1866" t="b">
        <v>0</v>
      </c>
      <c r="R1866" s="56">
        <f>E1866/D1866</f>
        <v>0.42892307692307691</v>
      </c>
      <c r="S1866" t="s">
        <v>8279</v>
      </c>
      <c r="T1866" s="6" t="str">
        <f>LEFT(S:S,FIND("/",S:S)-1)</f>
        <v>music</v>
      </c>
      <c r="U1866" s="6" t="str">
        <f>RIGHT(S:S,FIND("/",S:S) - 2)</f>
        <v>rock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44">
        <v>110000</v>
      </c>
      <c r="E1867" s="44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42">
        <f>(((I1867/60)/60)/24)+DATE(1970,1,1)</f>
        <v>42680.409108796302</v>
      </c>
      <c r="K1867">
        <v>1475398147</v>
      </c>
      <c r="L1867" s="42">
        <f>(((K1867/60)/60)/24)+DATE(1970,1,1)</f>
        <v>42645.367442129631</v>
      </c>
      <c r="M1867" t="b">
        <v>0</v>
      </c>
      <c r="N1867">
        <v>2</v>
      </c>
      <c r="O1867" s="7">
        <f>AVERAGE(N1867,E1867)</f>
        <v>3</v>
      </c>
      <c r="P1867" t="b">
        <v>0</v>
      </c>
      <c r="R1867" s="56">
        <f>E1867/D1867</f>
        <v>3.6363636363636364E-5</v>
      </c>
      <c r="S1867" t="s">
        <v>8276</v>
      </c>
      <c r="T1867" s="6" t="str">
        <f>LEFT(S:S,FIND("/",S:S)-1)</f>
        <v>music</v>
      </c>
      <c r="U1867" s="6" t="str">
        <f>RIGHT(S:S,FIND("/",S:S) - 2)</f>
        <v>rock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44">
        <v>25000</v>
      </c>
      <c r="E1868" s="4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42">
        <f>(((I1868/60)/60)/24)+DATE(1970,1,1)</f>
        <v>42795.166666666672</v>
      </c>
      <c r="K1868">
        <v>1483768497</v>
      </c>
      <c r="L1868" s="42">
        <f>(((K1868/60)/60)/24)+DATE(1970,1,1)</f>
        <v>42742.246493055558</v>
      </c>
      <c r="M1868" t="b">
        <v>0</v>
      </c>
      <c r="N1868">
        <v>2</v>
      </c>
      <c r="O1868" s="7">
        <f>AVERAGE(N1868,E1868)</f>
        <v>63.5</v>
      </c>
      <c r="P1868" t="b">
        <v>0</v>
      </c>
      <c r="R1868" s="56">
        <f>E1868/D1868</f>
        <v>5.0000000000000001E-3</v>
      </c>
      <c r="S1868" t="s">
        <v>8274</v>
      </c>
      <c r="T1868" s="6" t="str">
        <f>LEFT(S:S,FIND("/",S:S)-1)</f>
        <v>publishing</v>
      </c>
      <c r="U1868" s="6" t="str">
        <f>RIGHT(S:S,FIND("/",S:S) - 2)</f>
        <v>onfiction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44">
        <v>20000</v>
      </c>
      <c r="E1869" s="44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42">
        <f>(((I1869/60)/60)/24)+DATE(1970,1,1)</f>
        <v>42679.924907407403</v>
      </c>
      <c r="K1869">
        <v>1475791912</v>
      </c>
      <c r="L1869" s="42">
        <f>(((K1869/60)/60)/24)+DATE(1970,1,1)</f>
        <v>42649.924907407403</v>
      </c>
      <c r="M1869" t="b">
        <v>0</v>
      </c>
      <c r="N1869">
        <v>1</v>
      </c>
      <c r="O1869" s="7">
        <f>AVERAGE(N1869,E1869)</f>
        <v>5.5</v>
      </c>
      <c r="P1869" t="b">
        <v>0</v>
      </c>
      <c r="R1869" s="56">
        <f>E1869/D1869</f>
        <v>5.0000000000000001E-4</v>
      </c>
      <c r="S1869" t="s">
        <v>8297</v>
      </c>
      <c r="T1869" s="6" t="str">
        <f>LEFT(S:S,FIND("/",S:S)-1)</f>
        <v>games</v>
      </c>
      <c r="U1869" s="6" t="str">
        <f>RIGHT(S:S,FIND("/",S:S) - 2)</f>
        <v>ames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44">
        <v>25000</v>
      </c>
      <c r="E1870" s="4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42">
        <f>(((I1870/60)/60)/24)+DATE(1970,1,1)</f>
        <v>42353.332638888889</v>
      </c>
      <c r="K1870">
        <v>1448044925</v>
      </c>
      <c r="L1870" s="42">
        <f>(((K1870/60)/60)/24)+DATE(1970,1,1)</f>
        <v>42328.779224537036</v>
      </c>
      <c r="M1870" t="b">
        <v>0</v>
      </c>
      <c r="N1870">
        <v>17</v>
      </c>
      <c r="O1870" s="7">
        <f>AVERAGE(N1870,E1870)</f>
        <v>617</v>
      </c>
      <c r="P1870" t="b">
        <v>0</v>
      </c>
      <c r="R1870" s="56">
        <f>E1870/D1870</f>
        <v>4.8680000000000001E-2</v>
      </c>
      <c r="S1870" t="s">
        <v>8274</v>
      </c>
      <c r="T1870" s="6" t="str">
        <f>LEFT(S:S,FIND("/",S:S)-1)</f>
        <v>publishing</v>
      </c>
      <c r="U1870" s="6" t="str">
        <f>RIGHT(S:S,FIND("/",S:S) - 2)</f>
        <v>onfiction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44">
        <v>10000</v>
      </c>
      <c r="E1871" s="44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42">
        <f>(((I1871/60)/60)/24)+DATE(1970,1,1)</f>
        <v>42739.002881944441</v>
      </c>
      <c r="K1871">
        <v>1480896249</v>
      </c>
      <c r="L1871" s="42">
        <f>(((K1871/60)/60)/24)+DATE(1970,1,1)</f>
        <v>42709.002881944441</v>
      </c>
      <c r="M1871" t="b">
        <v>0</v>
      </c>
      <c r="N1871">
        <v>0</v>
      </c>
      <c r="O1871" s="7">
        <f>AVERAGE(N1871,E1871)</f>
        <v>0</v>
      </c>
      <c r="P1871" t="b">
        <v>0</v>
      </c>
      <c r="R1871" s="56">
        <f>E1871/D1871</f>
        <v>0</v>
      </c>
      <c r="S1871" t="s">
        <v>8283</v>
      </c>
      <c r="T1871" s="6" t="str">
        <f>LEFT(S:S,FIND("/",S:S)-1)</f>
        <v>games</v>
      </c>
      <c r="U1871" s="6" t="str">
        <f>RIGHT(S:S,FIND("/",S:S) - 2)</f>
        <v>ames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44">
        <v>3500</v>
      </c>
      <c r="E1872" s="4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42">
        <f>(((I1872/60)/60)/24)+DATE(1970,1,1)</f>
        <v>42400.178472222222</v>
      </c>
      <c r="K1872">
        <v>1451723535</v>
      </c>
      <c r="L1872" s="42">
        <f>(((K1872/60)/60)/24)+DATE(1970,1,1)</f>
        <v>42371.355729166666</v>
      </c>
      <c r="M1872" t="b">
        <v>0</v>
      </c>
      <c r="N1872">
        <v>11</v>
      </c>
      <c r="O1872" s="7">
        <f>AVERAGE(N1872,E1872)</f>
        <v>186</v>
      </c>
      <c r="P1872" t="b">
        <v>0</v>
      </c>
      <c r="R1872" s="56">
        <f>E1872/D1872</f>
        <v>0.10314285714285715</v>
      </c>
      <c r="S1872" t="s">
        <v>8305</v>
      </c>
      <c r="T1872" s="6" t="str">
        <f>LEFT(S:S,FIND("/",S:S)-1)</f>
        <v>theater</v>
      </c>
      <c r="U1872" s="6" t="str">
        <f>RIGHT(S:S,FIND("/",S:S) - 2)</f>
        <v>usical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44">
        <v>6500</v>
      </c>
      <c r="E1873" s="4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42">
        <f>(((I1873/60)/60)/24)+DATE(1970,1,1)</f>
        <v>41963.825243055559</v>
      </c>
      <c r="K1873">
        <v>1413053301</v>
      </c>
      <c r="L1873" s="42">
        <f>(((K1873/60)/60)/24)+DATE(1970,1,1)</f>
        <v>41923.783576388887</v>
      </c>
      <c r="M1873" t="b">
        <v>0</v>
      </c>
      <c r="N1873">
        <v>95</v>
      </c>
      <c r="O1873" s="7">
        <f>AVERAGE(N1873,E1873)</f>
        <v>2380.5</v>
      </c>
      <c r="P1873" t="b">
        <v>0</v>
      </c>
      <c r="R1873" s="56">
        <f>E1873/D1873</f>
        <v>0.7178461538461538</v>
      </c>
      <c r="S1873" t="s">
        <v>8271</v>
      </c>
      <c r="T1873" s="6" t="str">
        <f>LEFT(S:S,FIND("/",S:S)-1)</f>
        <v>theater</v>
      </c>
      <c r="U1873" s="6" t="str">
        <f>RIGHT(S:S,FIND("/",S:S) - 2)</f>
        <v>/plays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44">
        <v>20000</v>
      </c>
      <c r="E1874" s="4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42">
        <f>(((I1874/60)/60)/24)+DATE(1970,1,1)</f>
        <v>42185.129652777774</v>
      </c>
      <c r="K1874">
        <v>1433041602</v>
      </c>
      <c r="L1874" s="42">
        <f>(((K1874/60)/60)/24)+DATE(1970,1,1)</f>
        <v>42155.129652777774</v>
      </c>
      <c r="M1874" t="b">
        <v>0</v>
      </c>
      <c r="N1874">
        <v>13</v>
      </c>
      <c r="O1874" s="7">
        <f>AVERAGE(N1874,E1874)</f>
        <v>112.5</v>
      </c>
      <c r="P1874" t="b">
        <v>0</v>
      </c>
      <c r="R1874" s="56">
        <f>E1874/D1874</f>
        <v>1.06E-2</v>
      </c>
      <c r="S1874" t="s">
        <v>8271</v>
      </c>
      <c r="T1874" s="6" t="str">
        <f>LEFT(S:S,FIND("/",S:S)-1)</f>
        <v>theater</v>
      </c>
      <c r="U1874" s="6" t="str">
        <f>RIGHT(S:S,FIND("/",S:S) - 2)</f>
        <v>/plays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44">
        <v>8000</v>
      </c>
      <c r="E1875" s="44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42">
        <f>(((I1875/60)/60)/24)+DATE(1970,1,1)</f>
        <v>42193.697916666672</v>
      </c>
      <c r="K1875">
        <v>1433861210</v>
      </c>
      <c r="L1875" s="42">
        <f>(((K1875/60)/60)/24)+DATE(1970,1,1)</f>
        <v>42164.615856481483</v>
      </c>
      <c r="M1875" t="b">
        <v>0</v>
      </c>
      <c r="N1875">
        <v>2</v>
      </c>
      <c r="O1875" s="7">
        <f>AVERAGE(N1875,E1875)</f>
        <v>19</v>
      </c>
      <c r="P1875" t="b">
        <v>0</v>
      </c>
      <c r="R1875" s="56">
        <f>E1875/D1875</f>
        <v>4.4999999999999997E-3</v>
      </c>
      <c r="S1875" t="s">
        <v>8284</v>
      </c>
      <c r="T1875" s="6" t="str">
        <f>LEFT(S:S,FIND("/",S:S)-1)</f>
        <v>food</v>
      </c>
      <c r="U1875" s="6" t="str">
        <f>RIGHT(S:S,FIND("/",S:S) - 2)</f>
        <v>cks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44">
        <v>160000</v>
      </c>
      <c r="E1876" s="44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42">
        <f>(((I1876/60)/60)/24)+DATE(1970,1,1)</f>
        <v>42549.969131944439</v>
      </c>
      <c r="K1876">
        <v>1465427733</v>
      </c>
      <c r="L1876" s="42">
        <f>(((K1876/60)/60)/24)+DATE(1970,1,1)</f>
        <v>42529.969131944439</v>
      </c>
      <c r="M1876" t="b">
        <v>0</v>
      </c>
      <c r="N1876">
        <v>2</v>
      </c>
      <c r="O1876" s="7">
        <f>AVERAGE(N1876,E1876)</f>
        <v>14</v>
      </c>
      <c r="P1876" t="b">
        <v>0</v>
      </c>
      <c r="R1876" s="56">
        <f>E1876/D1876</f>
        <v>1.6249999999999999E-4</v>
      </c>
      <c r="S1876" t="s">
        <v>8271</v>
      </c>
      <c r="T1876" s="6" t="str">
        <f>LEFT(S:S,FIND("/",S:S)-1)</f>
        <v>theater</v>
      </c>
      <c r="U1876" s="6" t="str">
        <f>RIGHT(S:S,FIND("/",S:S) - 2)</f>
        <v>/plays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44">
        <v>10000</v>
      </c>
      <c r="E1877" s="44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42">
        <f>(((I1877/60)/60)/24)+DATE(1970,1,1)</f>
        <v>42588.899398148147</v>
      </c>
      <c r="K1877">
        <v>1465335308</v>
      </c>
      <c r="L1877" s="42">
        <f>(((K1877/60)/60)/24)+DATE(1970,1,1)</f>
        <v>42528.899398148147</v>
      </c>
      <c r="M1877" t="b">
        <v>0</v>
      </c>
      <c r="N1877">
        <v>3</v>
      </c>
      <c r="O1877" s="7">
        <f>AVERAGE(N1877,E1877)</f>
        <v>27</v>
      </c>
      <c r="P1877" t="b">
        <v>0</v>
      </c>
      <c r="R1877" s="56">
        <f>E1877/D1877</f>
        <v>5.1000000000000004E-3</v>
      </c>
      <c r="S1877" t="s">
        <v>8276</v>
      </c>
      <c r="T1877" s="6" t="str">
        <f>LEFT(S:S,FIND("/",S:S)-1)</f>
        <v>music</v>
      </c>
      <c r="U1877" s="6" t="str">
        <f>RIGHT(S:S,FIND("/",S:S) - 2)</f>
        <v>rock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44">
        <v>280</v>
      </c>
      <c r="E1878" s="44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42">
        <f>(((I1878/60)/60)/24)+DATE(1970,1,1)</f>
        <v>41806.284780092588</v>
      </c>
      <c r="K1878">
        <v>1400309405</v>
      </c>
      <c r="L1878" s="42">
        <f>(((K1878/60)/60)/24)+DATE(1970,1,1)</f>
        <v>41776.284780092588</v>
      </c>
      <c r="M1878" t="b">
        <v>0</v>
      </c>
      <c r="N1878">
        <v>0</v>
      </c>
      <c r="O1878" s="7">
        <f>AVERAGE(N1878,E1878)</f>
        <v>0</v>
      </c>
      <c r="P1878" t="b">
        <v>0</v>
      </c>
      <c r="R1878" s="56">
        <f>E1878/D1878</f>
        <v>0</v>
      </c>
      <c r="S1878" t="s">
        <v>8285</v>
      </c>
      <c r="T1878" s="6" t="str">
        <f>LEFT(S:S,FIND("/",S:S)-1)</f>
        <v>photography</v>
      </c>
      <c r="U1878" s="6" t="str">
        <f>RIGHT(S:S,FIND("/",S:S) - 2)</f>
        <v>photobooks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44">
        <v>60</v>
      </c>
      <c r="E1879" s="44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42">
        <f>(((I1879/60)/60)/24)+DATE(1970,1,1)</f>
        <v>42064.029224537036</v>
      </c>
      <c r="K1879">
        <v>1422664925</v>
      </c>
      <c r="L1879" s="42">
        <f>(((K1879/60)/60)/24)+DATE(1970,1,1)</f>
        <v>42035.029224537036</v>
      </c>
      <c r="M1879" t="b">
        <v>0</v>
      </c>
      <c r="N1879">
        <v>0</v>
      </c>
      <c r="O1879" s="7">
        <f>AVERAGE(N1879,E1879)</f>
        <v>0</v>
      </c>
      <c r="P1879" t="b">
        <v>0</v>
      </c>
      <c r="R1879" s="56">
        <f>E1879/D1879</f>
        <v>0</v>
      </c>
      <c r="S1879" t="s">
        <v>8279</v>
      </c>
      <c r="T1879" s="6" t="str">
        <f>LEFT(S:S,FIND("/",S:S)-1)</f>
        <v>music</v>
      </c>
      <c r="U1879" s="6" t="str">
        <f>RIGHT(S:S,FIND("/",S:S) - 2)</f>
        <v>rock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44">
        <v>8000</v>
      </c>
      <c r="E1880" s="44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42">
        <f>(((I1880/60)/60)/24)+DATE(1970,1,1)</f>
        <v>41803.008738425924</v>
      </c>
      <c r="K1880">
        <v>1400026355</v>
      </c>
      <c r="L1880" s="42">
        <f>(((K1880/60)/60)/24)+DATE(1970,1,1)</f>
        <v>41773.008738425924</v>
      </c>
      <c r="M1880" t="b">
        <v>0</v>
      </c>
      <c r="N1880">
        <v>0</v>
      </c>
      <c r="O1880" s="7">
        <f>AVERAGE(N1880,E1880)</f>
        <v>0</v>
      </c>
      <c r="P1880" t="b">
        <v>0</v>
      </c>
      <c r="R1880" s="56">
        <f>E1880/D1880</f>
        <v>0</v>
      </c>
      <c r="S1880" t="s">
        <v>8279</v>
      </c>
      <c r="T1880" s="6" t="str">
        <f>LEFT(S:S,FIND("/",S:S)-1)</f>
        <v>music</v>
      </c>
      <c r="U1880" s="6" t="str">
        <f>RIGHT(S:S,FIND("/",S:S) - 2)</f>
        <v>rock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44">
        <v>5000</v>
      </c>
      <c r="E1881" s="44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42">
        <f>(((I1881/60)/60)/24)+DATE(1970,1,1)</f>
        <v>42443.607974537037</v>
      </c>
      <c r="K1881">
        <v>1455377729</v>
      </c>
      <c r="L1881" s="42">
        <f>(((K1881/60)/60)/24)+DATE(1970,1,1)</f>
        <v>42413.649641203709</v>
      </c>
      <c r="M1881" t="b">
        <v>0</v>
      </c>
      <c r="N1881">
        <v>2</v>
      </c>
      <c r="O1881" s="7">
        <f>AVERAGE(N1881,E1881)</f>
        <v>4</v>
      </c>
      <c r="P1881" t="b">
        <v>0</v>
      </c>
      <c r="R1881" s="56">
        <f>E1881/D1881</f>
        <v>1.1999999999999999E-3</v>
      </c>
      <c r="S1881" t="s">
        <v>8271</v>
      </c>
      <c r="T1881" s="6" t="str">
        <f>LEFT(S:S,FIND("/",S:S)-1)</f>
        <v>theater</v>
      </c>
      <c r="U1881" s="6" t="str">
        <f>RIGHT(S:S,FIND("/",S:S) - 2)</f>
        <v>/plays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44">
        <v>5000</v>
      </c>
      <c r="E1882" s="4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42">
        <f>(((I1882/60)/60)/24)+DATE(1970,1,1)</f>
        <v>42459.525231481486</v>
      </c>
      <c r="K1882">
        <v>1456839380</v>
      </c>
      <c r="L1882" s="42">
        <f>(((K1882/60)/60)/24)+DATE(1970,1,1)</f>
        <v>42430.566898148143</v>
      </c>
      <c r="M1882" t="b">
        <v>0</v>
      </c>
      <c r="N1882">
        <v>24</v>
      </c>
      <c r="O1882" s="7">
        <f>AVERAGE(N1882,E1882)</f>
        <v>514</v>
      </c>
      <c r="P1882" t="b">
        <v>0</v>
      </c>
      <c r="R1882" s="56">
        <f>E1882/D1882</f>
        <v>0.20080000000000001</v>
      </c>
      <c r="S1882" t="s">
        <v>8279</v>
      </c>
      <c r="T1882" s="6" t="str">
        <f>LEFT(S:S,FIND("/",S:S)-1)</f>
        <v>music</v>
      </c>
      <c r="U1882" s="6" t="str">
        <f>RIGHT(S:S,FIND("/",S:S) - 2)</f>
        <v>rock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44">
        <v>2000</v>
      </c>
      <c r="E1883" s="4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42">
        <f>(((I1883/60)/60)/24)+DATE(1970,1,1)</f>
        <v>42073.110983796301</v>
      </c>
      <c r="K1883">
        <v>1423366789</v>
      </c>
      <c r="L1883" s="42">
        <f>(((K1883/60)/60)/24)+DATE(1970,1,1)</f>
        <v>42043.152650462958</v>
      </c>
      <c r="M1883" t="b">
        <v>0</v>
      </c>
      <c r="N1883">
        <v>70</v>
      </c>
      <c r="O1883" s="7">
        <f>AVERAGE(N1883,E1883)</f>
        <v>1761.845</v>
      </c>
      <c r="P1883" t="b">
        <v>1</v>
      </c>
      <c r="R1883" s="56">
        <f>E1883/D1883</f>
        <v>1.726845</v>
      </c>
      <c r="S1883" t="s">
        <v>8303</v>
      </c>
      <c r="T1883" s="6" t="str">
        <f>LEFT(S:S,FIND("/",S:S)-1)</f>
        <v>theater</v>
      </c>
      <c r="U1883" s="6" t="str">
        <f>RIGHT(S:S,FIND("/",S:S) - 2)</f>
        <v>spaces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44">
        <v>3350</v>
      </c>
      <c r="E1884" s="4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42">
        <f>(((I1884/60)/60)/24)+DATE(1970,1,1)</f>
        <v>41100.991666666669</v>
      </c>
      <c r="K1884">
        <v>1339109212</v>
      </c>
      <c r="L1884" s="42">
        <f>(((K1884/60)/60)/24)+DATE(1970,1,1)</f>
        <v>41067.949212962965</v>
      </c>
      <c r="M1884" t="b">
        <v>0</v>
      </c>
      <c r="N1884">
        <v>81</v>
      </c>
      <c r="O1884" s="7">
        <f>AVERAGE(N1884,E1884)</f>
        <v>1730.5</v>
      </c>
      <c r="P1884" t="b">
        <v>1</v>
      </c>
      <c r="R1884" s="56">
        <f>E1884/D1884</f>
        <v>1.008955223880597</v>
      </c>
      <c r="S1884" t="s">
        <v>8266</v>
      </c>
      <c r="T1884" s="6" t="str">
        <f>LEFT(S:S,FIND("/",S:S)-1)</f>
        <v>film &amp; video</v>
      </c>
      <c r="U1884" s="6" t="str">
        <f>RIGHT(S:S,FIND("/",S:S) - 2)</f>
        <v>ideo/shorts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44">
        <v>999</v>
      </c>
      <c r="E1885" s="4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42">
        <f>(((I1885/60)/60)/24)+DATE(1970,1,1)</f>
        <v>41007.906342592592</v>
      </c>
      <c r="K1885">
        <v>1331333108</v>
      </c>
      <c r="L1885" s="42">
        <f>(((K1885/60)/60)/24)+DATE(1970,1,1)</f>
        <v>40977.948009259257</v>
      </c>
      <c r="M1885" t="b">
        <v>0</v>
      </c>
      <c r="N1885">
        <v>32</v>
      </c>
      <c r="O1885" s="7">
        <f>AVERAGE(N1885,E1885)</f>
        <v>539.5</v>
      </c>
      <c r="P1885" t="b">
        <v>1</v>
      </c>
      <c r="R1885" s="56">
        <f>E1885/D1885</f>
        <v>1.0480480480480481</v>
      </c>
      <c r="S1885" t="s">
        <v>8271</v>
      </c>
      <c r="T1885" s="6" t="str">
        <f>LEFT(S:S,FIND("/",S:S)-1)</f>
        <v>theater</v>
      </c>
      <c r="U1885" s="6" t="str">
        <f>RIGHT(S:S,FIND("/",S:S) - 2)</f>
        <v>/plays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44">
        <v>1000</v>
      </c>
      <c r="E1886" s="4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42">
        <f>(((I1886/60)/60)/24)+DATE(1970,1,1)</f>
        <v>41240.5</v>
      </c>
      <c r="K1886">
        <v>1350967535</v>
      </c>
      <c r="L1886" s="42">
        <f>(((K1886/60)/60)/24)+DATE(1970,1,1)</f>
        <v>41205.198321759257</v>
      </c>
      <c r="M1886" t="b">
        <v>0</v>
      </c>
      <c r="N1886">
        <v>26</v>
      </c>
      <c r="O1886" s="7">
        <f>AVERAGE(N1886,E1886)</f>
        <v>688.5</v>
      </c>
      <c r="P1886" t="b">
        <v>1</v>
      </c>
      <c r="R1886" s="56">
        <f>E1886/D1886</f>
        <v>1.351</v>
      </c>
      <c r="S1886" t="s">
        <v>8271</v>
      </c>
      <c r="T1886" s="6" t="str">
        <f>LEFT(S:S,FIND("/",S:S)-1)</f>
        <v>theater</v>
      </c>
      <c r="U1886" s="6" t="str">
        <f>RIGHT(S:S,FIND("/",S:S) - 2)</f>
        <v>/plays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44">
        <v>4575</v>
      </c>
      <c r="E1887" s="4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42">
        <f>(((I1887/60)/60)/24)+DATE(1970,1,1)</f>
        <v>41131.916666666664</v>
      </c>
      <c r="K1887">
        <v>1341800110</v>
      </c>
      <c r="L1887" s="42">
        <f>(((K1887/60)/60)/24)+DATE(1970,1,1)</f>
        <v>41099.093865740739</v>
      </c>
      <c r="M1887" t="b">
        <v>0</v>
      </c>
      <c r="N1887">
        <v>105</v>
      </c>
      <c r="O1887" s="7">
        <f>AVERAGE(N1887,E1887)</f>
        <v>2713.5</v>
      </c>
      <c r="P1887" t="b">
        <v>1</v>
      </c>
      <c r="R1887" s="56">
        <f>E1887/D1887</f>
        <v>1.1632786885245903</v>
      </c>
      <c r="S1887" t="s">
        <v>8286</v>
      </c>
      <c r="T1887" s="6" t="str">
        <f>LEFT(S:S,FIND("/",S:S)-1)</f>
        <v>music</v>
      </c>
      <c r="U1887" s="6" t="str">
        <f>RIGHT(S:S,FIND("/",S:S) - 2)</f>
        <v>usic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44">
        <v>1200</v>
      </c>
      <c r="E1888" s="4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42">
        <f>(((I1888/60)/60)/24)+DATE(1970,1,1)</f>
        <v>41955.94835648148</v>
      </c>
      <c r="K1888">
        <v>1413236738</v>
      </c>
      <c r="L1888" s="42">
        <f>(((K1888/60)/60)/24)+DATE(1970,1,1)</f>
        <v>41925.906689814816</v>
      </c>
      <c r="M1888" t="b">
        <v>0</v>
      </c>
      <c r="N1888">
        <v>29</v>
      </c>
      <c r="O1888" s="7">
        <f>AVERAGE(N1888,E1888)</f>
        <v>627</v>
      </c>
      <c r="P1888" t="b">
        <v>1</v>
      </c>
      <c r="R1888" s="56">
        <f>E1888/D1888</f>
        <v>1.0208333333333333</v>
      </c>
      <c r="S1888" t="s">
        <v>8271</v>
      </c>
      <c r="T1888" s="6" t="str">
        <f>LEFT(S:S,FIND("/",S:S)-1)</f>
        <v>theater</v>
      </c>
      <c r="U1888" s="6" t="str">
        <f>RIGHT(S:S,FIND("/",S:S) - 2)</f>
        <v>/plays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44">
        <v>3000</v>
      </c>
      <c r="E1889" s="4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42">
        <f>(((I1889/60)/60)/24)+DATE(1970,1,1)</f>
        <v>42341.895833333328</v>
      </c>
      <c r="K1889">
        <v>1447614732</v>
      </c>
      <c r="L1889" s="42">
        <f>(((K1889/60)/60)/24)+DATE(1970,1,1)</f>
        <v>42323.800138888888</v>
      </c>
      <c r="M1889" t="b">
        <v>0</v>
      </c>
      <c r="N1889">
        <v>8</v>
      </c>
      <c r="O1889" s="7">
        <f>AVERAGE(N1889,E1889)</f>
        <v>1671.5</v>
      </c>
      <c r="P1889" t="b">
        <v>1</v>
      </c>
      <c r="R1889" s="56">
        <f>E1889/D1889</f>
        <v>1.1116666666666666</v>
      </c>
      <c r="S1889" t="s">
        <v>8284</v>
      </c>
      <c r="T1889" s="6" t="str">
        <f>LEFT(S:S,FIND("/",S:S)-1)</f>
        <v>food</v>
      </c>
      <c r="U1889" s="6" t="str">
        <f>RIGHT(S:S,FIND("/",S:S) - 2)</f>
        <v>cks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44">
        <v>2500</v>
      </c>
      <c r="E1890" s="4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42">
        <f>(((I1890/60)/60)/24)+DATE(1970,1,1)</f>
        <v>40330.207638888889</v>
      </c>
      <c r="K1890">
        <v>1272692732</v>
      </c>
      <c r="L1890" s="42">
        <f>(((K1890/60)/60)/24)+DATE(1970,1,1)</f>
        <v>40299.239953703705</v>
      </c>
      <c r="M1890" t="b">
        <v>0</v>
      </c>
      <c r="N1890">
        <v>89</v>
      </c>
      <c r="O1890" s="7">
        <f>AVERAGE(N1890,E1890)</f>
        <v>2120.5</v>
      </c>
      <c r="P1890" t="b">
        <v>1</v>
      </c>
      <c r="R1890" s="56">
        <f>E1890/D1890</f>
        <v>1.6608000000000001</v>
      </c>
      <c r="S1890" t="s">
        <v>8301</v>
      </c>
      <c r="T1890" s="6" t="str">
        <f>LEFT(S:S,FIND("/",S:S)-1)</f>
        <v>technology</v>
      </c>
      <c r="U1890" s="6" t="str">
        <f>RIGHT(S:S,FIND("/",S:S) - 2)</f>
        <v>ploration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44">
        <v>2000</v>
      </c>
      <c r="E1891" s="4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42">
        <f>(((I1891/60)/60)/24)+DATE(1970,1,1)</f>
        <v>41344.751689814817</v>
      </c>
      <c r="K1891">
        <v>1359140546</v>
      </c>
      <c r="L1891" s="42">
        <f>(((K1891/60)/60)/24)+DATE(1970,1,1)</f>
        <v>41299.793356481481</v>
      </c>
      <c r="M1891" t="b">
        <v>0</v>
      </c>
      <c r="N1891">
        <v>44</v>
      </c>
      <c r="O1891" s="7">
        <f>AVERAGE(N1891,E1891)</f>
        <v>1088</v>
      </c>
      <c r="P1891" t="b">
        <v>1</v>
      </c>
      <c r="R1891" s="56">
        <f>E1891/D1891</f>
        <v>1.0660000000000001</v>
      </c>
      <c r="S1891" t="s">
        <v>8269</v>
      </c>
      <c r="T1891" s="6" t="str">
        <f>LEFT(S:S,FIND("/",S:S)-1)</f>
        <v>film &amp; video</v>
      </c>
      <c r="U1891" s="6" t="str">
        <f>RIGHT(S:S,FIND("/",S:S) - 2)</f>
        <v>documentary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44">
        <v>12000</v>
      </c>
      <c r="E1892" s="4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42">
        <f>(((I1892/60)/60)/24)+DATE(1970,1,1)</f>
        <v>41258.786203703705</v>
      </c>
      <c r="K1892">
        <v>1353005528</v>
      </c>
      <c r="L1892" s="42">
        <f>(((K1892/60)/60)/24)+DATE(1970,1,1)</f>
        <v>41228.786203703705</v>
      </c>
      <c r="M1892" t="b">
        <v>0</v>
      </c>
      <c r="N1892">
        <v>246</v>
      </c>
      <c r="O1892" s="7">
        <f>AVERAGE(N1892,E1892)</f>
        <v>8798.0650000000005</v>
      </c>
      <c r="P1892" t="b">
        <v>1</v>
      </c>
      <c r="R1892" s="56">
        <f>E1892/D1892</f>
        <v>1.4458441666666668</v>
      </c>
      <c r="S1892" t="s">
        <v>8271</v>
      </c>
      <c r="T1892" s="6" t="str">
        <f>LEFT(S:S,FIND("/",S:S)-1)</f>
        <v>theater</v>
      </c>
      <c r="U1892" s="6" t="str">
        <f>RIGHT(S:S,FIND("/",S:S) - 2)</f>
        <v>/plays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44">
        <v>10000</v>
      </c>
      <c r="E1893" s="4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42">
        <f>(((I1893/60)/60)/24)+DATE(1970,1,1)</f>
        <v>40381.25</v>
      </c>
      <c r="K1893">
        <v>1275851354</v>
      </c>
      <c r="L1893" s="42">
        <f>(((K1893/60)/60)/24)+DATE(1970,1,1)</f>
        <v>40335.798078703701</v>
      </c>
      <c r="M1893" t="b">
        <v>0</v>
      </c>
      <c r="N1893">
        <v>120</v>
      </c>
      <c r="O1893" s="7">
        <f>AVERAGE(N1893,E1893)</f>
        <v>5337.5</v>
      </c>
      <c r="P1893" t="b">
        <v>1</v>
      </c>
      <c r="R1893" s="56">
        <f>E1893/D1893</f>
        <v>1.0555000000000001</v>
      </c>
      <c r="S1893" t="s">
        <v>8271</v>
      </c>
      <c r="T1893" s="6" t="str">
        <f>LEFT(S:S,FIND("/",S:S)-1)</f>
        <v>theater</v>
      </c>
      <c r="U1893" s="6" t="str">
        <f>RIGHT(S:S,FIND("/",S:S) - 2)</f>
        <v>/plays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44">
        <v>500</v>
      </c>
      <c r="E1894" s="4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42">
        <f>(((I1894/60)/60)/24)+DATE(1970,1,1)</f>
        <v>40701.637511574074</v>
      </c>
      <c r="K1894">
        <v>1304867881</v>
      </c>
      <c r="L1894" s="42">
        <f>(((K1894/60)/60)/24)+DATE(1970,1,1)</f>
        <v>40671.637511574074</v>
      </c>
      <c r="M1894" t="b">
        <v>0</v>
      </c>
      <c r="N1894">
        <v>26</v>
      </c>
      <c r="O1894" s="7">
        <f>AVERAGE(N1894,E1894)</f>
        <v>354.5</v>
      </c>
      <c r="P1894" t="b">
        <v>1</v>
      </c>
      <c r="R1894" s="56">
        <f>E1894/D1894</f>
        <v>1.3660000000000001</v>
      </c>
      <c r="S1894" t="s">
        <v>8304</v>
      </c>
      <c r="T1894" s="6" t="str">
        <f>LEFT(S:S,FIND("/",S:S)-1)</f>
        <v>publishing</v>
      </c>
      <c r="U1894" s="6" t="str">
        <f>RIGHT(S:S,FIND("/",S:S) - 2)</f>
        <v>n's books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44">
        <v>2500</v>
      </c>
      <c r="E1895" s="4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42">
        <f>(((I1895/60)/60)/24)+DATE(1970,1,1)</f>
        <v>40649.165972222225</v>
      </c>
      <c r="K1895">
        <v>1301524585</v>
      </c>
      <c r="L1895" s="42">
        <f>(((K1895/60)/60)/24)+DATE(1970,1,1)</f>
        <v>40632.94195601852</v>
      </c>
      <c r="M1895" t="b">
        <v>0</v>
      </c>
      <c r="N1895">
        <v>45</v>
      </c>
      <c r="O1895" s="7">
        <f>AVERAGE(N1895,E1895)</f>
        <v>1322.5</v>
      </c>
      <c r="P1895" t="b">
        <v>1</v>
      </c>
      <c r="R1895" s="56">
        <f>E1895/D1895</f>
        <v>1.04</v>
      </c>
      <c r="S1895" t="s">
        <v>8280</v>
      </c>
      <c r="T1895" s="6" t="str">
        <f>LEFT(S:S,FIND("/",S:S)-1)</f>
        <v>music</v>
      </c>
      <c r="U1895" s="6" t="str">
        <f>RIGHT(S:S,FIND("/",S:S) - 2)</f>
        <v>usic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44">
        <v>1000</v>
      </c>
      <c r="E1896" s="4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42">
        <f>(((I1896/60)/60)/24)+DATE(1970,1,1)</f>
        <v>40951.904895833337</v>
      </c>
      <c r="K1896">
        <v>1326404583</v>
      </c>
      <c r="L1896" s="42">
        <f>(((K1896/60)/60)/24)+DATE(1970,1,1)</f>
        <v>40920.904895833337</v>
      </c>
      <c r="M1896" t="b">
        <v>0</v>
      </c>
      <c r="N1896">
        <v>20</v>
      </c>
      <c r="O1896" s="7">
        <f>AVERAGE(N1896,E1896)</f>
        <v>582.5</v>
      </c>
      <c r="P1896" t="b">
        <v>1</v>
      </c>
      <c r="R1896" s="56">
        <f>E1896/D1896</f>
        <v>1.145</v>
      </c>
      <c r="S1896" t="s">
        <v>8305</v>
      </c>
      <c r="T1896" s="6" t="str">
        <f>LEFT(S:S,FIND("/",S:S)-1)</f>
        <v>theater</v>
      </c>
      <c r="U1896" s="6" t="str">
        <f>RIGHT(S:S,FIND("/",S:S) - 2)</f>
        <v>usical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44">
        <v>9072</v>
      </c>
      <c r="E1897" s="4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42">
        <f>(((I1897/60)/60)/24)+DATE(1970,1,1)</f>
        <v>42297.746782407412</v>
      </c>
      <c r="K1897">
        <v>1442771722</v>
      </c>
      <c r="L1897" s="42">
        <f>(((K1897/60)/60)/24)+DATE(1970,1,1)</f>
        <v>42267.746782407412</v>
      </c>
      <c r="M1897" t="b">
        <v>0</v>
      </c>
      <c r="N1897">
        <v>47</v>
      </c>
      <c r="O1897" s="7">
        <f>AVERAGE(N1897,E1897)</f>
        <v>4637.5</v>
      </c>
      <c r="P1897" t="b">
        <v>1</v>
      </c>
      <c r="R1897" s="56">
        <f>E1897/D1897</f>
        <v>1.0171957671957672</v>
      </c>
      <c r="S1897" t="s">
        <v>8273</v>
      </c>
      <c r="T1897" s="6" t="str">
        <f>LEFT(S:S,FIND("/",S:S)-1)</f>
        <v>technology</v>
      </c>
      <c r="U1897" s="6" t="str">
        <f>RIGHT(S:S,FIND("/",S:S) - 2)</f>
        <v>wearables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44">
        <v>451</v>
      </c>
      <c r="E1898" s="4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42">
        <f>(((I1898/60)/60)/24)+DATE(1970,1,1)</f>
        <v>41011.710243055553</v>
      </c>
      <c r="K1898">
        <v>1331658165</v>
      </c>
      <c r="L1898" s="42">
        <f>(((K1898/60)/60)/24)+DATE(1970,1,1)</f>
        <v>40981.710243055553</v>
      </c>
      <c r="M1898" t="b">
        <v>0</v>
      </c>
      <c r="N1898">
        <v>13</v>
      </c>
      <c r="O1898" s="7">
        <f>AVERAGE(N1898,E1898)</f>
        <v>286</v>
      </c>
      <c r="P1898" t="b">
        <v>1</v>
      </c>
      <c r="R1898" s="56">
        <f>E1898/D1898</f>
        <v>1.2394678492239468</v>
      </c>
      <c r="S1898" t="s">
        <v>8282</v>
      </c>
      <c r="T1898" s="6" t="str">
        <f>LEFT(S:S,FIND("/",S:S)-1)</f>
        <v>games</v>
      </c>
      <c r="U1898" s="6" t="str">
        <f>RIGHT(S:S,FIND("/",S:S) - 2)</f>
        <v>ames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44">
        <v>6350</v>
      </c>
      <c r="E1899" s="4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42">
        <f>(((I1899/60)/60)/24)+DATE(1970,1,1)</f>
        <v>41702.875</v>
      </c>
      <c r="K1899">
        <v>1392040806</v>
      </c>
      <c r="L1899" s="42">
        <f>(((K1899/60)/60)/24)+DATE(1970,1,1)</f>
        <v>41680.583402777782</v>
      </c>
      <c r="M1899" t="b">
        <v>0</v>
      </c>
      <c r="N1899">
        <v>183</v>
      </c>
      <c r="O1899" s="7">
        <f>AVERAGE(N1899,E1899)</f>
        <v>3344.5</v>
      </c>
      <c r="P1899" t="b">
        <v>1</v>
      </c>
      <c r="R1899" s="56">
        <f>E1899/D1899</f>
        <v>1.0245669291338582</v>
      </c>
      <c r="S1899" t="s">
        <v>8271</v>
      </c>
      <c r="T1899" s="6" t="str">
        <f>LEFT(S:S,FIND("/",S:S)-1)</f>
        <v>theater</v>
      </c>
      <c r="U1899" s="6" t="str">
        <f>RIGHT(S:S,FIND("/",S:S) - 2)</f>
        <v>/plays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44">
        <v>1000</v>
      </c>
      <c r="E1900" s="4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42">
        <f>(((I1900/60)/60)/24)+DATE(1970,1,1)</f>
        <v>42401.75</v>
      </c>
      <c r="K1900">
        <v>1451277473</v>
      </c>
      <c r="L1900" s="42">
        <f>(((K1900/60)/60)/24)+DATE(1970,1,1)</f>
        <v>42366.192974537036</v>
      </c>
      <c r="M1900" t="b">
        <v>0</v>
      </c>
      <c r="N1900">
        <v>21</v>
      </c>
      <c r="O1900" s="7">
        <f>AVERAGE(N1900,E1900)</f>
        <v>733</v>
      </c>
      <c r="P1900" t="b">
        <v>1</v>
      </c>
      <c r="R1900" s="56">
        <f>E1900/D1900</f>
        <v>1.4450000000000001</v>
      </c>
      <c r="S1900" t="s">
        <v>8284</v>
      </c>
      <c r="T1900" s="6" t="str">
        <f>LEFT(S:S,FIND("/",S:S)-1)</f>
        <v>food</v>
      </c>
      <c r="U1900" s="6" t="str">
        <f>RIGHT(S:S,FIND("/",S:S) - 2)</f>
        <v>cks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44">
        <v>900</v>
      </c>
      <c r="E1901" s="4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42">
        <f>(((I1901/60)/60)/24)+DATE(1970,1,1)</f>
        <v>42088.90006944444</v>
      </c>
      <c r="K1901">
        <v>1424730966</v>
      </c>
      <c r="L1901" s="42">
        <f>(((K1901/60)/60)/24)+DATE(1970,1,1)</f>
        <v>42058.941736111112</v>
      </c>
      <c r="M1901" t="b">
        <v>0</v>
      </c>
      <c r="N1901">
        <v>42</v>
      </c>
      <c r="O1901" s="7">
        <f>AVERAGE(N1901,E1901)</f>
        <v>621</v>
      </c>
      <c r="P1901" t="b">
        <v>1</v>
      </c>
      <c r="R1901" s="56">
        <f>E1901/D1901</f>
        <v>1.3333333333333333</v>
      </c>
      <c r="S1901" t="s">
        <v>8270</v>
      </c>
      <c r="T1901" s="6" t="str">
        <f>LEFT(S:S,FIND("/",S:S)-1)</f>
        <v>film &amp; video</v>
      </c>
      <c r="U1901" s="6" t="str">
        <f>RIGHT(S:S,FIND("/",S:S) - 2)</f>
        <v>o/animation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44">
        <v>2500</v>
      </c>
      <c r="E1902" s="4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42">
        <f>(((I1902/60)/60)/24)+DATE(1970,1,1)</f>
        <v>41188.415972222225</v>
      </c>
      <c r="K1902">
        <v>1347137731</v>
      </c>
      <c r="L1902" s="42">
        <f>(((K1902/60)/60)/24)+DATE(1970,1,1)</f>
        <v>41160.871886574074</v>
      </c>
      <c r="M1902" t="b">
        <v>0</v>
      </c>
      <c r="N1902">
        <v>54</v>
      </c>
      <c r="O1902" s="7">
        <f>AVERAGE(N1902,E1902)</f>
        <v>1394.0550000000001</v>
      </c>
      <c r="P1902" t="b">
        <v>1</v>
      </c>
      <c r="R1902" s="56">
        <f>E1902/D1902</f>
        <v>1.0936440000000001</v>
      </c>
      <c r="S1902" t="s">
        <v>8299</v>
      </c>
      <c r="T1902" s="6" t="str">
        <f>LEFT(S:S,FIND("/",S:S)-1)</f>
        <v>food</v>
      </c>
      <c r="U1902" s="6" t="str">
        <f>RIGHT(S:S,FIND("/",S:S) - 2)</f>
        <v>nts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44">
        <v>99000</v>
      </c>
      <c r="E1903" s="4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42">
        <f>(((I1903/60)/60)/24)+DATE(1970,1,1)</f>
        <v>42146.541666666672</v>
      </c>
      <c r="K1903">
        <v>1429707729</v>
      </c>
      <c r="L1903" s="42">
        <f>(((K1903/60)/60)/24)+DATE(1970,1,1)</f>
        <v>42116.54315972222</v>
      </c>
      <c r="M1903" t="b">
        <v>0</v>
      </c>
      <c r="N1903">
        <v>25</v>
      </c>
      <c r="O1903" s="7">
        <f>AVERAGE(N1903,E1903)</f>
        <v>1347.5</v>
      </c>
      <c r="P1903" t="b">
        <v>0</v>
      </c>
      <c r="R1903" s="56">
        <f>E1903/D1903</f>
        <v>2.696969696969697E-2</v>
      </c>
      <c r="S1903" t="s">
        <v>8274</v>
      </c>
      <c r="T1903" s="6" t="str">
        <f>LEFT(S:S,FIND("/",S:S)-1)</f>
        <v>publishing</v>
      </c>
      <c r="U1903" s="6" t="str">
        <f>RIGHT(S:S,FIND("/",S:S) - 2)</f>
        <v>onfiction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44">
        <v>1000</v>
      </c>
      <c r="E1904" s="4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42">
        <f>(((I1904/60)/60)/24)+DATE(1970,1,1)</f>
        <v>42067.789895833332</v>
      </c>
      <c r="K1904">
        <v>1422903447</v>
      </c>
      <c r="L1904" s="42">
        <f>(((K1904/60)/60)/24)+DATE(1970,1,1)</f>
        <v>42037.789895833332</v>
      </c>
      <c r="M1904" t="b">
        <v>0</v>
      </c>
      <c r="N1904">
        <v>3</v>
      </c>
      <c r="O1904" s="7">
        <f>AVERAGE(N1904,E1904)</f>
        <v>7.5</v>
      </c>
      <c r="P1904" t="b">
        <v>0</v>
      </c>
      <c r="R1904" s="56">
        <f>E1904/D1904</f>
        <v>1.2E-2</v>
      </c>
      <c r="S1904" t="s">
        <v>8276</v>
      </c>
      <c r="T1904" s="6" t="str">
        <f>LEFT(S:S,FIND("/",S:S)-1)</f>
        <v>music</v>
      </c>
      <c r="U1904" s="6" t="str">
        <f>RIGHT(S:S,FIND("/",S:S) - 2)</f>
        <v>rock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44">
        <v>3000</v>
      </c>
      <c r="E1905" s="4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42">
        <f>(((I1905/60)/60)/24)+DATE(1970,1,1)</f>
        <v>42762.770729166667</v>
      </c>
      <c r="K1905">
        <v>1480357791</v>
      </c>
      <c r="L1905" s="42">
        <f>(((K1905/60)/60)/24)+DATE(1970,1,1)</f>
        <v>42702.770729166667</v>
      </c>
      <c r="M1905" t="b">
        <v>0</v>
      </c>
      <c r="N1905">
        <v>41</v>
      </c>
      <c r="O1905" s="7">
        <f>AVERAGE(N1905,E1905)</f>
        <v>719.5</v>
      </c>
      <c r="P1905" t="b">
        <v>0</v>
      </c>
      <c r="R1905" s="56">
        <f>E1905/D1905</f>
        <v>0.46600000000000003</v>
      </c>
      <c r="S1905" t="s">
        <v>8303</v>
      </c>
      <c r="T1905" s="6" t="str">
        <f>LEFT(S:S,FIND("/",S:S)-1)</f>
        <v>theater</v>
      </c>
      <c r="U1905" s="6" t="str">
        <f>RIGHT(S:S,FIND("/",S:S) - 2)</f>
        <v>spaces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44">
        <v>50000</v>
      </c>
      <c r="E1906" s="44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42">
        <f>(((I1906/60)/60)/24)+DATE(1970,1,1)</f>
        <v>42371.685428240744</v>
      </c>
      <c r="K1906">
        <v>1447864021</v>
      </c>
      <c r="L1906" s="42">
        <f>(((K1906/60)/60)/24)+DATE(1970,1,1)</f>
        <v>42326.685428240744</v>
      </c>
      <c r="M1906" t="b">
        <v>0</v>
      </c>
      <c r="N1906">
        <v>2</v>
      </c>
      <c r="O1906" s="7">
        <f>AVERAGE(N1906,E1906)</f>
        <v>26</v>
      </c>
      <c r="P1906" t="b">
        <v>0</v>
      </c>
      <c r="R1906" s="56">
        <f>E1906/D1906</f>
        <v>1E-3</v>
      </c>
      <c r="S1906" t="s">
        <v>8269</v>
      </c>
      <c r="T1906" s="6" t="str">
        <f>LEFT(S:S,FIND("/",S:S)-1)</f>
        <v>film &amp; video</v>
      </c>
      <c r="U1906" s="6" t="str">
        <f>RIGHT(S:S,FIND("/",S:S) - 2)</f>
        <v>documentary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44">
        <v>25000</v>
      </c>
      <c r="E1907" s="44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42">
        <f>(((I1907/60)/60)/24)+DATE(1970,1,1)</f>
        <v>41889.925856481481</v>
      </c>
      <c r="K1907">
        <v>1407535994</v>
      </c>
      <c r="L1907" s="42">
        <f>(((K1907/60)/60)/24)+DATE(1970,1,1)</f>
        <v>41859.925856481481</v>
      </c>
      <c r="M1907" t="b">
        <v>0</v>
      </c>
      <c r="N1907">
        <v>4</v>
      </c>
      <c r="O1907" s="7">
        <f>AVERAGE(N1907,E1907)</f>
        <v>23</v>
      </c>
      <c r="P1907" t="b">
        <v>0</v>
      </c>
      <c r="R1907" s="56">
        <f>E1907/D1907</f>
        <v>1.6800000000000001E-3</v>
      </c>
      <c r="S1907" t="s">
        <v>8275</v>
      </c>
      <c r="T1907" s="6" t="str">
        <f>LEFT(S:S,FIND("/",S:S)-1)</f>
        <v>publishing</v>
      </c>
      <c r="U1907" s="6" t="str">
        <f>RIGHT(S:S,FIND("/",S:S) - 2)</f>
        <v>g/fiction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44">
        <v>50000</v>
      </c>
      <c r="E1908" s="4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42">
        <f>(((I1908/60)/60)/24)+DATE(1970,1,1)</f>
        <v>42544.671099537038</v>
      </c>
      <c r="K1908">
        <v>1464105983</v>
      </c>
      <c r="L1908" s="42">
        <f>(((K1908/60)/60)/24)+DATE(1970,1,1)</f>
        <v>42514.671099537038</v>
      </c>
      <c r="M1908" t="b">
        <v>0</v>
      </c>
      <c r="N1908">
        <v>99</v>
      </c>
      <c r="O1908" s="7">
        <f>AVERAGE(N1908,E1908)</f>
        <v>10739.5</v>
      </c>
      <c r="P1908" t="b">
        <v>0</v>
      </c>
      <c r="R1908" s="56">
        <f>E1908/D1908</f>
        <v>0.42759999999999998</v>
      </c>
      <c r="S1908" t="s">
        <v>8272</v>
      </c>
      <c r="T1908" s="6" t="str">
        <f>LEFT(S:S,FIND("/",S:S)-1)</f>
        <v>technology</v>
      </c>
      <c r="U1908" s="6" t="str">
        <f>RIGHT(S:S,FIND("/",S:S) - 2)</f>
        <v>ology/web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44">
        <v>30000</v>
      </c>
      <c r="E1909" s="44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42">
        <f>(((I1909/60)/60)/24)+DATE(1970,1,1)</f>
        <v>41782.587094907409</v>
      </c>
      <c r="K1909">
        <v>1399557925</v>
      </c>
      <c r="L1909" s="42">
        <f>(((K1909/60)/60)/24)+DATE(1970,1,1)</f>
        <v>41767.587094907409</v>
      </c>
      <c r="M1909" t="b">
        <v>0</v>
      </c>
      <c r="N1909">
        <v>4</v>
      </c>
      <c r="O1909" s="7">
        <f>AVERAGE(N1909,E1909)</f>
        <v>44.5</v>
      </c>
      <c r="P1909" t="b">
        <v>0</v>
      </c>
      <c r="R1909" s="56">
        <f>E1909/D1909</f>
        <v>2.8333333333333335E-3</v>
      </c>
      <c r="S1909" t="s">
        <v>8271</v>
      </c>
      <c r="T1909" s="6" t="str">
        <f>LEFT(S:S,FIND("/",S:S)-1)</f>
        <v>theater</v>
      </c>
      <c r="U1909" s="6" t="str">
        <f>RIGHT(S:S,FIND("/",S:S) - 2)</f>
        <v>/plays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44">
        <v>25000</v>
      </c>
      <c r="E1910" s="4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42">
        <f>(((I1910/60)/60)/24)+DATE(1970,1,1)</f>
        <v>42733.917824074073</v>
      </c>
      <c r="K1910">
        <v>1480456900</v>
      </c>
      <c r="L1910" s="42">
        <f>(((K1910/60)/60)/24)+DATE(1970,1,1)</f>
        <v>42703.917824074073</v>
      </c>
      <c r="M1910" t="b">
        <v>0</v>
      </c>
      <c r="N1910">
        <v>4</v>
      </c>
      <c r="O1910" s="7">
        <f>AVERAGE(N1910,E1910)</f>
        <v>218.5</v>
      </c>
      <c r="P1910" t="b">
        <v>0</v>
      </c>
      <c r="R1910" s="56">
        <f>E1910/D1910</f>
        <v>1.7319999999999999E-2</v>
      </c>
      <c r="S1910" t="s">
        <v>8272</v>
      </c>
      <c r="T1910" s="6" t="str">
        <f>LEFT(S:S,FIND("/",S:S)-1)</f>
        <v>technology</v>
      </c>
      <c r="U1910" s="6" t="str">
        <f>RIGHT(S:S,FIND("/",S:S) - 2)</f>
        <v>ology/web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44">
        <v>35000</v>
      </c>
      <c r="E1911" s="4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42">
        <f>(((I1911/60)/60)/24)+DATE(1970,1,1)</f>
        <v>41935.429155092592</v>
      </c>
      <c r="K1911">
        <v>1411467479</v>
      </c>
      <c r="L1911" s="42">
        <f>(((K1911/60)/60)/24)+DATE(1970,1,1)</f>
        <v>41905.429155092592</v>
      </c>
      <c r="M1911" t="b">
        <v>0</v>
      </c>
      <c r="N1911">
        <v>38</v>
      </c>
      <c r="O1911" s="7">
        <f>AVERAGE(N1911,E1911)</f>
        <v>2488.5</v>
      </c>
      <c r="P1911" t="b">
        <v>0</v>
      </c>
      <c r="R1911" s="56">
        <f>E1911/D1911</f>
        <v>0.14111428571428572</v>
      </c>
      <c r="S1911" t="s">
        <v>8273</v>
      </c>
      <c r="T1911" s="6" t="str">
        <f>LEFT(S:S,FIND("/",S:S)-1)</f>
        <v>technology</v>
      </c>
      <c r="U1911" s="6" t="str">
        <f>RIGHT(S:S,FIND("/",S:S) - 2)</f>
        <v>wearables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44">
        <v>85000</v>
      </c>
      <c r="E1912" s="4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42">
        <f>(((I1912/60)/60)/24)+DATE(1970,1,1)</f>
        <v>42308.947916666672</v>
      </c>
      <c r="K1912">
        <v>1442531217</v>
      </c>
      <c r="L1912" s="42">
        <f>(((K1912/60)/60)/24)+DATE(1970,1,1)</f>
        <v>42264.963159722218</v>
      </c>
      <c r="M1912" t="b">
        <v>0</v>
      </c>
      <c r="N1912">
        <v>285</v>
      </c>
      <c r="O1912" s="7">
        <f>AVERAGE(N1912,E1912)</f>
        <v>16885.5</v>
      </c>
      <c r="P1912" t="b">
        <v>0</v>
      </c>
      <c r="R1912" s="56">
        <f>E1912/D1912</f>
        <v>0.39395294117647056</v>
      </c>
      <c r="S1912" t="s">
        <v>8305</v>
      </c>
      <c r="T1912" s="6" t="str">
        <f>LEFT(S:S,FIND("/",S:S)-1)</f>
        <v>theater</v>
      </c>
      <c r="U1912" s="6" t="str">
        <f>RIGHT(S:S,FIND("/",S:S) - 2)</f>
        <v>usical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44">
        <v>42500</v>
      </c>
      <c r="E1913" s="44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42">
        <f>(((I1913/60)/60)/24)+DATE(1970,1,1)</f>
        <v>41860.033958333333</v>
      </c>
      <c r="K1913">
        <v>1404953334</v>
      </c>
      <c r="L1913" s="42">
        <f>(((K1913/60)/60)/24)+DATE(1970,1,1)</f>
        <v>41830.033958333333</v>
      </c>
      <c r="M1913" t="b">
        <v>0</v>
      </c>
      <c r="N1913">
        <v>1</v>
      </c>
      <c r="O1913" s="7">
        <f>AVERAGE(N1913,E1913)</f>
        <v>5.5</v>
      </c>
      <c r="P1913" t="b">
        <v>0</v>
      </c>
      <c r="R1913" s="56">
        <f>E1913/D1913</f>
        <v>2.3529411764705883E-4</v>
      </c>
      <c r="S1913" t="s">
        <v>8295</v>
      </c>
      <c r="T1913" s="6" t="str">
        <f>LEFT(S:S,FIND("/",S:S)-1)</f>
        <v>technology</v>
      </c>
      <c r="U1913" s="6" t="str">
        <f>RIGHT(S:S,FIND("/",S:S) - 2)</f>
        <v>/hardware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44">
        <v>5000</v>
      </c>
      <c r="E1914" s="4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42">
        <f>(((I1914/60)/60)/24)+DATE(1970,1,1)</f>
        <v>42159.226388888885</v>
      </c>
      <c r="K1914">
        <v>1430803560</v>
      </c>
      <c r="L1914" s="42">
        <f>(((K1914/60)/60)/24)+DATE(1970,1,1)</f>
        <v>42129.226388888885</v>
      </c>
      <c r="M1914" t="b">
        <v>0</v>
      </c>
      <c r="N1914">
        <v>42</v>
      </c>
      <c r="O1914" s="7">
        <f>AVERAGE(N1914,E1914)</f>
        <v>1503.5</v>
      </c>
      <c r="P1914" t="b">
        <v>0</v>
      </c>
      <c r="R1914" s="56">
        <f>E1914/D1914</f>
        <v>0.59299999999999997</v>
      </c>
      <c r="S1914" t="s">
        <v>8287</v>
      </c>
      <c r="T1914" s="6" t="str">
        <f>LEFT(S:S,FIND("/",S:S)-1)</f>
        <v>publishing</v>
      </c>
      <c r="U1914" s="6" t="str">
        <f>RIGHT(S:S,FIND("/",S:S) - 2)</f>
        <v>nslations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44">
        <v>48000</v>
      </c>
      <c r="E1915" s="4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42">
        <f>(((I1915/60)/60)/24)+DATE(1970,1,1)</f>
        <v>41920.511319444442</v>
      </c>
      <c r="K1915">
        <v>1410178578</v>
      </c>
      <c r="L1915" s="42">
        <f>(((K1915/60)/60)/24)+DATE(1970,1,1)</f>
        <v>41890.511319444442</v>
      </c>
      <c r="M1915" t="b">
        <v>0</v>
      </c>
      <c r="N1915">
        <v>26</v>
      </c>
      <c r="O1915" s="7">
        <f>AVERAGE(N1915,E1915)</f>
        <v>331.5</v>
      </c>
      <c r="P1915" t="b">
        <v>0</v>
      </c>
      <c r="R1915" s="56">
        <f>E1915/D1915</f>
        <v>1.3270833333333334E-2</v>
      </c>
      <c r="S1915" t="s">
        <v>8271</v>
      </c>
      <c r="T1915" s="6" t="str">
        <f>LEFT(S:S,FIND("/",S:S)-1)</f>
        <v>theater</v>
      </c>
      <c r="U1915" s="6" t="str">
        <f>RIGHT(S:S,FIND("/",S:S) - 2)</f>
        <v>/plays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44">
        <v>666</v>
      </c>
      <c r="E1916" s="44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42">
        <f>(((I1916/60)/60)/24)+DATE(1970,1,1)</f>
        <v>41944.165972222225</v>
      </c>
      <c r="K1916">
        <v>1413519073</v>
      </c>
      <c r="L1916" s="42">
        <f>(((K1916/60)/60)/24)+DATE(1970,1,1)</f>
        <v>41929.174456018518</v>
      </c>
      <c r="M1916" t="b">
        <v>0</v>
      </c>
      <c r="N1916">
        <v>2</v>
      </c>
      <c r="O1916" s="7">
        <f>AVERAGE(N1916,E1916)</f>
        <v>31</v>
      </c>
      <c r="P1916" t="b">
        <v>0</v>
      </c>
      <c r="R1916" s="56">
        <f>E1916/D1916</f>
        <v>9.0090090090090086E-2</v>
      </c>
      <c r="S1916" t="s">
        <v>8271</v>
      </c>
      <c r="T1916" s="6" t="str">
        <f>LEFT(S:S,FIND("/",S:S)-1)</f>
        <v>theater</v>
      </c>
      <c r="U1916" s="6" t="str">
        <f>RIGHT(S:S,FIND("/",S:S) - 2)</f>
        <v>/plays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44">
        <v>500</v>
      </c>
      <c r="E1917" s="44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42">
        <f>(((I1917/60)/60)/24)+DATE(1970,1,1)</f>
        <v>41884.04886574074</v>
      </c>
      <c r="K1917">
        <v>1407892222</v>
      </c>
      <c r="L1917" s="42">
        <f>(((K1917/60)/60)/24)+DATE(1970,1,1)</f>
        <v>41864.04886574074</v>
      </c>
      <c r="M1917" t="b">
        <v>0</v>
      </c>
      <c r="N1917">
        <v>4</v>
      </c>
      <c r="O1917" s="7">
        <f>AVERAGE(N1917,E1917)</f>
        <v>6</v>
      </c>
      <c r="P1917" t="b">
        <v>0</v>
      </c>
      <c r="R1917" s="56">
        <f>E1917/D1917</f>
        <v>1.6E-2</v>
      </c>
      <c r="S1917" t="s">
        <v>8270</v>
      </c>
      <c r="T1917" s="6" t="str">
        <f>LEFT(S:S,FIND("/",S:S)-1)</f>
        <v>film &amp; video</v>
      </c>
      <c r="U1917" s="6" t="str">
        <f>RIGHT(S:S,FIND("/",S:S) - 2)</f>
        <v>o/animation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44">
        <v>20000</v>
      </c>
      <c r="E1918" s="4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42">
        <f>(((I1918/60)/60)/24)+DATE(1970,1,1)</f>
        <v>42681.758969907409</v>
      </c>
      <c r="K1918">
        <v>1476378775</v>
      </c>
      <c r="L1918" s="42">
        <f>(((K1918/60)/60)/24)+DATE(1970,1,1)</f>
        <v>42656.717303240745</v>
      </c>
      <c r="M1918" t="b">
        <v>0</v>
      </c>
      <c r="N1918">
        <v>6</v>
      </c>
      <c r="O1918" s="7">
        <f>AVERAGE(N1918,E1918)</f>
        <v>54</v>
      </c>
      <c r="P1918" t="b">
        <v>0</v>
      </c>
      <c r="R1918" s="56">
        <f>E1918/D1918</f>
        <v>5.1000000000000004E-3</v>
      </c>
      <c r="S1918" t="s">
        <v>8303</v>
      </c>
      <c r="T1918" s="6" t="str">
        <f>LEFT(S:S,FIND("/",S:S)-1)</f>
        <v>theater</v>
      </c>
      <c r="U1918" s="6" t="str">
        <f>RIGHT(S:S,FIND("/",S:S) - 2)</f>
        <v>spaces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44">
        <v>390000</v>
      </c>
      <c r="E1919" s="4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42">
        <f>(((I1919/60)/60)/24)+DATE(1970,1,1)</f>
        <v>42776.270057870366</v>
      </c>
      <c r="K1919">
        <v>1484116133</v>
      </c>
      <c r="L1919" s="42">
        <f>(((K1919/60)/60)/24)+DATE(1970,1,1)</f>
        <v>42746.270057870366</v>
      </c>
      <c r="M1919" t="b">
        <v>0</v>
      </c>
      <c r="N1919">
        <v>70</v>
      </c>
      <c r="O1919" s="7">
        <f>AVERAGE(N1919,E1919)</f>
        <v>102547.5</v>
      </c>
      <c r="P1919" t="b">
        <v>0</v>
      </c>
      <c r="R1919" s="56">
        <f>E1919/D1919</f>
        <v>0.52570512820512816</v>
      </c>
      <c r="S1919" t="s">
        <v>8303</v>
      </c>
      <c r="T1919" s="6" t="str">
        <f>LEFT(S:S,FIND("/",S:S)-1)</f>
        <v>theater</v>
      </c>
      <c r="U1919" s="6" t="str">
        <f>RIGHT(S:S,FIND("/",S:S) - 2)</f>
        <v>spaces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44">
        <v>25000</v>
      </c>
      <c r="E1920" s="4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42">
        <f>(((I1920/60)/60)/24)+DATE(1970,1,1)</f>
        <v>41863.789942129632</v>
      </c>
      <c r="K1920">
        <v>1404845851</v>
      </c>
      <c r="L1920" s="42">
        <f>(((K1920/60)/60)/24)+DATE(1970,1,1)</f>
        <v>41828.789942129632</v>
      </c>
      <c r="M1920" t="b">
        <v>0</v>
      </c>
      <c r="N1920">
        <v>9</v>
      </c>
      <c r="O1920" s="7">
        <f>AVERAGE(N1920,E1920)</f>
        <v>134.5</v>
      </c>
      <c r="P1920" t="b">
        <v>0</v>
      </c>
      <c r="R1920" s="56">
        <f>E1920/D1920</f>
        <v>1.04E-2</v>
      </c>
      <c r="S1920" t="s">
        <v>8274</v>
      </c>
      <c r="T1920" s="6" t="str">
        <f>LEFT(S:S,FIND("/",S:S)-1)</f>
        <v>publishing</v>
      </c>
      <c r="U1920" s="6" t="str">
        <f>RIGHT(S:S,FIND("/",S:S) - 2)</f>
        <v>onfiction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44">
        <v>500</v>
      </c>
      <c r="E1921" s="4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42">
        <f>(((I1921/60)/60)/24)+DATE(1970,1,1)</f>
        <v>42143.875567129624</v>
      </c>
      <c r="K1921">
        <v>1429477249</v>
      </c>
      <c r="L1921" s="42">
        <f>(((K1921/60)/60)/24)+DATE(1970,1,1)</f>
        <v>42113.875567129624</v>
      </c>
      <c r="M1921" t="b">
        <v>0</v>
      </c>
      <c r="N1921">
        <v>8</v>
      </c>
      <c r="O1921" s="7">
        <f>AVERAGE(N1921,E1921)</f>
        <v>122.5</v>
      </c>
      <c r="P1921" t="b">
        <v>0</v>
      </c>
      <c r="R1921" s="56">
        <f>E1921/D1921</f>
        <v>0.47399999999999998</v>
      </c>
      <c r="S1921" t="s">
        <v>8271</v>
      </c>
      <c r="T1921" s="6" t="str">
        <f>LEFT(S:S,FIND("/",S:S)-1)</f>
        <v>theater</v>
      </c>
      <c r="U1921" s="6" t="str">
        <f>RIGHT(S:S,FIND("/",S:S) - 2)</f>
        <v>/plays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44">
        <v>10000</v>
      </c>
      <c r="E1922" s="4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42">
        <f>(((I1922/60)/60)/24)+DATE(1970,1,1)</f>
        <v>42298.958333333328</v>
      </c>
      <c r="K1922">
        <v>1443042061</v>
      </c>
      <c r="L1922" s="42">
        <f>(((K1922/60)/60)/24)+DATE(1970,1,1)</f>
        <v>42270.875706018516</v>
      </c>
      <c r="M1922" t="b">
        <v>0</v>
      </c>
      <c r="N1922">
        <v>105</v>
      </c>
      <c r="O1922" s="7">
        <f>AVERAGE(N1922,E1922)</f>
        <v>2204</v>
      </c>
      <c r="P1922" t="b">
        <v>0</v>
      </c>
      <c r="R1922" s="56">
        <f>E1922/D1922</f>
        <v>0.43030000000000002</v>
      </c>
      <c r="S1922" t="s">
        <v>8271</v>
      </c>
      <c r="T1922" s="6" t="str">
        <f>LEFT(S:S,FIND("/",S:S)-1)</f>
        <v>theater</v>
      </c>
      <c r="U1922" s="6" t="str">
        <f>RIGHT(S:S,FIND("/",S:S) - 2)</f>
        <v>/plays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44">
        <v>1500</v>
      </c>
      <c r="E1923" s="4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42">
        <f>(((I1923/60)/60)/24)+DATE(1970,1,1)</f>
        <v>41104.221562500003</v>
      </c>
      <c r="K1923">
        <v>1339651143</v>
      </c>
      <c r="L1923" s="42">
        <f>(((K1923/60)/60)/24)+DATE(1970,1,1)</f>
        <v>41074.221562500003</v>
      </c>
      <c r="M1923" t="b">
        <v>0</v>
      </c>
      <c r="N1923">
        <v>38</v>
      </c>
      <c r="O1923" s="7">
        <f>AVERAGE(N1923,E1923)</f>
        <v>1045</v>
      </c>
      <c r="P1923" t="b">
        <v>1</v>
      </c>
      <c r="R1923" s="56">
        <f>E1923/D1923</f>
        <v>1.3680000000000001</v>
      </c>
      <c r="S1923" t="s">
        <v>8271</v>
      </c>
      <c r="T1923" s="6" t="str">
        <f>LEFT(S:S,FIND("/",S:S)-1)</f>
        <v>theater</v>
      </c>
      <c r="U1923" s="6" t="str">
        <f>RIGHT(S:S,FIND("/",S:S) - 2)</f>
        <v>/plays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44">
        <v>2000</v>
      </c>
      <c r="E1924" s="4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42">
        <f>(((I1924/60)/60)/24)+DATE(1970,1,1)</f>
        <v>41620.255868055552</v>
      </c>
      <c r="K1924">
        <v>1384236507</v>
      </c>
      <c r="L1924" s="42">
        <f>(((K1924/60)/60)/24)+DATE(1970,1,1)</f>
        <v>41590.255868055552</v>
      </c>
      <c r="M1924" t="b">
        <v>0</v>
      </c>
      <c r="N1924">
        <v>64</v>
      </c>
      <c r="O1924" s="7">
        <f>AVERAGE(N1924,E1924)</f>
        <v>1187.5</v>
      </c>
      <c r="P1924" t="b">
        <v>1</v>
      </c>
      <c r="R1924" s="56">
        <f>E1924/D1924</f>
        <v>1.1555</v>
      </c>
      <c r="S1924" t="s">
        <v>8278</v>
      </c>
      <c r="T1924" s="6" t="str">
        <f>LEFT(S:S,FIND("/",S:S)-1)</f>
        <v>music</v>
      </c>
      <c r="U1924" s="6" t="str">
        <f>RIGHT(S:S,FIND("/",S:S) - 2)</f>
        <v>jazz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44">
        <v>125</v>
      </c>
      <c r="E1925" s="4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42">
        <f>(((I1925/60)/60)/24)+DATE(1970,1,1)</f>
        <v>40813.207638888889</v>
      </c>
      <c r="K1925">
        <v>1313612532</v>
      </c>
      <c r="L1925" s="42">
        <f>(((K1925/60)/60)/24)+DATE(1970,1,1)</f>
        <v>40772.848749999997</v>
      </c>
      <c r="M1925" t="b">
        <v>0</v>
      </c>
      <c r="N1925">
        <v>13</v>
      </c>
      <c r="O1925" s="7">
        <f>AVERAGE(N1925,E1925)</f>
        <v>157</v>
      </c>
      <c r="P1925" t="b">
        <v>1</v>
      </c>
      <c r="R1925" s="56">
        <f>E1925/D1925</f>
        <v>2.4079999999999999</v>
      </c>
      <c r="S1925" t="s">
        <v>8273</v>
      </c>
      <c r="T1925" s="6" t="str">
        <f>LEFT(S:S,FIND("/",S:S)-1)</f>
        <v>technology</v>
      </c>
      <c r="U1925" s="6" t="str">
        <f>RIGHT(S:S,FIND("/",S:S) - 2)</f>
        <v>wearables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44">
        <v>3000</v>
      </c>
      <c r="E1926" s="4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42">
        <f>(((I1926/60)/60)/24)+DATE(1970,1,1)</f>
        <v>41654.814583333333</v>
      </c>
      <c r="K1926">
        <v>1387390555</v>
      </c>
      <c r="L1926" s="42">
        <f>(((K1926/60)/60)/24)+DATE(1970,1,1)</f>
        <v>41626.761053240742</v>
      </c>
      <c r="M1926" t="b">
        <v>0</v>
      </c>
      <c r="N1926">
        <v>33</v>
      </c>
      <c r="O1926" s="7">
        <f>AVERAGE(N1926,E1926)</f>
        <v>1732.5</v>
      </c>
      <c r="P1926" t="b">
        <v>1</v>
      </c>
      <c r="R1926" s="56">
        <f>E1926/D1926</f>
        <v>1.1439999999999999</v>
      </c>
      <c r="S1926" t="s">
        <v>8285</v>
      </c>
      <c r="T1926" s="6" t="str">
        <f>LEFT(S:S,FIND("/",S:S)-1)</f>
        <v>photography</v>
      </c>
      <c r="U1926" s="6" t="str">
        <f>RIGHT(S:S,FIND("/",S:S) - 2)</f>
        <v>photobooks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44">
        <v>1500</v>
      </c>
      <c r="E1927" s="4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42">
        <f>(((I1927/60)/60)/24)+DATE(1970,1,1)</f>
        <v>41558</v>
      </c>
      <c r="K1927">
        <v>1379540288</v>
      </c>
      <c r="L1927" s="42">
        <f>(((K1927/60)/60)/24)+DATE(1970,1,1)</f>
        <v>41535.90148148148</v>
      </c>
      <c r="M1927" t="b">
        <v>0</v>
      </c>
      <c r="N1927">
        <v>52</v>
      </c>
      <c r="O1927" s="7">
        <f>AVERAGE(N1927,E1927)</f>
        <v>853.5</v>
      </c>
      <c r="P1927" t="b">
        <v>1</v>
      </c>
      <c r="R1927" s="56">
        <f>E1927/D1927</f>
        <v>1.1033333333333333</v>
      </c>
      <c r="S1927" t="s">
        <v>8297</v>
      </c>
      <c r="T1927" s="6" t="str">
        <f>LEFT(S:S,FIND("/",S:S)-1)</f>
        <v>games</v>
      </c>
      <c r="U1927" s="6" t="str">
        <f>RIGHT(S:S,FIND("/",S:S) - 2)</f>
        <v>ames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44">
        <v>1500</v>
      </c>
      <c r="E1928" s="4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42">
        <f>(((I1928/60)/60)/24)+DATE(1970,1,1)</f>
        <v>40484.018055555556</v>
      </c>
      <c r="K1928">
        <v>1286319256</v>
      </c>
      <c r="L1928" s="42">
        <f>(((K1928/60)/60)/24)+DATE(1970,1,1)</f>
        <v>40456.954351851848</v>
      </c>
      <c r="M1928" t="b">
        <v>0</v>
      </c>
      <c r="N1928">
        <v>107</v>
      </c>
      <c r="O1928" s="7">
        <f>AVERAGE(N1928,E1928)</f>
        <v>1518.845</v>
      </c>
      <c r="P1928" t="b">
        <v>1</v>
      </c>
      <c r="R1928" s="56">
        <f>E1928/D1928</f>
        <v>1.9537933333333333</v>
      </c>
      <c r="S1928" t="s">
        <v>8265</v>
      </c>
      <c r="T1928" s="6" t="str">
        <f>LEFT(S:S,FIND("/",S:S)-1)</f>
        <v>film &amp; video</v>
      </c>
      <c r="U1928" s="6" t="str">
        <f>RIGHT(S:S,FIND("/",S:S) - 2)</f>
        <v>/television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44">
        <v>600</v>
      </c>
      <c r="E1929" s="4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42">
        <f>(((I1929/60)/60)/24)+DATE(1970,1,1)</f>
        <v>40976.207638888889</v>
      </c>
      <c r="K1929">
        <v>1329856839</v>
      </c>
      <c r="L1929" s="42">
        <f>(((K1929/60)/60)/24)+DATE(1970,1,1)</f>
        <v>40960.861562500002</v>
      </c>
      <c r="M1929" t="b">
        <v>0</v>
      </c>
      <c r="N1929">
        <v>11</v>
      </c>
      <c r="O1929" s="7">
        <f>AVERAGE(N1929,E1929)</f>
        <v>315.5</v>
      </c>
      <c r="P1929" t="b">
        <v>1</v>
      </c>
      <c r="R1929" s="56">
        <f>E1929/D1929</f>
        <v>1.0333333333333334</v>
      </c>
      <c r="S1929" t="s">
        <v>8271</v>
      </c>
      <c r="T1929" s="6" t="str">
        <f>LEFT(S:S,FIND("/",S:S)-1)</f>
        <v>theater</v>
      </c>
      <c r="U1929" s="6" t="str">
        <f>RIGHT(S:S,FIND("/",S:S) - 2)</f>
        <v>/plays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44">
        <v>2550</v>
      </c>
      <c r="E1930" s="4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42">
        <f>(((I1930/60)/60)/24)+DATE(1970,1,1)</f>
        <v>41401.648078703707</v>
      </c>
      <c r="K1930">
        <v>1365348794</v>
      </c>
      <c r="L1930" s="42">
        <f>(((K1930/60)/60)/24)+DATE(1970,1,1)</f>
        <v>41371.648078703707</v>
      </c>
      <c r="M1930" t="b">
        <v>0</v>
      </c>
      <c r="N1930">
        <v>34</v>
      </c>
      <c r="O1930" s="7">
        <f>AVERAGE(N1930,E1930)</f>
        <v>1332</v>
      </c>
      <c r="P1930" t="b">
        <v>1</v>
      </c>
      <c r="R1930" s="56">
        <f>E1930/D1930</f>
        <v>1.031372549019608</v>
      </c>
      <c r="S1930" t="s">
        <v>8279</v>
      </c>
      <c r="T1930" s="6" t="str">
        <f>LEFT(S:S,FIND("/",S:S)-1)</f>
        <v>music</v>
      </c>
      <c r="U1930" s="6" t="str">
        <f>RIGHT(S:S,FIND("/",S:S) - 2)</f>
        <v>rock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44">
        <v>3200</v>
      </c>
      <c r="E1931" s="4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42">
        <f>(((I1931/60)/60)/24)+DATE(1970,1,1)</f>
        <v>40729.021597222221</v>
      </c>
      <c r="K1931">
        <v>1306197066</v>
      </c>
      <c r="L1931" s="42">
        <f>(((K1931/60)/60)/24)+DATE(1970,1,1)</f>
        <v>40687.021597222221</v>
      </c>
      <c r="M1931" t="b">
        <v>0</v>
      </c>
      <c r="N1931">
        <v>75</v>
      </c>
      <c r="O1931" s="7">
        <f>AVERAGE(N1931,E1931)</f>
        <v>1642.5</v>
      </c>
      <c r="P1931" t="b">
        <v>1</v>
      </c>
      <c r="R1931" s="56">
        <f>E1931/D1931</f>
        <v>1.003125</v>
      </c>
      <c r="S1931" t="s">
        <v>8266</v>
      </c>
      <c r="T1931" s="6" t="str">
        <f>LEFT(S:S,FIND("/",S:S)-1)</f>
        <v>film &amp; video</v>
      </c>
      <c r="U1931" s="6" t="str">
        <f>RIGHT(S:S,FIND("/",S:S) - 2)</f>
        <v>ideo/shorts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44">
        <v>1000</v>
      </c>
      <c r="E1932" s="4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42">
        <f>(((I1932/60)/60)/24)+DATE(1970,1,1)</f>
        <v>41462.558819444443</v>
      </c>
      <c r="K1932">
        <v>1368019482</v>
      </c>
      <c r="L1932" s="42">
        <f>(((K1932/60)/60)/24)+DATE(1970,1,1)</f>
        <v>41402.558819444443</v>
      </c>
      <c r="M1932" t="b">
        <v>0</v>
      </c>
      <c r="N1932">
        <v>26</v>
      </c>
      <c r="O1932" s="7">
        <f>AVERAGE(N1932,E1932)</f>
        <v>648</v>
      </c>
      <c r="P1932" t="b">
        <v>1</v>
      </c>
      <c r="R1932" s="56">
        <f>E1932/D1932</f>
        <v>1.27</v>
      </c>
      <c r="S1932" t="s">
        <v>8271</v>
      </c>
      <c r="T1932" s="6" t="str">
        <f>LEFT(S:S,FIND("/",S:S)-1)</f>
        <v>theater</v>
      </c>
      <c r="U1932" s="6" t="str">
        <f>RIGHT(S:S,FIND("/",S:S) - 2)</f>
        <v>/plays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44">
        <v>2000</v>
      </c>
      <c r="E1933" s="4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42">
        <f>(((I1933/60)/60)/24)+DATE(1970,1,1)</f>
        <v>41051.145833333336</v>
      </c>
      <c r="K1933">
        <v>1336512309</v>
      </c>
      <c r="L1933" s="42">
        <f>(((K1933/60)/60)/24)+DATE(1970,1,1)</f>
        <v>41037.892465277779</v>
      </c>
      <c r="M1933" t="b">
        <v>0</v>
      </c>
      <c r="N1933">
        <v>50</v>
      </c>
      <c r="O1933" s="7">
        <f>AVERAGE(N1933,E1933)</f>
        <v>1231.01</v>
      </c>
      <c r="P1933" t="b">
        <v>1</v>
      </c>
      <c r="R1933" s="56">
        <f>E1933/D1933</f>
        <v>1.20601</v>
      </c>
      <c r="S1933" t="s">
        <v>8291</v>
      </c>
      <c r="T1933" s="6" t="str">
        <f>LEFT(S:S,FIND("/",S:S)-1)</f>
        <v>photography</v>
      </c>
      <c r="U1933" s="6" t="str">
        <f>RIGHT(S:S,FIND("/",S:S) - 2)</f>
        <v>phy/places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44">
        <v>5250</v>
      </c>
      <c r="E1934" s="4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42">
        <f>(((I1934/60)/60)/24)+DATE(1970,1,1)</f>
        <v>40932.809872685182</v>
      </c>
      <c r="K1934">
        <v>1325618773</v>
      </c>
      <c r="L1934" s="42">
        <f>(((K1934/60)/60)/24)+DATE(1970,1,1)</f>
        <v>40911.809872685182</v>
      </c>
      <c r="M1934" t="b">
        <v>0</v>
      </c>
      <c r="N1934">
        <v>80</v>
      </c>
      <c r="O1934" s="7">
        <f>AVERAGE(N1934,E1934)</f>
        <v>2848.5</v>
      </c>
      <c r="P1934" t="b">
        <v>1</v>
      </c>
      <c r="R1934" s="56">
        <f>E1934/D1934</f>
        <v>1.0699047619047619</v>
      </c>
      <c r="S1934" t="s">
        <v>8266</v>
      </c>
      <c r="T1934" s="6" t="str">
        <f>LEFT(S:S,FIND("/",S:S)-1)</f>
        <v>film &amp; video</v>
      </c>
      <c r="U1934" s="6" t="str">
        <f>RIGHT(S:S,FIND("/",S:S) - 2)</f>
        <v>ideo/shorts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44">
        <v>6000</v>
      </c>
      <c r="E1935" s="4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42">
        <f>(((I1935/60)/60)/24)+DATE(1970,1,1)</f>
        <v>41909.130868055552</v>
      </c>
      <c r="K1935">
        <v>1409195307</v>
      </c>
      <c r="L1935" s="42">
        <f>(((K1935/60)/60)/24)+DATE(1970,1,1)</f>
        <v>41879.130868055552</v>
      </c>
      <c r="M1935" t="b">
        <v>0</v>
      </c>
      <c r="N1935">
        <v>110</v>
      </c>
      <c r="O1935" s="7">
        <f>AVERAGE(N1935,E1935)</f>
        <v>5228</v>
      </c>
      <c r="P1935" t="b">
        <v>1</v>
      </c>
      <c r="R1935" s="56">
        <f>E1935/D1935</f>
        <v>1.7243333333333333</v>
      </c>
      <c r="S1935" t="s">
        <v>8292</v>
      </c>
      <c r="T1935" s="6" t="str">
        <f>LEFT(S:S,FIND("/",S:S)-1)</f>
        <v>music</v>
      </c>
      <c r="U1935" s="6" t="str">
        <f>RIGHT(S:S,FIND("/",S:S) - 2)</f>
        <v>/pop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44">
        <v>5000</v>
      </c>
      <c r="E1936" s="4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42">
        <f>(((I1936/60)/60)/24)+DATE(1970,1,1)</f>
        <v>40902.208333333336</v>
      </c>
      <c r="K1936">
        <v>1321649321</v>
      </c>
      <c r="L1936" s="42">
        <f>(((K1936/60)/60)/24)+DATE(1970,1,1)</f>
        <v>40865.867141203707</v>
      </c>
      <c r="M1936" t="b">
        <v>0</v>
      </c>
      <c r="N1936">
        <v>77</v>
      </c>
      <c r="O1936" s="7">
        <f>AVERAGE(N1936,E1936)</f>
        <v>3129</v>
      </c>
      <c r="P1936" t="b">
        <v>1</v>
      </c>
      <c r="R1936" s="56">
        <f>E1936/D1936</f>
        <v>1.2362</v>
      </c>
      <c r="S1936" t="s">
        <v>8273</v>
      </c>
      <c r="T1936" s="6" t="str">
        <f>LEFT(S:S,FIND("/",S:S)-1)</f>
        <v>technology</v>
      </c>
      <c r="U1936" s="6" t="str">
        <f>RIGHT(S:S,FIND("/",S:S) - 2)</f>
        <v>wearables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44">
        <v>2500</v>
      </c>
      <c r="E1937" s="4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42">
        <f>(((I1937/60)/60)/24)+DATE(1970,1,1)</f>
        <v>41811.207638888889</v>
      </c>
      <c r="K1937">
        <v>1400106171</v>
      </c>
      <c r="L1937" s="42">
        <f>(((K1937/60)/60)/24)+DATE(1970,1,1)</f>
        <v>41773.932534722226</v>
      </c>
      <c r="M1937" t="b">
        <v>0</v>
      </c>
      <c r="N1937">
        <v>50</v>
      </c>
      <c r="O1937" s="7">
        <f>AVERAGE(N1937,E1937)</f>
        <v>1380</v>
      </c>
      <c r="P1937" t="b">
        <v>1</v>
      </c>
      <c r="R1937" s="56">
        <f>E1937/D1937</f>
        <v>1.0840000000000001</v>
      </c>
      <c r="S1937" t="s">
        <v>8265</v>
      </c>
      <c r="T1937" s="6" t="str">
        <f>LEFT(S:S,FIND("/",S:S)-1)</f>
        <v>film &amp; video</v>
      </c>
      <c r="U1937" s="6" t="str">
        <f>RIGHT(S:S,FIND("/",S:S) - 2)</f>
        <v>/television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44">
        <v>7500</v>
      </c>
      <c r="E1938" s="4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42">
        <f>(((I1938/60)/60)/24)+DATE(1970,1,1)</f>
        <v>40883.249305555553</v>
      </c>
      <c r="K1938">
        <v>1320528070</v>
      </c>
      <c r="L1938" s="42">
        <f>(((K1938/60)/60)/24)+DATE(1970,1,1)</f>
        <v>40852.889699074076</v>
      </c>
      <c r="M1938" t="b">
        <v>0</v>
      </c>
      <c r="N1938">
        <v>145</v>
      </c>
      <c r="O1938" s="7">
        <f>AVERAGE(N1938,E1938)</f>
        <v>4442.0050000000001</v>
      </c>
      <c r="P1938" t="b">
        <v>1</v>
      </c>
      <c r="R1938" s="56">
        <f>E1938/D1938</f>
        <v>1.1652013333333333</v>
      </c>
      <c r="S1938" t="s">
        <v>8300</v>
      </c>
      <c r="T1938" s="6" t="str">
        <f>LEFT(S:S,FIND("/",S:S)-1)</f>
        <v>music</v>
      </c>
      <c r="U1938" s="6" t="str">
        <f>RIGHT(S:S,FIND("/",S:S) - 2)</f>
        <v>usic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44">
        <v>600</v>
      </c>
      <c r="E1939" s="4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42">
        <f>(((I1939/60)/60)/24)+DATE(1970,1,1)</f>
        <v>41075.165972222225</v>
      </c>
      <c r="K1939">
        <v>1338346281</v>
      </c>
      <c r="L1939" s="42">
        <f>(((K1939/60)/60)/24)+DATE(1970,1,1)</f>
        <v>41059.118993055556</v>
      </c>
      <c r="M1939" t="b">
        <v>0</v>
      </c>
      <c r="N1939">
        <v>29</v>
      </c>
      <c r="O1939" s="7">
        <f>AVERAGE(N1939,E1939)</f>
        <v>576.23500000000001</v>
      </c>
      <c r="P1939" t="b">
        <v>1</v>
      </c>
      <c r="R1939" s="56">
        <f>E1939/D1939</f>
        <v>1.8724499999999999</v>
      </c>
      <c r="S1939" t="s">
        <v>8287</v>
      </c>
      <c r="T1939" s="6" t="str">
        <f>LEFT(S:S,FIND("/",S:S)-1)</f>
        <v>publishing</v>
      </c>
      <c r="U1939" s="6" t="str">
        <f>RIGHT(S:S,FIND("/",S:S) - 2)</f>
        <v>nslations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44">
        <v>15000</v>
      </c>
      <c r="E1940" s="4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42">
        <f>(((I1940/60)/60)/24)+DATE(1970,1,1)</f>
        <v>41457.208333333336</v>
      </c>
      <c r="K1940">
        <v>1370067231</v>
      </c>
      <c r="L1940" s="42">
        <f>(((K1940/60)/60)/24)+DATE(1970,1,1)</f>
        <v>41426.259618055556</v>
      </c>
      <c r="M1940" t="b">
        <v>0</v>
      </c>
      <c r="N1940">
        <v>114</v>
      </c>
      <c r="O1940" s="7">
        <f>AVERAGE(N1940,E1940)</f>
        <v>8752</v>
      </c>
      <c r="P1940" t="b">
        <v>1</v>
      </c>
      <c r="R1940" s="56">
        <f>E1940/D1940</f>
        <v>1.1593333333333333</v>
      </c>
      <c r="S1940" t="s">
        <v>8271</v>
      </c>
      <c r="T1940" s="6" t="str">
        <f>LEFT(S:S,FIND("/",S:S)-1)</f>
        <v>theater</v>
      </c>
      <c r="U1940" s="6" t="str">
        <f>RIGHT(S:S,FIND("/",S:S) - 2)</f>
        <v>/plays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44">
        <v>10000</v>
      </c>
      <c r="E1941" s="4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42">
        <f>(((I1941/60)/60)/24)+DATE(1970,1,1)</f>
        <v>41343.943379629629</v>
      </c>
      <c r="K1941">
        <v>1360366708</v>
      </c>
      <c r="L1941" s="42">
        <f>(((K1941/60)/60)/24)+DATE(1970,1,1)</f>
        <v>41313.985046296293</v>
      </c>
      <c r="M1941" t="b">
        <v>0</v>
      </c>
      <c r="N1941">
        <v>96</v>
      </c>
      <c r="O1941" s="7">
        <f>AVERAGE(N1941,E1941)</f>
        <v>5583</v>
      </c>
      <c r="P1941" t="b">
        <v>1</v>
      </c>
      <c r="R1941" s="56">
        <f>E1941/D1941</f>
        <v>1.107</v>
      </c>
      <c r="S1941" t="s">
        <v>8285</v>
      </c>
      <c r="T1941" s="6" t="str">
        <f>LEFT(S:S,FIND("/",S:S)-1)</f>
        <v>photography</v>
      </c>
      <c r="U1941" s="6" t="str">
        <f>RIGHT(S:S,FIND("/",S:S) - 2)</f>
        <v>photobooks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44">
        <v>650</v>
      </c>
      <c r="E1942" s="4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42">
        <f>(((I1942/60)/60)/24)+DATE(1970,1,1)</f>
        <v>40709.165972222225</v>
      </c>
      <c r="K1942">
        <v>1304770233</v>
      </c>
      <c r="L1942" s="42">
        <f>(((K1942/60)/60)/24)+DATE(1970,1,1)</f>
        <v>40670.507326388892</v>
      </c>
      <c r="M1942" t="b">
        <v>0</v>
      </c>
      <c r="N1942">
        <v>31</v>
      </c>
      <c r="O1942" s="7">
        <f>AVERAGE(N1942,E1942)</f>
        <v>571</v>
      </c>
      <c r="P1942" t="b">
        <v>1</v>
      </c>
      <c r="R1942" s="56">
        <f>E1942/D1942</f>
        <v>1.7092307692307693</v>
      </c>
      <c r="S1942" t="s">
        <v>8271</v>
      </c>
      <c r="T1942" s="6" t="str">
        <f>LEFT(S:S,FIND("/",S:S)-1)</f>
        <v>theater</v>
      </c>
      <c r="U1942" s="6" t="str">
        <f>RIGHT(S:S,FIND("/",S:S) - 2)</f>
        <v>/plays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44">
        <v>250000</v>
      </c>
      <c r="E1943" s="4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42">
        <f>(((I1943/60)/60)/24)+DATE(1970,1,1)</f>
        <v>41774.290868055556</v>
      </c>
      <c r="K1943">
        <v>1397545131</v>
      </c>
      <c r="L1943" s="42">
        <f>(((K1943/60)/60)/24)+DATE(1970,1,1)</f>
        <v>41744.290868055556</v>
      </c>
      <c r="M1943" t="b">
        <v>1</v>
      </c>
      <c r="N1943">
        <v>4883</v>
      </c>
      <c r="O1943" s="7">
        <f>AVERAGE(N1943,E1943)</f>
        <v>160089.44500000001</v>
      </c>
      <c r="P1943" t="b">
        <v>1</v>
      </c>
      <c r="R1943" s="56">
        <f>E1943/D1943</f>
        <v>1.2611835600000001</v>
      </c>
      <c r="S1943" t="s">
        <v>8265</v>
      </c>
      <c r="T1943" s="6" t="str">
        <f>LEFT(S:S,FIND("/",S:S)-1)</f>
        <v>film &amp; video</v>
      </c>
      <c r="U1943" s="6" t="str">
        <f>RIGHT(S:S,FIND("/",S:S) - 2)</f>
        <v>/television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44">
        <v>6000</v>
      </c>
      <c r="E1944" s="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42">
        <f>(((I1944/60)/60)/24)+DATE(1970,1,1)</f>
        <v>40728.828009259261</v>
      </c>
      <c r="K1944">
        <v>1302033140</v>
      </c>
      <c r="L1944" s="42">
        <f>(((K1944/60)/60)/24)+DATE(1970,1,1)</f>
        <v>40638.828009259261</v>
      </c>
      <c r="M1944" t="b">
        <v>1</v>
      </c>
      <c r="N1944">
        <v>95</v>
      </c>
      <c r="O1944" s="7">
        <f>AVERAGE(N1944,E1944)</f>
        <v>4200.71</v>
      </c>
      <c r="P1944" t="b">
        <v>1</v>
      </c>
      <c r="R1944" s="56">
        <f>E1944/D1944</f>
        <v>1.3844033333333334</v>
      </c>
      <c r="S1944" t="s">
        <v>8301</v>
      </c>
      <c r="T1944" s="6" t="str">
        <f>LEFT(S:S,FIND("/",S:S)-1)</f>
        <v>technology</v>
      </c>
      <c r="U1944" s="6" t="str">
        <f>RIGHT(S:S,FIND("/",S:S) - 2)</f>
        <v>ploration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44">
        <v>10000</v>
      </c>
      <c r="E1945" s="4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42">
        <f>(((I1945/60)/60)/24)+DATE(1970,1,1)</f>
        <v>42593.269861111112</v>
      </c>
      <c r="K1945">
        <v>1467008916</v>
      </c>
      <c r="L1945" s="42">
        <f>(((K1945/60)/60)/24)+DATE(1970,1,1)</f>
        <v>42548.269861111112</v>
      </c>
      <c r="M1945" t="b">
        <v>1</v>
      </c>
      <c r="N1945">
        <v>2478</v>
      </c>
      <c r="O1945" s="7">
        <f>AVERAGE(N1945,E1945)</f>
        <v>86501.5</v>
      </c>
      <c r="P1945" t="b">
        <v>1</v>
      </c>
      <c r="R1945" s="56">
        <f>E1945/D1945</f>
        <v>17.052499999999998</v>
      </c>
      <c r="S1945" t="s">
        <v>8266</v>
      </c>
      <c r="T1945" s="6" t="str">
        <f>LEFT(S:S,FIND("/",S:S)-1)</f>
        <v>film &amp; video</v>
      </c>
      <c r="U1945" s="6" t="str">
        <f>RIGHT(S:S,FIND("/",S:S) - 2)</f>
        <v>ideo/shorts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44">
        <v>40000</v>
      </c>
      <c r="E1946" s="4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42">
        <f>(((I1946/60)/60)/24)+DATE(1970,1,1)</f>
        <v>41760.584374999999</v>
      </c>
      <c r="K1946">
        <v>1396360890</v>
      </c>
      <c r="L1946" s="42">
        <f>(((K1946/60)/60)/24)+DATE(1970,1,1)</f>
        <v>41730.584374999999</v>
      </c>
      <c r="M1946" t="b">
        <v>1</v>
      </c>
      <c r="N1946">
        <v>1789</v>
      </c>
      <c r="O1946" s="7">
        <f>AVERAGE(N1946,E1946)</f>
        <v>158505.60000000001</v>
      </c>
      <c r="P1946" t="b">
        <v>1</v>
      </c>
      <c r="R1946" s="56">
        <f>E1946/D1946</f>
        <v>7.8805550000000002</v>
      </c>
      <c r="S1946" t="s">
        <v>8268</v>
      </c>
      <c r="T1946" s="6" t="str">
        <f>LEFT(S:S,FIND("/",S:S)-1)</f>
        <v>film &amp; video</v>
      </c>
      <c r="U1946" s="6" t="str">
        <f>RIGHT(S:S,FIND("/",S:S) - 2)</f>
        <v>video/drama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44">
        <v>100000</v>
      </c>
      <c r="E1947" s="4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42">
        <f>(((I1947/60)/60)/24)+DATE(1970,1,1)</f>
        <v>42197.251828703709</v>
      </c>
      <c r="K1947">
        <v>1433224958</v>
      </c>
      <c r="L1947" s="42">
        <f>(((K1947/60)/60)/24)+DATE(1970,1,1)</f>
        <v>42157.251828703709</v>
      </c>
      <c r="M1947" t="b">
        <v>1</v>
      </c>
      <c r="N1947">
        <v>680</v>
      </c>
      <c r="O1947" s="7">
        <f>AVERAGE(N1947,E1947)</f>
        <v>174349</v>
      </c>
      <c r="P1947" t="b">
        <v>1</v>
      </c>
      <c r="R1947" s="56">
        <f>E1947/D1947</f>
        <v>3.4801799999999998</v>
      </c>
      <c r="S1947" t="s">
        <v>8287</v>
      </c>
      <c r="T1947" s="6" t="str">
        <f>LEFT(S:S,FIND("/",S:S)-1)</f>
        <v>publishing</v>
      </c>
      <c r="U1947" s="6" t="str">
        <f>RIGHT(S:S,FIND("/",S:S) - 2)</f>
        <v>nslations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44">
        <v>7500</v>
      </c>
      <c r="E1948" s="4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42">
        <f>(((I1948/60)/60)/24)+DATE(1970,1,1)</f>
        <v>41749.108344907407</v>
      </c>
      <c r="K1948">
        <v>1392780961</v>
      </c>
      <c r="L1948" s="42">
        <f>(((K1948/60)/60)/24)+DATE(1970,1,1)</f>
        <v>41689.150011574071</v>
      </c>
      <c r="M1948" t="b">
        <v>1</v>
      </c>
      <c r="N1948">
        <v>70</v>
      </c>
      <c r="O1948" s="7">
        <f>AVERAGE(N1948,E1948)</f>
        <v>5650.5</v>
      </c>
      <c r="P1948" t="b">
        <v>1</v>
      </c>
      <c r="R1948" s="56">
        <f>E1948/D1948</f>
        <v>1.4974666666666667</v>
      </c>
      <c r="S1948" t="s">
        <v>8305</v>
      </c>
      <c r="T1948" s="6" t="str">
        <f>LEFT(S:S,FIND("/",S:S)-1)</f>
        <v>theater</v>
      </c>
      <c r="U1948" s="6" t="str">
        <f>RIGHT(S:S,FIND("/",S:S) - 2)</f>
        <v>usical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44">
        <v>800</v>
      </c>
      <c r="E1949" s="4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42">
        <f>(((I1949/60)/60)/24)+DATE(1970,1,1)</f>
        <v>40140.249305555553</v>
      </c>
      <c r="K1949">
        <v>1255730520</v>
      </c>
      <c r="L1949" s="42">
        <f>(((K1949/60)/60)/24)+DATE(1970,1,1)</f>
        <v>40102.918055555558</v>
      </c>
      <c r="M1949" t="b">
        <v>1</v>
      </c>
      <c r="N1949">
        <v>23</v>
      </c>
      <c r="O1949" s="7">
        <f>AVERAGE(N1949,E1949)</f>
        <v>414.03500000000003</v>
      </c>
      <c r="P1949" t="b">
        <v>1</v>
      </c>
      <c r="R1949" s="56">
        <f>E1949/D1949</f>
        <v>1.0063375000000001</v>
      </c>
      <c r="S1949" t="s">
        <v>8269</v>
      </c>
      <c r="T1949" s="6" t="str">
        <f>LEFT(S:S,FIND("/",S:S)-1)</f>
        <v>film &amp; video</v>
      </c>
      <c r="U1949" s="6" t="str">
        <f>RIGHT(S:S,FIND("/",S:S) - 2)</f>
        <v>documentary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44">
        <v>100000</v>
      </c>
      <c r="E1950" s="4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42">
        <f>(((I1950/60)/60)/24)+DATE(1970,1,1)</f>
        <v>42527.709722222222</v>
      </c>
      <c r="K1950">
        <v>1460557809</v>
      </c>
      <c r="L1950" s="42">
        <f>(((K1950/60)/60)/24)+DATE(1970,1,1)</f>
        <v>42473.604270833333</v>
      </c>
      <c r="M1950" t="b">
        <v>1</v>
      </c>
      <c r="N1950">
        <v>4245</v>
      </c>
      <c r="O1950" s="7">
        <f>AVERAGE(N1950,E1950)</f>
        <v>402228</v>
      </c>
      <c r="P1950" t="b">
        <v>1</v>
      </c>
      <c r="R1950" s="56">
        <f>E1950/D1950</f>
        <v>8.0021100000000001</v>
      </c>
      <c r="S1950" t="s">
        <v>8265</v>
      </c>
      <c r="T1950" s="6" t="str">
        <f>LEFT(S:S,FIND("/",S:S)-1)</f>
        <v>film &amp; video</v>
      </c>
      <c r="U1950" s="6" t="str">
        <f>RIGHT(S:S,FIND("/",S:S) - 2)</f>
        <v>/television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44">
        <v>50000</v>
      </c>
      <c r="E1951" s="4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42">
        <f>(((I1951/60)/60)/24)+DATE(1970,1,1)</f>
        <v>41830.423043981478</v>
      </c>
      <c r="K1951">
        <v>1402394951</v>
      </c>
      <c r="L1951" s="42">
        <f>(((K1951/60)/60)/24)+DATE(1970,1,1)</f>
        <v>41800.423043981478</v>
      </c>
      <c r="M1951" t="b">
        <v>1</v>
      </c>
      <c r="N1951">
        <v>943</v>
      </c>
      <c r="O1951" s="7">
        <f>AVERAGE(N1951,E1951)</f>
        <v>26972.15</v>
      </c>
      <c r="P1951" t="b">
        <v>1</v>
      </c>
      <c r="R1951" s="56">
        <f>E1951/D1951</f>
        <v>1.0600260000000001</v>
      </c>
      <c r="S1951" t="s">
        <v>8281</v>
      </c>
      <c r="T1951" s="6" t="str">
        <f>LEFT(S:S,FIND("/",S:S)-1)</f>
        <v>journalism</v>
      </c>
      <c r="U1951" s="6" t="str">
        <f>RIGHT(S:S,FIND("/",S:S) - 2)</f>
        <v>ism/audio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44">
        <v>48000</v>
      </c>
      <c r="E1952" s="4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42">
        <f>(((I1952/60)/60)/24)+DATE(1970,1,1)</f>
        <v>40655.181400462963</v>
      </c>
      <c r="K1952">
        <v>1300767673</v>
      </c>
      <c r="L1952" s="42">
        <f>(((K1952/60)/60)/24)+DATE(1970,1,1)</f>
        <v>40624.181400462963</v>
      </c>
      <c r="M1952" t="b">
        <v>1</v>
      </c>
      <c r="N1952">
        <v>1876</v>
      </c>
      <c r="O1952" s="7">
        <f>AVERAGE(N1952,E1952)</f>
        <v>49062.48</v>
      </c>
      <c r="P1952" t="b">
        <v>1</v>
      </c>
      <c r="R1952" s="56">
        <f>E1952/D1952</f>
        <v>2.0051866666666669</v>
      </c>
      <c r="S1952" t="s">
        <v>8268</v>
      </c>
      <c r="T1952" s="6" t="str">
        <f>LEFT(S:S,FIND("/",S:S)-1)</f>
        <v>film &amp; video</v>
      </c>
      <c r="U1952" s="6" t="str">
        <f>RIGHT(S:S,FIND("/",S:S) - 2)</f>
        <v>video/drama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44">
        <v>50000</v>
      </c>
      <c r="E1953" s="4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42">
        <f>(((I1953/60)/60)/24)+DATE(1970,1,1)</f>
        <v>42681.462233796294</v>
      </c>
      <c r="K1953">
        <v>1475921137</v>
      </c>
      <c r="L1953" s="42">
        <f>(((K1953/60)/60)/24)+DATE(1970,1,1)</f>
        <v>42651.420567129629</v>
      </c>
      <c r="M1953" t="b">
        <v>1</v>
      </c>
      <c r="N1953">
        <v>834</v>
      </c>
      <c r="O1953" s="7">
        <f>AVERAGE(N1953,E1953)</f>
        <v>53528</v>
      </c>
      <c r="P1953" t="b">
        <v>1</v>
      </c>
      <c r="R1953" s="56">
        <f>E1953/D1953</f>
        <v>2.1244399999999999</v>
      </c>
      <c r="S1953" t="s">
        <v>8286</v>
      </c>
      <c r="T1953" s="6" t="str">
        <f>LEFT(S:S,FIND("/",S:S)-1)</f>
        <v>music</v>
      </c>
      <c r="U1953" s="6" t="str">
        <f>RIGHT(S:S,FIND("/",S:S) - 2)</f>
        <v>usic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44">
        <v>35000</v>
      </c>
      <c r="E1954" s="4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42">
        <f>(((I1954/60)/60)/24)+DATE(1970,1,1)</f>
        <v>41563.60665509259</v>
      </c>
      <c r="K1954">
        <v>1378737215</v>
      </c>
      <c r="L1954" s="42">
        <f>(((K1954/60)/60)/24)+DATE(1970,1,1)</f>
        <v>41526.60665509259</v>
      </c>
      <c r="M1954" t="b">
        <v>1</v>
      </c>
      <c r="N1954">
        <v>682</v>
      </c>
      <c r="O1954" s="7">
        <f>AVERAGE(N1954,E1954)</f>
        <v>35073.665000000001</v>
      </c>
      <c r="P1954" t="b">
        <v>1</v>
      </c>
      <c r="R1954" s="56">
        <f>E1954/D1954</f>
        <v>1.9847237142857144</v>
      </c>
      <c r="S1954" t="s">
        <v>8274</v>
      </c>
      <c r="T1954" s="6" t="str">
        <f>LEFT(S:S,FIND("/",S:S)-1)</f>
        <v>publishing</v>
      </c>
      <c r="U1954" s="6" t="str">
        <f>RIGHT(S:S,FIND("/",S:S) - 2)</f>
        <v>onfiction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44">
        <v>15000</v>
      </c>
      <c r="E1955" s="4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42">
        <f>(((I1955/60)/60)/24)+DATE(1970,1,1)</f>
        <v>40970.125</v>
      </c>
      <c r="K1955">
        <v>1328158065</v>
      </c>
      <c r="L1955" s="42">
        <f>(((K1955/60)/60)/24)+DATE(1970,1,1)</f>
        <v>40941.199826388889</v>
      </c>
      <c r="M1955" t="b">
        <v>1</v>
      </c>
      <c r="N1955">
        <v>147</v>
      </c>
      <c r="O1955" s="7">
        <f>AVERAGE(N1955,E1955)</f>
        <v>17019.5</v>
      </c>
      <c r="P1955" t="b">
        <v>1</v>
      </c>
      <c r="R1955" s="56">
        <f>E1955/D1955</f>
        <v>2.2594666666666665</v>
      </c>
      <c r="S1955" t="s">
        <v>8266</v>
      </c>
      <c r="T1955" s="6" t="str">
        <f>LEFT(S:S,FIND("/",S:S)-1)</f>
        <v>film &amp; video</v>
      </c>
      <c r="U1955" s="6" t="str">
        <f>RIGHT(S:S,FIND("/",S:S) - 2)</f>
        <v>ideo/shorts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44">
        <v>50000</v>
      </c>
      <c r="E1956" s="4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42">
        <f>(((I1956/60)/60)/24)+DATE(1970,1,1)</f>
        <v>42441.208333333328</v>
      </c>
      <c r="K1956">
        <v>1453730176</v>
      </c>
      <c r="L1956" s="42">
        <f>(((K1956/60)/60)/24)+DATE(1970,1,1)</f>
        <v>42394.580740740741</v>
      </c>
      <c r="M1956" t="b">
        <v>1</v>
      </c>
      <c r="N1956">
        <v>415</v>
      </c>
      <c r="O1956" s="7">
        <f>AVERAGE(N1956,E1956)</f>
        <v>174944.5</v>
      </c>
      <c r="P1956" t="b">
        <v>1</v>
      </c>
      <c r="R1956" s="56">
        <f>E1956/D1956</f>
        <v>6.9894800000000004</v>
      </c>
      <c r="S1956" t="s">
        <v>8276</v>
      </c>
      <c r="T1956" s="6" t="str">
        <f>LEFT(S:S,FIND("/",S:S)-1)</f>
        <v>music</v>
      </c>
      <c r="U1956" s="6" t="str">
        <f>RIGHT(S:S,FIND("/",S:S) - 2)</f>
        <v>rock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44">
        <v>42000</v>
      </c>
      <c r="E1957" s="4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42">
        <f>(((I1957/60)/60)/24)+DATE(1970,1,1)</f>
        <v>41052.791666666664</v>
      </c>
      <c r="K1957">
        <v>1334989881</v>
      </c>
      <c r="L1957" s="42">
        <f>(((K1957/60)/60)/24)+DATE(1970,1,1)</f>
        <v>41020.271770833337</v>
      </c>
      <c r="M1957" t="b">
        <v>1</v>
      </c>
      <c r="N1957">
        <v>290</v>
      </c>
      <c r="O1957" s="7">
        <f>AVERAGE(N1957,E1957)</f>
        <v>83850.009999999995</v>
      </c>
      <c r="P1957" t="b">
        <v>1</v>
      </c>
      <c r="R1957" s="56">
        <f>E1957/D1957</f>
        <v>3.9859528571428569</v>
      </c>
      <c r="S1957" t="s">
        <v>8303</v>
      </c>
      <c r="T1957" s="6" t="str">
        <f>LEFT(S:S,FIND("/",S:S)-1)</f>
        <v>theater</v>
      </c>
      <c r="U1957" s="6" t="str">
        <f>RIGHT(S:S,FIND("/",S:S) - 2)</f>
        <v>spaces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44">
        <v>60000</v>
      </c>
      <c r="E1958" s="4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42">
        <f>(((I1958/60)/60)/24)+DATE(1970,1,1)</f>
        <v>42112.882002314815</v>
      </c>
      <c r="K1958">
        <v>1425507005</v>
      </c>
      <c r="L1958" s="42">
        <f>(((K1958/60)/60)/24)+DATE(1970,1,1)</f>
        <v>42067.923668981486</v>
      </c>
      <c r="M1958" t="b">
        <v>1</v>
      </c>
      <c r="N1958">
        <v>365</v>
      </c>
      <c r="O1958" s="7">
        <f>AVERAGE(N1958,E1958)</f>
        <v>88392.5</v>
      </c>
      <c r="P1958" t="b">
        <v>1</v>
      </c>
      <c r="R1958" s="56">
        <f>E1958/D1958</f>
        <v>2.9403333333333332</v>
      </c>
      <c r="S1958" t="s">
        <v>8284</v>
      </c>
      <c r="T1958" s="6" t="str">
        <f>LEFT(S:S,FIND("/",S:S)-1)</f>
        <v>food</v>
      </c>
      <c r="U1958" s="6" t="str">
        <f>RIGHT(S:S,FIND("/",S:S) - 2)</f>
        <v>cks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44">
        <v>30000</v>
      </c>
      <c r="E1959" s="4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42">
        <f>(((I1959/60)/60)/24)+DATE(1970,1,1)</f>
        <v>41209.098530092589</v>
      </c>
      <c r="K1959">
        <v>1348712513</v>
      </c>
      <c r="L1959" s="42">
        <f>(((K1959/60)/60)/24)+DATE(1970,1,1)</f>
        <v>41179.098530092589</v>
      </c>
      <c r="M1959" t="b">
        <v>1</v>
      </c>
      <c r="N1959">
        <v>660</v>
      </c>
      <c r="O1959" s="7">
        <f>AVERAGE(N1959,E1959)</f>
        <v>25455.705000000002</v>
      </c>
      <c r="P1959" t="b">
        <v>1</v>
      </c>
      <c r="R1959" s="56">
        <f>E1959/D1959</f>
        <v>1.6750470000000002</v>
      </c>
      <c r="S1959" t="s">
        <v>8285</v>
      </c>
      <c r="T1959" s="6" t="str">
        <f>LEFT(S:S,FIND("/",S:S)-1)</f>
        <v>photography</v>
      </c>
      <c r="U1959" s="6" t="str">
        <f>RIGHT(S:S,FIND("/",S:S) - 2)</f>
        <v>photobooks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44">
        <v>7000</v>
      </c>
      <c r="E1960" s="4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42">
        <f>(((I1960/60)/60)/24)+DATE(1970,1,1)</f>
        <v>41356.94630787037</v>
      </c>
      <c r="K1960">
        <v>1361490161</v>
      </c>
      <c r="L1960" s="42">
        <f>(((K1960/60)/60)/24)+DATE(1970,1,1)</f>
        <v>41326.987974537034</v>
      </c>
      <c r="M1960" t="b">
        <v>1</v>
      </c>
      <c r="N1960">
        <v>1356</v>
      </c>
      <c r="O1960" s="7">
        <f>AVERAGE(N1960,E1960)</f>
        <v>50923.01</v>
      </c>
      <c r="P1960" t="b">
        <v>1</v>
      </c>
      <c r="R1960" s="56">
        <f>E1960/D1960</f>
        <v>14.355717142857143</v>
      </c>
      <c r="S1960" t="s">
        <v>8269</v>
      </c>
      <c r="T1960" s="6" t="str">
        <f>LEFT(S:S,FIND("/",S:S)-1)</f>
        <v>film &amp; video</v>
      </c>
      <c r="U1960" s="6" t="str">
        <f>RIGHT(S:S,FIND("/",S:S) - 2)</f>
        <v>documentary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44">
        <v>10000</v>
      </c>
      <c r="E1961" s="4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42">
        <f>(((I1961/60)/60)/24)+DATE(1970,1,1)</f>
        <v>41913</v>
      </c>
      <c r="K1961">
        <v>1408565860</v>
      </c>
      <c r="L1961" s="42">
        <f>(((K1961/60)/60)/24)+DATE(1970,1,1)</f>
        <v>41871.845601851855</v>
      </c>
      <c r="M1961" t="b">
        <v>1</v>
      </c>
      <c r="N1961">
        <v>424</v>
      </c>
      <c r="O1961" s="7">
        <f>AVERAGE(N1961,E1961)</f>
        <v>8048.72</v>
      </c>
      <c r="P1961" t="b">
        <v>1</v>
      </c>
      <c r="R1961" s="56">
        <f>E1961/D1961</f>
        <v>1.5673440000000001</v>
      </c>
      <c r="S1961" t="s">
        <v>8297</v>
      </c>
      <c r="T1961" s="6" t="str">
        <f>LEFT(S:S,FIND("/",S:S)-1)</f>
        <v>games</v>
      </c>
      <c r="U1961" s="6" t="str">
        <f>RIGHT(S:S,FIND("/",S:S) - 2)</f>
        <v>ames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44">
        <v>70000</v>
      </c>
      <c r="E1962" s="4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42">
        <f>(((I1962/60)/60)/24)+DATE(1970,1,1)</f>
        <v>41994.362743055557</v>
      </c>
      <c r="K1962">
        <v>1416559341</v>
      </c>
      <c r="L1962" s="42">
        <f>(((K1962/60)/60)/24)+DATE(1970,1,1)</f>
        <v>41964.362743055557</v>
      </c>
      <c r="M1962" t="b">
        <v>1</v>
      </c>
      <c r="N1962">
        <v>33</v>
      </c>
      <c r="O1962" s="7">
        <f>AVERAGE(N1962,E1962)</f>
        <v>41282.5</v>
      </c>
      <c r="P1962" t="b">
        <v>1</v>
      </c>
      <c r="R1962" s="56">
        <f>E1962/D1962</f>
        <v>1.1790285714285715</v>
      </c>
      <c r="S1962" t="s">
        <v>8271</v>
      </c>
      <c r="T1962" s="6" t="str">
        <f>LEFT(S:S,FIND("/",S:S)-1)</f>
        <v>theater</v>
      </c>
      <c r="U1962" s="6" t="str">
        <f>RIGHT(S:S,FIND("/",S:S) - 2)</f>
        <v>/plays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44">
        <v>10000</v>
      </c>
      <c r="E1963" s="4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42">
        <f>(((I1963/60)/60)/24)+DATE(1970,1,1)</f>
        <v>41188.165972222225</v>
      </c>
      <c r="K1963">
        <v>1346042417</v>
      </c>
      <c r="L1963" s="42">
        <f>(((K1963/60)/60)/24)+DATE(1970,1,1)</f>
        <v>41148.194641203707</v>
      </c>
      <c r="M1963" t="b">
        <v>1</v>
      </c>
      <c r="N1963">
        <v>1633</v>
      </c>
      <c r="O1963" s="7">
        <f>AVERAGE(N1963,E1963)</f>
        <v>56085.56</v>
      </c>
      <c r="P1963" t="b">
        <v>1</v>
      </c>
      <c r="R1963" s="56">
        <f>E1963/D1963</f>
        <v>11.053811999999999</v>
      </c>
      <c r="S1963" t="s">
        <v>8268</v>
      </c>
      <c r="T1963" s="6" t="str">
        <f>LEFT(S:S,FIND("/",S:S)-1)</f>
        <v>film &amp; video</v>
      </c>
      <c r="U1963" s="6" t="str">
        <f>RIGHT(S:S,FIND("/",S:S) - 2)</f>
        <v>video/drama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44">
        <v>10000</v>
      </c>
      <c r="E1964" s="4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42">
        <f>(((I1964/60)/60)/24)+DATE(1970,1,1)</f>
        <v>41772.780509259261</v>
      </c>
      <c r="K1964">
        <v>1397414636</v>
      </c>
      <c r="L1964" s="42">
        <f>(((K1964/60)/60)/24)+DATE(1970,1,1)</f>
        <v>41742.780509259261</v>
      </c>
      <c r="M1964" t="b">
        <v>1</v>
      </c>
      <c r="N1964">
        <v>306</v>
      </c>
      <c r="O1964" s="7">
        <f>AVERAGE(N1964,E1964)</f>
        <v>9799.25</v>
      </c>
      <c r="P1964" t="b">
        <v>1</v>
      </c>
      <c r="R1964" s="56">
        <f>E1964/D1964</f>
        <v>1.9292499999999999</v>
      </c>
      <c r="S1964" t="s">
        <v>8303</v>
      </c>
      <c r="T1964" s="6" t="str">
        <f>LEFT(S:S,FIND("/",S:S)-1)</f>
        <v>theater</v>
      </c>
      <c r="U1964" s="6" t="str">
        <f>RIGHT(S:S,FIND("/",S:S) - 2)</f>
        <v>spaces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44">
        <v>19000</v>
      </c>
      <c r="E1965" s="4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42">
        <f>(((I1965/60)/60)/24)+DATE(1970,1,1)</f>
        <v>41898.429791666669</v>
      </c>
      <c r="K1965">
        <v>1407838734</v>
      </c>
      <c r="L1965" s="42">
        <f>(((K1965/60)/60)/24)+DATE(1970,1,1)</f>
        <v>41863.429791666669</v>
      </c>
      <c r="M1965" t="b">
        <v>1</v>
      </c>
      <c r="N1965">
        <v>205</v>
      </c>
      <c r="O1965" s="7">
        <f>AVERAGE(N1965,E1965)</f>
        <v>12156.5</v>
      </c>
      <c r="P1965" t="b">
        <v>1</v>
      </c>
      <c r="R1965" s="56">
        <f>E1965/D1965</f>
        <v>1.268842105263158</v>
      </c>
      <c r="S1965" t="s">
        <v>8271</v>
      </c>
      <c r="T1965" s="6" t="str">
        <f>LEFT(S:S,FIND("/",S:S)-1)</f>
        <v>theater</v>
      </c>
      <c r="U1965" s="6" t="str">
        <f>RIGHT(S:S,FIND("/",S:S) - 2)</f>
        <v>/plays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44">
        <v>89200</v>
      </c>
      <c r="E1966" s="4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42">
        <f>(((I1966/60)/60)/24)+DATE(1970,1,1)</f>
        <v>42482.272824074069</v>
      </c>
      <c r="K1966">
        <v>1458714772</v>
      </c>
      <c r="L1966" s="42">
        <f>(((K1966/60)/60)/24)+DATE(1970,1,1)</f>
        <v>42452.272824074069</v>
      </c>
      <c r="M1966" t="b">
        <v>1</v>
      </c>
      <c r="N1966">
        <v>1281</v>
      </c>
      <c r="O1966" s="7">
        <f>AVERAGE(N1966,E1966)</f>
        <v>116412.06</v>
      </c>
      <c r="P1966" t="b">
        <v>1</v>
      </c>
      <c r="R1966" s="56">
        <f>E1966/D1966</f>
        <v>2.5957748878923765</v>
      </c>
      <c r="S1966" t="s">
        <v>8269</v>
      </c>
      <c r="T1966" s="6" t="str">
        <f>LEFT(S:S,FIND("/",S:S)-1)</f>
        <v>film &amp; video</v>
      </c>
      <c r="U1966" s="6" t="str">
        <f>RIGHT(S:S,FIND("/",S:S) - 2)</f>
        <v>documentary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44">
        <v>5000</v>
      </c>
      <c r="E1967" s="4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42">
        <f>(((I1967/60)/60)/24)+DATE(1970,1,1)</f>
        <v>40920.041666666664</v>
      </c>
      <c r="K1967">
        <v>1324433310</v>
      </c>
      <c r="L1967" s="42">
        <f>(((K1967/60)/60)/24)+DATE(1970,1,1)</f>
        <v>40898.089236111111</v>
      </c>
      <c r="M1967" t="b">
        <v>1</v>
      </c>
      <c r="N1967">
        <v>103</v>
      </c>
      <c r="O1967" s="7">
        <f>AVERAGE(N1967,E1967)</f>
        <v>6608.5</v>
      </c>
      <c r="P1967" t="b">
        <v>1</v>
      </c>
      <c r="R1967" s="56">
        <f>E1967/D1967</f>
        <v>2.6227999999999998</v>
      </c>
      <c r="S1967" t="s">
        <v>8280</v>
      </c>
      <c r="T1967" s="6" t="str">
        <f>LEFT(S:S,FIND("/",S:S)-1)</f>
        <v>music</v>
      </c>
      <c r="U1967" s="6" t="str">
        <f>RIGHT(S:S,FIND("/",S:S) - 2)</f>
        <v>usic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44">
        <v>100000</v>
      </c>
      <c r="E1968" s="4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42">
        <f>(((I1968/60)/60)/24)+DATE(1970,1,1)</f>
        <v>41865.540486111109</v>
      </c>
      <c r="K1968">
        <v>1405429098</v>
      </c>
      <c r="L1968" s="42">
        <f>(((K1968/60)/60)/24)+DATE(1970,1,1)</f>
        <v>41835.540486111109</v>
      </c>
      <c r="M1968" t="b">
        <v>1</v>
      </c>
      <c r="N1968">
        <v>1513</v>
      </c>
      <c r="O1968" s="7">
        <f>AVERAGE(N1968,E1968)</f>
        <v>104128.045</v>
      </c>
      <c r="P1968" t="b">
        <v>1</v>
      </c>
      <c r="R1968" s="56">
        <f>E1968/D1968</f>
        <v>2.0674309000000002</v>
      </c>
      <c r="S1968" t="s">
        <v>8268</v>
      </c>
      <c r="T1968" s="6" t="str">
        <f>LEFT(S:S,FIND("/",S:S)-1)</f>
        <v>film &amp; video</v>
      </c>
      <c r="U1968" s="6" t="str">
        <f>RIGHT(S:S,FIND("/",S:S) - 2)</f>
        <v>video/drama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44">
        <v>20000</v>
      </c>
      <c r="E1969" s="4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42">
        <f>(((I1969/60)/60)/24)+DATE(1970,1,1)</f>
        <v>41760.663530092592</v>
      </c>
      <c r="K1969">
        <v>1396367729</v>
      </c>
      <c r="L1969" s="42">
        <f>(((K1969/60)/60)/24)+DATE(1970,1,1)</f>
        <v>41730.663530092592</v>
      </c>
      <c r="M1969" t="b">
        <v>1</v>
      </c>
      <c r="N1969">
        <v>405</v>
      </c>
      <c r="O1969" s="7">
        <f>AVERAGE(N1969,E1969)</f>
        <v>37215.5</v>
      </c>
      <c r="P1969" t="b">
        <v>1</v>
      </c>
      <c r="R1969" s="56">
        <f>E1969/D1969</f>
        <v>3.7012999999999998</v>
      </c>
      <c r="S1969" t="s">
        <v>8272</v>
      </c>
      <c r="T1969" s="6" t="str">
        <f>LEFT(S:S,FIND("/",S:S)-1)</f>
        <v>technology</v>
      </c>
      <c r="U1969" s="6" t="str">
        <f>RIGHT(S:S,FIND("/",S:S) - 2)</f>
        <v>ology/web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44">
        <v>50000</v>
      </c>
      <c r="E1970" s="4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42">
        <f>(((I1970/60)/60)/24)+DATE(1970,1,1)</f>
        <v>42707.628645833334</v>
      </c>
      <c r="K1970">
        <v>1478095515</v>
      </c>
      <c r="L1970" s="42">
        <f>(((K1970/60)/60)/24)+DATE(1970,1,1)</f>
        <v>42676.586979166663</v>
      </c>
      <c r="M1970" t="b">
        <v>1</v>
      </c>
      <c r="N1970">
        <v>510</v>
      </c>
      <c r="O1970" s="7">
        <f>AVERAGE(N1970,E1970)</f>
        <v>71496.5</v>
      </c>
      <c r="P1970" t="b">
        <v>1</v>
      </c>
      <c r="R1970" s="56">
        <f>E1970/D1970</f>
        <v>2.8496600000000001</v>
      </c>
      <c r="S1970" t="s">
        <v>8293</v>
      </c>
      <c r="T1970" s="6" t="str">
        <f>LEFT(S:S,FIND("/",S:S)-1)</f>
        <v>music</v>
      </c>
      <c r="U1970" s="6" t="str">
        <f>RIGHT(S:S,FIND("/",S:S) - 2)</f>
        <v>aith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44">
        <v>20000</v>
      </c>
      <c r="E1971" s="4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42">
        <f>(((I1971/60)/60)/24)+DATE(1970,1,1)</f>
        <v>42587.792453703703</v>
      </c>
      <c r="K1971">
        <v>1467831668</v>
      </c>
      <c r="L1971" s="42">
        <f>(((K1971/60)/60)/24)+DATE(1970,1,1)</f>
        <v>42557.792453703703</v>
      </c>
      <c r="M1971" t="b">
        <v>1</v>
      </c>
      <c r="N1971">
        <v>1887</v>
      </c>
      <c r="O1971" s="7">
        <f>AVERAGE(N1971,E1971)</f>
        <v>58851.5</v>
      </c>
      <c r="P1971" t="b">
        <v>1</v>
      </c>
      <c r="R1971" s="56">
        <f>E1971/D1971</f>
        <v>5.7907999999999999</v>
      </c>
      <c r="S1971" t="s">
        <v>8268</v>
      </c>
      <c r="T1971" s="6" t="str">
        <f>LEFT(S:S,FIND("/",S:S)-1)</f>
        <v>film &amp; video</v>
      </c>
      <c r="U1971" s="6" t="str">
        <f>RIGHT(S:S,FIND("/",S:S) - 2)</f>
        <v>video/drama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44">
        <v>5000</v>
      </c>
      <c r="E1972" s="4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42">
        <f>(((I1972/60)/60)/24)+DATE(1970,1,1)</f>
        <v>41384.151631944449</v>
      </c>
      <c r="K1972">
        <v>1361248701</v>
      </c>
      <c r="L1972" s="42">
        <f>(((K1972/60)/60)/24)+DATE(1970,1,1)</f>
        <v>41324.193298611113</v>
      </c>
      <c r="M1972" t="b">
        <v>1</v>
      </c>
      <c r="N1972">
        <v>701</v>
      </c>
      <c r="O1972" s="7">
        <f>AVERAGE(N1972,E1972)</f>
        <v>28645.5</v>
      </c>
      <c r="P1972" t="b">
        <v>1</v>
      </c>
      <c r="R1972" s="56">
        <f>E1972/D1972</f>
        <v>11.318</v>
      </c>
      <c r="S1972" t="s">
        <v>8274</v>
      </c>
      <c r="T1972" s="6" t="str">
        <f>LEFT(S:S,FIND("/",S:S)-1)</f>
        <v>publishing</v>
      </c>
      <c r="U1972" s="6" t="str">
        <f>RIGHT(S:S,FIND("/",S:S) - 2)</f>
        <v>onfiction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44">
        <v>400000</v>
      </c>
      <c r="E1973" s="4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42">
        <f>(((I1973/60)/60)/24)+DATE(1970,1,1)</f>
        <v>41593.166666666664</v>
      </c>
      <c r="K1973">
        <v>1381752061</v>
      </c>
      <c r="L1973" s="42">
        <f>(((K1973/60)/60)/24)+DATE(1970,1,1)</f>
        <v>41561.500706018516</v>
      </c>
      <c r="M1973" t="b">
        <v>1</v>
      </c>
      <c r="N1973">
        <v>3863</v>
      </c>
      <c r="O1973" s="7">
        <f>AVERAGE(N1973,E1973)</f>
        <v>527986.93500000006</v>
      </c>
      <c r="P1973" t="b">
        <v>1</v>
      </c>
      <c r="R1973" s="56">
        <f>E1973/D1973</f>
        <v>2.6302771750000002</v>
      </c>
      <c r="S1973" t="s">
        <v>8265</v>
      </c>
      <c r="T1973" s="6" t="str">
        <f>LEFT(S:S,FIND("/",S:S)-1)</f>
        <v>film &amp; video</v>
      </c>
      <c r="U1973" s="6" t="str">
        <f>RIGHT(S:S,FIND("/",S:S) - 2)</f>
        <v>/television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44">
        <v>2500</v>
      </c>
      <c r="E1974" s="4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42">
        <f>(((I1974/60)/60)/24)+DATE(1970,1,1)</f>
        <v>41231.053749999999</v>
      </c>
      <c r="K1974">
        <v>1350605844</v>
      </c>
      <c r="L1974" s="42">
        <f>(((K1974/60)/60)/24)+DATE(1970,1,1)</f>
        <v>41201.012083333335</v>
      </c>
      <c r="M1974" t="b">
        <v>1</v>
      </c>
      <c r="N1974">
        <v>238</v>
      </c>
      <c r="O1974" s="7">
        <f>AVERAGE(N1974,E1974)</f>
        <v>8550</v>
      </c>
      <c r="P1974" t="b">
        <v>1</v>
      </c>
      <c r="R1974" s="56">
        <f>E1974/D1974</f>
        <v>6.7447999999999997</v>
      </c>
      <c r="S1974" t="s">
        <v>8271</v>
      </c>
      <c r="T1974" s="6" t="str">
        <f>LEFT(S:S,FIND("/",S:S)-1)</f>
        <v>theater</v>
      </c>
      <c r="U1974" s="6" t="str">
        <f>RIGHT(S:S,FIND("/",S:S) - 2)</f>
        <v>/plays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44">
        <v>198000</v>
      </c>
      <c r="E1975" s="4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42">
        <f>(((I1975/60)/60)/24)+DATE(1970,1,1)</f>
        <v>42588.291666666672</v>
      </c>
      <c r="K1975">
        <v>1467134464</v>
      </c>
      <c r="L1975" s="42">
        <f>(((K1975/60)/60)/24)+DATE(1970,1,1)</f>
        <v>42549.722962962958</v>
      </c>
      <c r="M1975" t="b">
        <v>1</v>
      </c>
      <c r="N1975">
        <v>2051</v>
      </c>
      <c r="O1975" s="7">
        <f>AVERAGE(N1975,E1975)</f>
        <v>255288.005</v>
      </c>
      <c r="P1975" t="b">
        <v>1</v>
      </c>
      <c r="R1975" s="56">
        <f>E1975/D1975</f>
        <v>2.5683081313131315</v>
      </c>
      <c r="S1975" t="s">
        <v>8267</v>
      </c>
      <c r="T1975" s="6" t="str">
        <f>LEFT(S:S,FIND("/",S:S)-1)</f>
        <v>film &amp; video</v>
      </c>
      <c r="U1975" s="6" t="str">
        <f>RIGHT(S:S,FIND("/",S:S) - 2)</f>
        <v>nce fiction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44">
        <v>20000</v>
      </c>
      <c r="E1976" s="4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42">
        <f>(((I1976/60)/60)/24)+DATE(1970,1,1)</f>
        <v>41505.334131944444</v>
      </c>
      <c r="K1976">
        <v>1371715269</v>
      </c>
      <c r="L1976" s="42">
        <f>(((K1976/60)/60)/24)+DATE(1970,1,1)</f>
        <v>41445.334131944444</v>
      </c>
      <c r="M1976" t="b">
        <v>1</v>
      </c>
      <c r="N1976">
        <v>402</v>
      </c>
      <c r="O1976" s="7">
        <f>AVERAGE(N1976,E1976)</f>
        <v>37750.6</v>
      </c>
      <c r="P1976" t="b">
        <v>1</v>
      </c>
      <c r="R1976" s="56">
        <f>E1976/D1976</f>
        <v>3.7549600000000001</v>
      </c>
      <c r="S1976" t="s">
        <v>8272</v>
      </c>
      <c r="T1976" s="6" t="str">
        <f>LEFT(S:S,FIND("/",S:S)-1)</f>
        <v>technology</v>
      </c>
      <c r="U1976" s="6" t="str">
        <f>RIGHT(S:S,FIND("/",S:S) - 2)</f>
        <v>ology/web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44">
        <v>16000</v>
      </c>
      <c r="E1977" s="4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42">
        <f>(((I1977/60)/60)/24)+DATE(1970,1,1)</f>
        <v>41343.755219907405</v>
      </c>
      <c r="K1977">
        <v>1360346851</v>
      </c>
      <c r="L1977" s="42">
        <f>(((K1977/60)/60)/24)+DATE(1970,1,1)</f>
        <v>41313.755219907405</v>
      </c>
      <c r="M1977" t="b">
        <v>1</v>
      </c>
      <c r="N1977">
        <v>253</v>
      </c>
      <c r="O1977" s="7">
        <f>AVERAGE(N1977,E1977)</f>
        <v>16823.169999999998</v>
      </c>
      <c r="P1977" t="b">
        <v>1</v>
      </c>
      <c r="R1977" s="56">
        <f>E1977/D1977</f>
        <v>2.0870837499999997</v>
      </c>
      <c r="S1977" t="s">
        <v>8271</v>
      </c>
      <c r="T1977" s="6" t="str">
        <f>LEFT(S:S,FIND("/",S:S)-1)</f>
        <v>theater</v>
      </c>
      <c r="U1977" s="6" t="str">
        <f>RIGHT(S:S,FIND("/",S:S) - 2)</f>
        <v>/plays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44">
        <v>4000</v>
      </c>
      <c r="E1978" s="4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42">
        <f>(((I1978/60)/60)/24)+DATE(1970,1,1)</f>
        <v>41468.899594907409</v>
      </c>
      <c r="K1978">
        <v>1371159325</v>
      </c>
      <c r="L1978" s="42">
        <f>(((K1978/60)/60)/24)+DATE(1970,1,1)</f>
        <v>41438.899594907409</v>
      </c>
      <c r="M1978" t="b">
        <v>1</v>
      </c>
      <c r="N1978">
        <v>473</v>
      </c>
      <c r="O1978" s="7">
        <f>AVERAGE(N1978,E1978)</f>
        <v>7168.5</v>
      </c>
      <c r="P1978" t="b">
        <v>1</v>
      </c>
      <c r="R1978" s="56">
        <f>E1978/D1978</f>
        <v>3.4660000000000002</v>
      </c>
      <c r="S1978" t="s">
        <v>8285</v>
      </c>
      <c r="T1978" s="6" t="str">
        <f>LEFT(S:S,FIND("/",S:S)-1)</f>
        <v>photography</v>
      </c>
      <c r="U1978" s="6" t="str">
        <f>RIGHT(S:S,FIND("/",S:S) - 2)</f>
        <v>photobooks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44">
        <v>50000</v>
      </c>
      <c r="E1979" s="4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42">
        <f>(((I1979/60)/60)/24)+DATE(1970,1,1)</f>
        <v>42357.332638888889</v>
      </c>
      <c r="K1979">
        <v>1446527540</v>
      </c>
      <c r="L1979" s="42">
        <f>(((K1979/60)/60)/24)+DATE(1970,1,1)</f>
        <v>42311.216898148152</v>
      </c>
      <c r="M1979" t="b">
        <v>1</v>
      </c>
      <c r="N1979">
        <v>821</v>
      </c>
      <c r="O1979" s="7">
        <f>AVERAGE(N1979,E1979)</f>
        <v>100993</v>
      </c>
      <c r="P1979" t="b">
        <v>1</v>
      </c>
      <c r="R1979" s="56">
        <f>E1979/D1979</f>
        <v>4.0232999999999999</v>
      </c>
      <c r="S1979" t="s">
        <v>8276</v>
      </c>
      <c r="T1979" s="6" t="str">
        <f>LEFT(S:S,FIND("/",S:S)-1)</f>
        <v>music</v>
      </c>
      <c r="U1979" s="6" t="str">
        <f>RIGHT(S:S,FIND("/",S:S) - 2)</f>
        <v>rock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44">
        <v>50000</v>
      </c>
      <c r="E1980" s="4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42">
        <f>(((I1980/60)/60)/24)+DATE(1970,1,1)</f>
        <v>41072.291666666664</v>
      </c>
      <c r="K1980">
        <v>1336627492</v>
      </c>
      <c r="L1980" s="42">
        <f>(((K1980/60)/60)/24)+DATE(1970,1,1)</f>
        <v>41039.225601851853</v>
      </c>
      <c r="M1980" t="b">
        <v>1</v>
      </c>
      <c r="N1980">
        <v>388</v>
      </c>
      <c r="O1980" s="7">
        <f>AVERAGE(N1980,E1980)</f>
        <v>256905.285</v>
      </c>
      <c r="P1980" t="b">
        <v>1</v>
      </c>
      <c r="R1980" s="56">
        <f>E1980/D1980</f>
        <v>10.2684514</v>
      </c>
      <c r="S1980" t="s">
        <v>8299</v>
      </c>
      <c r="T1980" s="6" t="str">
        <f>LEFT(S:S,FIND("/",S:S)-1)</f>
        <v>food</v>
      </c>
      <c r="U1980" s="6" t="str">
        <f>RIGHT(S:S,FIND("/",S:S) - 2)</f>
        <v>nts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44">
        <v>200000</v>
      </c>
      <c r="E1981" s="4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42">
        <f>(((I1981/60)/60)/24)+DATE(1970,1,1)</f>
        <v>42327.207638888889</v>
      </c>
      <c r="K1981">
        <v>1444734146</v>
      </c>
      <c r="L1981" s="42">
        <f>(((K1981/60)/60)/24)+DATE(1970,1,1)</f>
        <v>42290.460023148145</v>
      </c>
      <c r="M1981" t="b">
        <v>1</v>
      </c>
      <c r="N1981">
        <v>813</v>
      </c>
      <c r="O1981" s="7">
        <f>AVERAGE(N1981,E1981)</f>
        <v>115307.655</v>
      </c>
      <c r="P1981" t="b">
        <v>1</v>
      </c>
      <c r="R1981" s="56">
        <f>E1981/D1981</f>
        <v>1.14901155</v>
      </c>
      <c r="S1981" t="s">
        <v>8276</v>
      </c>
      <c r="T1981" s="6" t="str">
        <f>LEFT(S:S,FIND("/",S:S)-1)</f>
        <v>music</v>
      </c>
      <c r="U1981" s="6" t="str">
        <f>RIGHT(S:S,FIND("/",S:S) - 2)</f>
        <v>rock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44">
        <v>50000</v>
      </c>
      <c r="E1982" s="4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42">
        <f>(((I1982/60)/60)/24)+DATE(1970,1,1)</f>
        <v>42463.500717592593</v>
      </c>
      <c r="K1982">
        <v>1456232462</v>
      </c>
      <c r="L1982" s="42">
        <f>(((K1982/60)/60)/24)+DATE(1970,1,1)</f>
        <v>42423.542384259257</v>
      </c>
      <c r="M1982" t="b">
        <v>1</v>
      </c>
      <c r="N1982">
        <v>1945</v>
      </c>
      <c r="O1982" s="7">
        <f>AVERAGE(N1982,E1982)</f>
        <v>89678.505000000005</v>
      </c>
      <c r="P1982" t="b">
        <v>1</v>
      </c>
      <c r="R1982" s="56">
        <f>E1982/D1982</f>
        <v>3.5482402000000004</v>
      </c>
      <c r="S1982" t="s">
        <v>8267</v>
      </c>
      <c r="T1982" s="6" t="str">
        <f>LEFT(S:S,FIND("/",S:S)-1)</f>
        <v>film &amp; video</v>
      </c>
      <c r="U1982" s="6" t="str">
        <f>RIGHT(S:S,FIND("/",S:S) - 2)</f>
        <v>nce fiction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44">
        <v>7500</v>
      </c>
      <c r="E1983" s="4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42">
        <f>(((I1983/60)/60)/24)+DATE(1970,1,1)</f>
        <v>41829.725289351853</v>
      </c>
      <c r="K1983">
        <v>1402334665</v>
      </c>
      <c r="L1983" s="42">
        <f>(((K1983/60)/60)/24)+DATE(1970,1,1)</f>
        <v>41799.725289351853</v>
      </c>
      <c r="M1983" t="b">
        <v>0</v>
      </c>
      <c r="N1983">
        <v>12</v>
      </c>
      <c r="O1983" s="7">
        <f>AVERAGE(N1983,E1983)</f>
        <v>196.5</v>
      </c>
      <c r="P1983" t="b">
        <v>0</v>
      </c>
      <c r="R1983" s="56">
        <f>E1983/D1983</f>
        <v>5.0799999999999998E-2</v>
      </c>
      <c r="S1983" t="s">
        <v>8276</v>
      </c>
      <c r="T1983" s="6" t="str">
        <f>LEFT(S:S,FIND("/",S:S)-1)</f>
        <v>music</v>
      </c>
      <c r="U1983" s="6" t="str">
        <f>RIGHT(S:S,FIND("/",S:S) - 2)</f>
        <v>rock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44">
        <v>180000</v>
      </c>
      <c r="E1984" s="4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42">
        <f>(((I1984/60)/60)/24)+DATE(1970,1,1)</f>
        <v>42708.628321759257</v>
      </c>
      <c r="K1984">
        <v>1478268287</v>
      </c>
      <c r="L1984" s="42">
        <f>(((K1984/60)/60)/24)+DATE(1970,1,1)</f>
        <v>42678.586655092593</v>
      </c>
      <c r="M1984" t="b">
        <v>0</v>
      </c>
      <c r="N1984">
        <v>0</v>
      </c>
      <c r="O1984" s="7">
        <f>AVERAGE(N1984,E1984)</f>
        <v>0</v>
      </c>
      <c r="P1984" t="b">
        <v>0</v>
      </c>
      <c r="R1984" s="56">
        <f>E1984/D1984</f>
        <v>0</v>
      </c>
      <c r="S1984" t="s">
        <v>8283</v>
      </c>
      <c r="T1984" s="6" t="str">
        <f>LEFT(S:S,FIND("/",S:S)-1)</f>
        <v>games</v>
      </c>
      <c r="U1984" s="6" t="str">
        <f>RIGHT(S:S,FIND("/",S:S) - 2)</f>
        <v>ames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44">
        <v>33000</v>
      </c>
      <c r="E1985" s="4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42">
        <f>(((I1985/60)/60)/24)+DATE(1970,1,1)</f>
        <v>42615.291666666672</v>
      </c>
      <c r="K1985">
        <v>1470874618</v>
      </c>
      <c r="L1985" s="42">
        <f>(((K1985/60)/60)/24)+DATE(1970,1,1)</f>
        <v>42593.011782407411</v>
      </c>
      <c r="M1985" t="b">
        <v>0</v>
      </c>
      <c r="N1985">
        <v>16</v>
      </c>
      <c r="O1985" s="7">
        <f>AVERAGE(N1985,E1985)</f>
        <v>717.5</v>
      </c>
      <c r="P1985" t="b">
        <v>0</v>
      </c>
      <c r="R1985" s="56">
        <f>E1985/D1985</f>
        <v>4.2999999999999997E-2</v>
      </c>
      <c r="S1985" t="s">
        <v>8269</v>
      </c>
      <c r="T1985" s="6" t="str">
        <f>LEFT(S:S,FIND("/",S:S)-1)</f>
        <v>film &amp; video</v>
      </c>
      <c r="U1985" s="6" t="str">
        <f>RIGHT(S:S,FIND("/",S:S) - 2)</f>
        <v>documentary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44">
        <v>15000</v>
      </c>
      <c r="E1986" s="4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42">
        <f>(((I1986/60)/60)/24)+DATE(1970,1,1)</f>
        <v>41973.831956018519</v>
      </c>
      <c r="K1986">
        <v>1412189881</v>
      </c>
      <c r="L1986" s="42">
        <f>(((K1986/60)/60)/24)+DATE(1970,1,1)</f>
        <v>41913.790289351848</v>
      </c>
      <c r="M1986" t="b">
        <v>0</v>
      </c>
      <c r="N1986">
        <v>7</v>
      </c>
      <c r="O1986" s="7">
        <f>AVERAGE(N1986,E1986)</f>
        <v>1589.5</v>
      </c>
      <c r="P1986" t="b">
        <v>0</v>
      </c>
      <c r="R1986" s="56">
        <f>E1986/D1986</f>
        <v>0.21146666666666666</v>
      </c>
      <c r="S1986" t="s">
        <v>8276</v>
      </c>
      <c r="T1986" s="6" t="str">
        <f>LEFT(S:S,FIND("/",S:S)-1)</f>
        <v>music</v>
      </c>
      <c r="U1986" s="6" t="str">
        <f>RIGHT(S:S,FIND("/",S:S) - 2)</f>
        <v>rock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44">
        <v>1600</v>
      </c>
      <c r="E1987" s="44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42">
        <f>(((I1987/60)/60)/24)+DATE(1970,1,1)</f>
        <v>42584.958333333328</v>
      </c>
      <c r="K1987">
        <v>1467650771</v>
      </c>
      <c r="L1987" s="42">
        <f>(((K1987/60)/60)/24)+DATE(1970,1,1)</f>
        <v>42555.698738425926</v>
      </c>
      <c r="M1987" t="b">
        <v>0</v>
      </c>
      <c r="N1987">
        <v>4</v>
      </c>
      <c r="O1987" s="7">
        <f>AVERAGE(N1987,E1987)</f>
        <v>27.5</v>
      </c>
      <c r="P1987" t="b">
        <v>0</v>
      </c>
      <c r="R1987" s="56">
        <f>E1987/D1987</f>
        <v>3.1875000000000001E-2</v>
      </c>
      <c r="S1987" t="s">
        <v>8282</v>
      </c>
      <c r="T1987" s="6" t="str">
        <f>LEFT(S:S,FIND("/",S:S)-1)</f>
        <v>games</v>
      </c>
      <c r="U1987" s="6" t="str">
        <f>RIGHT(S:S,FIND("/",S:S) - 2)</f>
        <v>ames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44">
        <v>2000</v>
      </c>
      <c r="E1988" s="44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42">
        <f>(((I1988/60)/60)/24)+DATE(1970,1,1)</f>
        <v>42443.392164351855</v>
      </c>
      <c r="K1988">
        <v>1455359083</v>
      </c>
      <c r="L1988" s="42">
        <f>(((K1988/60)/60)/24)+DATE(1970,1,1)</f>
        <v>42413.433831018512</v>
      </c>
      <c r="M1988" t="b">
        <v>0</v>
      </c>
      <c r="N1988">
        <v>1</v>
      </c>
      <c r="O1988" s="7">
        <f>AVERAGE(N1988,E1988)</f>
        <v>1</v>
      </c>
      <c r="P1988" t="b">
        <v>0</v>
      </c>
      <c r="R1988" s="56">
        <f>E1988/D1988</f>
        <v>5.0000000000000001E-4</v>
      </c>
      <c r="S1988" t="s">
        <v>8279</v>
      </c>
      <c r="T1988" s="6" t="str">
        <f>LEFT(S:S,FIND("/",S:S)-1)</f>
        <v>music</v>
      </c>
      <c r="U1988" s="6" t="str">
        <f>RIGHT(S:S,FIND("/",S:S) - 2)</f>
        <v>rock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44">
        <v>5500</v>
      </c>
      <c r="E1989" s="4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42">
        <f>(((I1989/60)/60)/24)+DATE(1970,1,1)</f>
        <v>42064.639768518522</v>
      </c>
      <c r="K1989">
        <v>1422631276</v>
      </c>
      <c r="L1989" s="42">
        <f>(((K1989/60)/60)/24)+DATE(1970,1,1)</f>
        <v>42034.639768518522</v>
      </c>
      <c r="M1989" t="b">
        <v>0</v>
      </c>
      <c r="N1989">
        <v>28</v>
      </c>
      <c r="O1989" s="7">
        <f>AVERAGE(N1989,E1989)</f>
        <v>1182</v>
      </c>
      <c r="P1989" t="b">
        <v>0</v>
      </c>
      <c r="R1989" s="56">
        <f>E1989/D1989</f>
        <v>0.42472727272727273</v>
      </c>
      <c r="S1989" t="s">
        <v>8272</v>
      </c>
      <c r="T1989" s="6" t="str">
        <f>LEFT(S:S,FIND("/",S:S)-1)</f>
        <v>technology</v>
      </c>
      <c r="U1989" s="6" t="str">
        <f>RIGHT(S:S,FIND("/",S:S) - 2)</f>
        <v>ology/web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44">
        <v>6000</v>
      </c>
      <c r="E1990" s="44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42">
        <f>(((I1990/60)/60)/24)+DATE(1970,1,1)</f>
        <v>42236.763217592597</v>
      </c>
      <c r="K1990">
        <v>1437502742</v>
      </c>
      <c r="L1990" s="42">
        <f>(((K1990/60)/60)/24)+DATE(1970,1,1)</f>
        <v>42206.763217592597</v>
      </c>
      <c r="M1990" t="b">
        <v>0</v>
      </c>
      <c r="N1990">
        <v>1</v>
      </c>
      <c r="O1990" s="7">
        <f>AVERAGE(N1990,E1990)</f>
        <v>13</v>
      </c>
      <c r="P1990" t="b">
        <v>0</v>
      </c>
      <c r="R1990" s="56">
        <f>E1990/D1990</f>
        <v>4.1666666666666666E-3</v>
      </c>
      <c r="S1990" t="s">
        <v>8274</v>
      </c>
      <c r="T1990" s="6" t="str">
        <f>LEFT(S:S,FIND("/",S:S)-1)</f>
        <v>publishing</v>
      </c>
      <c r="U1990" s="6" t="str">
        <f>RIGHT(S:S,FIND("/",S:S) - 2)</f>
        <v>onfiction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44">
        <v>5000</v>
      </c>
      <c r="E1991" s="44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42">
        <f>(((I1991/60)/60)/24)+DATE(1970,1,1)</f>
        <v>42715.680648148147</v>
      </c>
      <c r="K1991">
        <v>1478881208</v>
      </c>
      <c r="L1991" s="42">
        <f>(((K1991/60)/60)/24)+DATE(1970,1,1)</f>
        <v>42685.680648148147</v>
      </c>
      <c r="M1991" t="b">
        <v>0</v>
      </c>
      <c r="N1991">
        <v>1</v>
      </c>
      <c r="O1991" s="7">
        <f>AVERAGE(N1991,E1991)</f>
        <v>25.5</v>
      </c>
      <c r="P1991" t="b">
        <v>0</v>
      </c>
      <c r="R1991" s="56">
        <f>E1991/D1991</f>
        <v>0.01</v>
      </c>
      <c r="S1991" t="s">
        <v>8271</v>
      </c>
      <c r="T1991" s="6" t="str">
        <f>LEFT(S:S,FIND("/",S:S)-1)</f>
        <v>theater</v>
      </c>
      <c r="U1991" s="6" t="str">
        <f>RIGHT(S:S,FIND("/",S:S) - 2)</f>
        <v>/plays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44">
        <v>3000</v>
      </c>
      <c r="E1992" s="4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42">
        <f>(((I1992/60)/60)/24)+DATE(1970,1,1)</f>
        <v>42413.195972222224</v>
      </c>
      <c r="K1992">
        <v>1454042532</v>
      </c>
      <c r="L1992" s="42">
        <f>(((K1992/60)/60)/24)+DATE(1970,1,1)</f>
        <v>42398.195972222224</v>
      </c>
      <c r="M1992" t="b">
        <v>0</v>
      </c>
      <c r="N1992">
        <v>5</v>
      </c>
      <c r="O1992" s="7">
        <f>AVERAGE(N1992,E1992)</f>
        <v>257</v>
      </c>
      <c r="P1992" t="b">
        <v>0</v>
      </c>
      <c r="R1992" s="56">
        <f>E1992/D1992</f>
        <v>0.16966666666666666</v>
      </c>
      <c r="S1992" t="s">
        <v>8304</v>
      </c>
      <c r="T1992" s="6" t="str">
        <f>LEFT(S:S,FIND("/",S:S)-1)</f>
        <v>publishing</v>
      </c>
      <c r="U1992" s="6" t="str">
        <f>RIGHT(S:S,FIND("/",S:S) - 2)</f>
        <v>n's books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44">
        <v>2000</v>
      </c>
      <c r="E1993" s="4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42">
        <f>(((I1993/60)/60)/24)+DATE(1970,1,1)</f>
        <v>42188.89335648148</v>
      </c>
      <c r="K1993">
        <v>1434144386</v>
      </c>
      <c r="L1993" s="42">
        <f>(((K1993/60)/60)/24)+DATE(1970,1,1)</f>
        <v>42167.89335648148</v>
      </c>
      <c r="M1993" t="b">
        <v>0</v>
      </c>
      <c r="N1993">
        <v>3</v>
      </c>
      <c r="O1993" s="7">
        <f>AVERAGE(N1993,E1993)</f>
        <v>71.5</v>
      </c>
      <c r="P1993" t="b">
        <v>0</v>
      </c>
      <c r="R1993" s="56">
        <f>E1993/D1993</f>
        <v>7.0000000000000007E-2</v>
      </c>
      <c r="S1993" t="s">
        <v>8271</v>
      </c>
      <c r="T1993" s="6" t="str">
        <f>LEFT(S:S,FIND("/",S:S)-1)</f>
        <v>theater</v>
      </c>
      <c r="U1993" s="6" t="str">
        <f>RIGHT(S:S,FIND("/",S:S) - 2)</f>
        <v>/plays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44">
        <v>1500</v>
      </c>
      <c r="E1994" s="4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42">
        <f>(((I1994/60)/60)/24)+DATE(1970,1,1)</f>
        <v>42053.143414351856</v>
      </c>
      <c r="K1994">
        <v>1421637991</v>
      </c>
      <c r="L1994" s="42">
        <f>(((K1994/60)/60)/24)+DATE(1970,1,1)</f>
        <v>42023.143414351856</v>
      </c>
      <c r="M1994" t="b">
        <v>0</v>
      </c>
      <c r="N1994">
        <v>2</v>
      </c>
      <c r="O1994" s="7">
        <f>AVERAGE(N1994,E1994)</f>
        <v>2</v>
      </c>
      <c r="P1994" t="b">
        <v>0</v>
      </c>
      <c r="R1994" s="56">
        <f>E1994/D1994</f>
        <v>1.3333333333333333E-3</v>
      </c>
      <c r="S1994" t="s">
        <v>8285</v>
      </c>
      <c r="T1994" s="6" t="str">
        <f>LEFT(S:S,FIND("/",S:S)-1)</f>
        <v>photography</v>
      </c>
      <c r="U1994" s="6" t="str">
        <f>RIGHT(S:S,FIND("/",S:S) - 2)</f>
        <v>photobooks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44">
        <v>2000</v>
      </c>
      <c r="E1995" s="44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42">
        <f>(((I1995/60)/60)/24)+DATE(1970,1,1)</f>
        <v>42359.58839120371</v>
      </c>
      <c r="K1995">
        <v>1448114837</v>
      </c>
      <c r="L1995" s="42">
        <f>(((K1995/60)/60)/24)+DATE(1970,1,1)</f>
        <v>42329.58839120371</v>
      </c>
      <c r="M1995" t="b">
        <v>0</v>
      </c>
      <c r="N1995">
        <v>0</v>
      </c>
      <c r="O1995" s="7">
        <f>AVERAGE(N1995,E1995)</f>
        <v>0</v>
      </c>
      <c r="P1995" t="b">
        <v>0</v>
      </c>
      <c r="R1995" s="56">
        <f>E1995/D1995</f>
        <v>0</v>
      </c>
      <c r="S1995" t="s">
        <v>8283</v>
      </c>
      <c r="T1995" s="6" t="str">
        <f>LEFT(S:S,FIND("/",S:S)-1)</f>
        <v>games</v>
      </c>
      <c r="U1995" s="6" t="str">
        <f>RIGHT(S:S,FIND("/",S:S) - 2)</f>
        <v>ames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44">
        <v>3200</v>
      </c>
      <c r="E1996" s="44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42">
        <f>(((I1996/60)/60)/24)+DATE(1970,1,1)</f>
        <v>42711.047939814816</v>
      </c>
      <c r="K1996">
        <v>1475885342</v>
      </c>
      <c r="L1996" s="42">
        <f>(((K1996/60)/60)/24)+DATE(1970,1,1)</f>
        <v>42651.006273148145</v>
      </c>
      <c r="M1996" t="b">
        <v>0</v>
      </c>
      <c r="N1996">
        <v>0</v>
      </c>
      <c r="O1996" s="7">
        <f>AVERAGE(N1996,E1996)</f>
        <v>0</v>
      </c>
      <c r="P1996" t="b">
        <v>0</v>
      </c>
      <c r="R1996" s="56">
        <f>E1996/D1996</f>
        <v>0</v>
      </c>
      <c r="S1996" t="s">
        <v>8273</v>
      </c>
      <c r="T1996" s="6" t="str">
        <f>LEFT(S:S,FIND("/",S:S)-1)</f>
        <v>technology</v>
      </c>
      <c r="U1996" s="6" t="str">
        <f>RIGHT(S:S,FIND("/",S:S) - 2)</f>
        <v>wearables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44">
        <v>1000</v>
      </c>
      <c r="E1997" s="44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42">
        <f>(((I1997/60)/60)/24)+DATE(1970,1,1)</f>
        <v>42201.902037037042</v>
      </c>
      <c r="K1997">
        <v>1435354736</v>
      </c>
      <c r="L1997" s="42">
        <f>(((K1997/60)/60)/24)+DATE(1970,1,1)</f>
        <v>42181.902037037042</v>
      </c>
      <c r="M1997" t="b">
        <v>0</v>
      </c>
      <c r="N1997">
        <v>3</v>
      </c>
      <c r="O1997" s="7">
        <f>AVERAGE(N1997,E1997)</f>
        <v>40.5</v>
      </c>
      <c r="P1997" t="b">
        <v>0</v>
      </c>
      <c r="R1997" s="56">
        <f>E1997/D1997</f>
        <v>7.8E-2</v>
      </c>
      <c r="S1997" t="s">
        <v>8276</v>
      </c>
      <c r="T1997" s="6" t="str">
        <f>LEFT(S:S,FIND("/",S:S)-1)</f>
        <v>music</v>
      </c>
      <c r="U1997" s="6" t="str">
        <f>RIGHT(S:S,FIND("/",S:S) - 2)</f>
        <v>rock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44">
        <v>133800</v>
      </c>
      <c r="E1998" s="44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42">
        <f>(((I1998/60)/60)/24)+DATE(1970,1,1)</f>
        <v>41830.819571759261</v>
      </c>
      <c r="K1998">
        <v>1402429211</v>
      </c>
      <c r="L1998" s="42">
        <f>(((K1998/60)/60)/24)+DATE(1970,1,1)</f>
        <v>41800.819571759261</v>
      </c>
      <c r="M1998" t="b">
        <v>0</v>
      </c>
      <c r="N1998">
        <v>0</v>
      </c>
      <c r="O1998" s="7">
        <f>AVERAGE(N1998,E1998)</f>
        <v>0</v>
      </c>
      <c r="P1998" t="b">
        <v>0</v>
      </c>
      <c r="R1998" s="56">
        <f>E1998/D1998</f>
        <v>0</v>
      </c>
      <c r="S1998" t="s">
        <v>8276</v>
      </c>
      <c r="T1998" s="6" t="str">
        <f>LEFT(S:S,FIND("/",S:S)-1)</f>
        <v>music</v>
      </c>
      <c r="U1998" s="6" t="str">
        <f>RIGHT(S:S,FIND("/",S:S) - 2)</f>
        <v>rock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44">
        <v>6500</v>
      </c>
      <c r="E1999" s="44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42">
        <f>(((I1999/60)/60)/24)+DATE(1970,1,1)</f>
        <v>41877.930694444447</v>
      </c>
      <c r="K1999">
        <v>1406499612</v>
      </c>
      <c r="L1999" s="42">
        <f>(((K1999/60)/60)/24)+DATE(1970,1,1)</f>
        <v>41847.930694444447</v>
      </c>
      <c r="M1999" t="b">
        <v>0</v>
      </c>
      <c r="N1999">
        <v>0</v>
      </c>
      <c r="O1999" s="7">
        <f>AVERAGE(N1999,E1999)</f>
        <v>0</v>
      </c>
      <c r="P1999" t="b">
        <v>0</v>
      </c>
      <c r="R1999" s="56">
        <f>E1999/D1999</f>
        <v>0</v>
      </c>
      <c r="S1999" t="s">
        <v>8276</v>
      </c>
      <c r="T1999" s="6" t="str">
        <f>LEFT(S:S,FIND("/",S:S)-1)</f>
        <v>music</v>
      </c>
      <c r="U1999" s="6" t="str">
        <f>RIGHT(S:S,FIND("/",S:S) - 2)</f>
        <v>rock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44">
        <v>2500</v>
      </c>
      <c r="E2000" s="4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42">
        <f>(((I2000/60)/60)/24)+DATE(1970,1,1)</f>
        <v>41852.118495370371</v>
      </c>
      <c r="K2000">
        <v>1402973438</v>
      </c>
      <c r="L2000" s="42">
        <f>(((K2000/60)/60)/24)+DATE(1970,1,1)</f>
        <v>41807.118495370371</v>
      </c>
      <c r="M2000" t="b">
        <v>0</v>
      </c>
      <c r="N2000">
        <v>3</v>
      </c>
      <c r="O2000" s="7">
        <f>AVERAGE(N2000,E2000)</f>
        <v>329</v>
      </c>
      <c r="P2000" t="b">
        <v>0</v>
      </c>
      <c r="R2000" s="56">
        <f>E2000/D2000</f>
        <v>0.26200000000000001</v>
      </c>
      <c r="S2000" t="s">
        <v>8273</v>
      </c>
      <c r="T2000" s="6" t="str">
        <f>LEFT(S:S,FIND("/",S:S)-1)</f>
        <v>technology</v>
      </c>
      <c r="U2000" s="6" t="str">
        <f>RIGHT(S:S,FIND("/",S:S) - 2)</f>
        <v>wearables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44">
        <v>31000</v>
      </c>
      <c r="E2001" s="4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42">
        <f>(((I2001/60)/60)/24)+DATE(1970,1,1)</f>
        <v>41956.524398148147</v>
      </c>
      <c r="K2001">
        <v>1413286508</v>
      </c>
      <c r="L2001" s="42">
        <f>(((K2001/60)/60)/24)+DATE(1970,1,1)</f>
        <v>41926.482731481483</v>
      </c>
      <c r="M2001" t="b">
        <v>0</v>
      </c>
      <c r="N2001">
        <v>7</v>
      </c>
      <c r="O2001" s="7">
        <f>AVERAGE(N2001,E2001)</f>
        <v>121.5</v>
      </c>
      <c r="P2001" t="b">
        <v>0</v>
      </c>
      <c r="R2001" s="56">
        <f>E2001/D2001</f>
        <v>7.6129032258064515E-3</v>
      </c>
      <c r="S2001" t="s">
        <v>8273</v>
      </c>
      <c r="T2001" s="6" t="str">
        <f>LEFT(S:S,FIND("/",S:S)-1)</f>
        <v>technology</v>
      </c>
      <c r="U2001" s="6" t="str">
        <f>RIGHT(S:S,FIND("/",S:S) - 2)</f>
        <v>wearables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44">
        <v>5000</v>
      </c>
      <c r="E2002" s="4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42">
        <f>(((I2002/60)/60)/24)+DATE(1970,1,1)</f>
        <v>42375.951539351852</v>
      </c>
      <c r="K2002">
        <v>1449528613</v>
      </c>
      <c r="L2002" s="42">
        <f>(((K2002/60)/60)/24)+DATE(1970,1,1)</f>
        <v>42345.951539351852</v>
      </c>
      <c r="M2002" t="b">
        <v>0</v>
      </c>
      <c r="N2002">
        <v>25</v>
      </c>
      <c r="O2002" s="7">
        <f>AVERAGE(N2002,E2002)</f>
        <v>325</v>
      </c>
      <c r="P2002" t="b">
        <v>0</v>
      </c>
      <c r="R2002" s="56">
        <f>E2002/D2002</f>
        <v>0.125</v>
      </c>
      <c r="S2002" t="s">
        <v>8271</v>
      </c>
      <c r="T2002" s="6" t="str">
        <f>LEFT(S:S,FIND("/",S:S)-1)</f>
        <v>theater</v>
      </c>
      <c r="U2002" s="6" t="str">
        <f>RIGHT(S:S,FIND("/",S:S) - 2)</f>
        <v>/plays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44">
        <v>55000</v>
      </c>
      <c r="E2003" s="4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42">
        <f>(((I2003/60)/60)/24)+DATE(1970,1,1)</f>
        <v>42167.833333333328</v>
      </c>
      <c r="K2003">
        <v>1431406916</v>
      </c>
      <c r="L2003" s="42">
        <f>(((K2003/60)/60)/24)+DATE(1970,1,1)</f>
        <v>42136.209675925929</v>
      </c>
      <c r="M2003" t="b">
        <v>1</v>
      </c>
      <c r="N2003">
        <v>1637</v>
      </c>
      <c r="O2003" s="7">
        <f>AVERAGE(N2003,E2003)</f>
        <v>105904</v>
      </c>
      <c r="P2003" t="b">
        <v>1</v>
      </c>
      <c r="R2003" s="56">
        <f>E2003/D2003</f>
        <v>3.8212909090909091</v>
      </c>
      <c r="S2003" t="s">
        <v>8268</v>
      </c>
      <c r="T2003" s="6" t="str">
        <f>LEFT(S:S,FIND("/",S:S)-1)</f>
        <v>film &amp; video</v>
      </c>
      <c r="U2003" s="6" t="str">
        <f>RIGHT(S:S,FIND("/",S:S) - 2)</f>
        <v>video/drama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44">
        <v>50000</v>
      </c>
      <c r="E2004" s="4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42">
        <f>(((I2004/60)/60)/24)+DATE(1970,1,1)</f>
        <v>42758.71230324074</v>
      </c>
      <c r="K2004">
        <v>1482599143</v>
      </c>
      <c r="L2004" s="42">
        <f>(((K2004/60)/60)/24)+DATE(1970,1,1)</f>
        <v>42728.71230324074</v>
      </c>
      <c r="M2004" t="b">
        <v>1</v>
      </c>
      <c r="N2004">
        <v>1375</v>
      </c>
      <c r="O2004" s="7">
        <f>AVERAGE(N2004,E2004)</f>
        <v>54886.055</v>
      </c>
      <c r="P2004" t="b">
        <v>1</v>
      </c>
      <c r="R2004" s="56">
        <f>E2004/D2004</f>
        <v>2.1679422000000002</v>
      </c>
      <c r="S2004" t="s">
        <v>8268</v>
      </c>
      <c r="T2004" s="6" t="str">
        <f>LEFT(S:S,FIND("/",S:S)-1)</f>
        <v>film &amp; video</v>
      </c>
      <c r="U2004" s="6" t="str">
        <f>RIGHT(S:S,FIND("/",S:S) - 2)</f>
        <v>video/drama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44">
        <v>500</v>
      </c>
      <c r="E2005" s="4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42">
        <f>(((I2005/60)/60)/24)+DATE(1970,1,1)</f>
        <v>40361.958333333336</v>
      </c>
      <c r="K2005">
        <v>1276830052</v>
      </c>
      <c r="L2005" s="42">
        <f>(((K2005/60)/60)/24)+DATE(1970,1,1)</f>
        <v>40347.125601851854</v>
      </c>
      <c r="M2005" t="b">
        <v>1</v>
      </c>
      <c r="N2005">
        <v>17</v>
      </c>
      <c r="O2005" s="7">
        <f>AVERAGE(N2005,E2005)</f>
        <v>788.5</v>
      </c>
      <c r="P2005" t="b">
        <v>1</v>
      </c>
      <c r="R2005" s="56">
        <f>E2005/D2005</f>
        <v>3.12</v>
      </c>
      <c r="S2005" t="s">
        <v>8274</v>
      </c>
      <c r="T2005" s="6" t="str">
        <f>LEFT(S:S,FIND("/",S:S)-1)</f>
        <v>publishing</v>
      </c>
      <c r="U2005" s="6" t="str">
        <f>RIGHT(S:S,FIND("/",S:S) - 2)</f>
        <v>onfiction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44">
        <v>50000</v>
      </c>
      <c r="E2006" s="4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42">
        <f>(((I2006/60)/60)/24)+DATE(1970,1,1)</f>
        <v>41830.604895833334</v>
      </c>
      <c r="K2006">
        <v>1402410663</v>
      </c>
      <c r="L2006" s="42">
        <f>(((K2006/60)/60)/24)+DATE(1970,1,1)</f>
        <v>41800.604895833334</v>
      </c>
      <c r="M2006" t="b">
        <v>1</v>
      </c>
      <c r="N2006">
        <v>354</v>
      </c>
      <c r="O2006" s="7">
        <f>AVERAGE(N2006,E2006)</f>
        <v>58782.12</v>
      </c>
      <c r="P2006" t="b">
        <v>1</v>
      </c>
      <c r="R2006" s="56">
        <f>E2006/D2006</f>
        <v>2.3442048</v>
      </c>
      <c r="S2006" t="s">
        <v>8301</v>
      </c>
      <c r="T2006" s="6" t="str">
        <f>LEFT(S:S,FIND("/",S:S)-1)</f>
        <v>technology</v>
      </c>
      <c r="U2006" s="6" t="str">
        <f>RIGHT(S:S,FIND("/",S:S) - 2)</f>
        <v>ploration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44">
        <v>30000</v>
      </c>
      <c r="E2007" s="4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42">
        <f>(((I2007/60)/60)/24)+DATE(1970,1,1)</f>
        <v>41563.165972222225</v>
      </c>
      <c r="K2007">
        <v>1379532618</v>
      </c>
      <c r="L2007" s="42">
        <f>(((K2007/60)/60)/24)+DATE(1970,1,1)</f>
        <v>41535.812708333331</v>
      </c>
      <c r="M2007" t="b">
        <v>1</v>
      </c>
      <c r="N2007">
        <v>191</v>
      </c>
      <c r="O2007" s="7">
        <f>AVERAGE(N2007,E2007)</f>
        <v>18647.514999999999</v>
      </c>
      <c r="P2007" t="b">
        <v>1</v>
      </c>
      <c r="R2007" s="56">
        <f>E2007/D2007</f>
        <v>1.236801</v>
      </c>
      <c r="S2007" t="s">
        <v>8285</v>
      </c>
      <c r="T2007" s="6" t="str">
        <f>LEFT(S:S,FIND("/",S:S)-1)</f>
        <v>photography</v>
      </c>
      <c r="U2007" s="6" t="str">
        <f>RIGHT(S:S,FIND("/",S:S) - 2)</f>
        <v>photobooks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44">
        <v>50000</v>
      </c>
      <c r="E2008" s="4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42">
        <f>(((I2008/60)/60)/24)+DATE(1970,1,1)</f>
        <v>41976.542187500003</v>
      </c>
      <c r="K2008">
        <v>1414584045</v>
      </c>
      <c r="L2008" s="42">
        <f>(((K2008/60)/60)/24)+DATE(1970,1,1)</f>
        <v>41941.500520833331</v>
      </c>
      <c r="M2008" t="b">
        <v>1</v>
      </c>
      <c r="N2008">
        <v>303</v>
      </c>
      <c r="O2008" s="7">
        <f>AVERAGE(N2008,E2008)</f>
        <v>62111.5</v>
      </c>
      <c r="P2008" t="b">
        <v>1</v>
      </c>
      <c r="R2008" s="56">
        <f>E2008/D2008</f>
        <v>2.4784000000000002</v>
      </c>
      <c r="S2008" t="s">
        <v>8303</v>
      </c>
      <c r="T2008" s="6" t="str">
        <f>LEFT(S:S,FIND("/",S:S)-1)</f>
        <v>theater</v>
      </c>
      <c r="U2008" s="6" t="str">
        <f>RIGHT(S:S,FIND("/",S:S) - 2)</f>
        <v>spaces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44">
        <v>10000</v>
      </c>
      <c r="E2009" s="4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42">
        <f>(((I2009/60)/60)/24)+DATE(1970,1,1)</f>
        <v>40414.166666666664</v>
      </c>
      <c r="K2009">
        <v>1276891586</v>
      </c>
      <c r="L2009" s="42">
        <f>(((K2009/60)/60)/24)+DATE(1970,1,1)</f>
        <v>40347.837800925925</v>
      </c>
      <c r="M2009" t="b">
        <v>1</v>
      </c>
      <c r="N2009">
        <v>137</v>
      </c>
      <c r="O2009" s="7">
        <f>AVERAGE(N2009,E2009)</f>
        <v>5853.96</v>
      </c>
      <c r="P2009" t="b">
        <v>1</v>
      </c>
      <c r="R2009" s="56">
        <f>E2009/D2009</f>
        <v>1.157092</v>
      </c>
      <c r="S2009" t="s">
        <v>8303</v>
      </c>
      <c r="T2009" s="6" t="str">
        <f>LEFT(S:S,FIND("/",S:S)-1)</f>
        <v>theater</v>
      </c>
      <c r="U2009" s="6" t="str">
        <f>RIGHT(S:S,FIND("/",S:S) - 2)</f>
        <v>spaces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44">
        <v>1570.79</v>
      </c>
      <c r="E2010" s="4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42">
        <f>(((I2010/60)/60)/24)+DATE(1970,1,1)</f>
        <v>40805.604421296295</v>
      </c>
      <c r="K2010">
        <v>1312641022</v>
      </c>
      <c r="L2010" s="42">
        <f>(((K2010/60)/60)/24)+DATE(1970,1,1)</f>
        <v>40761.604421296295</v>
      </c>
      <c r="M2010" t="b">
        <v>1</v>
      </c>
      <c r="N2010">
        <v>41</v>
      </c>
      <c r="O2010" s="7">
        <f>AVERAGE(N2010,E2010)</f>
        <v>940</v>
      </c>
      <c r="P2010" t="b">
        <v>1</v>
      </c>
      <c r="R2010" s="56">
        <f>E2010/D2010</f>
        <v>1.1707484768810599</v>
      </c>
      <c r="S2010" t="s">
        <v>8271</v>
      </c>
      <c r="T2010" s="6" t="str">
        <f>LEFT(S:S,FIND("/",S:S)-1)</f>
        <v>theater</v>
      </c>
      <c r="U2010" s="6" t="str">
        <f>RIGHT(S:S,FIND("/",S:S) - 2)</f>
        <v>/plays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44">
        <v>50000</v>
      </c>
      <c r="E2011" s="4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42">
        <f>(((I2011/60)/60)/24)+DATE(1970,1,1)</f>
        <v>42697.365081018521</v>
      </c>
      <c r="K2011">
        <v>1476776743</v>
      </c>
      <c r="L2011" s="42">
        <f>(((K2011/60)/60)/24)+DATE(1970,1,1)</f>
        <v>42661.323414351849</v>
      </c>
      <c r="M2011" t="b">
        <v>1</v>
      </c>
      <c r="N2011">
        <v>398</v>
      </c>
      <c r="O2011" s="7">
        <f>AVERAGE(N2011,E2011)</f>
        <v>76488.5</v>
      </c>
      <c r="P2011" t="b">
        <v>1</v>
      </c>
      <c r="R2011" s="56">
        <f>E2011/D2011</f>
        <v>3.05158</v>
      </c>
      <c r="S2011" t="s">
        <v>8284</v>
      </c>
      <c r="T2011" s="6" t="str">
        <f>LEFT(S:S,FIND("/",S:S)-1)</f>
        <v>food</v>
      </c>
      <c r="U2011" s="6" t="str">
        <f>RIGHT(S:S,FIND("/",S:S) - 2)</f>
        <v>cks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44">
        <v>30000</v>
      </c>
      <c r="E2012" s="4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42">
        <f>(((I2012/60)/60)/24)+DATE(1970,1,1)</f>
        <v>42600.996423611112</v>
      </c>
      <c r="K2012">
        <v>1468972491</v>
      </c>
      <c r="L2012" s="42">
        <f>(((K2012/60)/60)/24)+DATE(1970,1,1)</f>
        <v>42570.996423611112</v>
      </c>
      <c r="M2012" t="b">
        <v>1</v>
      </c>
      <c r="N2012">
        <v>1737</v>
      </c>
      <c r="O2012" s="7">
        <f>AVERAGE(N2012,E2012)</f>
        <v>48876.45</v>
      </c>
      <c r="P2012" t="b">
        <v>1</v>
      </c>
      <c r="R2012" s="56">
        <f>E2012/D2012</f>
        <v>3.2005299999999997</v>
      </c>
      <c r="S2012" t="s">
        <v>8268</v>
      </c>
      <c r="T2012" s="6" t="str">
        <f>LEFT(S:S,FIND("/",S:S)-1)</f>
        <v>film &amp; video</v>
      </c>
      <c r="U2012" s="6" t="str">
        <f>RIGHT(S:S,FIND("/",S:S) - 2)</f>
        <v>video/drama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44">
        <v>50000</v>
      </c>
      <c r="E2013" s="4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42">
        <f>(((I2013/60)/60)/24)+DATE(1970,1,1)</f>
        <v>42380.958333333328</v>
      </c>
      <c r="K2013">
        <v>1449650173</v>
      </c>
      <c r="L2013" s="42">
        <f>(((K2013/60)/60)/24)+DATE(1970,1,1)</f>
        <v>42347.358483796299</v>
      </c>
      <c r="M2013" t="b">
        <v>1</v>
      </c>
      <c r="N2013">
        <v>971</v>
      </c>
      <c r="O2013" s="7">
        <f>AVERAGE(N2013,E2013)</f>
        <v>205376.5</v>
      </c>
      <c r="P2013" t="b">
        <v>1</v>
      </c>
      <c r="R2013" s="56">
        <f>E2013/D2013</f>
        <v>8.1956399999999991</v>
      </c>
      <c r="S2013" t="s">
        <v>8273</v>
      </c>
      <c r="T2013" s="6" t="str">
        <f>LEFT(S:S,FIND("/",S:S)-1)</f>
        <v>technology</v>
      </c>
      <c r="U2013" s="6" t="str">
        <f>RIGHT(S:S,FIND("/",S:S) - 2)</f>
        <v>wearables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44">
        <v>5000</v>
      </c>
      <c r="E2014" s="4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42">
        <f>(((I2014/60)/60)/24)+DATE(1970,1,1)</f>
        <v>42040.822233796294</v>
      </c>
      <c r="K2014">
        <v>1420573441</v>
      </c>
      <c r="L2014" s="42">
        <f>(((K2014/60)/60)/24)+DATE(1970,1,1)</f>
        <v>42010.822233796294</v>
      </c>
      <c r="M2014" t="b">
        <v>1</v>
      </c>
      <c r="N2014">
        <v>183</v>
      </c>
      <c r="O2014" s="7">
        <f>AVERAGE(N2014,E2014)</f>
        <v>5964</v>
      </c>
      <c r="P2014" t="b">
        <v>1</v>
      </c>
      <c r="R2014" s="56">
        <f>E2014/D2014</f>
        <v>2.3490000000000002</v>
      </c>
      <c r="S2014" t="s">
        <v>8271</v>
      </c>
      <c r="T2014" s="6" t="str">
        <f>LEFT(S:S,FIND("/",S:S)-1)</f>
        <v>theater</v>
      </c>
      <c r="U2014" s="6" t="str">
        <f>RIGHT(S:S,FIND("/",S:S) - 2)</f>
        <v>/plays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44">
        <v>160000</v>
      </c>
      <c r="E2015" s="4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42">
        <f>(((I2015/60)/60)/24)+DATE(1970,1,1)</f>
        <v>42559.960810185185</v>
      </c>
      <c r="K2015">
        <v>1462835014</v>
      </c>
      <c r="L2015" s="42">
        <f>(((K2015/60)/60)/24)+DATE(1970,1,1)</f>
        <v>42499.960810185185</v>
      </c>
      <c r="M2015" t="b">
        <v>1</v>
      </c>
      <c r="N2015">
        <v>4562</v>
      </c>
      <c r="O2015" s="7">
        <f>AVERAGE(N2015,E2015)</f>
        <v>398212</v>
      </c>
      <c r="P2015" t="b">
        <v>1</v>
      </c>
      <c r="R2015" s="56">
        <f>E2015/D2015</f>
        <v>4.9491375</v>
      </c>
      <c r="S2015" t="s">
        <v>8265</v>
      </c>
      <c r="T2015" s="6" t="str">
        <f>LEFT(S:S,FIND("/",S:S)-1)</f>
        <v>film &amp; video</v>
      </c>
      <c r="U2015" s="6" t="str">
        <f>RIGHT(S:S,FIND("/",S:S) - 2)</f>
        <v>/television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44">
        <v>30000</v>
      </c>
      <c r="E2016" s="4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42">
        <f>(((I2016/60)/60)/24)+DATE(1970,1,1)</f>
        <v>41358.172905092593</v>
      </c>
      <c r="K2016">
        <v>1361250539</v>
      </c>
      <c r="L2016" s="42">
        <f>(((K2016/60)/60)/24)+DATE(1970,1,1)</f>
        <v>41324.214571759258</v>
      </c>
      <c r="M2016" t="b">
        <v>1</v>
      </c>
      <c r="N2016">
        <v>26457</v>
      </c>
      <c r="O2016" s="7">
        <f>AVERAGE(N2016,E2016)</f>
        <v>1185295.835</v>
      </c>
      <c r="P2016" t="b">
        <v>1</v>
      </c>
      <c r="R2016" s="56">
        <f>E2016/D2016</f>
        <v>78.137822333333332</v>
      </c>
      <c r="S2016" t="s">
        <v>8265</v>
      </c>
      <c r="T2016" s="6" t="str">
        <f>LEFT(S:S,FIND("/",S:S)-1)</f>
        <v>film &amp; video</v>
      </c>
      <c r="U2016" s="6" t="str">
        <f>RIGHT(S:S,FIND("/",S:S) - 2)</f>
        <v>/television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44">
        <v>7200</v>
      </c>
      <c r="E2017" s="4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42">
        <f>(((I2017/60)/60)/24)+DATE(1970,1,1)</f>
        <v>40795.876886574071</v>
      </c>
      <c r="K2017">
        <v>1313010163</v>
      </c>
      <c r="L2017" s="42">
        <f>(((K2017/60)/60)/24)+DATE(1970,1,1)</f>
        <v>40765.876886574071</v>
      </c>
      <c r="M2017" t="b">
        <v>1</v>
      </c>
      <c r="N2017">
        <v>162</v>
      </c>
      <c r="O2017" s="7">
        <f>AVERAGE(N2017,E2017)</f>
        <v>4149.0050000000001</v>
      </c>
      <c r="P2017" t="b">
        <v>1</v>
      </c>
      <c r="R2017" s="56">
        <f>E2017/D2017</f>
        <v>1.1300013888888889</v>
      </c>
      <c r="S2017" t="s">
        <v>8305</v>
      </c>
      <c r="T2017" s="6" t="str">
        <f>LEFT(S:S,FIND("/",S:S)-1)</f>
        <v>theater</v>
      </c>
      <c r="U2017" s="6" t="str">
        <f>RIGHT(S:S,FIND("/",S:S) - 2)</f>
        <v>usical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44">
        <v>10000</v>
      </c>
      <c r="E2018" s="4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42">
        <f>(((I2018/60)/60)/24)+DATE(1970,1,1)</f>
        <v>41342.88077546296</v>
      </c>
      <c r="K2018">
        <v>1360271299</v>
      </c>
      <c r="L2018" s="42">
        <f>(((K2018/60)/60)/24)+DATE(1970,1,1)</f>
        <v>41312.88077546296</v>
      </c>
      <c r="M2018" t="b">
        <v>1</v>
      </c>
      <c r="N2018">
        <v>479</v>
      </c>
      <c r="O2018" s="7">
        <f>AVERAGE(N2018,E2018)</f>
        <v>46316.61</v>
      </c>
      <c r="P2018" t="b">
        <v>1</v>
      </c>
      <c r="R2018" s="56">
        <f>E2018/D2018</f>
        <v>9.2154220000000002</v>
      </c>
      <c r="S2018" t="s">
        <v>8285</v>
      </c>
      <c r="T2018" s="6" t="str">
        <f>LEFT(S:S,FIND("/",S:S)-1)</f>
        <v>photography</v>
      </c>
      <c r="U2018" s="6" t="str">
        <f>RIGHT(S:S,FIND("/",S:S) - 2)</f>
        <v>photobooks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44">
        <v>25000</v>
      </c>
      <c r="E2019" s="4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42">
        <f>(((I2019/60)/60)/24)+DATE(1970,1,1)</f>
        <v>40992.166666666664</v>
      </c>
      <c r="K2019">
        <v>1329873755</v>
      </c>
      <c r="L2019" s="42">
        <f>(((K2019/60)/60)/24)+DATE(1970,1,1)</f>
        <v>40961.057349537034</v>
      </c>
      <c r="M2019" t="b">
        <v>1</v>
      </c>
      <c r="N2019">
        <v>426</v>
      </c>
      <c r="O2019" s="7">
        <f>AVERAGE(N2019,E2019)</f>
        <v>15850.8</v>
      </c>
      <c r="P2019" t="b">
        <v>1</v>
      </c>
      <c r="R2019" s="56">
        <f>E2019/D2019</f>
        <v>1.2510239999999999</v>
      </c>
      <c r="S2019" t="s">
        <v>8297</v>
      </c>
      <c r="T2019" s="6" t="str">
        <f>LEFT(S:S,FIND("/",S:S)-1)</f>
        <v>games</v>
      </c>
      <c r="U2019" s="6" t="str">
        <f>RIGHT(S:S,FIND("/",S:S) - 2)</f>
        <v>ames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44">
        <v>65000</v>
      </c>
      <c r="E2020" s="4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42">
        <f>(((I2020/60)/60)/24)+DATE(1970,1,1)</f>
        <v>42229.365844907406</v>
      </c>
      <c r="K2020">
        <v>1436863609</v>
      </c>
      <c r="L2020" s="42">
        <f>(((K2020/60)/60)/24)+DATE(1970,1,1)</f>
        <v>42199.365844907406</v>
      </c>
      <c r="M2020" t="b">
        <v>1</v>
      </c>
      <c r="N2020">
        <v>450</v>
      </c>
      <c r="O2020" s="7">
        <f>AVERAGE(N2020,E2020)</f>
        <v>33454.114999999998</v>
      </c>
      <c r="P2020" t="b">
        <v>1</v>
      </c>
      <c r="R2020" s="56">
        <f>E2020/D2020</f>
        <v>1.0224343076923077</v>
      </c>
      <c r="S2020" t="s">
        <v>8285</v>
      </c>
      <c r="T2020" s="6" t="str">
        <f>LEFT(S:S,FIND("/",S:S)-1)</f>
        <v>photography</v>
      </c>
      <c r="U2020" s="6" t="str">
        <f>RIGHT(S:S,FIND("/",S:S) - 2)</f>
        <v>photobooks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44">
        <v>40000</v>
      </c>
      <c r="E2021" s="4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42">
        <f>(((I2021/60)/60)/24)+DATE(1970,1,1)</f>
        <v>42635.70857638889</v>
      </c>
      <c r="K2021">
        <v>1471971621</v>
      </c>
      <c r="L2021" s="42">
        <f>(((K2021/60)/60)/24)+DATE(1970,1,1)</f>
        <v>42605.70857638889</v>
      </c>
      <c r="M2021" t="b">
        <v>1</v>
      </c>
      <c r="N2021">
        <v>1780</v>
      </c>
      <c r="O2021" s="7">
        <f>AVERAGE(N2021,E2021)</f>
        <v>97871.95</v>
      </c>
      <c r="P2021" t="b">
        <v>1</v>
      </c>
      <c r="R2021" s="56">
        <f>E2021/D2021</f>
        <v>4.8490975000000001</v>
      </c>
      <c r="S2021" t="s">
        <v>8268</v>
      </c>
      <c r="T2021" s="6" t="str">
        <f>LEFT(S:S,FIND("/",S:S)-1)</f>
        <v>film &amp; video</v>
      </c>
      <c r="U2021" s="6" t="str">
        <f>RIGHT(S:S,FIND("/",S:S) - 2)</f>
        <v>video/drama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44">
        <v>1500</v>
      </c>
      <c r="E2022" s="4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42">
        <f>(((I2022/60)/60)/24)+DATE(1970,1,1)</f>
        <v>41773.961111111108</v>
      </c>
      <c r="K2022">
        <v>1396923624</v>
      </c>
      <c r="L2022" s="42">
        <f>(((K2022/60)/60)/24)+DATE(1970,1,1)</f>
        <v>41737.097499999996</v>
      </c>
      <c r="M2022" t="b">
        <v>1</v>
      </c>
      <c r="N2022">
        <v>122</v>
      </c>
      <c r="O2022" s="7">
        <f>AVERAGE(N2022,E2022)</f>
        <v>1503.5</v>
      </c>
      <c r="P2022" t="b">
        <v>1</v>
      </c>
      <c r="R2022" s="56">
        <f>E2022/D2022</f>
        <v>1.9233333333333333</v>
      </c>
      <c r="S2022" t="s">
        <v>8266</v>
      </c>
      <c r="T2022" s="6" t="str">
        <f>LEFT(S:S,FIND("/",S:S)-1)</f>
        <v>film &amp; video</v>
      </c>
      <c r="U2022" s="6" t="str">
        <f>RIGHT(S:S,FIND("/",S:S) - 2)</f>
        <v>ideo/shorts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44">
        <v>5000</v>
      </c>
      <c r="E2023" s="4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42">
        <f>(((I2023/60)/60)/24)+DATE(1970,1,1)</f>
        <v>41906.070567129631</v>
      </c>
      <c r="K2023">
        <v>1407634897</v>
      </c>
      <c r="L2023" s="42">
        <f>(((K2023/60)/60)/24)+DATE(1970,1,1)</f>
        <v>41861.070567129631</v>
      </c>
      <c r="M2023" t="b">
        <v>1</v>
      </c>
      <c r="N2023">
        <v>95</v>
      </c>
      <c r="O2023" s="7">
        <f>AVERAGE(N2023,E2023)</f>
        <v>7075</v>
      </c>
      <c r="P2023" t="b">
        <v>1</v>
      </c>
      <c r="R2023" s="56">
        <f>E2023/D2023</f>
        <v>2.8109999999999999</v>
      </c>
      <c r="S2023" t="s">
        <v>8287</v>
      </c>
      <c r="T2023" s="6" t="str">
        <f>LEFT(S:S,FIND("/",S:S)-1)</f>
        <v>publishing</v>
      </c>
      <c r="U2023" s="6" t="str">
        <f>RIGHT(S:S,FIND("/",S:S) - 2)</f>
        <v>nslations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44">
        <v>100000</v>
      </c>
      <c r="E2024" s="4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42">
        <f>(((I2024/60)/60)/24)+DATE(1970,1,1)</f>
        <v>42532.569120370375</v>
      </c>
      <c r="K2024">
        <v>1463060372</v>
      </c>
      <c r="L2024" s="42">
        <f>(((K2024/60)/60)/24)+DATE(1970,1,1)</f>
        <v>42502.569120370375</v>
      </c>
      <c r="M2024" t="b">
        <v>1</v>
      </c>
      <c r="N2024">
        <v>325</v>
      </c>
      <c r="O2024" s="7">
        <f>AVERAGE(N2024,E2024)</f>
        <v>62731</v>
      </c>
      <c r="P2024" t="b">
        <v>1</v>
      </c>
      <c r="R2024" s="56">
        <f>E2024/D2024</f>
        <v>1.2513700000000001</v>
      </c>
      <c r="S2024" t="s">
        <v>8271</v>
      </c>
      <c r="T2024" s="6" t="str">
        <f>LEFT(S:S,FIND("/",S:S)-1)</f>
        <v>theater</v>
      </c>
      <c r="U2024" s="6" t="str">
        <f>RIGHT(S:S,FIND("/",S:S) - 2)</f>
        <v>/plays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44">
        <v>100000</v>
      </c>
      <c r="E2025" s="4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42">
        <f>(((I2025/60)/60)/24)+DATE(1970,1,1)</f>
        <v>42166.420752314814</v>
      </c>
      <c r="K2025">
        <v>1431425153</v>
      </c>
      <c r="L2025" s="42">
        <f>(((K2025/60)/60)/24)+DATE(1970,1,1)</f>
        <v>42136.420752314814</v>
      </c>
      <c r="M2025" t="b">
        <v>1</v>
      </c>
      <c r="N2025">
        <v>353</v>
      </c>
      <c r="O2025" s="7">
        <f>AVERAGE(N2025,E2025)</f>
        <v>80906</v>
      </c>
      <c r="P2025" t="b">
        <v>1</v>
      </c>
      <c r="R2025" s="56">
        <f>E2025/D2025</f>
        <v>1.61459</v>
      </c>
      <c r="S2025" t="s">
        <v>8301</v>
      </c>
      <c r="T2025" s="6" t="str">
        <f>LEFT(S:S,FIND("/",S:S)-1)</f>
        <v>technology</v>
      </c>
      <c r="U2025" s="6" t="str">
        <f>RIGHT(S:S,FIND("/",S:S) - 2)</f>
        <v>ploration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44">
        <v>4000</v>
      </c>
      <c r="E2026" s="4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42">
        <f>(((I2026/60)/60)/24)+DATE(1970,1,1)</f>
        <v>41134.125</v>
      </c>
      <c r="K2026">
        <v>1341875544</v>
      </c>
      <c r="L2026" s="42">
        <f>(((K2026/60)/60)/24)+DATE(1970,1,1)</f>
        <v>41099.966944444444</v>
      </c>
      <c r="M2026" t="b">
        <v>1</v>
      </c>
      <c r="N2026">
        <v>105</v>
      </c>
      <c r="O2026" s="7">
        <f>AVERAGE(N2026,E2026)</f>
        <v>11759.5</v>
      </c>
      <c r="P2026" t="b">
        <v>1</v>
      </c>
      <c r="R2026" s="56">
        <f>E2026/D2026</f>
        <v>5.8535000000000004</v>
      </c>
      <c r="S2026" t="s">
        <v>8271</v>
      </c>
      <c r="T2026" s="6" t="str">
        <f>LEFT(S:S,FIND("/",S:S)-1)</f>
        <v>theater</v>
      </c>
      <c r="U2026" s="6" t="str">
        <f>RIGHT(S:S,FIND("/",S:S) - 2)</f>
        <v>/plays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44">
        <v>80000</v>
      </c>
      <c r="E2027" s="4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42">
        <f>(((I2027/60)/60)/24)+DATE(1970,1,1)</f>
        <v>42166.184560185182</v>
      </c>
      <c r="K2027">
        <v>1431404746</v>
      </c>
      <c r="L2027" s="42">
        <f>(((K2027/60)/60)/24)+DATE(1970,1,1)</f>
        <v>42136.184560185182</v>
      </c>
      <c r="M2027" t="b">
        <v>1</v>
      </c>
      <c r="N2027">
        <v>729</v>
      </c>
      <c r="O2027" s="7">
        <f>AVERAGE(N2027,E2027)</f>
        <v>80824.5</v>
      </c>
      <c r="P2027" t="b">
        <v>1</v>
      </c>
      <c r="R2027" s="56">
        <f>E2027/D2027</f>
        <v>2.0114999999999998</v>
      </c>
      <c r="S2027" t="s">
        <v>8276</v>
      </c>
      <c r="T2027" s="6" t="str">
        <f>LEFT(S:S,FIND("/",S:S)-1)</f>
        <v>music</v>
      </c>
      <c r="U2027" s="6" t="str">
        <f>RIGHT(S:S,FIND("/",S:S) - 2)</f>
        <v>rock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44">
        <v>25000</v>
      </c>
      <c r="E2028" s="4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42">
        <f>(((I2028/60)/60)/24)+DATE(1970,1,1)</f>
        <v>41750.165972222225</v>
      </c>
      <c r="K2028">
        <v>1394127585</v>
      </c>
      <c r="L2028" s="42">
        <f>(((K2028/60)/60)/24)+DATE(1970,1,1)</f>
        <v>41704.735937500001</v>
      </c>
      <c r="M2028" t="b">
        <v>1</v>
      </c>
      <c r="N2028">
        <v>454</v>
      </c>
      <c r="O2028" s="7">
        <f>AVERAGE(N2028,E2028)</f>
        <v>16912.384999999998</v>
      </c>
      <c r="P2028" t="b">
        <v>1</v>
      </c>
      <c r="R2028" s="56">
        <f>E2028/D2028</f>
        <v>1.3348307999999998</v>
      </c>
      <c r="S2028" t="s">
        <v>8285</v>
      </c>
      <c r="T2028" s="6" t="str">
        <f>LEFT(S:S,FIND("/",S:S)-1)</f>
        <v>photography</v>
      </c>
      <c r="U2028" s="6" t="str">
        <f>RIGHT(S:S,FIND("/",S:S) - 2)</f>
        <v>photobooks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44">
        <v>100000</v>
      </c>
      <c r="E2029" s="4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42">
        <f>(((I2029/60)/60)/24)+DATE(1970,1,1)</f>
        <v>42093.772210648152</v>
      </c>
      <c r="K2029">
        <v>1423855919</v>
      </c>
      <c r="L2029" s="42">
        <f>(((K2029/60)/60)/24)+DATE(1970,1,1)</f>
        <v>42048.813877314817</v>
      </c>
      <c r="M2029" t="b">
        <v>1</v>
      </c>
      <c r="N2029">
        <v>539</v>
      </c>
      <c r="O2029" s="7">
        <f>AVERAGE(N2029,E2029)</f>
        <v>60394</v>
      </c>
      <c r="P2029" t="b">
        <v>1</v>
      </c>
      <c r="R2029" s="56">
        <f>E2029/D2029</f>
        <v>1.2024900000000001</v>
      </c>
      <c r="S2029" t="s">
        <v>8293</v>
      </c>
      <c r="T2029" s="6" t="str">
        <f>LEFT(S:S,FIND("/",S:S)-1)</f>
        <v>music</v>
      </c>
      <c r="U2029" s="6" t="str">
        <f>RIGHT(S:S,FIND("/",S:S) - 2)</f>
        <v>aith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44">
        <v>3000</v>
      </c>
      <c r="E2030" s="4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42">
        <f>(((I2030/60)/60)/24)+DATE(1970,1,1)</f>
        <v>40252.913194444445</v>
      </c>
      <c r="K2030">
        <v>1265493806</v>
      </c>
      <c r="L2030" s="42">
        <f>(((K2030/60)/60)/24)+DATE(1970,1,1)</f>
        <v>40215.919050925928</v>
      </c>
      <c r="M2030" t="b">
        <v>1</v>
      </c>
      <c r="N2030">
        <v>79</v>
      </c>
      <c r="O2030" s="7">
        <f>AVERAGE(N2030,E2030)</f>
        <v>1932</v>
      </c>
      <c r="P2030" t="b">
        <v>1</v>
      </c>
      <c r="R2030" s="56">
        <f>E2030/D2030</f>
        <v>1.2616666666666667</v>
      </c>
      <c r="S2030" t="s">
        <v>8271</v>
      </c>
      <c r="T2030" s="6" t="str">
        <f>LEFT(S:S,FIND("/",S:S)-1)</f>
        <v>theater</v>
      </c>
      <c r="U2030" s="6" t="str">
        <f>RIGHT(S:S,FIND("/",S:S) - 2)</f>
        <v>/plays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44">
        <v>2500</v>
      </c>
      <c r="E2031" s="4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42">
        <f>(((I2031/60)/60)/24)+DATE(1970,1,1)</f>
        <v>41878.021770833337</v>
      </c>
      <c r="K2031">
        <v>1406507481</v>
      </c>
      <c r="L2031" s="42">
        <f>(((K2031/60)/60)/24)+DATE(1970,1,1)</f>
        <v>41848.021770833337</v>
      </c>
      <c r="M2031" t="b">
        <v>1</v>
      </c>
      <c r="N2031">
        <v>94</v>
      </c>
      <c r="O2031" s="7">
        <f>AVERAGE(N2031,E2031)</f>
        <v>4562</v>
      </c>
      <c r="P2031" t="b">
        <v>1</v>
      </c>
      <c r="R2031" s="56">
        <f>E2031/D2031</f>
        <v>3.6120000000000001</v>
      </c>
      <c r="S2031" t="s">
        <v>8295</v>
      </c>
      <c r="T2031" s="6" t="str">
        <f>LEFT(S:S,FIND("/",S:S)-1)</f>
        <v>technology</v>
      </c>
      <c r="U2031" s="6" t="str">
        <f>RIGHT(S:S,FIND("/",S:S) - 2)</f>
        <v>/hardware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44">
        <v>32768</v>
      </c>
      <c r="E2032" s="4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42">
        <f>(((I2032/60)/60)/24)+DATE(1970,1,1)</f>
        <v>41242.996481481481</v>
      </c>
      <c r="K2032">
        <v>1351641296</v>
      </c>
      <c r="L2032" s="42">
        <f>(((K2032/60)/60)/24)+DATE(1970,1,1)</f>
        <v>41212.996481481481</v>
      </c>
      <c r="M2032" t="b">
        <v>1</v>
      </c>
      <c r="N2032">
        <v>625</v>
      </c>
      <c r="O2032" s="7">
        <f>AVERAGE(N2032,E2032)</f>
        <v>37379.5</v>
      </c>
      <c r="P2032" t="b">
        <v>1</v>
      </c>
      <c r="R2032" s="56">
        <f>E2032/D2032</f>
        <v>2.26239013671875</v>
      </c>
      <c r="S2032" t="s">
        <v>8285</v>
      </c>
      <c r="T2032" s="6" t="str">
        <f>LEFT(S:S,FIND("/",S:S)-1)</f>
        <v>photography</v>
      </c>
      <c r="U2032" s="6" t="str">
        <f>RIGHT(S:S,FIND("/",S:S) - 2)</f>
        <v>photobooks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44">
        <v>50000</v>
      </c>
      <c r="E2033" s="4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42">
        <f>(((I2033/60)/60)/24)+DATE(1970,1,1)</f>
        <v>42013.041666666672</v>
      </c>
      <c r="K2033">
        <v>1417506853</v>
      </c>
      <c r="L2033" s="42">
        <f>(((K2033/60)/60)/24)+DATE(1970,1,1)</f>
        <v>41975.329317129625</v>
      </c>
      <c r="M2033" t="b">
        <v>1</v>
      </c>
      <c r="N2033">
        <v>508</v>
      </c>
      <c r="O2033" s="7">
        <f>AVERAGE(N2033,E2033)</f>
        <v>30341.5</v>
      </c>
      <c r="P2033" t="b">
        <v>1</v>
      </c>
      <c r="R2033" s="56">
        <f>E2033/D2033</f>
        <v>1.2035</v>
      </c>
      <c r="S2033" t="s">
        <v>8293</v>
      </c>
      <c r="T2033" s="6" t="str">
        <f>LEFT(S:S,FIND("/",S:S)-1)</f>
        <v>music</v>
      </c>
      <c r="U2033" s="6" t="str">
        <f>RIGHT(S:S,FIND("/",S:S) - 2)</f>
        <v>aith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44">
        <v>25000</v>
      </c>
      <c r="E2034" s="4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42">
        <f>(((I2034/60)/60)/24)+DATE(1970,1,1)</f>
        <v>42719.208333333328</v>
      </c>
      <c r="K2034">
        <v>1479216874</v>
      </c>
      <c r="L2034" s="42">
        <f>(((K2034/60)/60)/24)+DATE(1970,1,1)</f>
        <v>42689.565671296295</v>
      </c>
      <c r="M2034" t="b">
        <v>1</v>
      </c>
      <c r="N2034">
        <v>531</v>
      </c>
      <c r="O2034" s="7">
        <f>AVERAGE(N2034,E2034)</f>
        <v>38289</v>
      </c>
      <c r="P2034" t="b">
        <v>1</v>
      </c>
      <c r="R2034" s="56">
        <f>E2034/D2034</f>
        <v>3.0418799999999999</v>
      </c>
      <c r="S2034" t="s">
        <v>8293</v>
      </c>
      <c r="T2034" s="6" t="str">
        <f>LEFT(S:S,FIND("/",S:S)-1)</f>
        <v>music</v>
      </c>
      <c r="U2034" s="6" t="str">
        <f>RIGHT(S:S,FIND("/",S:S) - 2)</f>
        <v>aith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44">
        <v>25000</v>
      </c>
      <c r="E2035" s="4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42">
        <f>(((I2035/60)/60)/24)+DATE(1970,1,1)</f>
        <v>41755.082384259258</v>
      </c>
      <c r="K2035">
        <v>1395885518</v>
      </c>
      <c r="L2035" s="42">
        <f>(((K2035/60)/60)/24)+DATE(1970,1,1)</f>
        <v>41725.082384259258</v>
      </c>
      <c r="M2035" t="b">
        <v>1</v>
      </c>
      <c r="N2035">
        <v>158</v>
      </c>
      <c r="O2035" s="7">
        <f>AVERAGE(N2035,E2035)</f>
        <v>22413.5</v>
      </c>
      <c r="P2035" t="b">
        <v>1</v>
      </c>
      <c r="R2035" s="56">
        <f>E2035/D2035</f>
        <v>1.7867599999999999</v>
      </c>
      <c r="S2035" t="s">
        <v>8276</v>
      </c>
      <c r="T2035" s="6" t="str">
        <f>LEFT(S:S,FIND("/",S:S)-1)</f>
        <v>music</v>
      </c>
      <c r="U2035" s="6" t="str">
        <f>RIGHT(S:S,FIND("/",S:S) - 2)</f>
        <v>rock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44">
        <v>78000</v>
      </c>
      <c r="E2036" s="4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42">
        <f>(((I2036/60)/60)/24)+DATE(1970,1,1)</f>
        <v>42131.290277777778</v>
      </c>
      <c r="K2036">
        <v>1426216033</v>
      </c>
      <c r="L2036" s="42">
        <f>(((K2036/60)/60)/24)+DATE(1970,1,1)</f>
        <v>42076.130011574074</v>
      </c>
      <c r="M2036" t="b">
        <v>1</v>
      </c>
      <c r="N2036">
        <v>508</v>
      </c>
      <c r="O2036" s="7">
        <f>AVERAGE(N2036,E2036)</f>
        <v>151113.79500000001</v>
      </c>
      <c r="P2036" t="b">
        <v>1</v>
      </c>
      <c r="R2036" s="56">
        <f>E2036/D2036</f>
        <v>3.868199871794872</v>
      </c>
      <c r="S2036" t="s">
        <v>8293</v>
      </c>
      <c r="T2036" s="6" t="str">
        <f>LEFT(S:S,FIND("/",S:S)-1)</f>
        <v>music</v>
      </c>
      <c r="U2036" s="6" t="str">
        <f>RIGHT(S:S,FIND("/",S:S) - 2)</f>
        <v>aith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44">
        <v>80000</v>
      </c>
      <c r="E2037" s="4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42">
        <f>(((I2037/60)/60)/24)+DATE(1970,1,1)</f>
        <v>42357.041666666672</v>
      </c>
      <c r="K2037">
        <v>1446562807</v>
      </c>
      <c r="L2037" s="42">
        <f>(((K2037/60)/60)/24)+DATE(1970,1,1)</f>
        <v>42311.625081018516</v>
      </c>
      <c r="M2037" t="b">
        <v>1</v>
      </c>
      <c r="N2037">
        <v>644</v>
      </c>
      <c r="O2037" s="7">
        <f>AVERAGE(N2037,E2037)</f>
        <v>84736.57</v>
      </c>
      <c r="P2037" t="b">
        <v>1</v>
      </c>
      <c r="R2037" s="56">
        <f>E2037/D2037</f>
        <v>2.1103642500000004</v>
      </c>
      <c r="S2037" t="s">
        <v>8285</v>
      </c>
      <c r="T2037" s="6" t="str">
        <f>LEFT(S:S,FIND("/",S:S)-1)</f>
        <v>photography</v>
      </c>
      <c r="U2037" s="6" t="str">
        <f>RIGHT(S:S,FIND("/",S:S) - 2)</f>
        <v>photobooks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44">
        <v>30000</v>
      </c>
      <c r="E2038" s="4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42">
        <f>(((I2038/60)/60)/24)+DATE(1970,1,1)</f>
        <v>41768.864803240744</v>
      </c>
      <c r="K2038">
        <v>1397076319</v>
      </c>
      <c r="L2038" s="42">
        <f>(((K2038/60)/60)/24)+DATE(1970,1,1)</f>
        <v>41738.864803240744</v>
      </c>
      <c r="M2038" t="b">
        <v>1</v>
      </c>
      <c r="N2038">
        <v>848</v>
      </c>
      <c r="O2038" s="7">
        <f>AVERAGE(N2038,E2038)</f>
        <v>20174.25</v>
      </c>
      <c r="P2038" t="b">
        <v>1</v>
      </c>
      <c r="R2038" s="56">
        <f>E2038/D2038</f>
        <v>1.3166833333333334</v>
      </c>
      <c r="S2038" t="s">
        <v>8286</v>
      </c>
      <c r="T2038" s="6" t="str">
        <f>LEFT(S:S,FIND("/",S:S)-1)</f>
        <v>music</v>
      </c>
      <c r="U2038" s="6" t="str">
        <f>RIGHT(S:S,FIND("/",S:S) - 2)</f>
        <v>usic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44">
        <v>10000</v>
      </c>
      <c r="E2039" s="4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42">
        <f>(((I2039/60)/60)/24)+DATE(1970,1,1)</f>
        <v>41638.251770833333</v>
      </c>
      <c r="K2039">
        <v>1383195753</v>
      </c>
      <c r="L2039" s="42">
        <f>(((K2039/60)/60)/24)+DATE(1970,1,1)</f>
        <v>41578.210104166668</v>
      </c>
      <c r="M2039" t="b">
        <v>1</v>
      </c>
      <c r="N2039">
        <v>429</v>
      </c>
      <c r="O2039" s="7">
        <f>AVERAGE(N2039,E2039)</f>
        <v>15238.32</v>
      </c>
      <c r="P2039" t="b">
        <v>1</v>
      </c>
      <c r="R2039" s="56">
        <f>E2039/D2039</f>
        <v>3.0047639999999998</v>
      </c>
      <c r="S2039" t="s">
        <v>8297</v>
      </c>
      <c r="T2039" s="6" t="str">
        <f>LEFT(S:S,FIND("/",S:S)-1)</f>
        <v>games</v>
      </c>
      <c r="U2039" s="6" t="str">
        <f>RIGHT(S:S,FIND("/",S:S) - 2)</f>
        <v>ames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44">
        <v>8000</v>
      </c>
      <c r="E2040" s="4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42">
        <f>(((I2040/60)/60)/24)+DATE(1970,1,1)</f>
        <v>41456.75</v>
      </c>
      <c r="K2040">
        <v>1369895421</v>
      </c>
      <c r="L2040" s="42">
        <f>(((K2040/60)/60)/24)+DATE(1970,1,1)</f>
        <v>41424.27107638889</v>
      </c>
      <c r="M2040" t="b">
        <v>1</v>
      </c>
      <c r="N2040">
        <v>204</v>
      </c>
      <c r="O2040" s="7">
        <f>AVERAGE(N2040,E2040)</f>
        <v>16922.5</v>
      </c>
      <c r="P2040" t="b">
        <v>1</v>
      </c>
      <c r="R2040" s="56">
        <f>E2040/D2040</f>
        <v>4.2051249999999998</v>
      </c>
      <c r="S2040" t="s">
        <v>8271</v>
      </c>
      <c r="T2040" s="6" t="str">
        <f>LEFT(S:S,FIND("/",S:S)-1)</f>
        <v>theater</v>
      </c>
      <c r="U2040" s="6" t="str">
        <f>RIGHT(S:S,FIND("/",S:S) - 2)</f>
        <v>/plays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44">
        <v>125000</v>
      </c>
      <c r="E2041" s="4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42">
        <f>(((I2041/60)/60)/24)+DATE(1970,1,1)</f>
        <v>42705.207638888889</v>
      </c>
      <c r="K2041">
        <v>1477996325</v>
      </c>
      <c r="L2041" s="42">
        <f>(((K2041/60)/60)/24)+DATE(1970,1,1)</f>
        <v>42675.438946759255</v>
      </c>
      <c r="M2041" t="b">
        <v>1</v>
      </c>
      <c r="N2041">
        <v>379</v>
      </c>
      <c r="O2041" s="7">
        <f>AVERAGE(N2041,E2041)</f>
        <v>85325</v>
      </c>
      <c r="P2041" t="b">
        <v>1</v>
      </c>
      <c r="R2041" s="56">
        <f>E2041/D2041</f>
        <v>1.362168</v>
      </c>
      <c r="S2041" t="s">
        <v>8300</v>
      </c>
      <c r="T2041" s="6" t="str">
        <f>LEFT(S:S,FIND("/",S:S)-1)</f>
        <v>music</v>
      </c>
      <c r="U2041" s="6" t="str">
        <f>RIGHT(S:S,FIND("/",S:S) - 2)</f>
        <v>usic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44">
        <v>3000</v>
      </c>
      <c r="E2042" s="4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42">
        <f>(((I2042/60)/60)/24)+DATE(1970,1,1)</f>
        <v>41593.968784722223</v>
      </c>
      <c r="K2042">
        <v>1383257703</v>
      </c>
      <c r="L2042" s="42">
        <f>(((K2042/60)/60)/24)+DATE(1970,1,1)</f>
        <v>41578.927118055559</v>
      </c>
      <c r="M2042" t="b">
        <v>1</v>
      </c>
      <c r="N2042">
        <v>271</v>
      </c>
      <c r="O2042" s="7">
        <f>AVERAGE(N2042,E2042)</f>
        <v>3858.07</v>
      </c>
      <c r="P2042" t="b">
        <v>1</v>
      </c>
      <c r="R2042" s="56">
        <f>E2042/D2042</f>
        <v>2.4817133333333334</v>
      </c>
      <c r="S2042" t="s">
        <v>8271</v>
      </c>
      <c r="T2042" s="6" t="str">
        <f>LEFT(S:S,FIND("/",S:S)-1)</f>
        <v>theater</v>
      </c>
      <c r="U2042" s="6" t="str">
        <f>RIGHT(S:S,FIND("/",S:S) - 2)</f>
        <v>/plays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44">
        <v>9500</v>
      </c>
      <c r="E2043" s="4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42">
        <f>(((I2043/60)/60)/24)+DATE(1970,1,1)</f>
        <v>42684.567442129628</v>
      </c>
      <c r="K2043">
        <v>1476189427</v>
      </c>
      <c r="L2043" s="42">
        <f>(((K2043/60)/60)/24)+DATE(1970,1,1)</f>
        <v>42654.525775462964</v>
      </c>
      <c r="M2043" t="b">
        <v>0</v>
      </c>
      <c r="N2043">
        <v>120</v>
      </c>
      <c r="O2043" s="7">
        <f>AVERAGE(N2043,E2043)</f>
        <v>8698.5</v>
      </c>
      <c r="P2043" t="b">
        <v>1</v>
      </c>
      <c r="R2043" s="56">
        <f>E2043/D2043</f>
        <v>1.8186315789473684</v>
      </c>
      <c r="S2043" t="s">
        <v>8271</v>
      </c>
      <c r="T2043" s="6" t="str">
        <f>LEFT(S:S,FIND("/",S:S)-1)</f>
        <v>theater</v>
      </c>
      <c r="U2043" s="6" t="str">
        <f>RIGHT(S:S,FIND("/",S:S) - 2)</f>
        <v>/plays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44">
        <v>10000</v>
      </c>
      <c r="E2044" s="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42">
        <f>(((I2044/60)/60)/24)+DATE(1970,1,1)</f>
        <v>42391.708032407405</v>
      </c>
      <c r="K2044">
        <v>1448297974</v>
      </c>
      <c r="L2044" s="42">
        <f>(((K2044/60)/60)/24)+DATE(1970,1,1)</f>
        <v>42331.708032407405</v>
      </c>
      <c r="M2044" t="b">
        <v>0</v>
      </c>
      <c r="N2044">
        <v>140</v>
      </c>
      <c r="O2044" s="7">
        <f>AVERAGE(N2044,E2044)</f>
        <v>6246.5</v>
      </c>
      <c r="P2044" t="b">
        <v>1</v>
      </c>
      <c r="R2044" s="56">
        <f>E2044/D2044</f>
        <v>1.2353000000000001</v>
      </c>
      <c r="S2044" t="s">
        <v>8268</v>
      </c>
      <c r="T2044" s="6" t="str">
        <f>LEFT(S:S,FIND("/",S:S)-1)</f>
        <v>film &amp; video</v>
      </c>
      <c r="U2044" s="6" t="str">
        <f>RIGHT(S:S,FIND("/",S:S) - 2)</f>
        <v>video/drama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44">
        <v>1385</v>
      </c>
      <c r="E2045" s="4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42">
        <f>(((I2045/60)/60)/24)+DATE(1970,1,1)</f>
        <v>42715.207638888889</v>
      </c>
      <c r="K2045">
        <v>1476764077</v>
      </c>
      <c r="L2045" s="42">
        <f>(((K2045/60)/60)/24)+DATE(1970,1,1)</f>
        <v>42661.176817129628</v>
      </c>
      <c r="M2045" t="b">
        <v>0</v>
      </c>
      <c r="N2045">
        <v>193</v>
      </c>
      <c r="O2045" s="7">
        <f>AVERAGE(N2045,E2045)</f>
        <v>3602</v>
      </c>
      <c r="P2045" t="b">
        <v>1</v>
      </c>
      <c r="R2045" s="56">
        <f>E2045/D2045</f>
        <v>5.0620938628158845</v>
      </c>
      <c r="S2045" t="s">
        <v>8273</v>
      </c>
      <c r="T2045" s="6" t="str">
        <f>LEFT(S:S,FIND("/",S:S)-1)</f>
        <v>technology</v>
      </c>
      <c r="U2045" s="6" t="str">
        <f>RIGHT(S:S,FIND("/",S:S) - 2)</f>
        <v>wearables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44">
        <v>15000</v>
      </c>
      <c r="E2046" s="4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42">
        <f>(((I2046/60)/60)/24)+DATE(1970,1,1)</f>
        <v>42168.684189814812</v>
      </c>
      <c r="K2046">
        <v>1431620714</v>
      </c>
      <c r="L2046" s="42">
        <f>(((K2046/60)/60)/24)+DATE(1970,1,1)</f>
        <v>42138.684189814812</v>
      </c>
      <c r="M2046" t="b">
        <v>0</v>
      </c>
      <c r="N2046">
        <v>180</v>
      </c>
      <c r="O2046" s="7">
        <f>AVERAGE(N2046,E2046)</f>
        <v>8206</v>
      </c>
      <c r="P2046" t="b">
        <v>1</v>
      </c>
      <c r="R2046" s="56">
        <f>E2046/D2046</f>
        <v>1.0821333333333334</v>
      </c>
      <c r="S2046" t="s">
        <v>8285</v>
      </c>
      <c r="T2046" s="6" t="str">
        <f>LEFT(S:S,FIND("/",S:S)-1)</f>
        <v>photography</v>
      </c>
      <c r="U2046" s="6" t="str">
        <f>RIGHT(S:S,FIND("/",S:S) - 2)</f>
        <v>photobooks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44">
        <v>4900</v>
      </c>
      <c r="E2047" s="4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42">
        <f>(((I2047/60)/60)/24)+DATE(1970,1,1)</f>
        <v>41099.088506944441</v>
      </c>
      <c r="K2047">
        <v>1339207647</v>
      </c>
      <c r="L2047" s="42">
        <f>(((K2047/60)/60)/24)+DATE(1970,1,1)</f>
        <v>41069.088506944441</v>
      </c>
      <c r="M2047" t="b">
        <v>0</v>
      </c>
      <c r="N2047">
        <v>263</v>
      </c>
      <c r="O2047" s="7">
        <f>AVERAGE(N2047,E2047)</f>
        <v>20201.505000000001</v>
      </c>
      <c r="P2047" t="b">
        <v>1</v>
      </c>
      <c r="R2047" s="56">
        <f>E2047/D2047</f>
        <v>8.1918387755102042</v>
      </c>
      <c r="S2047" t="s">
        <v>8271</v>
      </c>
      <c r="T2047" s="6" t="str">
        <f>LEFT(S:S,FIND("/",S:S)-1)</f>
        <v>theater</v>
      </c>
      <c r="U2047" s="6" t="str">
        <f>RIGHT(S:S,FIND("/",S:S) - 2)</f>
        <v>/plays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44">
        <v>10000</v>
      </c>
      <c r="E2048" s="4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42">
        <f>(((I2048/60)/60)/24)+DATE(1970,1,1)</f>
        <v>41417.171805555554</v>
      </c>
      <c r="K2048">
        <v>1366690044</v>
      </c>
      <c r="L2048" s="42">
        <f>(((K2048/60)/60)/24)+DATE(1970,1,1)</f>
        <v>41387.171805555554</v>
      </c>
      <c r="M2048" t="b">
        <v>0</v>
      </c>
      <c r="N2048">
        <v>217</v>
      </c>
      <c r="O2048" s="7">
        <f>AVERAGE(N2048,E2048)</f>
        <v>6163.5</v>
      </c>
      <c r="P2048" t="b">
        <v>1</v>
      </c>
      <c r="R2048" s="56">
        <f>E2048/D2048</f>
        <v>1.2110000000000001</v>
      </c>
      <c r="S2048" t="s">
        <v>8271</v>
      </c>
      <c r="T2048" s="6" t="str">
        <f>LEFT(S:S,FIND("/",S:S)-1)</f>
        <v>theater</v>
      </c>
      <c r="U2048" s="6" t="str">
        <f>RIGHT(S:S,FIND("/",S:S) - 2)</f>
        <v>/plays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44">
        <v>98000</v>
      </c>
      <c r="E2049" s="4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42">
        <f>(((I2049/60)/60)/24)+DATE(1970,1,1)</f>
        <v>42111</v>
      </c>
      <c r="K2049">
        <v>1426714870</v>
      </c>
      <c r="L2049" s="42">
        <f>(((K2049/60)/60)/24)+DATE(1970,1,1)</f>
        <v>42081.903587962966</v>
      </c>
      <c r="M2049" t="b">
        <v>0</v>
      </c>
      <c r="N2049">
        <v>443</v>
      </c>
      <c r="O2049" s="7">
        <f>AVERAGE(N2049,E2049)</f>
        <v>50691</v>
      </c>
      <c r="P2049" t="b">
        <v>1</v>
      </c>
      <c r="R2049" s="56">
        <f>E2049/D2049</f>
        <v>1.0299897959183673</v>
      </c>
      <c r="S2049" t="s">
        <v>8279</v>
      </c>
      <c r="T2049" s="6" t="str">
        <f>LEFT(S:S,FIND("/",S:S)-1)</f>
        <v>music</v>
      </c>
      <c r="U2049" s="6" t="str">
        <f>RIGHT(S:S,FIND("/",S:S) - 2)</f>
        <v>rock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44">
        <v>85000</v>
      </c>
      <c r="E2050" s="4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42">
        <f>(((I2050/60)/60)/24)+DATE(1970,1,1)</f>
        <v>41417.651516203703</v>
      </c>
      <c r="K2050">
        <v>1366731491</v>
      </c>
      <c r="L2050" s="42">
        <f>(((K2050/60)/60)/24)+DATE(1970,1,1)</f>
        <v>41387.651516203703</v>
      </c>
      <c r="M2050" t="b">
        <v>0</v>
      </c>
      <c r="N2050">
        <v>1373</v>
      </c>
      <c r="O2050" s="7">
        <f>AVERAGE(N2050,E2050)</f>
        <v>63727.724999999999</v>
      </c>
      <c r="P2050" t="b">
        <v>1</v>
      </c>
      <c r="R2050" s="56">
        <f>E2050/D2050</f>
        <v>1.4833229411764706</v>
      </c>
      <c r="S2050" t="s">
        <v>8268</v>
      </c>
      <c r="T2050" s="6" t="str">
        <f>LEFT(S:S,FIND("/",S:S)-1)</f>
        <v>film &amp; video</v>
      </c>
      <c r="U2050" s="6" t="str">
        <f>RIGHT(S:S,FIND("/",S:S) - 2)</f>
        <v>video/drama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44">
        <v>50000</v>
      </c>
      <c r="E2051" s="4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42">
        <f>(((I2051/60)/60)/24)+DATE(1970,1,1)</f>
        <v>41610.957638888889</v>
      </c>
      <c r="K2051">
        <v>1382963963</v>
      </c>
      <c r="L2051" s="42">
        <f>(((K2051/60)/60)/24)+DATE(1970,1,1)</f>
        <v>41575.527349537035</v>
      </c>
      <c r="M2051" t="b">
        <v>0</v>
      </c>
      <c r="N2051">
        <v>742</v>
      </c>
      <c r="O2051" s="7">
        <f>AVERAGE(N2051,E2051)</f>
        <v>30418.674999999999</v>
      </c>
      <c r="P2051" t="b">
        <v>1</v>
      </c>
      <c r="R2051" s="56">
        <f>E2051/D2051</f>
        <v>1.2019070000000001</v>
      </c>
      <c r="S2051" t="s">
        <v>8276</v>
      </c>
      <c r="T2051" s="6" t="str">
        <f>LEFT(S:S,FIND("/",S:S)-1)</f>
        <v>music</v>
      </c>
      <c r="U2051" s="6" t="str">
        <f>RIGHT(S:S,FIND("/",S:S) - 2)</f>
        <v>rock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44">
        <v>10000</v>
      </c>
      <c r="E2052" s="4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42">
        <f>(((I2052/60)/60)/24)+DATE(1970,1,1)</f>
        <v>42155.071504629625</v>
      </c>
      <c r="K2052">
        <v>1429580578</v>
      </c>
      <c r="L2052" s="42">
        <f>(((K2052/60)/60)/24)+DATE(1970,1,1)</f>
        <v>42115.071504629625</v>
      </c>
      <c r="M2052" t="b">
        <v>0</v>
      </c>
      <c r="N2052">
        <v>170</v>
      </c>
      <c r="O2052" s="7">
        <f>AVERAGE(N2052,E2052)</f>
        <v>23748.5</v>
      </c>
      <c r="P2052" t="b">
        <v>1</v>
      </c>
      <c r="R2052" s="56">
        <f>E2052/D2052</f>
        <v>4.7327000000000004</v>
      </c>
      <c r="S2052" t="s">
        <v>8271</v>
      </c>
      <c r="T2052" s="6" t="str">
        <f>LEFT(S:S,FIND("/",S:S)-1)</f>
        <v>theater</v>
      </c>
      <c r="U2052" s="6" t="str">
        <f>RIGHT(S:S,FIND("/",S:S) - 2)</f>
        <v>/plays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44">
        <v>8000</v>
      </c>
      <c r="E2053" s="4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42">
        <f>(((I2053/60)/60)/24)+DATE(1970,1,1)</f>
        <v>41634.022418981483</v>
      </c>
      <c r="K2053">
        <v>1385425937</v>
      </c>
      <c r="L2053" s="42">
        <f>(((K2053/60)/60)/24)+DATE(1970,1,1)</f>
        <v>41604.022418981483</v>
      </c>
      <c r="M2053" t="b">
        <v>0</v>
      </c>
      <c r="N2053">
        <v>242</v>
      </c>
      <c r="O2053" s="7">
        <f>AVERAGE(N2053,E2053)</f>
        <v>5335.5</v>
      </c>
      <c r="P2053" t="b">
        <v>1</v>
      </c>
      <c r="R2053" s="56">
        <f>E2053/D2053</f>
        <v>1.303625</v>
      </c>
      <c r="S2053" t="s">
        <v>8271</v>
      </c>
      <c r="T2053" s="6" t="str">
        <f>LEFT(S:S,FIND("/",S:S)-1)</f>
        <v>theater</v>
      </c>
      <c r="U2053" s="6" t="str">
        <f>RIGHT(S:S,FIND("/",S:S) - 2)</f>
        <v>/plays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44">
        <v>50000</v>
      </c>
      <c r="E2054" s="4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42">
        <f>(((I2054/60)/60)/24)+DATE(1970,1,1)</f>
        <v>42420.08394675926</v>
      </c>
      <c r="K2054">
        <v>1452045653</v>
      </c>
      <c r="L2054" s="42">
        <f>(((K2054/60)/60)/24)+DATE(1970,1,1)</f>
        <v>42375.08394675926</v>
      </c>
      <c r="M2054" t="b">
        <v>0</v>
      </c>
      <c r="N2054">
        <v>541</v>
      </c>
      <c r="O2054" s="7">
        <f>AVERAGE(N2054,E2054)</f>
        <v>88532.5</v>
      </c>
      <c r="P2054" t="b">
        <v>1</v>
      </c>
      <c r="R2054" s="56">
        <f>E2054/D2054</f>
        <v>3.5304799999999998</v>
      </c>
      <c r="S2054" t="s">
        <v>8292</v>
      </c>
      <c r="T2054" s="6" t="str">
        <f>LEFT(S:S,FIND("/",S:S)-1)</f>
        <v>music</v>
      </c>
      <c r="U2054" s="6" t="str">
        <f>RIGHT(S:S,FIND("/",S:S) - 2)</f>
        <v>/pop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44">
        <v>5000</v>
      </c>
      <c r="E2055" s="4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42">
        <f>(((I2055/60)/60)/24)+DATE(1970,1,1)</f>
        <v>42333.659155092595</v>
      </c>
      <c r="K2055">
        <v>1445870951</v>
      </c>
      <c r="L2055" s="42">
        <f>(((K2055/60)/60)/24)+DATE(1970,1,1)</f>
        <v>42303.617488425924</v>
      </c>
      <c r="M2055" t="b">
        <v>0</v>
      </c>
      <c r="N2055">
        <v>121</v>
      </c>
      <c r="O2055" s="7">
        <f>AVERAGE(N2055,E2055)</f>
        <v>2586</v>
      </c>
      <c r="P2055" t="b">
        <v>1</v>
      </c>
      <c r="R2055" s="56">
        <f>E2055/D2055</f>
        <v>1.0102</v>
      </c>
      <c r="S2055" t="s">
        <v>8293</v>
      </c>
      <c r="T2055" s="6" t="str">
        <f>LEFT(S:S,FIND("/",S:S)-1)</f>
        <v>music</v>
      </c>
      <c r="U2055" s="6" t="str">
        <f>RIGHT(S:S,FIND("/",S:S) - 2)</f>
        <v>aith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44">
        <v>35000</v>
      </c>
      <c r="E2056" s="4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42">
        <f>(((I2056/60)/60)/24)+DATE(1970,1,1)</f>
        <v>41761.520949074074</v>
      </c>
      <c r="K2056">
        <v>1396441810</v>
      </c>
      <c r="L2056" s="42">
        <f>(((K2056/60)/60)/24)+DATE(1970,1,1)</f>
        <v>41731.520949074074</v>
      </c>
      <c r="M2056" t="b">
        <v>0</v>
      </c>
      <c r="N2056">
        <v>621</v>
      </c>
      <c r="O2056" s="7">
        <f>AVERAGE(N2056,E2056)</f>
        <v>20189</v>
      </c>
      <c r="P2056" t="b">
        <v>1</v>
      </c>
      <c r="R2056" s="56">
        <f>E2056/D2056</f>
        <v>1.1359142857142857</v>
      </c>
      <c r="S2056" t="s">
        <v>8285</v>
      </c>
      <c r="T2056" s="6" t="str">
        <f>LEFT(S:S,FIND("/",S:S)-1)</f>
        <v>photography</v>
      </c>
      <c r="U2056" s="6" t="str">
        <f>RIGHT(S:S,FIND("/",S:S) - 2)</f>
        <v>photobooks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44">
        <v>6000</v>
      </c>
      <c r="E2057" s="4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42">
        <f>(((I2057/60)/60)/24)+DATE(1970,1,1)</f>
        <v>41976.166666666672</v>
      </c>
      <c r="K2057">
        <v>1415031043</v>
      </c>
      <c r="L2057" s="42">
        <f>(((K2057/60)/60)/24)+DATE(1970,1,1)</f>
        <v>41946.674108796295</v>
      </c>
      <c r="M2057" t="b">
        <v>0</v>
      </c>
      <c r="N2057">
        <v>101</v>
      </c>
      <c r="O2057" s="7">
        <f>AVERAGE(N2057,E2057)</f>
        <v>5073</v>
      </c>
      <c r="P2057" t="b">
        <v>1</v>
      </c>
      <c r="R2057" s="56">
        <f>E2057/D2057</f>
        <v>1.6741666666666666</v>
      </c>
      <c r="S2057" t="s">
        <v>8300</v>
      </c>
      <c r="T2057" s="6" t="str">
        <f>LEFT(S:S,FIND("/",S:S)-1)</f>
        <v>music</v>
      </c>
      <c r="U2057" s="6" t="str">
        <f>RIGHT(S:S,FIND("/",S:S) - 2)</f>
        <v>usic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44">
        <v>50000</v>
      </c>
      <c r="E2058" s="4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42">
        <f>(((I2058/60)/60)/24)+DATE(1970,1,1)</f>
        <v>41381.76090277778</v>
      </c>
      <c r="K2058">
        <v>1363630542</v>
      </c>
      <c r="L2058" s="42">
        <f>(((K2058/60)/60)/24)+DATE(1970,1,1)</f>
        <v>41351.76090277778</v>
      </c>
      <c r="M2058" t="b">
        <v>0</v>
      </c>
      <c r="N2058">
        <v>554</v>
      </c>
      <c r="O2058" s="7">
        <f>AVERAGE(N2058,E2058)</f>
        <v>38640</v>
      </c>
      <c r="P2058" t="b">
        <v>1</v>
      </c>
      <c r="R2058" s="56">
        <f>E2058/D2058</f>
        <v>1.5345200000000001</v>
      </c>
      <c r="S2058" t="s">
        <v>8276</v>
      </c>
      <c r="T2058" s="6" t="str">
        <f>LEFT(S:S,FIND("/",S:S)-1)</f>
        <v>music</v>
      </c>
      <c r="U2058" s="6" t="str">
        <f>RIGHT(S:S,FIND("/",S:S) - 2)</f>
        <v>rock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44">
        <v>15000</v>
      </c>
      <c r="E2059" s="4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42">
        <f>(((I2059/60)/60)/24)+DATE(1970,1,1)</f>
        <v>42426.494583333333</v>
      </c>
      <c r="K2059">
        <v>1453895532</v>
      </c>
      <c r="L2059" s="42">
        <f>(((K2059/60)/60)/24)+DATE(1970,1,1)</f>
        <v>42396.494583333333</v>
      </c>
      <c r="M2059" t="b">
        <v>0</v>
      </c>
      <c r="N2059">
        <v>666</v>
      </c>
      <c r="O2059" s="7">
        <f>AVERAGE(N2059,E2059)</f>
        <v>15500.415000000001</v>
      </c>
      <c r="P2059" t="b">
        <v>1</v>
      </c>
      <c r="R2059" s="56">
        <f>E2059/D2059</f>
        <v>2.022322</v>
      </c>
      <c r="S2059" t="s">
        <v>8288</v>
      </c>
      <c r="T2059" s="6" t="str">
        <f>LEFT(S:S,FIND("/",S:S)-1)</f>
        <v>publishing</v>
      </c>
      <c r="U2059" s="6" t="str">
        <f>RIGHT(S:S,FIND("/",S:S) - 2)</f>
        <v xml:space="preserve"> podcasts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44">
        <v>2560</v>
      </c>
      <c r="E2060" s="4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42">
        <f>(((I2060/60)/60)/24)+DATE(1970,1,1)</f>
        <v>42065.833333333328</v>
      </c>
      <c r="K2060">
        <v>1421916830</v>
      </c>
      <c r="L2060" s="42">
        <f>(((K2060/60)/60)/24)+DATE(1970,1,1)</f>
        <v>42026.370717592596</v>
      </c>
      <c r="M2060" t="b">
        <v>0</v>
      </c>
      <c r="N2060">
        <v>410</v>
      </c>
      <c r="O2060" s="7">
        <f>AVERAGE(N2060,E2060)</f>
        <v>2359</v>
      </c>
      <c r="P2060" t="b">
        <v>1</v>
      </c>
      <c r="R2060" s="56">
        <f>E2060/D2060</f>
        <v>1.6828125</v>
      </c>
      <c r="S2060" t="s">
        <v>8276</v>
      </c>
      <c r="T2060" s="6" t="str">
        <f>LEFT(S:S,FIND("/",S:S)-1)</f>
        <v>music</v>
      </c>
      <c r="U2060" s="6" t="str">
        <f>RIGHT(S:S,FIND("/",S:S) - 2)</f>
        <v>rock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44">
        <v>30000</v>
      </c>
      <c r="E2061" s="4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42">
        <f>(((I2061/60)/60)/24)+DATE(1970,1,1)</f>
        <v>42400.915972222225</v>
      </c>
      <c r="K2061">
        <v>1450880854</v>
      </c>
      <c r="L2061" s="42">
        <f>(((K2061/60)/60)/24)+DATE(1970,1,1)</f>
        <v>42361.602476851855</v>
      </c>
      <c r="M2061" t="b">
        <v>0</v>
      </c>
      <c r="N2061">
        <v>375</v>
      </c>
      <c r="O2061" s="7">
        <f>AVERAGE(N2061,E2061)</f>
        <v>21706</v>
      </c>
      <c r="P2061" t="b">
        <v>1</v>
      </c>
      <c r="R2061" s="56">
        <f>E2061/D2061</f>
        <v>1.4345666666666668</v>
      </c>
      <c r="S2061" t="s">
        <v>8300</v>
      </c>
      <c r="T2061" s="6" t="str">
        <f>LEFT(S:S,FIND("/",S:S)-1)</f>
        <v>music</v>
      </c>
      <c r="U2061" s="6" t="str">
        <f>RIGHT(S:S,FIND("/",S:S) - 2)</f>
        <v>usic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44">
        <v>25000</v>
      </c>
      <c r="E2062" s="4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42">
        <f>(((I2062/60)/60)/24)+DATE(1970,1,1)</f>
        <v>41843.642939814818</v>
      </c>
      <c r="K2062">
        <v>1400945150</v>
      </c>
      <c r="L2062" s="42">
        <f>(((K2062/60)/60)/24)+DATE(1970,1,1)</f>
        <v>41783.642939814818</v>
      </c>
      <c r="M2062" t="b">
        <v>0</v>
      </c>
      <c r="N2062">
        <v>1364</v>
      </c>
      <c r="O2062" s="7">
        <f>AVERAGE(N2062,E2062)</f>
        <v>25232</v>
      </c>
      <c r="P2062" t="b">
        <v>1</v>
      </c>
      <c r="R2062" s="56">
        <f>E2062/D2062</f>
        <v>1.964</v>
      </c>
      <c r="S2062" t="s">
        <v>8268</v>
      </c>
      <c r="T2062" s="6" t="str">
        <f>LEFT(S:S,FIND("/",S:S)-1)</f>
        <v>film &amp; video</v>
      </c>
      <c r="U2062" s="6" t="str">
        <f>RIGHT(S:S,FIND("/",S:S) - 2)</f>
        <v>video/drama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44">
        <v>5000</v>
      </c>
      <c r="E2063" s="4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42">
        <f>(((I2063/60)/60)/24)+DATE(1970,1,1)</f>
        <v>42735.764513888891</v>
      </c>
      <c r="K2063">
        <v>1480616454</v>
      </c>
      <c r="L2063" s="42">
        <f>(((K2063/60)/60)/24)+DATE(1970,1,1)</f>
        <v>42705.764513888891</v>
      </c>
      <c r="M2063" t="b">
        <v>0</v>
      </c>
      <c r="N2063">
        <v>35</v>
      </c>
      <c r="O2063" s="7">
        <f>AVERAGE(N2063,E2063)</f>
        <v>2715.5</v>
      </c>
      <c r="P2063" t="b">
        <v>1</v>
      </c>
      <c r="R2063" s="56">
        <f>E2063/D2063</f>
        <v>1.0791999999999999</v>
      </c>
      <c r="S2063" t="s">
        <v>8267</v>
      </c>
      <c r="T2063" s="6" t="str">
        <f>LEFT(S:S,FIND("/",S:S)-1)</f>
        <v>film &amp; video</v>
      </c>
      <c r="U2063" s="6" t="str">
        <f>RIGHT(S:S,FIND("/",S:S) - 2)</f>
        <v>nce fiction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44">
        <v>100000</v>
      </c>
      <c r="E2064" s="4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42">
        <f>(((I2064/60)/60)/24)+DATE(1970,1,1)</f>
        <v>42453.341412037036</v>
      </c>
      <c r="K2064">
        <v>1456218698</v>
      </c>
      <c r="L2064" s="42">
        <f>(((K2064/60)/60)/24)+DATE(1970,1,1)</f>
        <v>42423.3830787037</v>
      </c>
      <c r="M2064" t="b">
        <v>0</v>
      </c>
      <c r="N2064">
        <v>203</v>
      </c>
      <c r="O2064" s="7">
        <f>AVERAGE(N2064,E2064)</f>
        <v>57590</v>
      </c>
      <c r="P2064" t="b">
        <v>1</v>
      </c>
      <c r="R2064" s="56">
        <f>E2064/D2064</f>
        <v>1.14977</v>
      </c>
      <c r="S2064" t="s">
        <v>8271</v>
      </c>
      <c r="T2064" s="6" t="str">
        <f>LEFT(S:S,FIND("/",S:S)-1)</f>
        <v>theater</v>
      </c>
      <c r="U2064" s="6" t="str">
        <f>RIGHT(S:S,FIND("/",S:S) - 2)</f>
        <v>/plays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44">
        <v>4000</v>
      </c>
      <c r="E2065" s="4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42">
        <f>(((I2065/60)/60)/24)+DATE(1970,1,1)</f>
        <v>42505.73265046296</v>
      </c>
      <c r="K2065">
        <v>1460482501</v>
      </c>
      <c r="L2065" s="42">
        <f>(((K2065/60)/60)/24)+DATE(1970,1,1)</f>
        <v>42472.73265046296</v>
      </c>
      <c r="M2065" t="b">
        <v>0</v>
      </c>
      <c r="N2065">
        <v>49</v>
      </c>
      <c r="O2065" s="7">
        <f>AVERAGE(N2065,E2065)</f>
        <v>2985.5</v>
      </c>
      <c r="P2065" t="b">
        <v>1</v>
      </c>
      <c r="R2065" s="56">
        <f>E2065/D2065</f>
        <v>1.4804999999999999</v>
      </c>
      <c r="S2065" t="s">
        <v>8285</v>
      </c>
      <c r="T2065" s="6" t="str">
        <f>LEFT(S:S,FIND("/",S:S)-1)</f>
        <v>photography</v>
      </c>
      <c r="U2065" s="6" t="str">
        <f>RIGHT(S:S,FIND("/",S:S) - 2)</f>
        <v>photobooks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44">
        <v>261962</v>
      </c>
      <c r="E2066" s="4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42">
        <f>(((I2066/60)/60)/24)+DATE(1970,1,1)</f>
        <v>41425.5</v>
      </c>
      <c r="K2066">
        <v>1366879523</v>
      </c>
      <c r="L2066" s="42">
        <f>(((K2066/60)/60)/24)+DATE(1970,1,1)</f>
        <v>41389.364849537036</v>
      </c>
      <c r="M2066" t="b">
        <v>0</v>
      </c>
      <c r="N2066">
        <v>5812</v>
      </c>
      <c r="O2066" s="7">
        <f>AVERAGE(N2066,E2066)</f>
        <v>253298.13500000001</v>
      </c>
      <c r="P2066" t="b">
        <v>1</v>
      </c>
      <c r="R2066" s="56">
        <f>E2066/D2066</f>
        <v>1.9116676082790633</v>
      </c>
      <c r="S2066" t="s">
        <v>8265</v>
      </c>
      <c r="T2066" s="6" t="str">
        <f>LEFT(S:S,FIND("/",S:S)-1)</f>
        <v>film &amp; video</v>
      </c>
      <c r="U2066" s="6" t="str">
        <f>RIGHT(S:S,FIND("/",S:S) - 2)</f>
        <v>/television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44">
        <v>40000</v>
      </c>
      <c r="E2067" s="4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42">
        <f>(((I2067/60)/60)/24)+DATE(1970,1,1)</f>
        <v>41633.333668981482</v>
      </c>
      <c r="K2067">
        <v>1385366429</v>
      </c>
      <c r="L2067" s="42">
        <f>(((K2067/60)/60)/24)+DATE(1970,1,1)</f>
        <v>41603.333668981482</v>
      </c>
      <c r="M2067" t="b">
        <v>0</v>
      </c>
      <c r="N2067">
        <v>1556</v>
      </c>
      <c r="O2067" s="7">
        <f>AVERAGE(N2067,E2067)</f>
        <v>40621.025000000001</v>
      </c>
      <c r="P2067" t="b">
        <v>1</v>
      </c>
      <c r="R2067" s="56">
        <f>E2067/D2067</f>
        <v>1.99215125</v>
      </c>
      <c r="S2067" t="s">
        <v>8268</v>
      </c>
      <c r="T2067" s="6" t="str">
        <f>LEFT(S:S,FIND("/",S:S)-1)</f>
        <v>film &amp; video</v>
      </c>
      <c r="U2067" s="6" t="str">
        <f>RIGHT(S:S,FIND("/",S:S) - 2)</f>
        <v>video/drama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44">
        <v>2000</v>
      </c>
      <c r="E2068" s="4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42">
        <f>(((I2068/60)/60)/24)+DATE(1970,1,1)</f>
        <v>41874.771793981483</v>
      </c>
      <c r="K2068">
        <v>1406226683</v>
      </c>
      <c r="L2068" s="42">
        <f>(((K2068/60)/60)/24)+DATE(1970,1,1)</f>
        <v>41844.771793981483</v>
      </c>
      <c r="M2068" t="b">
        <v>0</v>
      </c>
      <c r="N2068">
        <v>65</v>
      </c>
      <c r="O2068" s="7">
        <f>AVERAGE(N2068,E2068)</f>
        <v>2218.5</v>
      </c>
      <c r="P2068" t="b">
        <v>1</v>
      </c>
      <c r="R2068" s="56">
        <f>E2068/D2068</f>
        <v>2.1859999999999999</v>
      </c>
      <c r="S2068" t="s">
        <v>8285</v>
      </c>
      <c r="T2068" s="6" t="str">
        <f>LEFT(S:S,FIND("/",S:S)-1)</f>
        <v>photography</v>
      </c>
      <c r="U2068" s="6" t="str">
        <f>RIGHT(S:S,FIND("/",S:S) - 2)</f>
        <v>photobooks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44">
        <v>495</v>
      </c>
      <c r="E2069" s="4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42">
        <f>(((I2069/60)/60)/24)+DATE(1970,1,1)</f>
        <v>42148.853888888887</v>
      </c>
      <c r="K2069">
        <v>1429648176</v>
      </c>
      <c r="L2069" s="42">
        <f>(((K2069/60)/60)/24)+DATE(1970,1,1)</f>
        <v>42115.853888888887</v>
      </c>
      <c r="M2069" t="b">
        <v>0</v>
      </c>
      <c r="N2069">
        <v>10</v>
      </c>
      <c r="O2069" s="7">
        <f>AVERAGE(N2069,E2069)</f>
        <v>319</v>
      </c>
      <c r="P2069" t="b">
        <v>1</v>
      </c>
      <c r="R2069" s="56">
        <f>E2069/D2069</f>
        <v>1.2686868686868686</v>
      </c>
      <c r="S2069" t="s">
        <v>8271</v>
      </c>
      <c r="T2069" s="6" t="str">
        <f>LEFT(S:S,FIND("/",S:S)-1)</f>
        <v>theater</v>
      </c>
      <c r="U2069" s="6" t="str">
        <f>RIGHT(S:S,FIND("/",S:S) - 2)</f>
        <v>/plays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44">
        <v>25000</v>
      </c>
      <c r="E2070" s="4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42">
        <f>(((I2070/60)/60)/24)+DATE(1970,1,1)</f>
        <v>42663.841608796298</v>
      </c>
      <c r="K2070">
        <v>1474402315</v>
      </c>
      <c r="L2070" s="42">
        <f>(((K2070/60)/60)/24)+DATE(1970,1,1)</f>
        <v>42633.841608796298</v>
      </c>
      <c r="M2070" t="b">
        <v>0</v>
      </c>
      <c r="N2070">
        <v>76</v>
      </c>
      <c r="O2070" s="7">
        <f>AVERAGE(N2070,E2070)</f>
        <v>13190.985000000001</v>
      </c>
      <c r="P2070" t="b">
        <v>1</v>
      </c>
      <c r="R2070" s="56">
        <f>E2070/D2070</f>
        <v>1.0522388</v>
      </c>
      <c r="S2070" t="s">
        <v>8268</v>
      </c>
      <c r="T2070" s="6" t="str">
        <f>LEFT(S:S,FIND("/",S:S)-1)</f>
        <v>film &amp; video</v>
      </c>
      <c r="U2070" s="6" t="str">
        <f>RIGHT(S:S,FIND("/",S:S) - 2)</f>
        <v>video/drama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44">
        <v>50000</v>
      </c>
      <c r="E2071" s="4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42">
        <f>(((I2071/60)/60)/24)+DATE(1970,1,1)</f>
        <v>42371.972118055557</v>
      </c>
      <c r="K2071">
        <v>1449098391</v>
      </c>
      <c r="L2071" s="42">
        <f>(((K2071/60)/60)/24)+DATE(1970,1,1)</f>
        <v>42340.972118055557</v>
      </c>
      <c r="M2071" t="b">
        <v>0</v>
      </c>
      <c r="N2071">
        <v>263</v>
      </c>
      <c r="O2071" s="7">
        <f>AVERAGE(N2071,E2071)</f>
        <v>32233.165000000001</v>
      </c>
      <c r="P2071" t="b">
        <v>1</v>
      </c>
      <c r="R2071" s="56">
        <f>E2071/D2071</f>
        <v>1.2840666000000001</v>
      </c>
      <c r="S2071" t="s">
        <v>8271</v>
      </c>
      <c r="T2071" s="6" t="str">
        <f>LEFT(S:S,FIND("/",S:S)-1)</f>
        <v>theater</v>
      </c>
      <c r="U2071" s="6" t="str">
        <f>RIGHT(S:S,FIND("/",S:S) - 2)</f>
        <v>/plays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44">
        <v>125000</v>
      </c>
      <c r="E2072" s="4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42">
        <f>(((I2072/60)/60)/24)+DATE(1970,1,1)</f>
        <v>42549.6565162037</v>
      </c>
      <c r="K2072">
        <v>1464536723</v>
      </c>
      <c r="L2072" s="42">
        <f>(((K2072/60)/60)/24)+DATE(1970,1,1)</f>
        <v>42519.6565162037</v>
      </c>
      <c r="M2072" t="b">
        <v>0</v>
      </c>
      <c r="N2072">
        <v>1530</v>
      </c>
      <c r="O2072" s="7">
        <f>AVERAGE(N2072,E2072)</f>
        <v>199094.5</v>
      </c>
      <c r="P2072" t="b">
        <v>1</v>
      </c>
      <c r="R2072" s="56">
        <f>E2072/D2072</f>
        <v>3.1732719999999999</v>
      </c>
      <c r="S2072" t="s">
        <v>8268</v>
      </c>
      <c r="T2072" s="6" t="str">
        <f>LEFT(S:S,FIND("/",S:S)-1)</f>
        <v>film &amp; video</v>
      </c>
      <c r="U2072" s="6" t="str">
        <f>RIGHT(S:S,FIND("/",S:S) - 2)</f>
        <v>video/drama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44">
        <v>20000</v>
      </c>
      <c r="E2073" s="4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42">
        <f>(((I2073/60)/60)/24)+DATE(1970,1,1)</f>
        <v>42645.278749999998</v>
      </c>
      <c r="K2073">
        <v>1471502484</v>
      </c>
      <c r="L2073" s="42">
        <f>(((K2073/60)/60)/24)+DATE(1970,1,1)</f>
        <v>42600.278749999998</v>
      </c>
      <c r="M2073" t="b">
        <v>0</v>
      </c>
      <c r="N2073">
        <v>278</v>
      </c>
      <c r="O2073" s="7">
        <f>AVERAGE(N2073,E2073)</f>
        <v>28212</v>
      </c>
      <c r="P2073" t="b">
        <v>1</v>
      </c>
      <c r="R2073" s="56">
        <f>E2073/D2073</f>
        <v>2.8073000000000001</v>
      </c>
      <c r="S2073" t="s">
        <v>8271</v>
      </c>
      <c r="T2073" s="6" t="str">
        <f>LEFT(S:S,FIND("/",S:S)-1)</f>
        <v>theater</v>
      </c>
      <c r="U2073" s="6" t="str">
        <f>RIGHT(S:S,FIND("/",S:S) - 2)</f>
        <v>/plays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44">
        <v>71500</v>
      </c>
      <c r="E2074" s="4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42">
        <f>(((I2074/60)/60)/24)+DATE(1970,1,1)</f>
        <v>42497.581388888888</v>
      </c>
      <c r="K2074">
        <v>1460037432</v>
      </c>
      <c r="L2074" s="42">
        <f>(((K2074/60)/60)/24)+DATE(1970,1,1)</f>
        <v>42467.581388888888</v>
      </c>
      <c r="M2074" t="b">
        <v>0</v>
      </c>
      <c r="N2074">
        <v>350</v>
      </c>
      <c r="O2074" s="7">
        <f>AVERAGE(N2074,E2074)</f>
        <v>39761.5</v>
      </c>
      <c r="P2074" t="b">
        <v>1</v>
      </c>
      <c r="R2074" s="56">
        <f>E2074/D2074</f>
        <v>1.1073146853146854</v>
      </c>
      <c r="S2074" t="s">
        <v>8301</v>
      </c>
      <c r="T2074" s="6" t="str">
        <f>LEFT(S:S,FIND("/",S:S)-1)</f>
        <v>technology</v>
      </c>
      <c r="U2074" s="6" t="str">
        <f>RIGHT(S:S,FIND("/",S:S) - 2)</f>
        <v>ploration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44">
        <v>100000</v>
      </c>
      <c r="E2075" s="4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42">
        <f>(((I2075/60)/60)/24)+DATE(1970,1,1)</f>
        <v>42132.668032407411</v>
      </c>
      <c r="K2075">
        <v>1427212918</v>
      </c>
      <c r="L2075" s="42">
        <f>(((K2075/60)/60)/24)+DATE(1970,1,1)</f>
        <v>42087.668032407411</v>
      </c>
      <c r="M2075" t="b">
        <v>0</v>
      </c>
      <c r="N2075">
        <v>470</v>
      </c>
      <c r="O2075" s="7">
        <f>AVERAGE(N2075,E2075)</f>
        <v>76537.149999999994</v>
      </c>
      <c r="P2075" t="b">
        <v>1</v>
      </c>
      <c r="R2075" s="56">
        <f>E2075/D2075</f>
        <v>1.5260429999999998</v>
      </c>
      <c r="S2075" t="s">
        <v>8285</v>
      </c>
      <c r="T2075" s="6" t="str">
        <f>LEFT(S:S,FIND("/",S:S)-1)</f>
        <v>photography</v>
      </c>
      <c r="U2075" s="6" t="str">
        <f>RIGHT(S:S,FIND("/",S:S) - 2)</f>
        <v>photobooks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44">
        <v>600</v>
      </c>
      <c r="E2076" s="4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42">
        <f>(((I2076/60)/60)/24)+DATE(1970,1,1)</f>
        <v>42496.826180555552</v>
      </c>
      <c r="K2076">
        <v>1459972182</v>
      </c>
      <c r="L2076" s="42">
        <f>(((K2076/60)/60)/24)+DATE(1970,1,1)</f>
        <v>42466.826180555552</v>
      </c>
      <c r="M2076" t="b">
        <v>0</v>
      </c>
      <c r="N2076">
        <v>3</v>
      </c>
      <c r="O2076" s="7">
        <f>AVERAGE(N2076,E2076)</f>
        <v>309</v>
      </c>
      <c r="P2076" t="b">
        <v>1</v>
      </c>
      <c r="R2076" s="56">
        <f>E2076/D2076</f>
        <v>1.0249999999999999</v>
      </c>
      <c r="S2076" t="s">
        <v>8295</v>
      </c>
      <c r="T2076" s="6" t="str">
        <f>LEFT(S:S,FIND("/",S:S)-1)</f>
        <v>technology</v>
      </c>
      <c r="U2076" s="6" t="str">
        <f>RIGHT(S:S,FIND("/",S:S) - 2)</f>
        <v>/hardware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44">
        <v>9999</v>
      </c>
      <c r="E2077" s="4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42">
        <f>(((I2077/60)/60)/24)+DATE(1970,1,1)</f>
        <v>41480.681574074071</v>
      </c>
      <c r="K2077">
        <v>1372177288</v>
      </c>
      <c r="L2077" s="42">
        <f>(((K2077/60)/60)/24)+DATE(1970,1,1)</f>
        <v>41450.681574074071</v>
      </c>
      <c r="M2077" t="b">
        <v>0</v>
      </c>
      <c r="N2077">
        <v>8200</v>
      </c>
      <c r="O2077" s="7">
        <f>AVERAGE(N2077,E2077)</f>
        <v>88010.3</v>
      </c>
      <c r="P2077" t="b">
        <v>1</v>
      </c>
      <c r="R2077" s="56">
        <f>E2077/D2077</f>
        <v>16.783738373837384</v>
      </c>
      <c r="S2077" t="s">
        <v>8265</v>
      </c>
      <c r="T2077" s="6" t="str">
        <f>LEFT(S:S,FIND("/",S:S)-1)</f>
        <v>film &amp; video</v>
      </c>
      <c r="U2077" s="6" t="str">
        <f>RIGHT(S:S,FIND("/",S:S) - 2)</f>
        <v>/television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44">
        <v>179000</v>
      </c>
      <c r="E2078" s="4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42">
        <f>(((I2078/60)/60)/24)+DATE(1970,1,1)</f>
        <v>41843.880659722221</v>
      </c>
      <c r="K2078">
        <v>1402693689</v>
      </c>
      <c r="L2078" s="42">
        <f>(((K2078/60)/60)/24)+DATE(1970,1,1)</f>
        <v>41803.880659722221</v>
      </c>
      <c r="M2078" t="b">
        <v>0</v>
      </c>
      <c r="N2078">
        <v>8359</v>
      </c>
      <c r="O2078" s="7">
        <f>AVERAGE(N2078,E2078)</f>
        <v>490476.995</v>
      </c>
      <c r="P2078" t="b">
        <v>1</v>
      </c>
      <c r="R2078" s="56">
        <f>E2078/D2078</f>
        <v>5.4334915642458101</v>
      </c>
      <c r="S2078" t="s">
        <v>8265</v>
      </c>
      <c r="T2078" s="6" t="str">
        <f>LEFT(S:S,FIND("/",S:S)-1)</f>
        <v>film &amp; video</v>
      </c>
      <c r="U2078" s="6" t="str">
        <f>RIGHT(S:S,FIND("/",S:S) - 2)</f>
        <v>/television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44">
        <v>50000</v>
      </c>
      <c r="E2079" s="4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42">
        <f>(((I2079/60)/60)/24)+DATE(1970,1,1)</f>
        <v>42160.875</v>
      </c>
      <c r="K2079">
        <v>1428541276</v>
      </c>
      <c r="L2079" s="42">
        <f>(((K2079/60)/60)/24)+DATE(1970,1,1)</f>
        <v>42103.042546296296</v>
      </c>
      <c r="M2079" t="b">
        <v>0</v>
      </c>
      <c r="N2079">
        <v>188</v>
      </c>
      <c r="O2079" s="7">
        <f>AVERAGE(N2079,E2079)</f>
        <v>28971</v>
      </c>
      <c r="P2079" t="b">
        <v>1</v>
      </c>
      <c r="R2079" s="56">
        <f>E2079/D2079</f>
        <v>1.1550800000000001</v>
      </c>
      <c r="S2079" t="s">
        <v>8305</v>
      </c>
      <c r="T2079" s="6" t="str">
        <f>LEFT(S:S,FIND("/",S:S)-1)</f>
        <v>theater</v>
      </c>
      <c r="U2079" s="6" t="str">
        <f>RIGHT(S:S,FIND("/",S:S) - 2)</f>
        <v>usical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44">
        <v>20000</v>
      </c>
      <c r="E2080" s="4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42">
        <f>(((I2080/60)/60)/24)+DATE(1970,1,1)</f>
        <v>42722.771493055552</v>
      </c>
      <c r="K2080">
        <v>1479493857</v>
      </c>
      <c r="L2080" s="42">
        <f>(((K2080/60)/60)/24)+DATE(1970,1,1)</f>
        <v>42692.771493055552</v>
      </c>
      <c r="M2080" t="b">
        <v>0</v>
      </c>
      <c r="N2080">
        <v>48</v>
      </c>
      <c r="O2080" s="7">
        <f>AVERAGE(N2080,E2080)</f>
        <v>13144.5</v>
      </c>
      <c r="P2080" t="b">
        <v>1</v>
      </c>
      <c r="R2080" s="56">
        <f>E2080/D2080</f>
        <v>1.3120499999999999</v>
      </c>
      <c r="S2080" t="s">
        <v>8271</v>
      </c>
      <c r="T2080" s="6" t="str">
        <f>LEFT(S:S,FIND("/",S:S)-1)</f>
        <v>theater</v>
      </c>
      <c r="U2080" s="6" t="str">
        <f>RIGHT(S:S,FIND("/",S:S) - 2)</f>
        <v>/plays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44">
        <v>10000</v>
      </c>
      <c r="E2081" s="4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42">
        <f>(((I2081/60)/60)/24)+DATE(1970,1,1)</f>
        <v>42180.791666666672</v>
      </c>
      <c r="K2081">
        <v>1432659793</v>
      </c>
      <c r="L2081" s="42">
        <f>(((K2081/60)/60)/24)+DATE(1970,1,1)</f>
        <v>42150.71056712963</v>
      </c>
      <c r="M2081" t="b">
        <v>0</v>
      </c>
      <c r="N2081">
        <v>607</v>
      </c>
      <c r="O2081" s="7">
        <f>AVERAGE(N2081,E2081)</f>
        <v>14712</v>
      </c>
      <c r="P2081" t="b">
        <v>1</v>
      </c>
      <c r="R2081" s="56">
        <f>E2081/D2081</f>
        <v>2.8816999999999999</v>
      </c>
      <c r="S2081" t="s">
        <v>8289</v>
      </c>
      <c r="T2081" s="6" t="str">
        <f>LEFT(S:S,FIND("/",S:S)-1)</f>
        <v>photography</v>
      </c>
      <c r="U2081" s="6" t="str">
        <f>RIGHT(S:S,FIND("/",S:S) - 2)</f>
        <v>phy/nature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44">
        <v>1000</v>
      </c>
      <c r="E2082" s="4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42">
        <f>(((I2082/60)/60)/24)+DATE(1970,1,1)</f>
        <v>42319.998842592591</v>
      </c>
      <c r="K2082">
        <v>1444690700</v>
      </c>
      <c r="L2082" s="42">
        <f>(((K2082/60)/60)/24)+DATE(1970,1,1)</f>
        <v>42289.957175925927</v>
      </c>
      <c r="M2082" t="b">
        <v>0</v>
      </c>
      <c r="N2082">
        <v>50</v>
      </c>
      <c r="O2082" s="7">
        <f>AVERAGE(N2082,E2082)</f>
        <v>2564</v>
      </c>
      <c r="P2082" t="b">
        <v>1</v>
      </c>
      <c r="R2082" s="56">
        <f>E2082/D2082</f>
        <v>5.0780000000000003</v>
      </c>
      <c r="S2082" t="s">
        <v>8295</v>
      </c>
      <c r="T2082" s="6" t="str">
        <f>LEFT(S:S,FIND("/",S:S)-1)</f>
        <v>technology</v>
      </c>
      <c r="U2082" s="6" t="str">
        <f>RIGHT(S:S,FIND("/",S:S) - 2)</f>
        <v>/hardware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44">
        <v>3500</v>
      </c>
      <c r="E2083" s="4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42">
        <f>(((I2083/60)/60)/24)+DATE(1970,1,1)</f>
        <v>41045.207638888889</v>
      </c>
      <c r="K2083">
        <v>1333597555</v>
      </c>
      <c r="L2083" s="42">
        <f>(((K2083/60)/60)/24)+DATE(1970,1,1)</f>
        <v>41004.156886574077</v>
      </c>
      <c r="M2083" t="b">
        <v>0</v>
      </c>
      <c r="N2083">
        <v>55</v>
      </c>
      <c r="O2083" s="7">
        <f>AVERAGE(N2083,E2083)</f>
        <v>2032.5</v>
      </c>
      <c r="P2083" t="b">
        <v>1</v>
      </c>
      <c r="R2083" s="56">
        <f>E2083/D2083</f>
        <v>1.1457142857142857</v>
      </c>
      <c r="S2083" t="s">
        <v>8265</v>
      </c>
      <c r="T2083" s="6" t="str">
        <f>LEFT(S:S,FIND("/",S:S)-1)</f>
        <v>film &amp; video</v>
      </c>
      <c r="U2083" s="6" t="str">
        <f>RIGHT(S:S,FIND("/",S:S) - 2)</f>
        <v>/television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44">
        <v>1500</v>
      </c>
      <c r="E2084" s="4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42">
        <f>(((I2084/60)/60)/24)+DATE(1970,1,1)</f>
        <v>40871.161990740737</v>
      </c>
      <c r="K2084">
        <v>1316919196</v>
      </c>
      <c r="L2084" s="42">
        <f>(((K2084/60)/60)/24)+DATE(1970,1,1)</f>
        <v>40811.120324074072</v>
      </c>
      <c r="M2084" t="b">
        <v>0</v>
      </c>
      <c r="N2084">
        <v>38</v>
      </c>
      <c r="O2084" s="7">
        <f>AVERAGE(N2084,E2084)</f>
        <v>849.5</v>
      </c>
      <c r="P2084" t="b">
        <v>1</v>
      </c>
      <c r="R2084" s="56">
        <f>E2084/D2084</f>
        <v>1.1073333333333333</v>
      </c>
      <c r="S2084" t="s">
        <v>8279</v>
      </c>
      <c r="T2084" s="6" t="str">
        <f>LEFT(S:S,FIND("/",S:S)-1)</f>
        <v>music</v>
      </c>
      <c r="U2084" s="6" t="str">
        <f>RIGHT(S:S,FIND("/",S:S) - 2)</f>
        <v>rock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44">
        <v>750</v>
      </c>
      <c r="E2085" s="4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42">
        <f>(((I2085/60)/60)/24)+DATE(1970,1,1)</f>
        <v>41064.72216435185</v>
      </c>
      <c r="K2085">
        <v>1336238395</v>
      </c>
      <c r="L2085" s="42">
        <f>(((K2085/60)/60)/24)+DATE(1970,1,1)</f>
        <v>41034.72216435185</v>
      </c>
      <c r="M2085" t="b">
        <v>0</v>
      </c>
      <c r="N2085">
        <v>25</v>
      </c>
      <c r="O2085" s="7">
        <f>AVERAGE(N2085,E2085)</f>
        <v>437.5</v>
      </c>
      <c r="P2085" t="b">
        <v>1</v>
      </c>
      <c r="R2085" s="56">
        <f>E2085/D2085</f>
        <v>1.1333333333333333</v>
      </c>
      <c r="S2085" t="s">
        <v>8271</v>
      </c>
      <c r="T2085" s="6" t="str">
        <f>LEFT(S:S,FIND("/",S:S)-1)</f>
        <v>theater</v>
      </c>
      <c r="U2085" s="6" t="str">
        <f>RIGHT(S:S,FIND("/",S:S) - 2)</f>
        <v>/plays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44">
        <v>3000</v>
      </c>
      <c r="E2086" s="4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42">
        <f>(((I2086/60)/60)/24)+DATE(1970,1,1)</f>
        <v>41763.290972222225</v>
      </c>
      <c r="K2086">
        <v>1396468782</v>
      </c>
      <c r="L2086" s="42">
        <f>(((K2086/60)/60)/24)+DATE(1970,1,1)</f>
        <v>41731.833124999997</v>
      </c>
      <c r="M2086" t="b">
        <v>0</v>
      </c>
      <c r="N2086">
        <v>46</v>
      </c>
      <c r="O2086" s="7">
        <f>AVERAGE(N2086,E2086)</f>
        <v>1648</v>
      </c>
      <c r="P2086" t="b">
        <v>1</v>
      </c>
      <c r="R2086" s="56">
        <f>E2086/D2086</f>
        <v>1.0833333333333333</v>
      </c>
      <c r="S2086" t="s">
        <v>8269</v>
      </c>
      <c r="T2086" s="6" t="str">
        <f>LEFT(S:S,FIND("/",S:S)-1)</f>
        <v>film &amp; video</v>
      </c>
      <c r="U2086" s="6" t="str">
        <f>RIGHT(S:S,FIND("/",S:S) - 2)</f>
        <v>documentary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44">
        <v>6000</v>
      </c>
      <c r="E2087" s="4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42">
        <f>(((I2087/60)/60)/24)+DATE(1970,1,1)</f>
        <v>41105.835497685184</v>
      </c>
      <c r="K2087">
        <v>1339790587</v>
      </c>
      <c r="L2087" s="42">
        <f>(((K2087/60)/60)/24)+DATE(1970,1,1)</f>
        <v>41075.835497685184</v>
      </c>
      <c r="M2087" t="b">
        <v>0</v>
      </c>
      <c r="N2087">
        <v>83</v>
      </c>
      <c r="O2087" s="7">
        <f>AVERAGE(N2087,E2087)</f>
        <v>3747.5</v>
      </c>
      <c r="P2087" t="b">
        <v>1</v>
      </c>
      <c r="R2087" s="56">
        <f>E2087/D2087</f>
        <v>1.2353333333333334</v>
      </c>
      <c r="S2087" t="s">
        <v>8302</v>
      </c>
      <c r="T2087" s="6" t="str">
        <f>LEFT(S:S,FIND("/",S:S)-1)</f>
        <v>technology</v>
      </c>
      <c r="U2087" s="6" t="str">
        <f>RIGHT(S:S,FIND("/",S:S) - 2)</f>
        <v>kerspaces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44">
        <v>4000</v>
      </c>
      <c r="E2088" s="4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42">
        <f>(((I2088/60)/60)/24)+DATE(1970,1,1)</f>
        <v>40891.207638888889</v>
      </c>
      <c r="K2088">
        <v>1321200332</v>
      </c>
      <c r="L2088" s="42">
        <f>(((K2088/60)/60)/24)+DATE(1970,1,1)</f>
        <v>40860.67050925926</v>
      </c>
      <c r="M2088" t="b">
        <v>0</v>
      </c>
      <c r="N2088">
        <v>35</v>
      </c>
      <c r="O2088" s="7">
        <f>AVERAGE(N2088,E2088)</f>
        <v>2031.5</v>
      </c>
      <c r="P2088" t="b">
        <v>1</v>
      </c>
      <c r="R2088" s="56">
        <f>E2088/D2088</f>
        <v>1.0069999999999999</v>
      </c>
      <c r="S2088" t="s">
        <v>8271</v>
      </c>
      <c r="T2088" s="6" t="str">
        <f>LEFT(S:S,FIND("/",S:S)-1)</f>
        <v>theater</v>
      </c>
      <c r="U2088" s="6" t="str">
        <f>RIGHT(S:S,FIND("/",S:S) - 2)</f>
        <v>/plays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44">
        <v>1500</v>
      </c>
      <c r="E2089" s="4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42">
        <f>(((I2089/60)/60)/24)+DATE(1970,1,1)</f>
        <v>40794.204375000001</v>
      </c>
      <c r="K2089">
        <v>1312865658</v>
      </c>
      <c r="L2089" s="42">
        <f>(((K2089/60)/60)/24)+DATE(1970,1,1)</f>
        <v>40764.204375000001</v>
      </c>
      <c r="M2089" t="b">
        <v>0</v>
      </c>
      <c r="N2089">
        <v>25</v>
      </c>
      <c r="O2089" s="7">
        <f>AVERAGE(N2089,E2089)</f>
        <v>789</v>
      </c>
      <c r="P2089" t="b">
        <v>1</v>
      </c>
      <c r="R2089" s="56">
        <f>E2089/D2089</f>
        <v>1.0353333333333334</v>
      </c>
      <c r="S2089" t="s">
        <v>8283</v>
      </c>
      <c r="T2089" s="6" t="str">
        <f>LEFT(S:S,FIND("/",S:S)-1)</f>
        <v>games</v>
      </c>
      <c r="U2089" s="6" t="str">
        <f>RIGHT(S:S,FIND("/",S:S) - 2)</f>
        <v>ames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44">
        <v>3000</v>
      </c>
      <c r="E2090" s="4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42">
        <f>(((I2090/60)/60)/24)+DATE(1970,1,1)</f>
        <v>40432.165972222225</v>
      </c>
      <c r="K2090">
        <v>1281028152</v>
      </c>
      <c r="L2090" s="42">
        <f>(((K2090/60)/60)/24)+DATE(1970,1,1)</f>
        <v>40395.714722222219</v>
      </c>
      <c r="M2090" t="b">
        <v>0</v>
      </c>
      <c r="N2090">
        <v>75</v>
      </c>
      <c r="O2090" s="7">
        <f>AVERAGE(N2090,E2090)</f>
        <v>1770.16</v>
      </c>
      <c r="P2090" t="b">
        <v>1</v>
      </c>
      <c r="R2090" s="56">
        <f>E2090/D2090</f>
        <v>1.1551066666666667</v>
      </c>
      <c r="S2090" t="s">
        <v>8267</v>
      </c>
      <c r="T2090" s="6" t="str">
        <f>LEFT(S:S,FIND("/",S:S)-1)</f>
        <v>film &amp; video</v>
      </c>
      <c r="U2090" s="6" t="str">
        <f>RIGHT(S:S,FIND("/",S:S) - 2)</f>
        <v>nce fiction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44">
        <v>2500</v>
      </c>
      <c r="E2091" s="4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42">
        <f>(((I2091/60)/60)/24)+DATE(1970,1,1)</f>
        <v>41488.076319444444</v>
      </c>
      <c r="K2091">
        <v>1372384194</v>
      </c>
      <c r="L2091" s="42">
        <f>(((K2091/60)/60)/24)+DATE(1970,1,1)</f>
        <v>41453.076319444444</v>
      </c>
      <c r="M2091" t="b">
        <v>0</v>
      </c>
      <c r="N2091">
        <v>62</v>
      </c>
      <c r="O2091" s="7">
        <f>AVERAGE(N2091,E2091)</f>
        <v>1536.0050000000001</v>
      </c>
      <c r="P2091" t="b">
        <v>1</v>
      </c>
      <c r="R2091" s="56">
        <f>E2091/D2091</f>
        <v>1.2040040000000001</v>
      </c>
      <c r="S2091" t="s">
        <v>8305</v>
      </c>
      <c r="T2091" s="6" t="str">
        <f>LEFT(S:S,FIND("/",S:S)-1)</f>
        <v>theater</v>
      </c>
      <c r="U2091" s="6" t="str">
        <f>RIGHT(S:S,FIND("/",S:S) - 2)</f>
        <v>usical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44">
        <v>8000</v>
      </c>
      <c r="E2092" s="4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42">
        <f>(((I2092/60)/60)/24)+DATE(1970,1,1)</f>
        <v>41329.381423611114</v>
      </c>
      <c r="K2092">
        <v>1359104955</v>
      </c>
      <c r="L2092" s="42">
        <f>(((K2092/60)/60)/24)+DATE(1970,1,1)</f>
        <v>41299.381423611114</v>
      </c>
      <c r="M2092" t="b">
        <v>0</v>
      </c>
      <c r="N2092">
        <v>160</v>
      </c>
      <c r="O2092" s="7">
        <f>AVERAGE(N2092,E2092)</f>
        <v>4681.6149999999998</v>
      </c>
      <c r="P2092" t="b">
        <v>1</v>
      </c>
      <c r="R2092" s="56">
        <f>E2092/D2092</f>
        <v>1.1504037499999999</v>
      </c>
      <c r="S2092" t="s">
        <v>8284</v>
      </c>
      <c r="T2092" s="6" t="str">
        <f>LEFT(S:S,FIND("/",S:S)-1)</f>
        <v>food</v>
      </c>
      <c r="U2092" s="6" t="str">
        <f>RIGHT(S:S,FIND("/",S:S) - 2)</f>
        <v>cks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44">
        <v>18000</v>
      </c>
      <c r="E2093" s="4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42">
        <f>(((I2093/60)/60)/24)+DATE(1970,1,1)</f>
        <v>40603.833333333336</v>
      </c>
      <c r="K2093">
        <v>1294818278</v>
      </c>
      <c r="L2093" s="42">
        <f>(((K2093/60)/60)/24)+DATE(1970,1,1)</f>
        <v>40555.322662037033</v>
      </c>
      <c r="M2093" t="b">
        <v>0</v>
      </c>
      <c r="N2093">
        <v>246</v>
      </c>
      <c r="O2093" s="7">
        <f>AVERAGE(N2093,E2093)</f>
        <v>10965.1</v>
      </c>
      <c r="P2093" t="b">
        <v>1</v>
      </c>
      <c r="R2093" s="56">
        <f>E2093/D2093</f>
        <v>1.2046777777777777</v>
      </c>
      <c r="S2093" t="s">
        <v>8271</v>
      </c>
      <c r="T2093" s="6" t="str">
        <f>LEFT(S:S,FIND("/",S:S)-1)</f>
        <v>theater</v>
      </c>
      <c r="U2093" s="6" t="str">
        <f>RIGHT(S:S,FIND("/",S:S) - 2)</f>
        <v>/plays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44">
        <v>6000</v>
      </c>
      <c r="E2094" s="4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42">
        <f>(((I2094/60)/60)/24)+DATE(1970,1,1)</f>
        <v>40823.707546296297</v>
      </c>
      <c r="K2094">
        <v>1312822732</v>
      </c>
      <c r="L2094" s="42">
        <f>(((K2094/60)/60)/24)+DATE(1970,1,1)</f>
        <v>40763.707546296297</v>
      </c>
      <c r="M2094" t="b">
        <v>0</v>
      </c>
      <c r="N2094">
        <v>55</v>
      </c>
      <c r="O2094" s="7">
        <f>AVERAGE(N2094,E2094)</f>
        <v>3066</v>
      </c>
      <c r="P2094" t="b">
        <v>1</v>
      </c>
      <c r="R2094" s="56">
        <f>E2094/D2094</f>
        <v>1.0128333333333333</v>
      </c>
      <c r="S2094" t="s">
        <v>8284</v>
      </c>
      <c r="T2094" s="6" t="str">
        <f>LEFT(S:S,FIND("/",S:S)-1)</f>
        <v>food</v>
      </c>
      <c r="U2094" s="6" t="str">
        <f>RIGHT(S:S,FIND("/",S:S) - 2)</f>
        <v>cks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44">
        <v>1500</v>
      </c>
      <c r="E2095" s="4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42">
        <f>(((I2095/60)/60)/24)+DATE(1970,1,1)</f>
        <v>41265.896203703705</v>
      </c>
      <c r="K2095">
        <v>1351024232</v>
      </c>
      <c r="L2095" s="42">
        <f>(((K2095/60)/60)/24)+DATE(1970,1,1)</f>
        <v>41205.854537037041</v>
      </c>
      <c r="M2095" t="b">
        <v>0</v>
      </c>
      <c r="N2095">
        <v>23</v>
      </c>
      <c r="O2095" s="7">
        <f>AVERAGE(N2095,E2095)</f>
        <v>780</v>
      </c>
      <c r="P2095" t="b">
        <v>1</v>
      </c>
      <c r="R2095" s="56">
        <f>E2095/D2095</f>
        <v>1.0246666666666666</v>
      </c>
      <c r="S2095" t="s">
        <v>8271</v>
      </c>
      <c r="T2095" s="6" t="str">
        <f>LEFT(S:S,FIND("/",S:S)-1)</f>
        <v>theater</v>
      </c>
      <c r="U2095" s="6" t="str">
        <f>RIGHT(S:S,FIND("/",S:S) - 2)</f>
        <v>/plays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44">
        <v>3500</v>
      </c>
      <c r="E2096" s="4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42">
        <f>(((I2096/60)/60)/24)+DATE(1970,1,1)</f>
        <v>40973.125</v>
      </c>
      <c r="K2096">
        <v>1327969730</v>
      </c>
      <c r="L2096" s="42">
        <f>(((K2096/60)/60)/24)+DATE(1970,1,1)</f>
        <v>40939.02002314815</v>
      </c>
      <c r="M2096" t="b">
        <v>0</v>
      </c>
      <c r="N2096">
        <v>72</v>
      </c>
      <c r="O2096" s="7">
        <f>AVERAGE(N2096,E2096)</f>
        <v>2145.5</v>
      </c>
      <c r="P2096" t="b">
        <v>1</v>
      </c>
      <c r="R2096" s="56">
        <f>E2096/D2096</f>
        <v>1.2054285714285715</v>
      </c>
      <c r="S2096" t="s">
        <v>8271</v>
      </c>
      <c r="T2096" s="6" t="str">
        <f>LEFT(S:S,FIND("/",S:S)-1)</f>
        <v>theater</v>
      </c>
      <c r="U2096" s="6" t="str">
        <f>RIGHT(S:S,FIND("/",S:S) - 2)</f>
        <v>/plays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44">
        <v>2500</v>
      </c>
      <c r="E2097" s="4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42">
        <f>(((I2097/60)/60)/24)+DATE(1970,1,1)</f>
        <v>40818.733483796292</v>
      </c>
      <c r="K2097">
        <v>1312392973</v>
      </c>
      <c r="L2097" s="42">
        <f>(((K2097/60)/60)/24)+DATE(1970,1,1)</f>
        <v>40758.733483796292</v>
      </c>
      <c r="M2097" t="b">
        <v>0</v>
      </c>
      <c r="N2097">
        <v>22</v>
      </c>
      <c r="O2097" s="7">
        <f>AVERAGE(N2097,E2097)</f>
        <v>1261</v>
      </c>
      <c r="P2097" t="b">
        <v>1</v>
      </c>
      <c r="R2097" s="56">
        <f>E2097/D2097</f>
        <v>1</v>
      </c>
      <c r="S2097" t="s">
        <v>8274</v>
      </c>
      <c r="T2097" s="6" t="str">
        <f>LEFT(S:S,FIND("/",S:S)-1)</f>
        <v>publishing</v>
      </c>
      <c r="U2097" s="6" t="str">
        <f>RIGHT(S:S,FIND("/",S:S) - 2)</f>
        <v>onfiction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44">
        <v>600</v>
      </c>
      <c r="E2098" s="4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42">
        <f>(((I2098/60)/60)/24)+DATE(1970,1,1)</f>
        <v>41208.165972222225</v>
      </c>
      <c r="K2098">
        <v>1349892735</v>
      </c>
      <c r="L2098" s="42">
        <f>(((K2098/60)/60)/24)+DATE(1970,1,1)</f>
        <v>41192.758506944447</v>
      </c>
      <c r="M2098" t="b">
        <v>0</v>
      </c>
      <c r="N2098">
        <v>14</v>
      </c>
      <c r="O2098" s="7">
        <f>AVERAGE(N2098,E2098)</f>
        <v>312</v>
      </c>
      <c r="P2098" t="b">
        <v>1</v>
      </c>
      <c r="R2098" s="56">
        <f>E2098/D2098</f>
        <v>1.0166666666666666</v>
      </c>
      <c r="S2098" t="s">
        <v>8303</v>
      </c>
      <c r="T2098" s="6" t="str">
        <f>LEFT(S:S,FIND("/",S:S)-1)</f>
        <v>theater</v>
      </c>
      <c r="U2098" s="6" t="str">
        <f>RIGHT(S:S,FIND("/",S:S) - 2)</f>
        <v>spaces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44">
        <v>3000</v>
      </c>
      <c r="E2099" s="4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42">
        <f>(((I2099/60)/60)/24)+DATE(1970,1,1)</f>
        <v>40878.626562500001</v>
      </c>
      <c r="K2099">
        <v>1317564135</v>
      </c>
      <c r="L2099" s="42">
        <f>(((K2099/60)/60)/24)+DATE(1970,1,1)</f>
        <v>40818.58489583333</v>
      </c>
      <c r="M2099" t="b">
        <v>0</v>
      </c>
      <c r="N2099">
        <v>38</v>
      </c>
      <c r="O2099" s="7">
        <f>AVERAGE(N2099,E2099)</f>
        <v>1519</v>
      </c>
      <c r="P2099" t="b">
        <v>1</v>
      </c>
      <c r="R2099" s="56">
        <f>E2099/D2099</f>
        <v>1</v>
      </c>
      <c r="S2099" t="s">
        <v>8281</v>
      </c>
      <c r="T2099" s="6" t="str">
        <f>LEFT(S:S,FIND("/",S:S)-1)</f>
        <v>journalism</v>
      </c>
      <c r="U2099" s="6" t="str">
        <f>RIGHT(S:S,FIND("/",S:S) - 2)</f>
        <v>ism/audio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44">
        <v>6000</v>
      </c>
      <c r="E2100" s="4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42">
        <f>(((I2100/60)/60)/24)+DATE(1970,1,1)</f>
        <v>40976.11383101852</v>
      </c>
      <c r="K2100">
        <v>1328582635</v>
      </c>
      <c r="L2100" s="42">
        <f>(((K2100/60)/60)/24)+DATE(1970,1,1)</f>
        <v>40946.11383101852</v>
      </c>
      <c r="M2100" t="b">
        <v>0</v>
      </c>
      <c r="N2100">
        <v>32</v>
      </c>
      <c r="O2100" s="7">
        <f>AVERAGE(N2100,E2100)</f>
        <v>3026</v>
      </c>
      <c r="P2100" t="b">
        <v>1</v>
      </c>
      <c r="R2100" s="56">
        <f>E2100/D2100</f>
        <v>1.0033333333333334</v>
      </c>
      <c r="S2100" t="s">
        <v>8280</v>
      </c>
      <c r="T2100" s="6" t="str">
        <f>LEFT(S:S,FIND("/",S:S)-1)</f>
        <v>music</v>
      </c>
      <c r="U2100" s="6" t="str">
        <f>RIGHT(S:S,FIND("/",S:S) - 2)</f>
        <v>usic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44">
        <v>3000</v>
      </c>
      <c r="E2101" s="4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42">
        <f>(((I2101/60)/60)/24)+DATE(1970,1,1)</f>
        <v>42187.152777777781</v>
      </c>
      <c r="K2101">
        <v>1434650084</v>
      </c>
      <c r="L2101" s="42">
        <f>(((K2101/60)/60)/24)+DATE(1970,1,1)</f>
        <v>42173.746342592596</v>
      </c>
      <c r="M2101" t="b">
        <v>0</v>
      </c>
      <c r="N2101">
        <v>63</v>
      </c>
      <c r="O2101" s="7">
        <f>AVERAGE(N2101,E2101)</f>
        <v>2017</v>
      </c>
      <c r="P2101" t="b">
        <v>1</v>
      </c>
      <c r="R2101" s="56">
        <f>E2101/D2101</f>
        <v>1.3236666666666668</v>
      </c>
      <c r="S2101" t="s">
        <v>8303</v>
      </c>
      <c r="T2101" s="6" t="str">
        <f>LEFT(S:S,FIND("/",S:S)-1)</f>
        <v>theater</v>
      </c>
      <c r="U2101" s="6" t="str">
        <f>RIGHT(S:S,FIND("/",S:S) - 2)</f>
        <v>spaces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44">
        <v>600</v>
      </c>
      <c r="E2102" s="4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42">
        <f>(((I2102/60)/60)/24)+DATE(1970,1,1)</f>
        <v>41090.165972222225</v>
      </c>
      <c r="K2102">
        <v>1339704141</v>
      </c>
      <c r="L2102" s="42">
        <f>(((K2102/60)/60)/24)+DATE(1970,1,1)</f>
        <v>41074.834965277776</v>
      </c>
      <c r="M2102" t="b">
        <v>0</v>
      </c>
      <c r="N2102">
        <v>27</v>
      </c>
      <c r="O2102" s="7">
        <f>AVERAGE(N2102,E2102)</f>
        <v>423.5</v>
      </c>
      <c r="P2102" t="b">
        <v>1</v>
      </c>
      <c r="R2102" s="56">
        <f>E2102/D2102</f>
        <v>1.3666666666666667</v>
      </c>
      <c r="S2102" t="s">
        <v>8273</v>
      </c>
      <c r="T2102" s="6" t="str">
        <f>LEFT(S:S,FIND("/",S:S)-1)</f>
        <v>technology</v>
      </c>
      <c r="U2102" s="6" t="str">
        <f>RIGHT(S:S,FIND("/",S:S) - 2)</f>
        <v>wearables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44">
        <v>2000</v>
      </c>
      <c r="E2103" s="4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42">
        <f>(((I2103/60)/60)/24)+DATE(1970,1,1)</f>
        <v>40952.149467592593</v>
      </c>
      <c r="K2103">
        <v>1323920114</v>
      </c>
      <c r="L2103" s="42">
        <f>(((K2103/60)/60)/24)+DATE(1970,1,1)</f>
        <v>40892.149467592593</v>
      </c>
      <c r="M2103" t="b">
        <v>0</v>
      </c>
      <c r="N2103">
        <v>44</v>
      </c>
      <c r="O2103" s="7">
        <f>AVERAGE(N2103,E2103)</f>
        <v>1154.5</v>
      </c>
      <c r="P2103" t="b">
        <v>1</v>
      </c>
      <c r="R2103" s="56">
        <f>E2103/D2103</f>
        <v>1.1325000000000001</v>
      </c>
      <c r="S2103" t="s">
        <v>8286</v>
      </c>
      <c r="T2103" s="6" t="str">
        <f>LEFT(S:S,FIND("/",S:S)-1)</f>
        <v>music</v>
      </c>
      <c r="U2103" s="6" t="str">
        <f>RIGHT(S:S,FIND("/",S:S) - 2)</f>
        <v>usic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44">
        <v>1000</v>
      </c>
      <c r="E2104" s="4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42">
        <f>(((I2104/60)/60)/24)+DATE(1970,1,1)</f>
        <v>40668.868611111109</v>
      </c>
      <c r="K2104">
        <v>1302036648</v>
      </c>
      <c r="L2104" s="42">
        <f>(((K2104/60)/60)/24)+DATE(1970,1,1)</f>
        <v>40638.868611111109</v>
      </c>
      <c r="M2104" t="b">
        <v>0</v>
      </c>
      <c r="N2104">
        <v>38</v>
      </c>
      <c r="O2104" s="7">
        <f>AVERAGE(N2104,E2104)</f>
        <v>699</v>
      </c>
      <c r="P2104" t="b">
        <v>1</v>
      </c>
      <c r="R2104" s="56">
        <f>E2104/D2104</f>
        <v>1.36</v>
      </c>
      <c r="S2104" t="s">
        <v>8285</v>
      </c>
      <c r="T2104" s="6" t="str">
        <f>LEFT(S:S,FIND("/",S:S)-1)</f>
        <v>photography</v>
      </c>
      <c r="U2104" s="6" t="str">
        <f>RIGHT(S:S,FIND("/",S:S) - 2)</f>
        <v>photobooks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44">
        <v>7777</v>
      </c>
      <c r="E2105" s="4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42">
        <f>(((I2105/60)/60)/24)+DATE(1970,1,1)</f>
        <v>41222.7966087963</v>
      </c>
      <c r="K2105">
        <v>1349892427</v>
      </c>
      <c r="L2105" s="42">
        <f>(((K2105/60)/60)/24)+DATE(1970,1,1)</f>
        <v>41192.754942129628</v>
      </c>
      <c r="M2105" t="b">
        <v>0</v>
      </c>
      <c r="N2105">
        <v>115</v>
      </c>
      <c r="O2105" s="7">
        <f>AVERAGE(N2105,E2105)</f>
        <v>5739.5</v>
      </c>
      <c r="P2105" t="b">
        <v>1</v>
      </c>
      <c r="R2105" s="56">
        <f>E2105/D2105</f>
        <v>1.4612318374694613</v>
      </c>
      <c r="S2105" t="s">
        <v>8301</v>
      </c>
      <c r="T2105" s="6" t="str">
        <f>LEFT(S:S,FIND("/",S:S)-1)</f>
        <v>technology</v>
      </c>
      <c r="U2105" s="6" t="str">
        <f>RIGHT(S:S,FIND("/",S:S) - 2)</f>
        <v>ploration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44">
        <v>800</v>
      </c>
      <c r="E2106" s="4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42">
        <f>(((I2106/60)/60)/24)+DATE(1970,1,1)</f>
        <v>41425</v>
      </c>
      <c r="K2106">
        <v>1367286434</v>
      </c>
      <c r="L2106" s="42">
        <f>(((K2106/60)/60)/24)+DATE(1970,1,1)</f>
        <v>41394.074467592596</v>
      </c>
      <c r="M2106" t="b">
        <v>0</v>
      </c>
      <c r="N2106">
        <v>37</v>
      </c>
      <c r="O2106" s="7">
        <f>AVERAGE(N2106,E2106)</f>
        <v>536.5</v>
      </c>
      <c r="P2106" t="b">
        <v>1</v>
      </c>
      <c r="R2106" s="56">
        <f>E2106/D2106</f>
        <v>1.2949999999999999</v>
      </c>
      <c r="S2106" t="s">
        <v>8293</v>
      </c>
      <c r="T2106" s="6" t="str">
        <f>LEFT(S:S,FIND("/",S:S)-1)</f>
        <v>music</v>
      </c>
      <c r="U2106" s="6" t="str">
        <f>RIGHT(S:S,FIND("/",S:S) - 2)</f>
        <v>aith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44">
        <v>2000</v>
      </c>
      <c r="E2107" s="4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42">
        <f>(((I2107/60)/60)/24)+DATE(1970,1,1)</f>
        <v>41964.166666666672</v>
      </c>
      <c r="K2107">
        <v>1415472953</v>
      </c>
      <c r="L2107" s="42">
        <f>(((K2107/60)/60)/24)+DATE(1970,1,1)</f>
        <v>41951.788807870369</v>
      </c>
      <c r="M2107" t="b">
        <v>0</v>
      </c>
      <c r="N2107">
        <v>99</v>
      </c>
      <c r="O2107" s="7">
        <f>AVERAGE(N2107,E2107)</f>
        <v>2589.5</v>
      </c>
      <c r="P2107" t="b">
        <v>1</v>
      </c>
      <c r="R2107" s="56">
        <f>E2107/D2107</f>
        <v>2.54</v>
      </c>
      <c r="S2107" t="s">
        <v>8293</v>
      </c>
      <c r="T2107" s="6" t="str">
        <f>LEFT(S:S,FIND("/",S:S)-1)</f>
        <v>music</v>
      </c>
      <c r="U2107" s="6" t="str">
        <f>RIGHT(S:S,FIND("/",S:S) - 2)</f>
        <v>aith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44">
        <v>2200</v>
      </c>
      <c r="E2108" s="4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42">
        <f>(((I2108/60)/60)/24)+DATE(1970,1,1)</f>
        <v>41300.21497685185</v>
      </c>
      <c r="K2108">
        <v>1356584974</v>
      </c>
      <c r="L2108" s="42">
        <f>(((K2108/60)/60)/24)+DATE(1970,1,1)</f>
        <v>41270.21497685185</v>
      </c>
      <c r="M2108" t="b">
        <v>0</v>
      </c>
      <c r="N2108">
        <v>44</v>
      </c>
      <c r="O2108" s="7">
        <f>AVERAGE(N2108,E2108)</f>
        <v>1199.5</v>
      </c>
      <c r="P2108" t="b">
        <v>1</v>
      </c>
      <c r="R2108" s="56">
        <f>E2108/D2108</f>
        <v>1.0704545454545455</v>
      </c>
      <c r="S2108" t="s">
        <v>8280</v>
      </c>
      <c r="T2108" s="6" t="str">
        <f>LEFT(S:S,FIND("/",S:S)-1)</f>
        <v>music</v>
      </c>
      <c r="U2108" s="6" t="str">
        <f>RIGHT(S:S,FIND("/",S:S) - 2)</f>
        <v>usic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44">
        <v>2000</v>
      </c>
      <c r="E2109" s="4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42">
        <f>(((I2109/60)/60)/24)+DATE(1970,1,1)</f>
        <v>41955.752233796295</v>
      </c>
      <c r="K2109">
        <v>1413997393</v>
      </c>
      <c r="L2109" s="42">
        <f>(((K2109/60)/60)/24)+DATE(1970,1,1)</f>
        <v>41934.71056712963</v>
      </c>
      <c r="M2109" t="b">
        <v>0</v>
      </c>
      <c r="N2109">
        <v>58</v>
      </c>
      <c r="O2109" s="7">
        <f>AVERAGE(N2109,E2109)</f>
        <v>1106.33</v>
      </c>
      <c r="P2109" t="b">
        <v>1</v>
      </c>
      <c r="R2109" s="56">
        <f>E2109/D2109</f>
        <v>1.0773299999999999</v>
      </c>
      <c r="S2109" t="s">
        <v>8280</v>
      </c>
      <c r="T2109" s="6" t="str">
        <f>LEFT(S:S,FIND("/",S:S)-1)</f>
        <v>music</v>
      </c>
      <c r="U2109" s="6" t="str">
        <f>RIGHT(S:S,FIND("/",S:S) - 2)</f>
        <v>usic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44">
        <v>16000</v>
      </c>
      <c r="E2110" s="4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42">
        <f>(((I2110/60)/60)/24)+DATE(1970,1,1)</f>
        <v>41162.163194444445</v>
      </c>
      <c r="K2110">
        <v>1344917580</v>
      </c>
      <c r="L2110" s="42">
        <f>(((K2110/60)/60)/24)+DATE(1970,1,1)</f>
        <v>41135.175694444442</v>
      </c>
      <c r="M2110" t="b">
        <v>0</v>
      </c>
      <c r="N2110">
        <v>191</v>
      </c>
      <c r="O2110" s="7">
        <f>AVERAGE(N2110,E2110)</f>
        <v>8680.5</v>
      </c>
      <c r="P2110" t="b">
        <v>1</v>
      </c>
      <c r="R2110" s="56">
        <f>E2110/D2110</f>
        <v>1.0731250000000001</v>
      </c>
      <c r="S2110" t="s">
        <v>8270</v>
      </c>
      <c r="T2110" s="6" t="str">
        <f>LEFT(S:S,FIND("/",S:S)-1)</f>
        <v>film &amp; video</v>
      </c>
      <c r="U2110" s="6" t="str">
        <f>RIGHT(S:S,FIND("/",S:S) - 2)</f>
        <v>o/animation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44">
        <v>4000</v>
      </c>
      <c r="E2111" s="4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42">
        <f>(((I2111/60)/60)/24)+DATE(1970,1,1)</f>
        <v>42190.708530092597</v>
      </c>
      <c r="K2111">
        <v>1433523617</v>
      </c>
      <c r="L2111" s="42">
        <f>(((K2111/60)/60)/24)+DATE(1970,1,1)</f>
        <v>42160.708530092597</v>
      </c>
      <c r="M2111" t="b">
        <v>0</v>
      </c>
      <c r="N2111">
        <v>40</v>
      </c>
      <c r="O2111" s="7">
        <f>AVERAGE(N2111,E2111)</f>
        <v>2150.5</v>
      </c>
      <c r="P2111" t="b">
        <v>1</v>
      </c>
      <c r="R2111" s="56">
        <f>E2111/D2111</f>
        <v>1.06525</v>
      </c>
      <c r="S2111" t="s">
        <v>8270</v>
      </c>
      <c r="T2111" s="6" t="str">
        <f>LEFT(S:S,FIND("/",S:S)-1)</f>
        <v>film &amp; video</v>
      </c>
      <c r="U2111" s="6" t="str">
        <f>RIGHT(S:S,FIND("/",S:S) - 2)</f>
        <v>o/animation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44">
        <v>2000</v>
      </c>
      <c r="E2112" s="4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42">
        <f>(((I2112/60)/60)/24)+DATE(1970,1,1)</f>
        <v>41787.207638888889</v>
      </c>
      <c r="K2112">
        <v>1398873969</v>
      </c>
      <c r="L2112" s="42">
        <f>(((K2112/60)/60)/24)+DATE(1970,1,1)</f>
        <v>41759.670937499999</v>
      </c>
      <c r="M2112" t="b">
        <v>0</v>
      </c>
      <c r="N2112">
        <v>38</v>
      </c>
      <c r="O2112" s="7">
        <f>AVERAGE(N2112,E2112)</f>
        <v>1022.5</v>
      </c>
      <c r="P2112" t="b">
        <v>1</v>
      </c>
      <c r="R2112" s="56">
        <f>E2112/D2112</f>
        <v>1.0035000000000001</v>
      </c>
      <c r="S2112" t="s">
        <v>8305</v>
      </c>
      <c r="T2112" s="6" t="str">
        <f>LEFT(S:S,FIND("/",S:S)-1)</f>
        <v>theater</v>
      </c>
      <c r="U2112" s="6" t="str">
        <f>RIGHT(S:S,FIND("/",S:S) - 2)</f>
        <v>usical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44">
        <v>2000</v>
      </c>
      <c r="E2113" s="4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42">
        <f>(((I2113/60)/60)/24)+DATE(1970,1,1)</f>
        <v>40770.041666666664</v>
      </c>
      <c r="K2113">
        <v>1307594625</v>
      </c>
      <c r="L2113" s="42">
        <f>(((K2113/60)/60)/24)+DATE(1970,1,1)</f>
        <v>40703.197048611109</v>
      </c>
      <c r="M2113" t="b">
        <v>0</v>
      </c>
      <c r="N2113">
        <v>39</v>
      </c>
      <c r="O2113" s="7">
        <f>AVERAGE(N2113,E2113)</f>
        <v>1084.5</v>
      </c>
      <c r="P2113" t="b">
        <v>1</v>
      </c>
      <c r="R2113" s="56">
        <f>E2113/D2113</f>
        <v>1.0649999999999999</v>
      </c>
      <c r="S2113" t="s">
        <v>8287</v>
      </c>
      <c r="T2113" s="6" t="str">
        <f>LEFT(S:S,FIND("/",S:S)-1)</f>
        <v>publishing</v>
      </c>
      <c r="U2113" s="6" t="str">
        <f>RIGHT(S:S,FIND("/",S:S) - 2)</f>
        <v>nslations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44">
        <v>300</v>
      </c>
      <c r="E2114" s="4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42">
        <f>(((I2114/60)/60)/24)+DATE(1970,1,1)</f>
        <v>41379.928159722222</v>
      </c>
      <c r="K2114">
        <v>1364854593</v>
      </c>
      <c r="L2114" s="42">
        <f>(((K2114/60)/60)/24)+DATE(1970,1,1)</f>
        <v>41365.928159722222</v>
      </c>
      <c r="M2114" t="b">
        <v>0</v>
      </c>
      <c r="N2114">
        <v>11</v>
      </c>
      <c r="O2114" s="7">
        <f>AVERAGE(N2114,E2114)</f>
        <v>155.5</v>
      </c>
      <c r="P2114" t="b">
        <v>1</v>
      </c>
      <c r="R2114" s="56">
        <f>E2114/D2114</f>
        <v>1</v>
      </c>
      <c r="S2114" t="s">
        <v>8271</v>
      </c>
      <c r="T2114" s="6" t="str">
        <f>LEFT(S:S,FIND("/",S:S)-1)</f>
        <v>theater</v>
      </c>
      <c r="U2114" s="6" t="str">
        <f>RIGHT(S:S,FIND("/",S:S) - 2)</f>
        <v>/plays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44">
        <v>7000</v>
      </c>
      <c r="E2115" s="4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42">
        <f>(((I2115/60)/60)/24)+DATE(1970,1,1)</f>
        <v>41905.86546296296</v>
      </c>
      <c r="K2115">
        <v>1408481176</v>
      </c>
      <c r="L2115" s="42">
        <f>(((K2115/60)/60)/24)+DATE(1970,1,1)</f>
        <v>41870.86546296296</v>
      </c>
      <c r="M2115" t="b">
        <v>0</v>
      </c>
      <c r="N2115">
        <v>107</v>
      </c>
      <c r="O2115" s="7">
        <f>AVERAGE(N2115,E2115)</f>
        <v>3723.5</v>
      </c>
      <c r="P2115" t="b">
        <v>1</v>
      </c>
      <c r="R2115" s="56">
        <f>E2115/D2115</f>
        <v>1.0485714285714285</v>
      </c>
      <c r="S2115" t="s">
        <v>8272</v>
      </c>
      <c r="T2115" s="6" t="str">
        <f>LEFT(S:S,FIND("/",S:S)-1)</f>
        <v>technology</v>
      </c>
      <c r="U2115" s="6" t="str">
        <f>RIGHT(S:S,FIND("/",S:S) - 2)</f>
        <v>ology/web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44">
        <v>5000</v>
      </c>
      <c r="E2116" s="4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42">
        <f>(((I2116/60)/60)/24)+DATE(1970,1,1)</f>
        <v>40521.207638888889</v>
      </c>
      <c r="K2116">
        <v>1286480070</v>
      </c>
      <c r="L2116" s="42">
        <f>(((K2116/60)/60)/24)+DATE(1970,1,1)</f>
        <v>40458.815625000003</v>
      </c>
      <c r="M2116" t="b">
        <v>0</v>
      </c>
      <c r="N2116">
        <v>147</v>
      </c>
      <c r="O2116" s="7">
        <f>AVERAGE(N2116,E2116)</f>
        <v>2691</v>
      </c>
      <c r="P2116" t="b">
        <v>1</v>
      </c>
      <c r="R2116" s="56">
        <f>E2116/D2116</f>
        <v>1.0469999999999999</v>
      </c>
      <c r="S2116" t="s">
        <v>8271</v>
      </c>
      <c r="T2116" s="6" t="str">
        <f>LEFT(S:S,FIND("/",S:S)-1)</f>
        <v>theater</v>
      </c>
      <c r="U2116" s="6" t="str">
        <f>RIGHT(S:S,FIND("/",S:S) - 2)</f>
        <v>/plays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44">
        <v>1500</v>
      </c>
      <c r="E2117" s="4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42">
        <f>(((I2117/60)/60)/24)+DATE(1970,1,1)</f>
        <v>40594.081030092595</v>
      </c>
      <c r="K2117">
        <v>1295575001</v>
      </c>
      <c r="L2117" s="42">
        <f>(((K2117/60)/60)/24)+DATE(1970,1,1)</f>
        <v>40564.081030092595</v>
      </c>
      <c r="M2117" t="b">
        <v>0</v>
      </c>
      <c r="N2117">
        <v>36</v>
      </c>
      <c r="O2117" s="7">
        <f>AVERAGE(N2117,E2117)</f>
        <v>1710.5</v>
      </c>
      <c r="P2117" t="b">
        <v>1</v>
      </c>
      <c r="R2117" s="56">
        <f>E2117/D2117</f>
        <v>2.2566666666666668</v>
      </c>
      <c r="S2117" t="s">
        <v>8269</v>
      </c>
      <c r="T2117" s="6" t="str">
        <f>LEFT(S:S,FIND("/",S:S)-1)</f>
        <v>film &amp; video</v>
      </c>
      <c r="U2117" s="6" t="str">
        <f>RIGHT(S:S,FIND("/",S:S) - 2)</f>
        <v>documentary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44">
        <v>48000</v>
      </c>
      <c r="E2118" s="4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42">
        <f>(((I2118/60)/60)/24)+DATE(1970,1,1)</f>
        <v>41184.777812500004</v>
      </c>
      <c r="K2118">
        <v>1345056003</v>
      </c>
      <c r="L2118" s="42">
        <f>(((K2118/60)/60)/24)+DATE(1970,1,1)</f>
        <v>41136.777812500004</v>
      </c>
      <c r="M2118" t="b">
        <v>0</v>
      </c>
      <c r="N2118">
        <v>92</v>
      </c>
      <c r="O2118" s="7">
        <f>AVERAGE(N2118,E2118)</f>
        <v>24263</v>
      </c>
      <c r="P2118" t="b">
        <v>1</v>
      </c>
      <c r="R2118" s="56">
        <f>E2118/D2118</f>
        <v>1.0090416666666666</v>
      </c>
      <c r="S2118" t="s">
        <v>8271</v>
      </c>
      <c r="T2118" s="6" t="str">
        <f>LEFT(S:S,FIND("/",S:S)-1)</f>
        <v>theater</v>
      </c>
      <c r="U2118" s="6" t="str">
        <f>RIGHT(S:S,FIND("/",S:S) - 2)</f>
        <v>/plays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44">
        <v>1200</v>
      </c>
      <c r="E2119" s="4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42">
        <f>(((I2119/60)/60)/24)+DATE(1970,1,1)</f>
        <v>42304.207638888889</v>
      </c>
      <c r="K2119">
        <v>1444699549</v>
      </c>
      <c r="L2119" s="42">
        <f>(((K2119/60)/60)/24)+DATE(1970,1,1)</f>
        <v>42290.059594907405</v>
      </c>
      <c r="M2119" t="b">
        <v>0</v>
      </c>
      <c r="N2119">
        <v>35</v>
      </c>
      <c r="O2119" s="7">
        <f>AVERAGE(N2119,E2119)</f>
        <v>904</v>
      </c>
      <c r="P2119" t="b">
        <v>1</v>
      </c>
      <c r="R2119" s="56">
        <f>E2119/D2119</f>
        <v>1.4775</v>
      </c>
      <c r="S2119" t="s">
        <v>8269</v>
      </c>
      <c r="T2119" s="6" t="str">
        <f>LEFT(S:S,FIND("/",S:S)-1)</f>
        <v>film &amp; video</v>
      </c>
      <c r="U2119" s="6" t="str">
        <f>RIGHT(S:S,FIND("/",S:S) - 2)</f>
        <v>documentary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44">
        <v>1000</v>
      </c>
      <c r="E2120" s="4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42">
        <f>(((I2120/60)/60)/24)+DATE(1970,1,1)</f>
        <v>40748.839537037034</v>
      </c>
      <c r="K2120">
        <v>1308946136</v>
      </c>
      <c r="L2120" s="42">
        <f>(((K2120/60)/60)/24)+DATE(1970,1,1)</f>
        <v>40718.839537037034</v>
      </c>
      <c r="M2120" t="b">
        <v>0</v>
      </c>
      <c r="N2120">
        <v>17</v>
      </c>
      <c r="O2120" s="7">
        <f>AVERAGE(N2120,E2120)</f>
        <v>681.55499999999995</v>
      </c>
      <c r="P2120" t="b">
        <v>1</v>
      </c>
      <c r="R2120" s="56">
        <f>E2120/D2120</f>
        <v>1.3461099999999999</v>
      </c>
      <c r="S2120" t="s">
        <v>8271</v>
      </c>
      <c r="T2120" s="6" t="str">
        <f>LEFT(S:S,FIND("/",S:S)-1)</f>
        <v>theater</v>
      </c>
      <c r="U2120" s="6" t="str">
        <f>RIGHT(S:S,FIND("/",S:S) - 2)</f>
        <v>/plays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44">
        <v>2000</v>
      </c>
      <c r="E2121" s="4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42">
        <f>(((I2121/60)/60)/24)+DATE(1970,1,1)</f>
        <v>41137.130150462966</v>
      </c>
      <c r="K2121">
        <v>1342494445</v>
      </c>
      <c r="L2121" s="42">
        <f>(((K2121/60)/60)/24)+DATE(1970,1,1)</f>
        <v>41107.130150462966</v>
      </c>
      <c r="M2121" t="b">
        <v>0</v>
      </c>
      <c r="N2121">
        <v>22</v>
      </c>
      <c r="O2121" s="7">
        <f>AVERAGE(N2121,E2121)</f>
        <v>1018.5</v>
      </c>
      <c r="P2121" t="b">
        <v>1</v>
      </c>
      <c r="R2121" s="56">
        <f>E2121/D2121</f>
        <v>1.0075000000000001</v>
      </c>
      <c r="S2121" t="s">
        <v>8282</v>
      </c>
      <c r="T2121" s="6" t="str">
        <f>LEFT(S:S,FIND("/",S:S)-1)</f>
        <v>games</v>
      </c>
      <c r="U2121" s="6" t="str">
        <f>RIGHT(S:S,FIND("/",S:S) - 2)</f>
        <v>ames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44">
        <v>8000</v>
      </c>
      <c r="E2122" s="4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42">
        <f>(((I2122/60)/60)/24)+DATE(1970,1,1)</f>
        <v>41640.964537037034</v>
      </c>
      <c r="K2122">
        <v>1384384136</v>
      </c>
      <c r="L2122" s="42">
        <f>(((K2122/60)/60)/24)+DATE(1970,1,1)</f>
        <v>41591.964537037034</v>
      </c>
      <c r="M2122" t="b">
        <v>0</v>
      </c>
      <c r="N2122">
        <v>69</v>
      </c>
      <c r="O2122" s="7">
        <f>AVERAGE(N2122,E2122)</f>
        <v>4069.7150000000001</v>
      </c>
      <c r="P2122" t="b">
        <v>1</v>
      </c>
      <c r="R2122" s="56">
        <f>E2122/D2122</f>
        <v>1.00880375</v>
      </c>
      <c r="S2122" t="s">
        <v>8265</v>
      </c>
      <c r="T2122" s="6" t="str">
        <f>LEFT(S:S,FIND("/",S:S)-1)</f>
        <v>film &amp; video</v>
      </c>
      <c r="U2122" s="6" t="str">
        <f>RIGHT(S:S,FIND("/",S:S) - 2)</f>
        <v>/television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44">
        <v>50000</v>
      </c>
      <c r="E2123" s="4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42">
        <f>(((I2123/60)/60)/24)+DATE(1970,1,1)</f>
        <v>42746.7424537037</v>
      </c>
      <c r="K2123">
        <v>1481564948</v>
      </c>
      <c r="L2123" s="42">
        <f>(((K2123/60)/60)/24)+DATE(1970,1,1)</f>
        <v>42716.7424537037</v>
      </c>
      <c r="M2123" t="b">
        <v>0</v>
      </c>
      <c r="N2123">
        <v>10</v>
      </c>
      <c r="O2123" s="7">
        <f>AVERAGE(N2123,E2123)</f>
        <v>147</v>
      </c>
      <c r="P2123" t="b">
        <v>0</v>
      </c>
      <c r="R2123" s="56">
        <f>E2123/D2123</f>
        <v>5.6800000000000002E-3</v>
      </c>
      <c r="S2123" t="s">
        <v>8270</v>
      </c>
      <c r="T2123" s="6" t="str">
        <f>LEFT(S:S,FIND("/",S:S)-1)</f>
        <v>film &amp; video</v>
      </c>
      <c r="U2123" s="6" t="str">
        <f>RIGHT(S:S,FIND("/",S:S) - 2)</f>
        <v>o/animation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44">
        <v>80000</v>
      </c>
      <c r="E2124" s="4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42">
        <f>(((I2124/60)/60)/24)+DATE(1970,1,1)</f>
        <v>42742.300567129627</v>
      </c>
      <c r="K2124">
        <v>1481181169</v>
      </c>
      <c r="L2124" s="42">
        <f>(((K2124/60)/60)/24)+DATE(1970,1,1)</f>
        <v>42712.300567129627</v>
      </c>
      <c r="M2124" t="b">
        <v>0</v>
      </c>
      <c r="N2124">
        <v>3</v>
      </c>
      <c r="O2124" s="7">
        <f>AVERAGE(N2124,E2124)</f>
        <v>156.5</v>
      </c>
      <c r="P2124" t="b">
        <v>0</v>
      </c>
      <c r="R2124" s="56">
        <f>E2124/D2124</f>
        <v>3.875E-3</v>
      </c>
      <c r="S2124" t="s">
        <v>8276</v>
      </c>
      <c r="T2124" s="6" t="str">
        <f>LEFT(S:S,FIND("/",S:S)-1)</f>
        <v>music</v>
      </c>
      <c r="U2124" s="6" t="str">
        <f>RIGHT(S:S,FIND("/",S:S) - 2)</f>
        <v>rock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44">
        <v>500</v>
      </c>
      <c r="E2125" s="44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42">
        <f>(((I2125/60)/60)/24)+DATE(1970,1,1)</f>
        <v>40252.290972222225</v>
      </c>
      <c r="K2125">
        <v>1263982307</v>
      </c>
      <c r="L2125" s="42">
        <f>(((K2125/60)/60)/24)+DATE(1970,1,1)</f>
        <v>40198.424849537041</v>
      </c>
      <c r="M2125" t="b">
        <v>0</v>
      </c>
      <c r="N2125">
        <v>5</v>
      </c>
      <c r="O2125" s="7">
        <f>AVERAGE(N2125,E2125)</f>
        <v>27.5</v>
      </c>
      <c r="P2125" t="b">
        <v>0</v>
      </c>
      <c r="R2125" s="56">
        <f>E2125/D2125</f>
        <v>0.1</v>
      </c>
      <c r="S2125" t="s">
        <v>8292</v>
      </c>
      <c r="T2125" s="6" t="str">
        <f>LEFT(S:S,FIND("/",S:S)-1)</f>
        <v>music</v>
      </c>
      <c r="U2125" s="6" t="str">
        <f>RIGHT(S:S,FIND("/",S:S) - 2)</f>
        <v>/pop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44">
        <v>1100</v>
      </c>
      <c r="E2126" s="4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42">
        <f>(((I2126/60)/60)/24)+DATE(1970,1,1)</f>
        <v>40512.208333333336</v>
      </c>
      <c r="K2126">
        <v>1286930435</v>
      </c>
      <c r="L2126" s="42">
        <f>(((K2126/60)/60)/24)+DATE(1970,1,1)</f>
        <v>40464.028182870366</v>
      </c>
      <c r="M2126" t="b">
        <v>0</v>
      </c>
      <c r="N2126">
        <v>5</v>
      </c>
      <c r="O2126" s="7">
        <f>AVERAGE(N2126,E2126)</f>
        <v>60</v>
      </c>
      <c r="P2126" t="b">
        <v>0</v>
      </c>
      <c r="R2126" s="56">
        <f>E2126/D2126</f>
        <v>0.10454545454545454</v>
      </c>
      <c r="S2126" t="s">
        <v>8282</v>
      </c>
      <c r="T2126" s="6" t="str">
        <f>LEFT(S:S,FIND("/",S:S)-1)</f>
        <v>games</v>
      </c>
      <c r="U2126" s="6" t="str">
        <f>RIGHT(S:S,FIND("/",S:S) - 2)</f>
        <v>ames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44">
        <v>60000</v>
      </c>
      <c r="E2127" s="4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42">
        <f>(((I2127/60)/60)/24)+DATE(1970,1,1)</f>
        <v>42221.023530092592</v>
      </c>
      <c r="K2127">
        <v>1436142833</v>
      </c>
      <c r="L2127" s="42">
        <f>(((K2127/60)/60)/24)+DATE(1970,1,1)</f>
        <v>42191.023530092592</v>
      </c>
      <c r="M2127" t="b">
        <v>0</v>
      </c>
      <c r="N2127">
        <v>27</v>
      </c>
      <c r="O2127" s="7">
        <f>AVERAGE(N2127,E2127)</f>
        <v>439.5</v>
      </c>
      <c r="P2127" t="b">
        <v>0</v>
      </c>
      <c r="R2127" s="56">
        <f>E2127/D2127</f>
        <v>1.4200000000000001E-2</v>
      </c>
      <c r="S2127" t="s">
        <v>8279</v>
      </c>
      <c r="T2127" s="6" t="str">
        <f>LEFT(S:S,FIND("/",S:S)-1)</f>
        <v>music</v>
      </c>
      <c r="U2127" s="6" t="str">
        <f>RIGHT(S:S,FIND("/",S:S) - 2)</f>
        <v>rock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44">
        <v>20000</v>
      </c>
      <c r="E2128" s="44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42">
        <f>(((I2128/60)/60)/24)+DATE(1970,1,1)</f>
        <v>41981.973229166666</v>
      </c>
      <c r="K2128">
        <v>1415488887</v>
      </c>
      <c r="L2128" s="42">
        <f>(((K2128/60)/60)/24)+DATE(1970,1,1)</f>
        <v>41951.973229166666</v>
      </c>
      <c r="M2128" t="b">
        <v>0</v>
      </c>
      <c r="N2128">
        <v>2</v>
      </c>
      <c r="O2128" s="7">
        <f>AVERAGE(N2128,E2128)</f>
        <v>6</v>
      </c>
      <c r="P2128" t="b">
        <v>0</v>
      </c>
      <c r="R2128" s="56">
        <f>E2128/D2128</f>
        <v>5.0000000000000001E-4</v>
      </c>
      <c r="S2128" t="s">
        <v>8270</v>
      </c>
      <c r="T2128" s="6" t="str">
        <f>LEFT(S:S,FIND("/",S:S)-1)</f>
        <v>film &amp; video</v>
      </c>
      <c r="U2128" s="6" t="str">
        <f>RIGHT(S:S,FIND("/",S:S) - 2)</f>
        <v>o/animation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44">
        <v>28000</v>
      </c>
      <c r="E2129" s="4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42">
        <f>(((I2129/60)/60)/24)+DATE(1970,1,1)</f>
        <v>42075.463692129633</v>
      </c>
      <c r="K2129">
        <v>1423570063</v>
      </c>
      <c r="L2129" s="42">
        <f>(((K2129/60)/60)/24)+DATE(1970,1,1)</f>
        <v>42045.50535879629</v>
      </c>
      <c r="M2129" t="b">
        <v>0</v>
      </c>
      <c r="N2129">
        <v>236</v>
      </c>
      <c r="O2129" s="7">
        <f>AVERAGE(N2129,E2129)</f>
        <v>4156</v>
      </c>
      <c r="P2129" t="b">
        <v>0</v>
      </c>
      <c r="R2129" s="56">
        <f>E2129/D2129</f>
        <v>0.28842857142857142</v>
      </c>
      <c r="S2129" t="s">
        <v>8271</v>
      </c>
      <c r="T2129" s="6" t="str">
        <f>LEFT(S:S,FIND("/",S:S)-1)</f>
        <v>theater</v>
      </c>
      <c r="U2129" s="6" t="str">
        <f>RIGHT(S:S,FIND("/",S:S) - 2)</f>
        <v>/plays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44">
        <v>15000</v>
      </c>
      <c r="E2130" s="44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42">
        <f>(((I2130/60)/60)/24)+DATE(1970,1,1)</f>
        <v>41903.772789351853</v>
      </c>
      <c r="K2130">
        <v>1406140369</v>
      </c>
      <c r="L2130" s="42">
        <f>(((K2130/60)/60)/24)+DATE(1970,1,1)</f>
        <v>41843.772789351853</v>
      </c>
      <c r="M2130" t="b">
        <v>0</v>
      </c>
      <c r="N2130">
        <v>1</v>
      </c>
      <c r="O2130" s="7">
        <f>AVERAGE(N2130,E2130)</f>
        <v>13</v>
      </c>
      <c r="P2130" t="b">
        <v>0</v>
      </c>
      <c r="R2130" s="56">
        <f>E2130/D2130</f>
        <v>1.6666666666666668E-3</v>
      </c>
      <c r="S2130" t="s">
        <v>8275</v>
      </c>
      <c r="T2130" s="6" t="str">
        <f>LEFT(S:S,FIND("/",S:S)-1)</f>
        <v>publishing</v>
      </c>
      <c r="U2130" s="6" t="str">
        <f>RIGHT(S:S,FIND("/",S:S) - 2)</f>
        <v>g/fiction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44">
        <v>2000</v>
      </c>
      <c r="E2131" s="4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42">
        <f>(((I2131/60)/60)/24)+DATE(1970,1,1)</f>
        <v>42439.024305555555</v>
      </c>
      <c r="K2131">
        <v>1454978100</v>
      </c>
      <c r="L2131" s="42">
        <f>(((K2131/60)/60)/24)+DATE(1970,1,1)</f>
        <v>42409.024305555555</v>
      </c>
      <c r="M2131" t="b">
        <v>0</v>
      </c>
      <c r="N2131">
        <v>12</v>
      </c>
      <c r="O2131" s="7">
        <f>AVERAGE(N2131,E2131)</f>
        <v>124</v>
      </c>
      <c r="P2131" t="b">
        <v>0</v>
      </c>
      <c r="R2131" s="56">
        <f>E2131/D2131</f>
        <v>0.11799999999999999</v>
      </c>
      <c r="S2131" t="s">
        <v>8278</v>
      </c>
      <c r="T2131" s="6" t="str">
        <f>LEFT(S:S,FIND("/",S:S)-1)</f>
        <v>music</v>
      </c>
      <c r="U2131" s="6" t="str">
        <f>RIGHT(S:S,FIND("/",S:S) - 2)</f>
        <v>jazz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44">
        <v>42000</v>
      </c>
      <c r="E2132" s="44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42">
        <f>(((I2132/60)/60)/24)+DATE(1970,1,1)</f>
        <v>41867.086377314816</v>
      </c>
      <c r="K2132">
        <v>1405130663</v>
      </c>
      <c r="L2132" s="42">
        <f>(((K2132/60)/60)/24)+DATE(1970,1,1)</f>
        <v>41832.086377314816</v>
      </c>
      <c r="M2132" t="b">
        <v>0</v>
      </c>
      <c r="N2132">
        <v>4</v>
      </c>
      <c r="O2132" s="7">
        <f>AVERAGE(N2132,E2132)</f>
        <v>44.5</v>
      </c>
      <c r="P2132" t="b">
        <v>0</v>
      </c>
      <c r="R2132" s="56">
        <f>E2132/D2132</f>
        <v>2.0238095238095236E-3</v>
      </c>
      <c r="S2132" t="s">
        <v>8272</v>
      </c>
      <c r="T2132" s="6" t="str">
        <f>LEFT(S:S,FIND("/",S:S)-1)</f>
        <v>technology</v>
      </c>
      <c r="U2132" s="6" t="str">
        <f>RIGHT(S:S,FIND("/",S:S) - 2)</f>
        <v>ology/web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44">
        <v>500</v>
      </c>
      <c r="E2133" s="44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42">
        <f>(((I2133/60)/60)/24)+DATE(1970,1,1)</f>
        <v>42197.207071759258</v>
      </c>
      <c r="K2133">
        <v>1434085091</v>
      </c>
      <c r="L2133" s="42">
        <f>(((K2133/60)/60)/24)+DATE(1970,1,1)</f>
        <v>42167.207071759258</v>
      </c>
      <c r="M2133" t="b">
        <v>0</v>
      </c>
      <c r="N2133">
        <v>3</v>
      </c>
      <c r="O2133" s="7">
        <f>AVERAGE(N2133,E2133)</f>
        <v>14</v>
      </c>
      <c r="P2133" t="b">
        <v>0</v>
      </c>
      <c r="R2133" s="56">
        <f>E2133/D2133</f>
        <v>0.05</v>
      </c>
      <c r="S2133" t="s">
        <v>8271</v>
      </c>
      <c r="T2133" s="6" t="str">
        <f>LEFT(S:S,FIND("/",S:S)-1)</f>
        <v>theater</v>
      </c>
      <c r="U2133" s="6" t="str">
        <f>RIGHT(S:S,FIND("/",S:S) - 2)</f>
        <v>/plays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44">
        <v>100000</v>
      </c>
      <c r="E2134" s="4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42">
        <f>(((I2134/60)/60)/24)+DATE(1970,1,1)</f>
        <v>41673.487175925926</v>
      </c>
      <c r="K2134">
        <v>1388835692</v>
      </c>
      <c r="L2134" s="42">
        <f>(((K2134/60)/60)/24)+DATE(1970,1,1)</f>
        <v>41643.487175925926</v>
      </c>
      <c r="M2134" t="b">
        <v>0</v>
      </c>
      <c r="N2134">
        <v>99</v>
      </c>
      <c r="O2134" s="7">
        <f>AVERAGE(N2134,E2134)</f>
        <v>1105.9949999999999</v>
      </c>
      <c r="P2134" t="b">
        <v>0</v>
      </c>
      <c r="R2134" s="56">
        <f>E2134/D2134</f>
        <v>2.1129899999999997E-2</v>
      </c>
      <c r="S2134" t="s">
        <v>8288</v>
      </c>
      <c r="T2134" s="6" t="str">
        <f>LEFT(S:S,FIND("/",S:S)-1)</f>
        <v>publishing</v>
      </c>
      <c r="U2134" s="6" t="str">
        <f>RIGHT(S:S,FIND("/",S:S) - 2)</f>
        <v xml:space="preserve"> podcasts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44">
        <v>1000</v>
      </c>
      <c r="E2135" s="44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42">
        <f>(((I2135/60)/60)/24)+DATE(1970,1,1)</f>
        <v>40657.290972222225</v>
      </c>
      <c r="K2135">
        <v>1300328399</v>
      </c>
      <c r="L2135" s="42">
        <f>(((K2135/60)/60)/24)+DATE(1970,1,1)</f>
        <v>40619.097210648149</v>
      </c>
      <c r="M2135" t="b">
        <v>0</v>
      </c>
      <c r="N2135">
        <v>3</v>
      </c>
      <c r="O2135" s="7">
        <f>AVERAGE(N2135,E2135)</f>
        <v>9.5</v>
      </c>
      <c r="P2135" t="b">
        <v>0</v>
      </c>
      <c r="R2135" s="56">
        <f>E2135/D2135</f>
        <v>1.6E-2</v>
      </c>
      <c r="S2135" t="s">
        <v>8297</v>
      </c>
      <c r="T2135" s="6" t="str">
        <f>LEFT(S:S,FIND("/",S:S)-1)</f>
        <v>games</v>
      </c>
      <c r="U2135" s="6" t="str">
        <f>RIGHT(S:S,FIND("/",S:S) - 2)</f>
        <v>ames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44">
        <v>6000</v>
      </c>
      <c r="E2136" s="4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42">
        <f>(((I2136/60)/60)/24)+DATE(1970,1,1)</f>
        <v>41391.886469907404</v>
      </c>
      <c r="K2136">
        <v>1364505391</v>
      </c>
      <c r="L2136" s="42">
        <f>(((K2136/60)/60)/24)+DATE(1970,1,1)</f>
        <v>41361.886469907404</v>
      </c>
      <c r="M2136" t="b">
        <v>0</v>
      </c>
      <c r="N2136">
        <v>3</v>
      </c>
      <c r="O2136" s="7">
        <f>AVERAGE(N2136,E2136)</f>
        <v>53.5</v>
      </c>
      <c r="P2136" t="b">
        <v>0</v>
      </c>
      <c r="R2136" s="56">
        <f>E2136/D2136</f>
        <v>1.7333333333333333E-2</v>
      </c>
      <c r="S2136" t="s">
        <v>8273</v>
      </c>
      <c r="T2136" s="6" t="str">
        <f>LEFT(S:S,FIND("/",S:S)-1)</f>
        <v>technology</v>
      </c>
      <c r="U2136" s="6" t="str">
        <f>RIGHT(S:S,FIND("/",S:S) - 2)</f>
        <v>wearables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44">
        <v>5000</v>
      </c>
      <c r="E2137" s="4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42">
        <f>(((I2137/60)/60)/24)+DATE(1970,1,1)</f>
        <v>41186.963344907403</v>
      </c>
      <c r="K2137">
        <v>1346800033</v>
      </c>
      <c r="L2137" s="42">
        <f>(((K2137/60)/60)/24)+DATE(1970,1,1)</f>
        <v>41156.963344907403</v>
      </c>
      <c r="M2137" t="b">
        <v>0</v>
      </c>
      <c r="N2137">
        <v>22</v>
      </c>
      <c r="O2137" s="7">
        <f>AVERAGE(N2137,E2137)</f>
        <v>250</v>
      </c>
      <c r="P2137" t="b">
        <v>0</v>
      </c>
      <c r="R2137" s="56">
        <f>E2137/D2137</f>
        <v>9.5600000000000004E-2</v>
      </c>
      <c r="S2137" t="s">
        <v>8279</v>
      </c>
      <c r="T2137" s="6" t="str">
        <f>LEFT(S:S,FIND("/",S:S)-1)</f>
        <v>music</v>
      </c>
      <c r="U2137" s="6" t="str">
        <f>RIGHT(S:S,FIND("/",S:S) - 2)</f>
        <v>rock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44">
        <v>80000</v>
      </c>
      <c r="E2138" s="4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42">
        <f>(((I2138/60)/60)/24)+DATE(1970,1,1)</f>
        <v>41566.509097222224</v>
      </c>
      <c r="K2138">
        <v>1379592786</v>
      </c>
      <c r="L2138" s="42">
        <f>(((K2138/60)/60)/24)+DATE(1970,1,1)</f>
        <v>41536.509097222224</v>
      </c>
      <c r="M2138" t="b">
        <v>0</v>
      </c>
      <c r="N2138">
        <v>4</v>
      </c>
      <c r="O2138" s="7">
        <f>AVERAGE(N2138,E2138)</f>
        <v>25.844999999999999</v>
      </c>
      <c r="P2138" t="b">
        <v>0</v>
      </c>
      <c r="R2138" s="56">
        <f>E2138/D2138</f>
        <v>5.9612499999999998E-4</v>
      </c>
      <c r="S2138" t="s">
        <v>8271</v>
      </c>
      <c r="T2138" s="6" t="str">
        <f>LEFT(S:S,FIND("/",S:S)-1)</f>
        <v>theater</v>
      </c>
      <c r="U2138" s="6" t="str">
        <f>RIGHT(S:S,FIND("/",S:S) - 2)</f>
        <v>/plays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44">
        <v>50000</v>
      </c>
      <c r="E2139" s="4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42">
        <f>(((I2139/60)/60)/24)+DATE(1970,1,1)</f>
        <v>41978.771168981482</v>
      </c>
      <c r="K2139">
        <v>1415212229</v>
      </c>
      <c r="L2139" s="42">
        <f>(((K2139/60)/60)/24)+DATE(1970,1,1)</f>
        <v>41948.771168981482</v>
      </c>
      <c r="M2139" t="b">
        <v>0</v>
      </c>
      <c r="N2139">
        <v>534</v>
      </c>
      <c r="O2139" s="7">
        <f>AVERAGE(N2139,E2139)</f>
        <v>7368.5</v>
      </c>
      <c r="P2139" t="b">
        <v>0</v>
      </c>
      <c r="R2139" s="56">
        <f>E2139/D2139</f>
        <v>0.28405999999999998</v>
      </c>
      <c r="S2139" t="s">
        <v>8293</v>
      </c>
      <c r="T2139" s="6" t="str">
        <f>LEFT(S:S,FIND("/",S:S)-1)</f>
        <v>music</v>
      </c>
      <c r="U2139" s="6" t="str">
        <f>RIGHT(S:S,FIND("/",S:S) - 2)</f>
        <v>aith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44">
        <v>1000</v>
      </c>
      <c r="E2140" s="4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42">
        <f>(((I2140/60)/60)/24)+DATE(1970,1,1)</f>
        <v>41587.054849537039</v>
      </c>
      <c r="K2140">
        <v>1381364339</v>
      </c>
      <c r="L2140" s="42">
        <f>(((K2140/60)/60)/24)+DATE(1970,1,1)</f>
        <v>41557.013182870374</v>
      </c>
      <c r="M2140" t="b">
        <v>0</v>
      </c>
      <c r="N2140">
        <v>12</v>
      </c>
      <c r="O2140" s="7">
        <f>AVERAGE(N2140,E2140)</f>
        <v>70</v>
      </c>
      <c r="P2140" t="b">
        <v>0</v>
      </c>
      <c r="R2140" s="56">
        <f>E2140/D2140</f>
        <v>0.128</v>
      </c>
      <c r="S2140" t="s">
        <v>8271</v>
      </c>
      <c r="T2140" s="6" t="str">
        <f>LEFT(S:S,FIND("/",S:S)-1)</f>
        <v>theater</v>
      </c>
      <c r="U2140" s="6" t="str">
        <f>RIGHT(S:S,FIND("/",S:S) - 2)</f>
        <v>/plays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44">
        <v>30000</v>
      </c>
      <c r="E2141" s="4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42">
        <f>(((I2141/60)/60)/24)+DATE(1970,1,1)</f>
        <v>42677.750092592592</v>
      </c>
      <c r="K2141">
        <v>1475604008</v>
      </c>
      <c r="L2141" s="42">
        <f>(((K2141/60)/60)/24)+DATE(1970,1,1)</f>
        <v>42647.750092592592</v>
      </c>
      <c r="M2141" t="b">
        <v>0</v>
      </c>
      <c r="N2141">
        <v>56</v>
      </c>
      <c r="O2141" s="7">
        <f>AVERAGE(N2141,E2141)</f>
        <v>841</v>
      </c>
      <c r="P2141" t="b">
        <v>0</v>
      </c>
      <c r="R2141" s="56">
        <f>E2141/D2141</f>
        <v>5.4199999999999998E-2</v>
      </c>
      <c r="S2141" t="s">
        <v>8295</v>
      </c>
      <c r="T2141" s="6" t="str">
        <f>LEFT(S:S,FIND("/",S:S)-1)</f>
        <v>technology</v>
      </c>
      <c r="U2141" s="6" t="str">
        <f>RIGHT(S:S,FIND("/",S:S) - 2)</f>
        <v>/hardware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44">
        <v>500000</v>
      </c>
      <c r="E2142" s="4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42">
        <f>(((I2142/60)/60)/24)+DATE(1970,1,1)</f>
        <v>41285.833611111113</v>
      </c>
      <c r="K2142">
        <v>1355342424</v>
      </c>
      <c r="L2142" s="42">
        <f>(((K2142/60)/60)/24)+DATE(1970,1,1)</f>
        <v>41255.833611111113</v>
      </c>
      <c r="M2142" t="b">
        <v>0</v>
      </c>
      <c r="N2142">
        <v>11</v>
      </c>
      <c r="O2142" s="7">
        <f>AVERAGE(N2142,E2142)</f>
        <v>285.5</v>
      </c>
      <c r="P2142" t="b">
        <v>0</v>
      </c>
      <c r="R2142" s="56">
        <f>E2142/D2142</f>
        <v>1.1199999999999999E-3</v>
      </c>
      <c r="S2142" t="s">
        <v>8271</v>
      </c>
      <c r="T2142" s="6" t="str">
        <f>LEFT(S:S,FIND("/",S:S)-1)</f>
        <v>theater</v>
      </c>
      <c r="U2142" s="6" t="str">
        <f>RIGHT(S:S,FIND("/",S:S) - 2)</f>
        <v>/plays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44">
        <v>15000</v>
      </c>
      <c r="E2143" s="44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42">
        <f>(((I2143/60)/60)/24)+DATE(1970,1,1)</f>
        <v>41957.277303240742</v>
      </c>
      <c r="K2143">
        <v>1413351559</v>
      </c>
      <c r="L2143" s="42">
        <f>(((K2143/60)/60)/24)+DATE(1970,1,1)</f>
        <v>41927.235636574071</v>
      </c>
      <c r="M2143" t="b">
        <v>0</v>
      </c>
      <c r="N2143">
        <v>0</v>
      </c>
      <c r="O2143" s="7">
        <f>AVERAGE(N2143,E2143)</f>
        <v>0</v>
      </c>
      <c r="P2143" t="b">
        <v>0</v>
      </c>
      <c r="R2143" s="56">
        <f>E2143/D2143</f>
        <v>0</v>
      </c>
      <c r="S2143" t="s">
        <v>8271</v>
      </c>
      <c r="T2143" s="6" t="str">
        <f>LEFT(S:S,FIND("/",S:S)-1)</f>
        <v>theater</v>
      </c>
      <c r="U2143" s="6" t="str">
        <f>RIGHT(S:S,FIND("/",S:S) - 2)</f>
        <v>/plays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44">
        <v>10500</v>
      </c>
      <c r="E2144" s="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42">
        <f>(((I2144/60)/60)/24)+DATE(1970,1,1)</f>
        <v>42368.701504629629</v>
      </c>
      <c r="K2144">
        <v>1449075010</v>
      </c>
      <c r="L2144" s="42">
        <f>(((K2144/60)/60)/24)+DATE(1970,1,1)</f>
        <v>42340.701504629629</v>
      </c>
      <c r="M2144" t="b">
        <v>0</v>
      </c>
      <c r="N2144">
        <v>12</v>
      </c>
      <c r="O2144" s="7">
        <f>AVERAGE(N2144,E2144)</f>
        <v>306.5</v>
      </c>
      <c r="P2144" t="b">
        <v>0</v>
      </c>
      <c r="R2144" s="56">
        <f>E2144/D2144</f>
        <v>5.7238095238095241E-2</v>
      </c>
      <c r="S2144" t="s">
        <v>8276</v>
      </c>
      <c r="T2144" s="6" t="str">
        <f>LEFT(S:S,FIND("/",S:S)-1)</f>
        <v>music</v>
      </c>
      <c r="U2144" s="6" t="str">
        <f>RIGHT(S:S,FIND("/",S:S) - 2)</f>
        <v>rock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44">
        <v>2000</v>
      </c>
      <c r="E2145" s="4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42">
        <f>(((I2145/60)/60)/24)+DATE(1970,1,1)</f>
        <v>40380.791666666664</v>
      </c>
      <c r="K2145">
        <v>1275599812</v>
      </c>
      <c r="L2145" s="42">
        <f>(((K2145/60)/60)/24)+DATE(1970,1,1)</f>
        <v>40332.886712962965</v>
      </c>
      <c r="M2145" t="b">
        <v>0</v>
      </c>
      <c r="N2145">
        <v>5</v>
      </c>
      <c r="O2145" s="7">
        <f>AVERAGE(N2145,E2145)</f>
        <v>115</v>
      </c>
      <c r="P2145" t="b">
        <v>0</v>
      </c>
      <c r="R2145" s="56">
        <f>E2145/D2145</f>
        <v>0.1125</v>
      </c>
      <c r="S2145" t="s">
        <v>8271</v>
      </c>
      <c r="T2145" s="6" t="str">
        <f>LEFT(S:S,FIND("/",S:S)-1)</f>
        <v>theater</v>
      </c>
      <c r="U2145" s="6" t="str">
        <f>RIGHT(S:S,FIND("/",S:S) - 2)</f>
        <v>/plays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44">
        <v>35500</v>
      </c>
      <c r="E2146" s="4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42">
        <f>(((I2146/60)/60)/24)+DATE(1970,1,1)</f>
        <v>41531.546759259261</v>
      </c>
      <c r="K2146">
        <v>1376399240</v>
      </c>
      <c r="L2146" s="42">
        <f>(((K2146/60)/60)/24)+DATE(1970,1,1)</f>
        <v>41499.546759259261</v>
      </c>
      <c r="M2146" t="b">
        <v>0</v>
      </c>
      <c r="N2146">
        <v>24</v>
      </c>
      <c r="O2146" s="7">
        <f>AVERAGE(N2146,E2146)</f>
        <v>315.5</v>
      </c>
      <c r="P2146" t="b">
        <v>0</v>
      </c>
      <c r="R2146" s="56">
        <f>E2146/D2146</f>
        <v>1.7098591549295775E-2</v>
      </c>
      <c r="S2146" t="s">
        <v>8273</v>
      </c>
      <c r="T2146" s="6" t="str">
        <f>LEFT(S:S,FIND("/",S:S)-1)</f>
        <v>technology</v>
      </c>
      <c r="U2146" s="6" t="str">
        <f>RIGHT(S:S,FIND("/",S:S) - 2)</f>
        <v>wearables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44">
        <v>15000</v>
      </c>
      <c r="E2147" s="4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42">
        <f>(((I2147/60)/60)/24)+DATE(1970,1,1)</f>
        <v>41605.279097222221</v>
      </c>
      <c r="K2147">
        <v>1382938914</v>
      </c>
      <c r="L2147" s="42">
        <f>(((K2147/60)/60)/24)+DATE(1970,1,1)</f>
        <v>41575.237430555557</v>
      </c>
      <c r="M2147" t="b">
        <v>0</v>
      </c>
      <c r="N2147">
        <v>89</v>
      </c>
      <c r="O2147" s="7">
        <f>AVERAGE(N2147,E2147)</f>
        <v>2327</v>
      </c>
      <c r="P2147" t="b">
        <v>0</v>
      </c>
      <c r="R2147" s="56">
        <f>E2147/D2147</f>
        <v>0.30433333333333334</v>
      </c>
      <c r="S2147" t="s">
        <v>8276</v>
      </c>
      <c r="T2147" s="6" t="str">
        <f>LEFT(S:S,FIND("/",S:S)-1)</f>
        <v>music</v>
      </c>
      <c r="U2147" s="6" t="str">
        <f>RIGHT(S:S,FIND("/",S:S) - 2)</f>
        <v>rock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44">
        <v>5000</v>
      </c>
      <c r="E2148" s="44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42">
        <f>(((I2148/60)/60)/24)+DATE(1970,1,1)</f>
        <v>42411.679513888885</v>
      </c>
      <c r="K2148">
        <v>1453997910</v>
      </c>
      <c r="L2148" s="42">
        <f>(((K2148/60)/60)/24)+DATE(1970,1,1)</f>
        <v>42397.679513888885</v>
      </c>
      <c r="M2148" t="b">
        <v>0</v>
      </c>
      <c r="N2148">
        <v>1</v>
      </c>
      <c r="O2148" s="7">
        <f>AVERAGE(N2148,E2148)</f>
        <v>1</v>
      </c>
      <c r="P2148" t="b">
        <v>0</v>
      </c>
      <c r="R2148" s="56">
        <f>E2148/D2148</f>
        <v>2.0000000000000001E-4</v>
      </c>
      <c r="S2148" t="s">
        <v>8271</v>
      </c>
      <c r="T2148" s="6" t="str">
        <f>LEFT(S:S,FIND("/",S:S)-1)</f>
        <v>theater</v>
      </c>
      <c r="U2148" s="6" t="str">
        <f>RIGHT(S:S,FIND("/",S:S) - 2)</f>
        <v>/plays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44">
        <v>390000</v>
      </c>
      <c r="E2149" s="4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42">
        <f>(((I2149/60)/60)/24)+DATE(1970,1,1)</f>
        <v>41959.337361111116</v>
      </c>
      <c r="K2149">
        <v>1413356748</v>
      </c>
      <c r="L2149" s="42">
        <f>(((K2149/60)/60)/24)+DATE(1970,1,1)</f>
        <v>41927.295694444445</v>
      </c>
      <c r="M2149" t="b">
        <v>0</v>
      </c>
      <c r="N2149">
        <v>55</v>
      </c>
      <c r="O2149" s="7">
        <f>AVERAGE(N2149,E2149)</f>
        <v>1385.5</v>
      </c>
      <c r="P2149" t="b">
        <v>0</v>
      </c>
      <c r="R2149" s="56">
        <f>E2149/D2149</f>
        <v>6.9641025641025639E-3</v>
      </c>
      <c r="S2149" t="s">
        <v>8303</v>
      </c>
      <c r="T2149" s="6" t="str">
        <f>LEFT(S:S,FIND("/",S:S)-1)</f>
        <v>theater</v>
      </c>
      <c r="U2149" s="6" t="str">
        <f>RIGHT(S:S,FIND("/",S:S) - 2)</f>
        <v>spaces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44">
        <v>100</v>
      </c>
      <c r="E2150" s="44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42">
        <f>(((I2150/60)/60)/24)+DATE(1970,1,1)</f>
        <v>42096.691921296297</v>
      </c>
      <c r="K2150">
        <v>1425404182</v>
      </c>
      <c r="L2150" s="42">
        <f>(((K2150/60)/60)/24)+DATE(1970,1,1)</f>
        <v>42066.733587962968</v>
      </c>
      <c r="M2150" t="b">
        <v>0</v>
      </c>
      <c r="N2150">
        <v>2</v>
      </c>
      <c r="O2150" s="7">
        <f>AVERAGE(N2150,E2150)</f>
        <v>2</v>
      </c>
      <c r="P2150" t="b">
        <v>0</v>
      </c>
      <c r="R2150" s="56">
        <f>E2150/D2150</f>
        <v>0.02</v>
      </c>
      <c r="S2150" t="s">
        <v>8276</v>
      </c>
      <c r="T2150" s="6" t="str">
        <f>LEFT(S:S,FIND("/",S:S)-1)</f>
        <v>music</v>
      </c>
      <c r="U2150" s="6" t="str">
        <f>RIGHT(S:S,FIND("/",S:S) - 2)</f>
        <v>rock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44">
        <v>2000</v>
      </c>
      <c r="E2151" s="44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42">
        <f>(((I2151/60)/60)/24)+DATE(1970,1,1)</f>
        <v>40390</v>
      </c>
      <c r="K2151">
        <v>1277512556</v>
      </c>
      <c r="L2151" s="42">
        <f>(((K2151/60)/60)/24)+DATE(1970,1,1)</f>
        <v>40355.024953703702</v>
      </c>
      <c r="M2151" t="b">
        <v>0</v>
      </c>
      <c r="N2151">
        <v>0</v>
      </c>
      <c r="O2151" s="7">
        <f>AVERAGE(N2151,E2151)</f>
        <v>0</v>
      </c>
      <c r="P2151" t="b">
        <v>0</v>
      </c>
      <c r="R2151" s="56">
        <f>E2151/D2151</f>
        <v>0</v>
      </c>
      <c r="S2151" t="s">
        <v>8270</v>
      </c>
      <c r="T2151" s="6" t="str">
        <f>LEFT(S:S,FIND("/",S:S)-1)</f>
        <v>film &amp; video</v>
      </c>
      <c r="U2151" s="6" t="str">
        <f>RIGHT(S:S,FIND("/",S:S) - 2)</f>
        <v>o/animation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44">
        <v>50000</v>
      </c>
      <c r="E2152" s="4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42">
        <f>(((I2152/60)/60)/24)+DATE(1970,1,1)</f>
        <v>42564.284710648149</v>
      </c>
      <c r="K2152">
        <v>1465800599</v>
      </c>
      <c r="L2152" s="42">
        <f>(((K2152/60)/60)/24)+DATE(1970,1,1)</f>
        <v>42534.284710648149</v>
      </c>
      <c r="M2152" t="b">
        <v>0</v>
      </c>
      <c r="N2152">
        <v>4</v>
      </c>
      <c r="O2152" s="7">
        <f>AVERAGE(N2152,E2152)</f>
        <v>204.5</v>
      </c>
      <c r="P2152" t="b">
        <v>0</v>
      </c>
      <c r="R2152" s="56">
        <f>E2152/D2152</f>
        <v>8.0999999999999996E-3</v>
      </c>
      <c r="S2152" t="s">
        <v>8272</v>
      </c>
      <c r="T2152" s="6" t="str">
        <f>LEFT(S:S,FIND("/",S:S)-1)</f>
        <v>technology</v>
      </c>
      <c r="U2152" s="6" t="str">
        <f>RIGHT(S:S,FIND("/",S:S) - 2)</f>
        <v>ology/web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44">
        <v>45000</v>
      </c>
      <c r="E2153" s="4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42">
        <f>(((I2153/60)/60)/24)+DATE(1970,1,1)</f>
        <v>42550.847384259265</v>
      </c>
      <c r="K2153">
        <v>1464639614</v>
      </c>
      <c r="L2153" s="42">
        <f>(((K2153/60)/60)/24)+DATE(1970,1,1)</f>
        <v>42520.847384259265</v>
      </c>
      <c r="M2153" t="b">
        <v>0</v>
      </c>
      <c r="N2153">
        <v>6</v>
      </c>
      <c r="O2153" s="7">
        <f>AVERAGE(N2153,E2153)</f>
        <v>62</v>
      </c>
      <c r="P2153" t="b">
        <v>0</v>
      </c>
      <c r="R2153" s="56">
        <f>E2153/D2153</f>
        <v>2.6222222222222224E-3</v>
      </c>
      <c r="S2153" t="s">
        <v>8303</v>
      </c>
      <c r="T2153" s="6" t="str">
        <f>LEFT(S:S,FIND("/",S:S)-1)</f>
        <v>theater</v>
      </c>
      <c r="U2153" s="6" t="str">
        <f>RIGHT(S:S,FIND("/",S:S) - 2)</f>
        <v>spaces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44">
        <v>30000</v>
      </c>
      <c r="E2154" s="4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42">
        <f>(((I2154/60)/60)/24)+DATE(1970,1,1)</f>
        <v>41713.790613425925</v>
      </c>
      <c r="K2154">
        <v>1392321509</v>
      </c>
      <c r="L2154" s="42">
        <f>(((K2154/60)/60)/24)+DATE(1970,1,1)</f>
        <v>41683.832280092596</v>
      </c>
      <c r="M2154" t="b">
        <v>0</v>
      </c>
      <c r="N2154">
        <v>4</v>
      </c>
      <c r="O2154" s="7">
        <f>AVERAGE(N2154,E2154)</f>
        <v>27</v>
      </c>
      <c r="P2154" t="b">
        <v>0</v>
      </c>
      <c r="R2154" s="56">
        <f>E2154/D2154</f>
        <v>1.6666666666666668E-3</v>
      </c>
      <c r="S2154" t="s">
        <v>8278</v>
      </c>
      <c r="T2154" s="6" t="str">
        <f>LEFT(S:S,FIND("/",S:S)-1)</f>
        <v>music</v>
      </c>
      <c r="U2154" s="6" t="str">
        <f>RIGHT(S:S,FIND("/",S:S) - 2)</f>
        <v>jazz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44">
        <v>372625</v>
      </c>
      <c r="E2155" s="44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42">
        <f>(((I2155/60)/60)/24)+DATE(1970,1,1)</f>
        <v>42014.332638888889</v>
      </c>
      <c r="K2155">
        <v>1417470718</v>
      </c>
      <c r="L2155" s="42">
        <f>(((K2155/60)/60)/24)+DATE(1970,1,1)</f>
        <v>41974.911087962959</v>
      </c>
      <c r="M2155" t="b">
        <v>0</v>
      </c>
      <c r="N2155">
        <v>4</v>
      </c>
      <c r="O2155" s="7">
        <f>AVERAGE(N2155,E2155)</f>
        <v>19</v>
      </c>
      <c r="P2155" t="b">
        <v>0</v>
      </c>
      <c r="R2155" s="56">
        <f>E2155/D2155</f>
        <v>9.1244548809124457E-5</v>
      </c>
      <c r="S2155" t="s">
        <v>8269</v>
      </c>
      <c r="T2155" s="6" t="str">
        <f>LEFT(S:S,FIND("/",S:S)-1)</f>
        <v>film &amp; video</v>
      </c>
      <c r="U2155" s="6" t="str">
        <f>RIGHT(S:S,FIND("/",S:S) - 2)</f>
        <v>documentary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44">
        <v>250</v>
      </c>
      <c r="E2156" s="44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42">
        <f>(((I2156/60)/60)/24)+DATE(1970,1,1)</f>
        <v>41667.632256944446</v>
      </c>
      <c r="K2156">
        <v>1389193827</v>
      </c>
      <c r="L2156" s="42">
        <f>(((K2156/60)/60)/24)+DATE(1970,1,1)</f>
        <v>41647.632256944446</v>
      </c>
      <c r="M2156" t="b">
        <v>0</v>
      </c>
      <c r="N2156">
        <v>2</v>
      </c>
      <c r="O2156" s="7">
        <f>AVERAGE(N2156,E2156)</f>
        <v>2</v>
      </c>
      <c r="P2156" t="b">
        <v>0</v>
      </c>
      <c r="R2156" s="56">
        <f>E2156/D2156</f>
        <v>8.0000000000000002E-3</v>
      </c>
      <c r="S2156" t="s">
        <v>8271</v>
      </c>
      <c r="T2156" s="6" t="str">
        <f>LEFT(S:S,FIND("/",S:S)-1)</f>
        <v>theater</v>
      </c>
      <c r="U2156" s="6" t="str">
        <f>RIGHT(S:S,FIND("/",S:S) - 2)</f>
        <v>/plays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44">
        <v>5000</v>
      </c>
      <c r="E2157" s="4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42">
        <f>(((I2157/60)/60)/24)+DATE(1970,1,1)</f>
        <v>42460.70584490741</v>
      </c>
      <c r="K2157">
        <v>1456854985</v>
      </c>
      <c r="L2157" s="42">
        <f>(((K2157/60)/60)/24)+DATE(1970,1,1)</f>
        <v>42430.747511574074</v>
      </c>
      <c r="M2157" t="b">
        <v>0</v>
      </c>
      <c r="N2157">
        <v>5</v>
      </c>
      <c r="O2157" s="7">
        <f>AVERAGE(N2157,E2157)</f>
        <v>60</v>
      </c>
      <c r="P2157" t="b">
        <v>0</v>
      </c>
      <c r="R2157" s="56">
        <f>E2157/D2157</f>
        <v>2.3E-2</v>
      </c>
      <c r="S2157" t="s">
        <v>8295</v>
      </c>
      <c r="T2157" s="6" t="str">
        <f>LEFT(S:S,FIND("/",S:S)-1)</f>
        <v>technology</v>
      </c>
      <c r="U2157" s="6" t="str">
        <f>RIGHT(S:S,FIND("/",S:S) - 2)</f>
        <v>/hardware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44">
        <v>56000</v>
      </c>
      <c r="E2158" s="4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42">
        <f>(((I2158/60)/60)/24)+DATE(1970,1,1)</f>
        <v>41533.85423611111</v>
      </c>
      <c r="K2158">
        <v>1375475406</v>
      </c>
      <c r="L2158" s="42">
        <f>(((K2158/60)/60)/24)+DATE(1970,1,1)</f>
        <v>41488.85423611111</v>
      </c>
      <c r="M2158" t="b">
        <v>0</v>
      </c>
      <c r="N2158">
        <v>83</v>
      </c>
      <c r="O2158" s="7">
        <f>AVERAGE(N2158,E2158)</f>
        <v>788</v>
      </c>
      <c r="P2158" t="b">
        <v>0</v>
      </c>
      <c r="R2158" s="56">
        <f>E2158/D2158</f>
        <v>2.6660714285714284E-2</v>
      </c>
      <c r="S2158" t="s">
        <v>8274</v>
      </c>
      <c r="T2158" s="6" t="str">
        <f>LEFT(S:S,FIND("/",S:S)-1)</f>
        <v>publishing</v>
      </c>
      <c r="U2158" s="6" t="str">
        <f>RIGHT(S:S,FIND("/",S:S) - 2)</f>
        <v>onfiction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44">
        <v>75000</v>
      </c>
      <c r="E2159" s="4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42">
        <f>(((I2159/60)/60)/24)+DATE(1970,1,1)</f>
        <v>42727.332638888889</v>
      </c>
      <c r="K2159">
        <v>1479684783</v>
      </c>
      <c r="L2159" s="42">
        <f>(((K2159/60)/60)/24)+DATE(1970,1,1)</f>
        <v>42694.98128472222</v>
      </c>
      <c r="M2159" t="b">
        <v>0</v>
      </c>
      <c r="N2159">
        <v>57</v>
      </c>
      <c r="O2159" s="7">
        <f>AVERAGE(N2159,E2159)</f>
        <v>10600.5</v>
      </c>
      <c r="P2159" t="b">
        <v>0</v>
      </c>
      <c r="R2159" s="56">
        <f>E2159/D2159</f>
        <v>0.28192</v>
      </c>
      <c r="S2159" t="s">
        <v>8287</v>
      </c>
      <c r="T2159" s="6" t="str">
        <f>LEFT(S:S,FIND("/",S:S)-1)</f>
        <v>publishing</v>
      </c>
      <c r="U2159" s="6" t="str">
        <f>RIGHT(S:S,FIND("/",S:S) - 2)</f>
        <v>nslations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44">
        <v>300000</v>
      </c>
      <c r="E2160" s="4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42">
        <f>(((I2160/60)/60)/24)+DATE(1970,1,1)</f>
        <v>41309.853865740741</v>
      </c>
      <c r="K2160">
        <v>1356121774</v>
      </c>
      <c r="L2160" s="42">
        <f>(((K2160/60)/60)/24)+DATE(1970,1,1)</f>
        <v>41264.853865740741</v>
      </c>
      <c r="M2160" t="b">
        <v>0</v>
      </c>
      <c r="N2160">
        <v>311</v>
      </c>
      <c r="O2160" s="7">
        <f>AVERAGE(N2160,E2160)</f>
        <v>10040.555</v>
      </c>
      <c r="P2160" t="b">
        <v>0</v>
      </c>
      <c r="R2160" s="56">
        <f>E2160/D2160</f>
        <v>6.5900366666666668E-2</v>
      </c>
      <c r="S2160" t="s">
        <v>8271</v>
      </c>
      <c r="T2160" s="6" t="str">
        <f>LEFT(S:S,FIND("/",S:S)-1)</f>
        <v>theater</v>
      </c>
      <c r="U2160" s="6" t="str">
        <f>RIGHT(S:S,FIND("/",S:S) - 2)</f>
        <v>/plays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44">
        <v>3600</v>
      </c>
      <c r="E2161" s="44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42">
        <f>(((I2161/60)/60)/24)+DATE(1970,1,1)</f>
        <v>40740.731180555551</v>
      </c>
      <c r="K2161">
        <v>1308245574</v>
      </c>
      <c r="L2161" s="42">
        <f>(((K2161/60)/60)/24)+DATE(1970,1,1)</f>
        <v>40710.731180555551</v>
      </c>
      <c r="M2161" t="b">
        <v>0</v>
      </c>
      <c r="N2161">
        <v>2</v>
      </c>
      <c r="O2161" s="7">
        <f>AVERAGE(N2161,E2161)</f>
        <v>14</v>
      </c>
      <c r="P2161" t="b">
        <v>0</v>
      </c>
      <c r="R2161" s="56">
        <f>E2161/D2161</f>
        <v>7.2222222222222219E-3</v>
      </c>
      <c r="S2161" t="s">
        <v>8271</v>
      </c>
      <c r="T2161" s="6" t="str">
        <f>LEFT(S:S,FIND("/",S:S)-1)</f>
        <v>theater</v>
      </c>
      <c r="U2161" s="6" t="str">
        <f>RIGHT(S:S,FIND("/",S:S) - 2)</f>
        <v>/plays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44">
        <v>10000</v>
      </c>
      <c r="E2162" s="44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42">
        <f>(((I2162/60)/60)/24)+DATE(1970,1,1)</f>
        <v>41048.711863425924</v>
      </c>
      <c r="K2162">
        <v>1334855105</v>
      </c>
      <c r="L2162" s="42">
        <f>(((K2162/60)/60)/24)+DATE(1970,1,1)</f>
        <v>41018.711863425924</v>
      </c>
      <c r="M2162" t="b">
        <v>0</v>
      </c>
      <c r="N2162">
        <v>16</v>
      </c>
      <c r="O2162" s="7">
        <f>AVERAGE(N2162,E2162)</f>
        <v>50.5</v>
      </c>
      <c r="P2162" t="b">
        <v>0</v>
      </c>
      <c r="R2162" s="56">
        <f>E2162/D2162</f>
        <v>8.5000000000000006E-3</v>
      </c>
      <c r="S2162" t="s">
        <v>8273</v>
      </c>
      <c r="T2162" s="6" t="str">
        <f>LEFT(S:S,FIND("/",S:S)-1)</f>
        <v>technology</v>
      </c>
      <c r="U2162" s="6" t="str">
        <f>RIGHT(S:S,FIND("/",S:S) - 2)</f>
        <v>wearables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44">
        <v>400</v>
      </c>
      <c r="E2163" s="4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42">
        <f>(((I2163/60)/60)/24)+DATE(1970,1,1)</f>
        <v>42270.852534722217</v>
      </c>
      <c r="K2163">
        <v>1440448059</v>
      </c>
      <c r="L2163" s="42">
        <f>(((K2163/60)/60)/24)+DATE(1970,1,1)</f>
        <v>42240.852534722217</v>
      </c>
      <c r="M2163" t="b">
        <v>0</v>
      </c>
      <c r="N2163">
        <v>13</v>
      </c>
      <c r="O2163" s="7">
        <f>AVERAGE(N2163,E2163)</f>
        <v>238</v>
      </c>
      <c r="P2163" t="b">
        <v>1</v>
      </c>
      <c r="R2163" s="56">
        <f>E2163/D2163</f>
        <v>1.1575</v>
      </c>
      <c r="S2163" t="s">
        <v>8305</v>
      </c>
      <c r="T2163" s="6" t="str">
        <f>LEFT(S:S,FIND("/",S:S)-1)</f>
        <v>theater</v>
      </c>
      <c r="U2163" s="6" t="str">
        <f>RIGHT(S:S,FIND("/",S:S) - 2)</f>
        <v>usical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44">
        <v>4500</v>
      </c>
      <c r="E2164" s="4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42">
        <f>(((I2164/60)/60)/24)+DATE(1970,1,1)</f>
        <v>41844.766099537039</v>
      </c>
      <c r="K2164">
        <v>1403547791</v>
      </c>
      <c r="L2164" s="42">
        <f>(((K2164/60)/60)/24)+DATE(1970,1,1)</f>
        <v>41813.766099537039</v>
      </c>
      <c r="M2164" t="b">
        <v>0</v>
      </c>
      <c r="N2164">
        <v>58</v>
      </c>
      <c r="O2164" s="7">
        <f>AVERAGE(N2164,E2164)</f>
        <v>2555</v>
      </c>
      <c r="P2164" t="b">
        <v>1</v>
      </c>
      <c r="R2164" s="56">
        <f>E2164/D2164</f>
        <v>1.1226666666666667</v>
      </c>
      <c r="S2164" t="s">
        <v>8276</v>
      </c>
      <c r="T2164" s="6" t="str">
        <f>LEFT(S:S,FIND("/",S:S)-1)</f>
        <v>music</v>
      </c>
      <c r="U2164" s="6" t="str">
        <f>RIGHT(S:S,FIND("/",S:S) - 2)</f>
        <v>rock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44">
        <v>2500</v>
      </c>
      <c r="E2165" s="4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42">
        <f>(((I2165/60)/60)/24)+DATE(1970,1,1)</f>
        <v>42163.159722222219</v>
      </c>
      <c r="K2165">
        <v>1429306520</v>
      </c>
      <c r="L2165" s="42">
        <f>(((K2165/60)/60)/24)+DATE(1970,1,1)</f>
        <v>42111.899537037039</v>
      </c>
      <c r="M2165" t="b">
        <v>0</v>
      </c>
      <c r="N2165">
        <v>44</v>
      </c>
      <c r="O2165" s="7">
        <f>AVERAGE(N2165,E2165)</f>
        <v>1674.5</v>
      </c>
      <c r="P2165" t="b">
        <v>1</v>
      </c>
      <c r="R2165" s="56">
        <f>E2165/D2165</f>
        <v>1.3220000000000001</v>
      </c>
      <c r="S2165" t="s">
        <v>8271</v>
      </c>
      <c r="T2165" s="6" t="str">
        <f>LEFT(S:S,FIND("/",S:S)-1)</f>
        <v>theater</v>
      </c>
      <c r="U2165" s="6" t="str">
        <f>RIGHT(S:S,FIND("/",S:S) - 2)</f>
        <v>/plays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44">
        <v>5500</v>
      </c>
      <c r="E2166" s="4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42">
        <f>(((I2166/60)/60)/24)+DATE(1970,1,1)</f>
        <v>42546.165972222225</v>
      </c>
      <c r="K2166">
        <v>1464196414</v>
      </c>
      <c r="L2166" s="42">
        <f>(((K2166/60)/60)/24)+DATE(1970,1,1)</f>
        <v>42515.71775462963</v>
      </c>
      <c r="M2166" t="b">
        <v>0</v>
      </c>
      <c r="N2166">
        <v>83</v>
      </c>
      <c r="O2166" s="7">
        <f>AVERAGE(N2166,E2166)</f>
        <v>2864</v>
      </c>
      <c r="P2166" t="b">
        <v>1</v>
      </c>
      <c r="R2166" s="56">
        <f>E2166/D2166</f>
        <v>1.0263636363636364</v>
      </c>
      <c r="S2166" t="s">
        <v>8265</v>
      </c>
      <c r="T2166" s="6" t="str">
        <f>LEFT(S:S,FIND("/",S:S)-1)</f>
        <v>film &amp; video</v>
      </c>
      <c r="U2166" s="6" t="str">
        <f>RIGHT(S:S,FIND("/",S:S) - 2)</f>
        <v>/television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44">
        <v>2500</v>
      </c>
      <c r="E2167" s="4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42">
        <f>(((I2167/60)/60)/24)+DATE(1970,1,1)</f>
        <v>42468.625405092593</v>
      </c>
      <c r="K2167">
        <v>1457539235</v>
      </c>
      <c r="L2167" s="42">
        <f>(((K2167/60)/60)/24)+DATE(1970,1,1)</f>
        <v>42438.667071759264</v>
      </c>
      <c r="M2167" t="b">
        <v>0</v>
      </c>
      <c r="N2167">
        <v>117</v>
      </c>
      <c r="O2167" s="7">
        <f>AVERAGE(N2167,E2167)</f>
        <v>1791.5</v>
      </c>
      <c r="P2167" t="b">
        <v>1</v>
      </c>
      <c r="R2167" s="56">
        <f>E2167/D2167</f>
        <v>1.3864000000000001</v>
      </c>
      <c r="S2167" t="s">
        <v>8271</v>
      </c>
      <c r="T2167" s="6" t="str">
        <f>LEFT(S:S,FIND("/",S:S)-1)</f>
        <v>theater</v>
      </c>
      <c r="U2167" s="6" t="str">
        <f>RIGHT(S:S,FIND("/",S:S) - 2)</f>
        <v>/plays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44">
        <v>2000</v>
      </c>
      <c r="E2168" s="4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42">
        <f>(((I2168/60)/60)/24)+DATE(1970,1,1)</f>
        <v>41978.879837962959</v>
      </c>
      <c r="K2168">
        <v>1413922018</v>
      </c>
      <c r="L2168" s="42">
        <f>(((K2168/60)/60)/24)+DATE(1970,1,1)</f>
        <v>41933.838171296295</v>
      </c>
      <c r="M2168" t="b">
        <v>0</v>
      </c>
      <c r="N2168">
        <v>32</v>
      </c>
      <c r="O2168" s="7">
        <f>AVERAGE(N2168,E2168)</f>
        <v>1482</v>
      </c>
      <c r="P2168" t="b">
        <v>1</v>
      </c>
      <c r="R2168" s="56">
        <f>E2168/D2168</f>
        <v>1.466</v>
      </c>
      <c r="S2168" t="s">
        <v>8271</v>
      </c>
      <c r="T2168" s="6" t="str">
        <f>LEFT(S:S,FIND("/",S:S)-1)</f>
        <v>theater</v>
      </c>
      <c r="U2168" s="6" t="str">
        <f>RIGHT(S:S,FIND("/",S:S) - 2)</f>
        <v>/plays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44">
        <v>150</v>
      </c>
      <c r="E2169" s="4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42">
        <f>(((I2169/60)/60)/24)+DATE(1970,1,1)</f>
        <v>41167.066400462965</v>
      </c>
      <c r="K2169">
        <v>1346463337</v>
      </c>
      <c r="L2169" s="42">
        <f>(((K2169/60)/60)/24)+DATE(1970,1,1)</f>
        <v>41153.066400462965</v>
      </c>
      <c r="M2169" t="b">
        <v>0</v>
      </c>
      <c r="N2169">
        <v>8</v>
      </c>
      <c r="O2169" s="7">
        <f>AVERAGE(N2169,E2169)</f>
        <v>94</v>
      </c>
      <c r="P2169" t="b">
        <v>1</v>
      </c>
      <c r="R2169" s="56">
        <f>E2169/D2169</f>
        <v>1.2</v>
      </c>
      <c r="S2169" t="s">
        <v>8285</v>
      </c>
      <c r="T2169" s="6" t="str">
        <f>LEFT(S:S,FIND("/",S:S)-1)</f>
        <v>photography</v>
      </c>
      <c r="U2169" s="6" t="str">
        <f>RIGHT(S:S,FIND("/",S:S) - 2)</f>
        <v>photobooks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44">
        <v>18000</v>
      </c>
      <c r="E2170" s="4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42">
        <f>(((I2170/60)/60)/24)+DATE(1970,1,1)</f>
        <v>42776.208333333328</v>
      </c>
      <c r="K2170">
        <v>1484058261</v>
      </c>
      <c r="L2170" s="42">
        <f>(((K2170/60)/60)/24)+DATE(1970,1,1)</f>
        <v>42745.600243055553</v>
      </c>
      <c r="M2170" t="b">
        <v>0</v>
      </c>
      <c r="N2170">
        <v>340</v>
      </c>
      <c r="O2170" s="7">
        <f>AVERAGE(N2170,E2170)</f>
        <v>11112.344999999999</v>
      </c>
      <c r="P2170" t="b">
        <v>1</v>
      </c>
      <c r="R2170" s="56">
        <f>E2170/D2170</f>
        <v>1.215816111111111</v>
      </c>
      <c r="S2170" t="s">
        <v>8302</v>
      </c>
      <c r="T2170" s="6" t="str">
        <f>LEFT(S:S,FIND("/",S:S)-1)</f>
        <v>technology</v>
      </c>
      <c r="U2170" s="6" t="str">
        <f>RIGHT(S:S,FIND("/",S:S) - 2)</f>
        <v>kerspaces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44">
        <v>153</v>
      </c>
      <c r="E2171" s="4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42">
        <f>(((I2171/60)/60)/24)+DATE(1970,1,1)</f>
        <v>42796.700821759259</v>
      </c>
      <c r="K2171">
        <v>1488214151</v>
      </c>
      <c r="L2171" s="42">
        <f>(((K2171/60)/60)/24)+DATE(1970,1,1)</f>
        <v>42793.700821759259</v>
      </c>
      <c r="M2171" t="b">
        <v>0</v>
      </c>
      <c r="N2171">
        <v>7</v>
      </c>
      <c r="O2171" s="7">
        <f>AVERAGE(N2171,E2171)</f>
        <v>80</v>
      </c>
      <c r="P2171" t="b">
        <v>1</v>
      </c>
      <c r="R2171" s="56">
        <f>E2171/D2171</f>
        <v>1</v>
      </c>
      <c r="S2171" t="s">
        <v>8271</v>
      </c>
      <c r="T2171" s="6" t="str">
        <f>LEFT(S:S,FIND("/",S:S)-1)</f>
        <v>theater</v>
      </c>
      <c r="U2171" s="6" t="str">
        <f>RIGHT(S:S,FIND("/",S:S) - 2)</f>
        <v>/plays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44">
        <v>350</v>
      </c>
      <c r="E2172" s="4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42">
        <f>(((I2172/60)/60)/24)+DATE(1970,1,1)</f>
        <v>42238.750254629631</v>
      </c>
      <c r="K2172">
        <v>1436810422</v>
      </c>
      <c r="L2172" s="42">
        <f>(((K2172/60)/60)/24)+DATE(1970,1,1)</f>
        <v>42198.750254629631</v>
      </c>
      <c r="M2172" t="b">
        <v>0</v>
      </c>
      <c r="N2172">
        <v>19</v>
      </c>
      <c r="O2172" s="7">
        <f>AVERAGE(N2172,E2172)</f>
        <v>326</v>
      </c>
      <c r="P2172" t="b">
        <v>1</v>
      </c>
      <c r="R2172" s="56">
        <f>E2172/D2172</f>
        <v>1.8085714285714285</v>
      </c>
      <c r="S2172" t="s">
        <v>8305</v>
      </c>
      <c r="T2172" s="6" t="str">
        <f>LEFT(S:S,FIND("/",S:S)-1)</f>
        <v>theater</v>
      </c>
      <c r="U2172" s="6" t="str">
        <f>RIGHT(S:S,FIND("/",S:S) - 2)</f>
        <v>usical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44">
        <v>4000</v>
      </c>
      <c r="E2173" s="4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42">
        <f>(((I2173/60)/60)/24)+DATE(1970,1,1)</f>
        <v>42177.208333333328</v>
      </c>
      <c r="K2173">
        <v>1431903495</v>
      </c>
      <c r="L2173" s="42">
        <f>(((K2173/60)/60)/24)+DATE(1970,1,1)</f>
        <v>42141.95711805555</v>
      </c>
      <c r="M2173" t="b">
        <v>0</v>
      </c>
      <c r="N2173">
        <v>47</v>
      </c>
      <c r="O2173" s="7">
        <f>AVERAGE(N2173,E2173)</f>
        <v>2145</v>
      </c>
      <c r="P2173" t="b">
        <v>1</v>
      </c>
      <c r="R2173" s="56">
        <f>E2173/D2173</f>
        <v>1.0607500000000001</v>
      </c>
      <c r="S2173" t="s">
        <v>8296</v>
      </c>
      <c r="T2173" s="6" t="str">
        <f>LEFT(S:S,FIND("/",S:S)-1)</f>
        <v>photography</v>
      </c>
      <c r="U2173" s="6" t="str">
        <f>RIGHT(S:S,FIND("/",S:S) - 2)</f>
        <v>phy/people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44">
        <v>1000</v>
      </c>
      <c r="E2174" s="4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42">
        <f>(((I2174/60)/60)/24)+DATE(1970,1,1)</f>
        <v>42112.580092592587</v>
      </c>
      <c r="K2174">
        <v>1426773320</v>
      </c>
      <c r="L2174" s="42">
        <f>(((K2174/60)/60)/24)+DATE(1970,1,1)</f>
        <v>42082.580092592587</v>
      </c>
      <c r="M2174" t="b">
        <v>0</v>
      </c>
      <c r="N2174">
        <v>13</v>
      </c>
      <c r="O2174" s="7">
        <f>AVERAGE(N2174,E2174)</f>
        <v>506.5</v>
      </c>
      <c r="P2174" t="b">
        <v>1</v>
      </c>
      <c r="R2174" s="56">
        <f>E2174/D2174</f>
        <v>1</v>
      </c>
      <c r="S2174" t="s">
        <v>8292</v>
      </c>
      <c r="T2174" s="6" t="str">
        <f>LEFT(S:S,FIND("/",S:S)-1)</f>
        <v>music</v>
      </c>
      <c r="U2174" s="6" t="str">
        <f>RIGHT(S:S,FIND("/",S:S) - 2)</f>
        <v>/pop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44">
        <v>4200</v>
      </c>
      <c r="E2175" s="4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42">
        <f>(((I2175/60)/60)/24)+DATE(1970,1,1)</f>
        <v>41527.165972222225</v>
      </c>
      <c r="K2175">
        <v>1376066243</v>
      </c>
      <c r="L2175" s="42">
        <f>(((K2175/60)/60)/24)+DATE(1970,1,1)</f>
        <v>41495.692627314813</v>
      </c>
      <c r="M2175" t="b">
        <v>0</v>
      </c>
      <c r="N2175">
        <v>90</v>
      </c>
      <c r="O2175" s="7">
        <f>AVERAGE(N2175,E2175)</f>
        <v>2710.5</v>
      </c>
      <c r="P2175" t="b">
        <v>1</v>
      </c>
      <c r="R2175" s="56">
        <f>E2175/D2175</f>
        <v>1.2692857142857144</v>
      </c>
      <c r="S2175" t="s">
        <v>8293</v>
      </c>
      <c r="T2175" s="6" t="str">
        <f>LEFT(S:S,FIND("/",S:S)-1)</f>
        <v>music</v>
      </c>
      <c r="U2175" s="6" t="str">
        <f>RIGHT(S:S,FIND("/",S:S) - 2)</f>
        <v>aith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44">
        <v>4000</v>
      </c>
      <c r="E2176" s="4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42">
        <f>(((I2176/60)/60)/24)+DATE(1970,1,1)</f>
        <v>42495.542905092589</v>
      </c>
      <c r="K2176">
        <v>1459861307</v>
      </c>
      <c r="L2176" s="42">
        <f>(((K2176/60)/60)/24)+DATE(1970,1,1)</f>
        <v>42465.542905092589</v>
      </c>
      <c r="M2176" t="b">
        <v>0</v>
      </c>
      <c r="N2176">
        <v>63</v>
      </c>
      <c r="O2176" s="7">
        <f>AVERAGE(N2176,E2176)</f>
        <v>2091</v>
      </c>
      <c r="P2176" t="b">
        <v>1</v>
      </c>
      <c r="R2176" s="56">
        <f>E2176/D2176</f>
        <v>1.0297499999999999</v>
      </c>
      <c r="S2176" t="s">
        <v>8266</v>
      </c>
      <c r="T2176" s="6" t="str">
        <f>LEFT(S:S,FIND("/",S:S)-1)</f>
        <v>film &amp; video</v>
      </c>
      <c r="U2176" s="6" t="str">
        <f>RIGHT(S:S,FIND("/",S:S) - 2)</f>
        <v>ideo/shorts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44">
        <v>700</v>
      </c>
      <c r="E2177" s="4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42">
        <f>(((I2177/60)/60)/24)+DATE(1970,1,1)</f>
        <v>42572.009097222224</v>
      </c>
      <c r="K2177">
        <v>1468455186</v>
      </c>
      <c r="L2177" s="42">
        <f>(((K2177/60)/60)/24)+DATE(1970,1,1)</f>
        <v>42565.009097222224</v>
      </c>
      <c r="M2177" t="b">
        <v>0</v>
      </c>
      <c r="N2177">
        <v>26</v>
      </c>
      <c r="O2177" s="7">
        <f>AVERAGE(N2177,E2177)</f>
        <v>888</v>
      </c>
      <c r="P2177" t="b">
        <v>1</v>
      </c>
      <c r="R2177" s="56">
        <f>E2177/D2177</f>
        <v>2.5</v>
      </c>
      <c r="S2177" t="s">
        <v>8271</v>
      </c>
      <c r="T2177" s="6" t="str">
        <f>LEFT(S:S,FIND("/",S:S)-1)</f>
        <v>theater</v>
      </c>
      <c r="U2177" s="6" t="str">
        <f>RIGHT(S:S,FIND("/",S:S) - 2)</f>
        <v>/plays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44">
        <v>5000</v>
      </c>
      <c r="E2178" s="4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42">
        <f>(((I2178/60)/60)/24)+DATE(1970,1,1)</f>
        <v>42126.633206018523</v>
      </c>
      <c r="K2178">
        <v>1427987509</v>
      </c>
      <c r="L2178" s="42">
        <f>(((K2178/60)/60)/24)+DATE(1970,1,1)</f>
        <v>42096.633206018523</v>
      </c>
      <c r="M2178" t="b">
        <v>0</v>
      </c>
      <c r="N2178">
        <v>71</v>
      </c>
      <c r="O2178" s="7">
        <f>AVERAGE(N2178,E2178)</f>
        <v>3186</v>
      </c>
      <c r="P2178" t="b">
        <v>1</v>
      </c>
      <c r="R2178" s="56">
        <f>E2178/D2178</f>
        <v>1.2602</v>
      </c>
      <c r="S2178" t="s">
        <v>8300</v>
      </c>
      <c r="T2178" s="6" t="str">
        <f>LEFT(S:S,FIND("/",S:S)-1)</f>
        <v>music</v>
      </c>
      <c r="U2178" s="6" t="str">
        <f>RIGHT(S:S,FIND("/",S:S) - 2)</f>
        <v>usic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44">
        <v>2500</v>
      </c>
      <c r="E2179" s="4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42">
        <f>(((I2179/60)/60)/24)+DATE(1970,1,1)</f>
        <v>42527.250775462962</v>
      </c>
      <c r="K2179">
        <v>1463032867</v>
      </c>
      <c r="L2179" s="42">
        <f>(((K2179/60)/60)/24)+DATE(1970,1,1)</f>
        <v>42502.250775462962</v>
      </c>
      <c r="M2179" t="b">
        <v>0</v>
      </c>
      <c r="N2179">
        <v>38</v>
      </c>
      <c r="O2179" s="7">
        <f>AVERAGE(N2179,E2179)</f>
        <v>1270.5</v>
      </c>
      <c r="P2179" t="b">
        <v>1</v>
      </c>
      <c r="R2179" s="56">
        <f>E2179/D2179</f>
        <v>1.0012000000000001</v>
      </c>
      <c r="S2179" t="s">
        <v>8271</v>
      </c>
      <c r="T2179" s="6" t="str">
        <f>LEFT(S:S,FIND("/",S:S)-1)</f>
        <v>theater</v>
      </c>
      <c r="U2179" s="6" t="str">
        <f>RIGHT(S:S,FIND("/",S:S) - 2)</f>
        <v>/plays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44">
        <v>25000</v>
      </c>
      <c r="E2180" s="4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42">
        <f>(((I2180/60)/60)/24)+DATE(1970,1,1)</f>
        <v>42753.63653935185</v>
      </c>
      <c r="K2180">
        <v>1482160597</v>
      </c>
      <c r="L2180" s="42">
        <f>(((K2180/60)/60)/24)+DATE(1970,1,1)</f>
        <v>42723.63653935185</v>
      </c>
      <c r="M2180" t="b">
        <v>0</v>
      </c>
      <c r="N2180">
        <v>859</v>
      </c>
      <c r="O2180" s="7">
        <f>AVERAGE(N2180,E2180)</f>
        <v>17759.5</v>
      </c>
      <c r="P2180" t="b">
        <v>1</v>
      </c>
      <c r="R2180" s="56">
        <f>E2180/D2180</f>
        <v>1.3864000000000001</v>
      </c>
      <c r="S2180" t="s">
        <v>8286</v>
      </c>
      <c r="T2180" s="6" t="str">
        <f>LEFT(S:S,FIND("/",S:S)-1)</f>
        <v>music</v>
      </c>
      <c r="U2180" s="6" t="str">
        <f>RIGHT(S:S,FIND("/",S:S) - 2)</f>
        <v>usic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44">
        <v>1000</v>
      </c>
      <c r="E2181" s="4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42">
        <f>(((I2181/60)/60)/24)+DATE(1970,1,1)</f>
        <v>42105.171203703707</v>
      </c>
      <c r="K2181">
        <v>1426133192</v>
      </c>
      <c r="L2181" s="42">
        <f>(((K2181/60)/60)/24)+DATE(1970,1,1)</f>
        <v>42075.171203703707</v>
      </c>
      <c r="M2181" t="b">
        <v>0</v>
      </c>
      <c r="N2181">
        <v>21</v>
      </c>
      <c r="O2181" s="7">
        <f>AVERAGE(N2181,E2181)</f>
        <v>817.5</v>
      </c>
      <c r="P2181" t="b">
        <v>1</v>
      </c>
      <c r="R2181" s="56">
        <f>E2181/D2181</f>
        <v>1.6140000000000001</v>
      </c>
      <c r="S2181" t="s">
        <v>8297</v>
      </c>
      <c r="T2181" s="6" t="str">
        <f>LEFT(S:S,FIND("/",S:S)-1)</f>
        <v>games</v>
      </c>
      <c r="U2181" s="6" t="str">
        <f>RIGHT(S:S,FIND("/",S:S) - 2)</f>
        <v>ames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44">
        <v>5000</v>
      </c>
      <c r="E2182" s="4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42">
        <f>(((I2182/60)/60)/24)+DATE(1970,1,1)</f>
        <v>42321.711435185185</v>
      </c>
      <c r="K2182">
        <v>1443801868</v>
      </c>
      <c r="L2182" s="42">
        <f>(((K2182/60)/60)/24)+DATE(1970,1,1)</f>
        <v>42279.669768518521</v>
      </c>
      <c r="M2182" t="b">
        <v>0</v>
      </c>
      <c r="N2182">
        <v>78</v>
      </c>
      <c r="O2182" s="7">
        <f>AVERAGE(N2182,E2182)</f>
        <v>2718.605</v>
      </c>
      <c r="P2182" t="b">
        <v>1</v>
      </c>
      <c r="R2182" s="56">
        <f>E2182/D2182</f>
        <v>1.071842</v>
      </c>
      <c r="S2182" t="s">
        <v>8266</v>
      </c>
      <c r="T2182" s="6" t="str">
        <f>LEFT(S:S,FIND("/",S:S)-1)</f>
        <v>film &amp; video</v>
      </c>
      <c r="U2182" s="6" t="str">
        <f>RIGHT(S:S,FIND("/",S:S) - 2)</f>
        <v>ideo/shorts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44">
        <v>2000</v>
      </c>
      <c r="E2183" s="4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42">
        <f>(((I2183/60)/60)/24)+DATE(1970,1,1)</f>
        <v>42787.005243055552</v>
      </c>
      <c r="K2183">
        <v>1486426053</v>
      </c>
      <c r="L2183" s="42">
        <f>(((K2183/60)/60)/24)+DATE(1970,1,1)</f>
        <v>42773.005243055552</v>
      </c>
      <c r="M2183" t="b">
        <v>0</v>
      </c>
      <c r="N2183">
        <v>53</v>
      </c>
      <c r="O2183" s="7">
        <f>AVERAGE(N2183,E2183)</f>
        <v>1557.5</v>
      </c>
      <c r="P2183" t="b">
        <v>1</v>
      </c>
      <c r="R2183" s="56">
        <f>E2183/D2183</f>
        <v>1.5309999999999999</v>
      </c>
      <c r="S2183" t="s">
        <v>8303</v>
      </c>
      <c r="T2183" s="6" t="str">
        <f>LEFT(S:S,FIND("/",S:S)-1)</f>
        <v>theater</v>
      </c>
      <c r="U2183" s="6" t="str">
        <f>RIGHT(S:S,FIND("/",S:S) - 2)</f>
        <v>spaces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44">
        <v>3000</v>
      </c>
      <c r="E2184" s="4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42">
        <f>(((I2184/60)/60)/24)+DATE(1970,1,1)</f>
        <v>41914.900752314818</v>
      </c>
      <c r="K2184">
        <v>1409261825</v>
      </c>
      <c r="L2184" s="42">
        <f>(((K2184/60)/60)/24)+DATE(1970,1,1)</f>
        <v>41879.900752314818</v>
      </c>
      <c r="M2184" t="b">
        <v>0</v>
      </c>
      <c r="N2184">
        <v>356</v>
      </c>
      <c r="O2184" s="7">
        <f>AVERAGE(N2184,E2184)</f>
        <v>8040.5</v>
      </c>
      <c r="P2184" t="b">
        <v>1</v>
      </c>
      <c r="R2184" s="56">
        <f>E2184/D2184</f>
        <v>5.2416666666666663</v>
      </c>
      <c r="S2184" t="s">
        <v>8301</v>
      </c>
      <c r="T2184" s="6" t="str">
        <f>LEFT(S:S,FIND("/",S:S)-1)</f>
        <v>technology</v>
      </c>
      <c r="U2184" s="6" t="str">
        <f>RIGHT(S:S,FIND("/",S:S) - 2)</f>
        <v>ploration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44">
        <v>1800</v>
      </c>
      <c r="E2185" s="4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42">
        <f>(((I2185/60)/60)/24)+DATE(1970,1,1)</f>
        <v>42775.208333333328</v>
      </c>
      <c r="K2185">
        <v>1484037977</v>
      </c>
      <c r="L2185" s="42">
        <f>(((K2185/60)/60)/24)+DATE(1970,1,1)</f>
        <v>42745.365474537044</v>
      </c>
      <c r="M2185" t="b">
        <v>0</v>
      </c>
      <c r="N2185">
        <v>279</v>
      </c>
      <c r="O2185" s="7">
        <f>AVERAGE(N2185,E2185)</f>
        <v>4543</v>
      </c>
      <c r="P2185" t="b">
        <v>1</v>
      </c>
      <c r="R2185" s="56">
        <f>E2185/D2185</f>
        <v>4.8927777777777779</v>
      </c>
      <c r="S2185" t="s">
        <v>8271</v>
      </c>
      <c r="T2185" s="6" t="str">
        <f>LEFT(S:S,FIND("/",S:S)-1)</f>
        <v>theater</v>
      </c>
      <c r="U2185" s="6" t="str">
        <f>RIGHT(S:S,FIND("/",S:S) - 2)</f>
        <v>/plays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44">
        <v>10000</v>
      </c>
      <c r="E2186" s="4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42">
        <f>(((I2186/60)/60)/24)+DATE(1970,1,1)</f>
        <v>42394.666666666672</v>
      </c>
      <c r="K2186">
        <v>1452530041</v>
      </c>
      <c r="L2186" s="42">
        <f>(((K2186/60)/60)/24)+DATE(1970,1,1)</f>
        <v>42380.690289351856</v>
      </c>
      <c r="M2186" t="b">
        <v>1</v>
      </c>
      <c r="N2186">
        <v>266</v>
      </c>
      <c r="O2186" s="7">
        <f>AVERAGE(N2186,E2186)</f>
        <v>14370</v>
      </c>
      <c r="P2186" t="b">
        <v>1</v>
      </c>
      <c r="R2186" s="56">
        <f>E2186/D2186</f>
        <v>2.8473999999999999</v>
      </c>
      <c r="S2186" t="s">
        <v>8271</v>
      </c>
      <c r="T2186" s="6" t="str">
        <f>LEFT(S:S,FIND("/",S:S)-1)</f>
        <v>theater</v>
      </c>
      <c r="U2186" s="6" t="str">
        <f>RIGHT(S:S,FIND("/",S:S) - 2)</f>
        <v>/plays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44">
        <v>5000</v>
      </c>
      <c r="E2187" s="4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42">
        <f>(((I2187/60)/60)/24)+DATE(1970,1,1)</f>
        <v>41359.349988425929</v>
      </c>
      <c r="K2187">
        <v>1360830239</v>
      </c>
      <c r="L2187" s="42">
        <f>(((K2187/60)/60)/24)+DATE(1970,1,1)</f>
        <v>41319.349988425929</v>
      </c>
      <c r="M2187" t="b">
        <v>0</v>
      </c>
      <c r="N2187">
        <v>623</v>
      </c>
      <c r="O2187" s="7">
        <f>AVERAGE(N2187,E2187)</f>
        <v>46735.75</v>
      </c>
      <c r="P2187" t="b">
        <v>1</v>
      </c>
      <c r="R2187" s="56">
        <f>E2187/D2187</f>
        <v>18.569700000000001</v>
      </c>
      <c r="S2187" t="s">
        <v>8285</v>
      </c>
      <c r="T2187" s="6" t="str">
        <f>LEFT(S:S,FIND("/",S:S)-1)</f>
        <v>photography</v>
      </c>
      <c r="U2187" s="6" t="str">
        <f>RIGHT(S:S,FIND("/",S:S) - 2)</f>
        <v>photobooks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44">
        <v>20000</v>
      </c>
      <c r="E2188" s="4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42">
        <f>(((I2188/60)/60)/24)+DATE(1970,1,1)</f>
        <v>42620.083333333328</v>
      </c>
      <c r="K2188">
        <v>1470062743</v>
      </c>
      <c r="L2188" s="42">
        <f>(((K2188/60)/60)/24)+DATE(1970,1,1)</f>
        <v>42583.615081018521</v>
      </c>
      <c r="M2188" t="b">
        <v>0</v>
      </c>
      <c r="N2188">
        <v>392</v>
      </c>
      <c r="O2188" s="7">
        <f>AVERAGE(N2188,E2188)</f>
        <v>11163.5</v>
      </c>
      <c r="P2188" t="b">
        <v>1</v>
      </c>
      <c r="R2188" s="56">
        <f>E2188/D2188</f>
        <v>1.0967499999999999</v>
      </c>
      <c r="S2188" t="s">
        <v>8284</v>
      </c>
      <c r="T2188" s="6" t="str">
        <f>LEFT(S:S,FIND("/",S:S)-1)</f>
        <v>food</v>
      </c>
      <c r="U2188" s="6" t="str">
        <f>RIGHT(S:S,FIND("/",S:S) - 2)</f>
        <v>cks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44">
        <v>20000</v>
      </c>
      <c r="E2189" s="4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42">
        <f>(((I2189/60)/60)/24)+DATE(1970,1,1)</f>
        <v>42097.165972222225</v>
      </c>
      <c r="K2189">
        <v>1425531666</v>
      </c>
      <c r="L2189" s="42">
        <f>(((K2189/60)/60)/24)+DATE(1970,1,1)</f>
        <v>42068.209097222221</v>
      </c>
      <c r="M2189" t="b">
        <v>1</v>
      </c>
      <c r="N2189">
        <v>3562</v>
      </c>
      <c r="O2189" s="7">
        <f>AVERAGE(N2189,E2189)</f>
        <v>103245.25</v>
      </c>
      <c r="P2189" t="b">
        <v>1</v>
      </c>
      <c r="R2189" s="56">
        <f>E2189/D2189</f>
        <v>10.146425000000001</v>
      </c>
      <c r="S2189" t="s">
        <v>8265</v>
      </c>
      <c r="T2189" s="6" t="str">
        <f>LEFT(S:S,FIND("/",S:S)-1)</f>
        <v>film &amp; video</v>
      </c>
      <c r="U2189" s="6" t="str">
        <f>RIGHT(S:S,FIND("/",S:S) - 2)</f>
        <v>/television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44">
        <v>5494</v>
      </c>
      <c r="E2190" s="4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42">
        <f>(((I2190/60)/60)/24)+DATE(1970,1,1)</f>
        <v>42668.708333333328</v>
      </c>
      <c r="K2190">
        <v>1474380241</v>
      </c>
      <c r="L2190" s="42">
        <f>(((K2190/60)/60)/24)+DATE(1970,1,1)</f>
        <v>42633.586122685185</v>
      </c>
      <c r="M2190" t="b">
        <v>0</v>
      </c>
      <c r="N2190">
        <v>514</v>
      </c>
      <c r="O2190" s="7">
        <f>AVERAGE(N2190,E2190)</f>
        <v>11579.5</v>
      </c>
      <c r="P2190" t="b">
        <v>1</v>
      </c>
      <c r="R2190" s="56">
        <f>E2190/D2190</f>
        <v>4.1217692027666546</v>
      </c>
      <c r="S2190" t="s">
        <v>8293</v>
      </c>
      <c r="T2190" s="6" t="str">
        <f>LEFT(S:S,FIND("/",S:S)-1)</f>
        <v>music</v>
      </c>
      <c r="U2190" s="6" t="str">
        <f>RIGHT(S:S,FIND("/",S:S) - 2)</f>
        <v>aith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44">
        <v>1200</v>
      </c>
      <c r="E2191" s="4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42">
        <f>(((I2191/60)/60)/24)+DATE(1970,1,1)</f>
        <v>42481.916666666672</v>
      </c>
      <c r="K2191">
        <v>1460055300</v>
      </c>
      <c r="L2191" s="42">
        <f>(((K2191/60)/60)/24)+DATE(1970,1,1)</f>
        <v>42467.788194444445</v>
      </c>
      <c r="M2191" t="b">
        <v>0</v>
      </c>
      <c r="N2191">
        <v>88</v>
      </c>
      <c r="O2191" s="7">
        <f>AVERAGE(N2191,E2191)</f>
        <v>3063.5</v>
      </c>
      <c r="P2191" t="b">
        <v>1</v>
      </c>
      <c r="R2191" s="56">
        <f>E2191/D2191</f>
        <v>5.0324999999999998</v>
      </c>
      <c r="S2191" t="s">
        <v>8271</v>
      </c>
      <c r="T2191" s="6" t="str">
        <f>LEFT(S:S,FIND("/",S:S)-1)</f>
        <v>theater</v>
      </c>
      <c r="U2191" s="6" t="str">
        <f>RIGHT(S:S,FIND("/",S:S) - 2)</f>
        <v>/plays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44">
        <v>19000</v>
      </c>
      <c r="E2192" s="4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42">
        <f>(((I2192/60)/60)/24)+DATE(1970,1,1)</f>
        <v>42452.290972222225</v>
      </c>
      <c r="K2192">
        <v>1455721204</v>
      </c>
      <c r="L2192" s="42">
        <f>(((K2192/60)/60)/24)+DATE(1970,1,1)</f>
        <v>42417.625046296293</v>
      </c>
      <c r="M2192" t="b">
        <v>0</v>
      </c>
      <c r="N2192">
        <v>537</v>
      </c>
      <c r="O2192" s="7">
        <f>AVERAGE(N2192,E2192)</f>
        <v>17806.5</v>
      </c>
      <c r="P2192" t="b">
        <v>1</v>
      </c>
      <c r="R2192" s="56">
        <f>E2192/D2192</f>
        <v>1.8461052631578947</v>
      </c>
      <c r="S2192" t="s">
        <v>8293</v>
      </c>
      <c r="T2192" s="6" t="str">
        <f>LEFT(S:S,FIND("/",S:S)-1)</f>
        <v>music</v>
      </c>
      <c r="U2192" s="6" t="str">
        <f>RIGHT(S:S,FIND("/",S:S) - 2)</f>
        <v>aith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44">
        <v>750</v>
      </c>
      <c r="E2193" s="4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42">
        <f>(((I2193/60)/60)/24)+DATE(1970,1,1)</f>
        <v>42780.833645833336</v>
      </c>
      <c r="K2193">
        <v>1486065627</v>
      </c>
      <c r="L2193" s="42">
        <f>(((K2193/60)/60)/24)+DATE(1970,1,1)</f>
        <v>42768.833645833336</v>
      </c>
      <c r="M2193" t="b">
        <v>0</v>
      </c>
      <c r="N2193">
        <v>25</v>
      </c>
      <c r="O2193" s="7">
        <f>AVERAGE(N2193,E2193)</f>
        <v>461.5</v>
      </c>
      <c r="P2193" t="b">
        <v>1</v>
      </c>
      <c r="R2193" s="56">
        <f>E2193/D2193</f>
        <v>1.1973333333333334</v>
      </c>
      <c r="S2193" t="s">
        <v>8276</v>
      </c>
      <c r="T2193" s="6" t="str">
        <f>LEFT(S:S,FIND("/",S:S)-1)</f>
        <v>music</v>
      </c>
      <c r="U2193" s="6" t="str">
        <f>RIGHT(S:S,FIND("/",S:S) - 2)</f>
        <v>rock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44">
        <v>12000</v>
      </c>
      <c r="E2194" s="4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42">
        <f>(((I2194/60)/60)/24)+DATE(1970,1,1)</f>
        <v>42719.958333333328</v>
      </c>
      <c r="K2194">
        <v>1479414344</v>
      </c>
      <c r="L2194" s="42">
        <f>(((K2194/60)/60)/24)+DATE(1970,1,1)</f>
        <v>42691.8512037037</v>
      </c>
      <c r="M2194" t="b">
        <v>0</v>
      </c>
      <c r="N2194">
        <v>3238</v>
      </c>
      <c r="O2194" s="7">
        <f>AVERAGE(N2194,E2194)</f>
        <v>66493.41</v>
      </c>
      <c r="P2194" t="b">
        <v>1</v>
      </c>
      <c r="R2194" s="56">
        <f>E2194/D2194</f>
        <v>10.812401666666668</v>
      </c>
      <c r="S2194" t="s">
        <v>8266</v>
      </c>
      <c r="T2194" s="6" t="str">
        <f>LEFT(S:S,FIND("/",S:S)-1)</f>
        <v>film &amp; video</v>
      </c>
      <c r="U2194" s="6" t="str">
        <f>RIGHT(S:S,FIND("/",S:S) - 2)</f>
        <v>ideo/shorts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44">
        <v>15000</v>
      </c>
      <c r="E2195" s="4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42">
        <f>(((I2195/60)/60)/24)+DATE(1970,1,1)</f>
        <v>42695.207638888889</v>
      </c>
      <c r="K2195">
        <v>1477043072</v>
      </c>
      <c r="L2195" s="42">
        <f>(((K2195/60)/60)/24)+DATE(1970,1,1)</f>
        <v>42664.405925925923</v>
      </c>
      <c r="M2195" t="b">
        <v>0</v>
      </c>
      <c r="N2195">
        <v>897</v>
      </c>
      <c r="O2195" s="7">
        <f>AVERAGE(N2195,E2195)</f>
        <v>34376.5</v>
      </c>
      <c r="P2195" t="b">
        <v>1</v>
      </c>
      <c r="R2195" s="56">
        <f>E2195/D2195</f>
        <v>4.5237333333333334</v>
      </c>
      <c r="S2195" t="s">
        <v>8284</v>
      </c>
      <c r="T2195" s="6" t="str">
        <f>LEFT(S:S,FIND("/",S:S)-1)</f>
        <v>food</v>
      </c>
      <c r="U2195" s="6" t="str">
        <f>RIGHT(S:S,FIND("/",S:S) - 2)</f>
        <v>cks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44">
        <v>10000</v>
      </c>
      <c r="E2196" s="4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42">
        <f>(((I2196/60)/60)/24)+DATE(1970,1,1)</f>
        <v>42455.716319444444</v>
      </c>
      <c r="K2196">
        <v>1456423890</v>
      </c>
      <c r="L2196" s="42">
        <f>(((K2196/60)/60)/24)+DATE(1970,1,1)</f>
        <v>42425.757986111115</v>
      </c>
      <c r="M2196" t="b">
        <v>0</v>
      </c>
      <c r="N2196">
        <v>878</v>
      </c>
      <c r="O2196" s="7">
        <f>AVERAGE(N2196,E2196)</f>
        <v>27307.5</v>
      </c>
      <c r="P2196" t="b">
        <v>1</v>
      </c>
      <c r="R2196" s="56">
        <f>E2196/D2196</f>
        <v>5.3737000000000004</v>
      </c>
      <c r="S2196" t="s">
        <v>8285</v>
      </c>
      <c r="T2196" s="6" t="str">
        <f>LEFT(S:S,FIND("/",S:S)-1)</f>
        <v>photography</v>
      </c>
      <c r="U2196" s="6" t="str">
        <f>RIGHT(S:S,FIND("/",S:S) - 2)</f>
        <v>photobooks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44">
        <v>4600</v>
      </c>
      <c r="E2197" s="4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42">
        <f>(((I2197/60)/60)/24)+DATE(1970,1,1)</f>
        <v>42227.771990740745</v>
      </c>
      <c r="K2197">
        <v>1436725900</v>
      </c>
      <c r="L2197" s="42">
        <f>(((K2197/60)/60)/24)+DATE(1970,1,1)</f>
        <v>42197.771990740745</v>
      </c>
      <c r="M2197" t="b">
        <v>0</v>
      </c>
      <c r="N2197">
        <v>115</v>
      </c>
      <c r="O2197" s="7">
        <f>AVERAGE(N2197,E2197)</f>
        <v>2825</v>
      </c>
      <c r="P2197" t="b">
        <v>1</v>
      </c>
      <c r="R2197" s="56">
        <f>E2197/D2197</f>
        <v>1.2032608695652174</v>
      </c>
      <c r="S2197" t="s">
        <v>8289</v>
      </c>
      <c r="T2197" s="6" t="str">
        <f>LEFT(S:S,FIND("/",S:S)-1)</f>
        <v>photography</v>
      </c>
      <c r="U2197" s="6" t="str">
        <f>RIGHT(S:S,FIND("/",S:S) - 2)</f>
        <v>phy/nature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44">
        <v>14000</v>
      </c>
      <c r="E2198" s="4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42">
        <f>(((I2198/60)/60)/24)+DATE(1970,1,1)</f>
        <v>42706.291666666672</v>
      </c>
      <c r="K2198">
        <v>1478000502</v>
      </c>
      <c r="L2198" s="42">
        <f>(((K2198/60)/60)/24)+DATE(1970,1,1)</f>
        <v>42675.487291666665</v>
      </c>
      <c r="M2198" t="b">
        <v>0</v>
      </c>
      <c r="N2198">
        <v>234</v>
      </c>
      <c r="O2198" s="7">
        <f>AVERAGE(N2198,E2198)</f>
        <v>8085.5</v>
      </c>
      <c r="P2198" t="b">
        <v>1</v>
      </c>
      <c r="R2198" s="56">
        <f>E2198/D2198</f>
        <v>1.1383571428571428</v>
      </c>
      <c r="S2198" t="s">
        <v>8271</v>
      </c>
      <c r="T2198" s="6" t="str">
        <f>LEFT(S:S,FIND("/",S:S)-1)</f>
        <v>theater</v>
      </c>
      <c r="U2198" s="6" t="str">
        <f>RIGHT(S:S,FIND("/",S:S) - 2)</f>
        <v>/plays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44">
        <v>30000</v>
      </c>
      <c r="E2199" s="4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42">
        <f>(((I2199/60)/60)/24)+DATE(1970,1,1)</f>
        <v>42063.584016203706</v>
      </c>
      <c r="K2199">
        <v>1422540059</v>
      </c>
      <c r="L2199" s="42">
        <f>(((K2199/60)/60)/24)+DATE(1970,1,1)</f>
        <v>42033.584016203706</v>
      </c>
      <c r="M2199" t="b">
        <v>0</v>
      </c>
      <c r="N2199">
        <v>4330</v>
      </c>
      <c r="O2199" s="7">
        <f>AVERAGE(N2199,E2199)</f>
        <v>144819.66500000001</v>
      </c>
      <c r="P2199" t="b">
        <v>1</v>
      </c>
      <c r="R2199" s="56">
        <f>E2199/D2199</f>
        <v>9.5103109999999997</v>
      </c>
      <c r="S2199" t="s">
        <v>8265</v>
      </c>
      <c r="T2199" s="6" t="str">
        <f>LEFT(S:S,FIND("/",S:S)-1)</f>
        <v>film &amp; video</v>
      </c>
      <c r="U2199" s="6" t="str">
        <f>RIGHT(S:S,FIND("/",S:S) - 2)</f>
        <v>/television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44">
        <v>40000</v>
      </c>
      <c r="E2200" s="4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42">
        <f>(((I2200/60)/60)/24)+DATE(1970,1,1)</f>
        <v>42322.555555555555</v>
      </c>
      <c r="K2200">
        <v>1444911600</v>
      </c>
      <c r="L2200" s="42">
        <f>(((K2200/60)/60)/24)+DATE(1970,1,1)</f>
        <v>42292.513888888891</v>
      </c>
      <c r="M2200" t="b">
        <v>0</v>
      </c>
      <c r="N2200">
        <v>651</v>
      </c>
      <c r="O2200" s="7">
        <f>AVERAGE(N2200,E2200)</f>
        <v>26904</v>
      </c>
      <c r="P2200" t="b">
        <v>1</v>
      </c>
      <c r="R2200" s="56">
        <f>E2200/D2200</f>
        <v>1.3289249999999999</v>
      </c>
      <c r="S2200" t="s">
        <v>8285</v>
      </c>
      <c r="T2200" s="6" t="str">
        <f>LEFT(S:S,FIND("/",S:S)-1)</f>
        <v>photography</v>
      </c>
      <c r="U2200" s="6" t="str">
        <f>RIGHT(S:S,FIND("/",S:S) - 2)</f>
        <v>photobooks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44">
        <v>9000</v>
      </c>
      <c r="E2201" s="4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42">
        <f>(((I2201/60)/60)/24)+DATE(1970,1,1)</f>
        <v>42292.416643518518</v>
      </c>
      <c r="K2201">
        <v>1442311198</v>
      </c>
      <c r="L2201" s="42">
        <f>(((K2201/60)/60)/24)+DATE(1970,1,1)</f>
        <v>42262.416643518518</v>
      </c>
      <c r="M2201" t="b">
        <v>1</v>
      </c>
      <c r="N2201">
        <v>251</v>
      </c>
      <c r="O2201" s="7">
        <f>AVERAGE(N2201,E2201)</f>
        <v>6739.5</v>
      </c>
      <c r="P2201" t="b">
        <v>1</v>
      </c>
      <c r="R2201" s="56">
        <f>E2201/D2201</f>
        <v>1.4697777777777778</v>
      </c>
      <c r="S2201" t="s">
        <v>8271</v>
      </c>
      <c r="T2201" s="6" t="str">
        <f>LEFT(S:S,FIND("/",S:S)-1)</f>
        <v>theater</v>
      </c>
      <c r="U2201" s="6" t="str">
        <f>RIGHT(S:S,FIND("/",S:S) - 2)</f>
        <v>/plays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44">
        <v>2000</v>
      </c>
      <c r="E2202" s="4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42">
        <f>(((I2202/60)/60)/24)+DATE(1970,1,1)</f>
        <v>42191.125</v>
      </c>
      <c r="K2202">
        <v>1433775668</v>
      </c>
      <c r="L2202" s="42">
        <f>(((K2202/60)/60)/24)+DATE(1970,1,1)</f>
        <v>42163.625787037032</v>
      </c>
      <c r="M2202" t="b">
        <v>0</v>
      </c>
      <c r="N2202">
        <v>263</v>
      </c>
      <c r="O2202" s="7">
        <f>AVERAGE(N2202,E2202)</f>
        <v>5553</v>
      </c>
      <c r="P2202" t="b">
        <v>1</v>
      </c>
      <c r="R2202" s="56">
        <f>E2202/D2202</f>
        <v>5.4215</v>
      </c>
      <c r="S2202" t="s">
        <v>8271</v>
      </c>
      <c r="T2202" s="6" t="str">
        <f>LEFT(S:S,FIND("/",S:S)-1)</f>
        <v>theater</v>
      </c>
      <c r="U2202" s="6" t="str">
        <f>RIGHT(S:S,FIND("/",S:S) - 2)</f>
        <v>/plays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44">
        <v>110</v>
      </c>
      <c r="E2203" s="4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42">
        <f>(((I2203/60)/60)/24)+DATE(1970,1,1)</f>
        <v>41290.846817129634</v>
      </c>
      <c r="K2203">
        <v>1357157965</v>
      </c>
      <c r="L2203" s="42">
        <f>(((K2203/60)/60)/24)+DATE(1970,1,1)</f>
        <v>41276.846817129634</v>
      </c>
      <c r="M2203" t="b">
        <v>0</v>
      </c>
      <c r="N2203">
        <v>28</v>
      </c>
      <c r="O2203" s="7">
        <f>AVERAGE(N2203,E2203)</f>
        <v>224.495</v>
      </c>
      <c r="P2203" t="b">
        <v>1</v>
      </c>
      <c r="R2203" s="56">
        <f>E2203/D2203</f>
        <v>3.8271818181818182</v>
      </c>
      <c r="S2203" t="s">
        <v>8271</v>
      </c>
      <c r="T2203" s="6" t="str">
        <f>LEFT(S:S,FIND("/",S:S)-1)</f>
        <v>theater</v>
      </c>
      <c r="U2203" s="6" t="str">
        <f>RIGHT(S:S,FIND("/",S:S) - 2)</f>
        <v>/plays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44">
        <v>4000</v>
      </c>
      <c r="E2204" s="4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42">
        <f>(((I2204/60)/60)/24)+DATE(1970,1,1)</f>
        <v>41214.849166666667</v>
      </c>
      <c r="K2204">
        <v>1349209368</v>
      </c>
      <c r="L2204" s="42">
        <f>(((K2204/60)/60)/24)+DATE(1970,1,1)</f>
        <v>41184.849166666667</v>
      </c>
      <c r="M2204" t="b">
        <v>0</v>
      </c>
      <c r="N2204">
        <v>721</v>
      </c>
      <c r="O2204" s="7">
        <f>AVERAGE(N2204,E2204)</f>
        <v>14444.125</v>
      </c>
      <c r="P2204" t="b">
        <v>1</v>
      </c>
      <c r="R2204" s="56">
        <f>E2204/D2204</f>
        <v>7.0418124999999998</v>
      </c>
      <c r="S2204" t="s">
        <v>8273</v>
      </c>
      <c r="T2204" s="6" t="str">
        <f>LEFT(S:S,FIND("/",S:S)-1)</f>
        <v>technology</v>
      </c>
      <c r="U2204" s="6" t="str">
        <f>RIGHT(S:S,FIND("/",S:S) - 2)</f>
        <v>wearables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44">
        <v>2000</v>
      </c>
      <c r="E2205" s="4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42">
        <f>(((I2205/60)/60)/24)+DATE(1970,1,1)</f>
        <v>42271.85974537037</v>
      </c>
      <c r="K2205">
        <v>1440535082</v>
      </c>
      <c r="L2205" s="42">
        <f>(((K2205/60)/60)/24)+DATE(1970,1,1)</f>
        <v>42241.85974537037</v>
      </c>
      <c r="M2205" t="b">
        <v>0</v>
      </c>
      <c r="N2205">
        <v>50</v>
      </c>
      <c r="O2205" s="7">
        <f>AVERAGE(N2205,E2205)</f>
        <v>1120.5</v>
      </c>
      <c r="P2205" t="b">
        <v>1</v>
      </c>
      <c r="R2205" s="56">
        <f>E2205/D2205</f>
        <v>1.0954999999999999</v>
      </c>
      <c r="S2205" t="s">
        <v>8267</v>
      </c>
      <c r="T2205" s="6" t="str">
        <f>LEFT(S:S,FIND("/",S:S)-1)</f>
        <v>film &amp; video</v>
      </c>
      <c r="U2205" s="6" t="str">
        <f>RIGHT(S:S,FIND("/",S:S) - 2)</f>
        <v>nce fiction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44">
        <v>1500</v>
      </c>
      <c r="E2206" s="4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42">
        <f>(((I2206/60)/60)/24)+DATE(1970,1,1)</f>
        <v>41342.311562499999</v>
      </c>
      <c r="K2206">
        <v>1360222119</v>
      </c>
      <c r="L2206" s="42">
        <f>(((K2206/60)/60)/24)+DATE(1970,1,1)</f>
        <v>41312.311562499999</v>
      </c>
      <c r="M2206" t="b">
        <v>0</v>
      </c>
      <c r="N2206">
        <v>73</v>
      </c>
      <c r="O2206" s="7">
        <f>AVERAGE(N2206,E2206)</f>
        <v>1033</v>
      </c>
      <c r="P2206" t="b">
        <v>1</v>
      </c>
      <c r="R2206" s="56">
        <f>E2206/D2206</f>
        <v>1.3286666666666667</v>
      </c>
      <c r="S2206" t="s">
        <v>8288</v>
      </c>
      <c r="T2206" s="6" t="str">
        <f>LEFT(S:S,FIND("/",S:S)-1)</f>
        <v>publishing</v>
      </c>
      <c r="U2206" s="6" t="str">
        <f>RIGHT(S:S,FIND("/",S:S) - 2)</f>
        <v xml:space="preserve"> podcasts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44">
        <v>750</v>
      </c>
      <c r="E2207" s="4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42">
        <f>(((I2207/60)/60)/24)+DATE(1970,1,1)</f>
        <v>41061.82163194444</v>
      </c>
      <c r="K2207">
        <v>1335987789</v>
      </c>
      <c r="L2207" s="42">
        <f>(((K2207/60)/60)/24)+DATE(1970,1,1)</f>
        <v>41031.82163194444</v>
      </c>
      <c r="M2207" t="b">
        <v>0</v>
      </c>
      <c r="N2207">
        <v>27</v>
      </c>
      <c r="O2207" s="7">
        <f>AVERAGE(N2207,E2207)</f>
        <v>583.5</v>
      </c>
      <c r="P2207" t="b">
        <v>1</v>
      </c>
      <c r="R2207" s="56">
        <f>E2207/D2207</f>
        <v>1.52</v>
      </c>
      <c r="S2207" t="s">
        <v>8273</v>
      </c>
      <c r="T2207" s="6" t="str">
        <f>LEFT(S:S,FIND("/",S:S)-1)</f>
        <v>technology</v>
      </c>
      <c r="U2207" s="6" t="str">
        <f>RIGHT(S:S,FIND("/",S:S) - 2)</f>
        <v>wearables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44">
        <v>1100</v>
      </c>
      <c r="E2208" s="4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42">
        <f>(((I2208/60)/60)/24)+DATE(1970,1,1)</f>
        <v>41015.257222222222</v>
      </c>
      <c r="K2208">
        <v>1333001424</v>
      </c>
      <c r="L2208" s="42">
        <f>(((K2208/60)/60)/24)+DATE(1970,1,1)</f>
        <v>40997.257222222222</v>
      </c>
      <c r="M2208" t="b">
        <v>0</v>
      </c>
      <c r="N2208">
        <v>34</v>
      </c>
      <c r="O2208" s="7">
        <f>AVERAGE(N2208,E2208)</f>
        <v>582</v>
      </c>
      <c r="P2208" t="b">
        <v>1</v>
      </c>
      <c r="R2208" s="56">
        <f>E2208/D2208</f>
        <v>1.0272727272727273</v>
      </c>
      <c r="S2208" t="s">
        <v>8272</v>
      </c>
      <c r="T2208" s="6" t="str">
        <f>LEFT(S:S,FIND("/",S:S)-1)</f>
        <v>technology</v>
      </c>
      <c r="U2208" s="6" t="str">
        <f>RIGHT(S:S,FIND("/",S:S) - 2)</f>
        <v>ology/web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44">
        <v>2000</v>
      </c>
      <c r="E2209" s="4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42">
        <f>(((I2209/60)/60)/24)+DATE(1970,1,1)</f>
        <v>41594.235798611109</v>
      </c>
      <c r="K2209">
        <v>1381984773</v>
      </c>
      <c r="L2209" s="42">
        <f>(((K2209/60)/60)/24)+DATE(1970,1,1)</f>
        <v>41564.194131944445</v>
      </c>
      <c r="M2209" t="b">
        <v>0</v>
      </c>
      <c r="N2209">
        <v>7</v>
      </c>
      <c r="O2209" s="7">
        <f>AVERAGE(N2209,E2209)</f>
        <v>1003.5</v>
      </c>
      <c r="P2209" t="b">
        <v>1</v>
      </c>
      <c r="R2209" s="56">
        <f>E2209/D2209</f>
        <v>1</v>
      </c>
      <c r="S2209" t="s">
        <v>8292</v>
      </c>
      <c r="T2209" s="6" t="str">
        <f>LEFT(S:S,FIND("/",S:S)-1)</f>
        <v>music</v>
      </c>
      <c r="U2209" s="6" t="str">
        <f>RIGHT(S:S,FIND("/",S:S) - 2)</f>
        <v>/pop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44">
        <v>1000</v>
      </c>
      <c r="E2210" s="4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42">
        <f>(((I2210/60)/60)/24)+DATE(1970,1,1)</f>
        <v>41006.166666666664</v>
      </c>
      <c r="K2210">
        <v>1328649026</v>
      </c>
      <c r="L2210" s="42">
        <f>(((K2210/60)/60)/24)+DATE(1970,1,1)</f>
        <v>40946.882245370369</v>
      </c>
      <c r="M2210" t="b">
        <v>0</v>
      </c>
      <c r="N2210">
        <v>24</v>
      </c>
      <c r="O2210" s="7">
        <f>AVERAGE(N2210,E2210)</f>
        <v>520</v>
      </c>
      <c r="P2210" t="b">
        <v>1</v>
      </c>
      <c r="R2210" s="56">
        <f>E2210/D2210</f>
        <v>1.016</v>
      </c>
      <c r="S2210" t="s">
        <v>8269</v>
      </c>
      <c r="T2210" s="6" t="str">
        <f>LEFT(S:S,FIND("/",S:S)-1)</f>
        <v>film &amp; video</v>
      </c>
      <c r="U2210" s="6" t="str">
        <f>RIGHT(S:S,FIND("/",S:S) - 2)</f>
        <v>documentary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44">
        <v>500</v>
      </c>
      <c r="E2211" s="4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42">
        <f>(((I2211/60)/60)/24)+DATE(1970,1,1)</f>
        <v>41743.958333333336</v>
      </c>
      <c r="K2211">
        <v>1396524644</v>
      </c>
      <c r="L2211" s="42">
        <f>(((K2211/60)/60)/24)+DATE(1970,1,1)</f>
        <v>41732.479675925926</v>
      </c>
      <c r="M2211" t="b">
        <v>0</v>
      </c>
      <c r="N2211">
        <v>15</v>
      </c>
      <c r="O2211" s="7">
        <f>AVERAGE(N2211,E2211)</f>
        <v>384.5</v>
      </c>
      <c r="P2211" t="b">
        <v>1</v>
      </c>
      <c r="R2211" s="56">
        <f>E2211/D2211</f>
        <v>1.508</v>
      </c>
      <c r="S2211" t="s">
        <v>8276</v>
      </c>
      <c r="T2211" s="6" t="str">
        <f>LEFT(S:S,FIND("/",S:S)-1)</f>
        <v>music</v>
      </c>
      <c r="U2211" s="6" t="str">
        <f>RIGHT(S:S,FIND("/",S:S) - 2)</f>
        <v>rock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44">
        <v>4000</v>
      </c>
      <c r="E2212" s="4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42">
        <f>(((I2212/60)/60)/24)+DATE(1970,1,1)</f>
        <v>41013.73333333333</v>
      </c>
      <c r="K2212">
        <v>1329442510</v>
      </c>
      <c r="L2212" s="42">
        <f>(((K2212/60)/60)/24)+DATE(1970,1,1)</f>
        <v>40956.066087962965</v>
      </c>
      <c r="M2212" t="b">
        <v>0</v>
      </c>
      <c r="N2212">
        <v>72</v>
      </c>
      <c r="O2212" s="7">
        <f>AVERAGE(N2212,E2212)</f>
        <v>2264.5</v>
      </c>
      <c r="P2212" t="b">
        <v>1</v>
      </c>
      <c r="R2212" s="56">
        <f>E2212/D2212</f>
        <v>1.11425</v>
      </c>
      <c r="S2212" t="s">
        <v>8268</v>
      </c>
      <c r="T2212" s="6" t="str">
        <f>LEFT(S:S,FIND("/",S:S)-1)</f>
        <v>film &amp; video</v>
      </c>
      <c r="U2212" s="6" t="str">
        <f>RIGHT(S:S,FIND("/",S:S) - 2)</f>
        <v>video/drama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44">
        <v>2500</v>
      </c>
      <c r="E2213" s="4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42">
        <f>(((I2213/60)/60)/24)+DATE(1970,1,1)</f>
        <v>41739.290972222225</v>
      </c>
      <c r="K2213">
        <v>1395168625</v>
      </c>
      <c r="L2213" s="42">
        <f>(((K2213/60)/60)/24)+DATE(1970,1,1)</f>
        <v>41716.785011574073</v>
      </c>
      <c r="M2213" t="b">
        <v>0</v>
      </c>
      <c r="N2213">
        <v>120</v>
      </c>
      <c r="O2213" s="7">
        <f>AVERAGE(N2213,E2213)</f>
        <v>2505</v>
      </c>
      <c r="P2213" t="b">
        <v>1</v>
      </c>
      <c r="R2213" s="56">
        <f>E2213/D2213</f>
        <v>1.956</v>
      </c>
      <c r="S2213" t="s">
        <v>8284</v>
      </c>
      <c r="T2213" s="6" t="str">
        <f>LEFT(S:S,FIND("/",S:S)-1)</f>
        <v>food</v>
      </c>
      <c r="U2213" s="6" t="str">
        <f>RIGHT(S:S,FIND("/",S:S) - 2)</f>
        <v>cks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44">
        <v>6000</v>
      </c>
      <c r="E2214" s="4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42">
        <f>(((I2214/60)/60)/24)+DATE(1970,1,1)</f>
        <v>41582.041666666664</v>
      </c>
      <c r="K2214">
        <v>1380650177</v>
      </c>
      <c r="L2214" s="42">
        <f>(((K2214/60)/60)/24)+DATE(1970,1,1)</f>
        <v>41548.747418981482</v>
      </c>
      <c r="M2214" t="b">
        <v>0</v>
      </c>
      <c r="N2214">
        <v>123</v>
      </c>
      <c r="O2214" s="7">
        <f>AVERAGE(N2214,E2214)</f>
        <v>3493</v>
      </c>
      <c r="P2214" t="b">
        <v>1</v>
      </c>
      <c r="R2214" s="56">
        <f>E2214/D2214</f>
        <v>1.1438333333333333</v>
      </c>
      <c r="S2214" t="s">
        <v>8293</v>
      </c>
      <c r="T2214" s="6" t="str">
        <f>LEFT(S:S,FIND("/",S:S)-1)</f>
        <v>music</v>
      </c>
      <c r="U2214" s="6" t="str">
        <f>RIGHT(S:S,FIND("/",S:S) - 2)</f>
        <v>aith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44">
        <v>5</v>
      </c>
      <c r="E2215" s="44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42">
        <f>(((I2215/60)/60)/24)+DATE(1970,1,1)</f>
        <v>42139.826145833329</v>
      </c>
      <c r="K2215">
        <v>1429127379</v>
      </c>
      <c r="L2215" s="42">
        <f>(((K2215/60)/60)/24)+DATE(1970,1,1)</f>
        <v>42109.826145833329</v>
      </c>
      <c r="M2215" t="b">
        <v>0</v>
      </c>
      <c r="N2215">
        <v>1</v>
      </c>
      <c r="O2215" s="7">
        <f>AVERAGE(N2215,E2215)</f>
        <v>5.5</v>
      </c>
      <c r="P2215" t="b">
        <v>1</v>
      </c>
      <c r="R2215" s="56">
        <f>E2215/D2215</f>
        <v>2</v>
      </c>
      <c r="S2215" t="s">
        <v>8277</v>
      </c>
      <c r="T2215" s="6" t="str">
        <f>LEFT(S:S,FIND("/",S:S)-1)</f>
        <v>music</v>
      </c>
      <c r="U2215" s="6" t="str">
        <f>RIGHT(S:S,FIND("/",S:S) - 2)</f>
        <v>etal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44">
        <v>600</v>
      </c>
      <c r="E2216" s="4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42">
        <f>(((I2216/60)/60)/24)+DATE(1970,1,1)</f>
        <v>41676.792222222226</v>
      </c>
      <c r="K2216">
        <v>1389121248</v>
      </c>
      <c r="L2216" s="42">
        <f>(((K2216/60)/60)/24)+DATE(1970,1,1)</f>
        <v>41646.792222222226</v>
      </c>
      <c r="M2216" t="b">
        <v>0</v>
      </c>
      <c r="N2216">
        <v>24</v>
      </c>
      <c r="O2216" s="7">
        <f>AVERAGE(N2216,E2216)</f>
        <v>889.505</v>
      </c>
      <c r="P2216" t="b">
        <v>1</v>
      </c>
      <c r="R2216" s="56">
        <f>E2216/D2216</f>
        <v>2.9250166666666666</v>
      </c>
      <c r="S2216" t="s">
        <v>8273</v>
      </c>
      <c r="T2216" s="6" t="str">
        <f>LEFT(S:S,FIND("/",S:S)-1)</f>
        <v>technology</v>
      </c>
      <c r="U2216" s="6" t="str">
        <f>RIGHT(S:S,FIND("/",S:S) - 2)</f>
        <v>wearables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44">
        <v>550</v>
      </c>
      <c r="E2217" s="4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42">
        <f>(((I2217/60)/60)/24)+DATE(1970,1,1)</f>
        <v>40981.290972222225</v>
      </c>
      <c r="K2217">
        <v>1329671572</v>
      </c>
      <c r="L2217" s="42">
        <f>(((K2217/60)/60)/24)+DATE(1970,1,1)</f>
        <v>40958.717268518521</v>
      </c>
      <c r="M2217" t="b">
        <v>0</v>
      </c>
      <c r="N2217">
        <v>33</v>
      </c>
      <c r="O2217" s="7">
        <f>AVERAGE(N2217,E2217)</f>
        <v>446.5</v>
      </c>
      <c r="P2217" t="b">
        <v>1</v>
      </c>
      <c r="R2217" s="56">
        <f>E2217/D2217</f>
        <v>1.5636363636363637</v>
      </c>
      <c r="S2217" t="s">
        <v>8266</v>
      </c>
      <c r="T2217" s="6" t="str">
        <f>LEFT(S:S,FIND("/",S:S)-1)</f>
        <v>film &amp; video</v>
      </c>
      <c r="U2217" s="6" t="str">
        <f>RIGHT(S:S,FIND("/",S:S) - 2)</f>
        <v>ideo/shorts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44">
        <v>300</v>
      </c>
      <c r="E2218" s="4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42">
        <f>(((I2218/60)/60)/24)+DATE(1970,1,1)</f>
        <v>42208.751678240747</v>
      </c>
      <c r="K2218">
        <v>1436464945</v>
      </c>
      <c r="L2218" s="42">
        <f>(((K2218/60)/60)/24)+DATE(1970,1,1)</f>
        <v>42194.751678240747</v>
      </c>
      <c r="M2218" t="b">
        <v>0</v>
      </c>
      <c r="N2218">
        <v>14</v>
      </c>
      <c r="O2218" s="7">
        <f>AVERAGE(N2218,E2218)</f>
        <v>165.5</v>
      </c>
      <c r="P2218" t="b">
        <v>1</v>
      </c>
      <c r="R2218" s="56">
        <f>E2218/D2218</f>
        <v>1.0566666666666666</v>
      </c>
      <c r="S2218" t="s">
        <v>8276</v>
      </c>
      <c r="T2218" s="6" t="str">
        <f>LEFT(S:S,FIND("/",S:S)-1)</f>
        <v>music</v>
      </c>
      <c r="U2218" s="6" t="str">
        <f>RIGHT(S:S,FIND("/",S:S) - 2)</f>
        <v>rock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44">
        <v>420</v>
      </c>
      <c r="E2219" s="4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42">
        <f>(((I2219/60)/60)/24)+DATE(1970,1,1)</f>
        <v>42310.333333333328</v>
      </c>
      <c r="K2219">
        <v>1445539113</v>
      </c>
      <c r="L2219" s="42">
        <f>(((K2219/60)/60)/24)+DATE(1970,1,1)</f>
        <v>42299.776770833334</v>
      </c>
      <c r="M2219" t="b">
        <v>0</v>
      </c>
      <c r="N2219">
        <v>9</v>
      </c>
      <c r="O2219" s="7">
        <f>AVERAGE(N2219,E2219)</f>
        <v>217</v>
      </c>
      <c r="P2219" t="b">
        <v>1</v>
      </c>
      <c r="R2219" s="56">
        <f>E2219/D2219</f>
        <v>1.0119047619047619</v>
      </c>
      <c r="S2219" t="s">
        <v>8281</v>
      </c>
      <c r="T2219" s="6" t="str">
        <f>LEFT(S:S,FIND("/",S:S)-1)</f>
        <v>journalism</v>
      </c>
      <c r="U2219" s="6" t="str">
        <f>RIGHT(S:S,FIND("/",S:S) - 2)</f>
        <v>ism/audio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44">
        <v>2000</v>
      </c>
      <c r="E2220" s="4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42">
        <f>(((I2220/60)/60)/24)+DATE(1970,1,1)</f>
        <v>41150</v>
      </c>
      <c r="K2220">
        <v>1344281383</v>
      </c>
      <c r="L2220" s="42">
        <f>(((K2220/60)/60)/24)+DATE(1970,1,1)</f>
        <v>41127.812303240738</v>
      </c>
      <c r="M2220" t="b">
        <v>0</v>
      </c>
      <c r="N2220">
        <v>76</v>
      </c>
      <c r="O2220" s="7">
        <f>AVERAGE(N2220,E2220)</f>
        <v>1266.33</v>
      </c>
      <c r="P2220" t="b">
        <v>1</v>
      </c>
      <c r="R2220" s="56">
        <f>E2220/D2220</f>
        <v>1.2283299999999999</v>
      </c>
      <c r="S2220" t="s">
        <v>8303</v>
      </c>
      <c r="T2220" s="6" t="str">
        <f>LEFT(S:S,FIND("/",S:S)-1)</f>
        <v>theater</v>
      </c>
      <c r="U2220" s="6" t="str">
        <f>RIGHT(S:S,FIND("/",S:S) - 2)</f>
        <v>spaces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44">
        <v>1000</v>
      </c>
      <c r="E2221" s="4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42">
        <f>(((I2221/60)/60)/24)+DATE(1970,1,1)</f>
        <v>42235.718888888892</v>
      </c>
      <c r="K2221">
        <v>1437412512</v>
      </c>
      <c r="L2221" s="42">
        <f>(((K2221/60)/60)/24)+DATE(1970,1,1)</f>
        <v>42205.718888888892</v>
      </c>
      <c r="M2221" t="b">
        <v>0</v>
      </c>
      <c r="N2221">
        <v>19</v>
      </c>
      <c r="O2221" s="7">
        <f>AVERAGE(N2221,E2221)</f>
        <v>517</v>
      </c>
      <c r="P2221" t="b">
        <v>1</v>
      </c>
      <c r="R2221" s="56">
        <f>E2221/D2221</f>
        <v>1.0149999999999999</v>
      </c>
      <c r="S2221" t="s">
        <v>8274</v>
      </c>
      <c r="T2221" s="6" t="str">
        <f>LEFT(S:S,FIND("/",S:S)-1)</f>
        <v>publishing</v>
      </c>
      <c r="U2221" s="6" t="str">
        <f>RIGHT(S:S,FIND("/",S:S) - 2)</f>
        <v>onfiction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44">
        <v>3500</v>
      </c>
      <c r="E2222" s="4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42">
        <f>(((I2222/60)/60)/24)+DATE(1970,1,1)</f>
        <v>41482.060601851852</v>
      </c>
      <c r="K2222">
        <v>1372296436</v>
      </c>
      <c r="L2222" s="42">
        <f>(((K2222/60)/60)/24)+DATE(1970,1,1)</f>
        <v>41452.060601851852</v>
      </c>
      <c r="M2222" t="b">
        <v>0</v>
      </c>
      <c r="N2222">
        <v>69</v>
      </c>
      <c r="O2222" s="7">
        <f>AVERAGE(N2222,E2222)</f>
        <v>1804.5</v>
      </c>
      <c r="P2222" t="b">
        <v>1</v>
      </c>
      <c r="R2222" s="56">
        <f>E2222/D2222</f>
        <v>1.0114285714285713</v>
      </c>
      <c r="S2222" t="s">
        <v>8285</v>
      </c>
      <c r="T2222" s="6" t="str">
        <f>LEFT(S:S,FIND("/",S:S)-1)</f>
        <v>photography</v>
      </c>
      <c r="U2222" s="6" t="str">
        <f>RIGHT(S:S,FIND("/",S:S) - 2)</f>
        <v>photobooks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44">
        <v>7500</v>
      </c>
      <c r="E2223" s="4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42">
        <f>(((I2223/60)/60)/24)+DATE(1970,1,1)</f>
        <v>42483</v>
      </c>
      <c r="K2223">
        <v>1458748809</v>
      </c>
      <c r="L2223" s="42">
        <f>(((K2223/60)/60)/24)+DATE(1970,1,1)</f>
        <v>42452.666770833333</v>
      </c>
      <c r="M2223" t="b">
        <v>0</v>
      </c>
      <c r="N2223">
        <v>218</v>
      </c>
      <c r="O2223" s="7">
        <f>AVERAGE(N2223,E2223)</f>
        <v>4163.5</v>
      </c>
      <c r="P2223" t="b">
        <v>1</v>
      </c>
      <c r="R2223" s="56">
        <f>E2223/D2223</f>
        <v>1.0811999999999999</v>
      </c>
      <c r="S2223" t="s">
        <v>8271</v>
      </c>
      <c r="T2223" s="6" t="str">
        <f>LEFT(S:S,FIND("/",S:S)-1)</f>
        <v>theater</v>
      </c>
      <c r="U2223" s="6" t="str">
        <f>RIGHT(S:S,FIND("/",S:S) - 2)</f>
        <v>/plays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44">
        <v>500</v>
      </c>
      <c r="E2224" s="4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42">
        <f>(((I2224/60)/60)/24)+DATE(1970,1,1)</f>
        <v>40936.787581018521</v>
      </c>
      <c r="K2224">
        <v>1325184847</v>
      </c>
      <c r="L2224" s="42">
        <f>(((K2224/60)/60)/24)+DATE(1970,1,1)</f>
        <v>40906.787581018521</v>
      </c>
      <c r="M2224" t="b">
        <v>0</v>
      </c>
      <c r="N2224">
        <v>30</v>
      </c>
      <c r="O2224" s="7">
        <f>AVERAGE(N2224,E2224)</f>
        <v>421.5</v>
      </c>
      <c r="P2224" t="b">
        <v>1</v>
      </c>
      <c r="R2224" s="56">
        <f>E2224/D2224</f>
        <v>1.6259999999999999</v>
      </c>
      <c r="S2224" t="s">
        <v>8271</v>
      </c>
      <c r="T2224" s="6" t="str">
        <f>LEFT(S:S,FIND("/",S:S)-1)</f>
        <v>theater</v>
      </c>
      <c r="U2224" s="6" t="str">
        <f>RIGHT(S:S,FIND("/",S:S) - 2)</f>
        <v>/plays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44">
        <v>19500</v>
      </c>
      <c r="E2225" s="4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42">
        <f>(((I2225/60)/60)/24)+DATE(1970,1,1)</f>
        <v>42182.640833333338</v>
      </c>
      <c r="K2225">
        <v>1432826568</v>
      </c>
      <c r="L2225" s="42">
        <f>(((K2225/60)/60)/24)+DATE(1970,1,1)</f>
        <v>42152.640833333338</v>
      </c>
      <c r="M2225" t="b">
        <v>0</v>
      </c>
      <c r="N2225">
        <v>100</v>
      </c>
      <c r="O2225" s="7">
        <f>AVERAGE(N2225,E2225)</f>
        <v>10365.5</v>
      </c>
      <c r="P2225" t="b">
        <v>1</v>
      </c>
      <c r="R2225" s="56">
        <f>E2225/D2225</f>
        <v>1.0580000000000001</v>
      </c>
      <c r="S2225" t="s">
        <v>8269</v>
      </c>
      <c r="T2225" s="6" t="str">
        <f>LEFT(S:S,FIND("/",S:S)-1)</f>
        <v>film &amp; video</v>
      </c>
      <c r="U2225" s="6" t="str">
        <f>RIGHT(S:S,FIND("/",S:S) - 2)</f>
        <v>documentary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44">
        <v>10000</v>
      </c>
      <c r="E2226" s="4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42">
        <f>(((I2226/60)/60)/24)+DATE(1970,1,1)</f>
        <v>42672.791666666672</v>
      </c>
      <c r="K2226">
        <v>1475337675</v>
      </c>
      <c r="L2226" s="42">
        <f>(((K2226/60)/60)/24)+DATE(1970,1,1)</f>
        <v>42644.667534722219</v>
      </c>
      <c r="M2226" t="b">
        <v>0</v>
      </c>
      <c r="N2226">
        <v>296</v>
      </c>
      <c r="O2226" s="7">
        <f>AVERAGE(N2226,E2226)</f>
        <v>12305.5</v>
      </c>
      <c r="P2226" t="b">
        <v>1</v>
      </c>
      <c r="R2226" s="56">
        <f>E2226/D2226</f>
        <v>2.4315000000000002</v>
      </c>
      <c r="S2226" t="s">
        <v>8303</v>
      </c>
      <c r="T2226" s="6" t="str">
        <f>LEFT(S:S,FIND("/",S:S)-1)</f>
        <v>theater</v>
      </c>
      <c r="U2226" s="6" t="str">
        <f>RIGHT(S:S,FIND("/",S:S) - 2)</f>
        <v>spaces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44">
        <v>21000</v>
      </c>
      <c r="E2227" s="4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42">
        <f>(((I2227/60)/60)/24)+DATE(1970,1,1)</f>
        <v>41903.79184027778</v>
      </c>
      <c r="K2227">
        <v>1408734015</v>
      </c>
      <c r="L2227" s="42">
        <f>(((K2227/60)/60)/24)+DATE(1970,1,1)</f>
        <v>41873.79184027778</v>
      </c>
      <c r="M2227" t="b">
        <v>0</v>
      </c>
      <c r="N2227">
        <v>1204</v>
      </c>
      <c r="O2227" s="7">
        <f>AVERAGE(N2227,E2227)</f>
        <v>99809.505000000005</v>
      </c>
      <c r="P2227" t="b">
        <v>1</v>
      </c>
      <c r="R2227" s="56">
        <f>E2227/D2227</f>
        <v>9.4483338095238096</v>
      </c>
      <c r="S2227" t="s">
        <v>8269</v>
      </c>
      <c r="T2227" s="6" t="str">
        <f>LEFT(S:S,FIND("/",S:S)-1)</f>
        <v>film &amp; video</v>
      </c>
      <c r="U2227" s="6" t="str">
        <f>RIGHT(S:S,FIND("/",S:S) - 2)</f>
        <v>documentary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44">
        <v>18000</v>
      </c>
      <c r="E2228" s="4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42">
        <f>(((I2228/60)/60)/24)+DATE(1970,1,1)</f>
        <v>42412.207638888889</v>
      </c>
      <c r="K2228">
        <v>1452625822</v>
      </c>
      <c r="L2228" s="42">
        <f>(((K2228/60)/60)/24)+DATE(1970,1,1)</f>
        <v>42381.79886574074</v>
      </c>
      <c r="M2228" t="b">
        <v>0</v>
      </c>
      <c r="N2228">
        <v>321</v>
      </c>
      <c r="O2228" s="7">
        <f>AVERAGE(N2228,E2228)</f>
        <v>9922.1550000000007</v>
      </c>
      <c r="P2228" t="b">
        <v>1</v>
      </c>
      <c r="R2228" s="56">
        <f>E2228/D2228</f>
        <v>1.0846283333333333</v>
      </c>
      <c r="S2228" t="s">
        <v>8305</v>
      </c>
      <c r="T2228" s="6" t="str">
        <f>LEFT(S:S,FIND("/",S:S)-1)</f>
        <v>theater</v>
      </c>
      <c r="U2228" s="6" t="str">
        <f>RIGHT(S:S,FIND("/",S:S) - 2)</f>
        <v>usical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44">
        <v>13000</v>
      </c>
      <c r="E2229" s="4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42">
        <f>(((I2229/60)/60)/24)+DATE(1970,1,1)</f>
        <v>41591.849016203705</v>
      </c>
      <c r="K2229">
        <v>1381778555</v>
      </c>
      <c r="L2229" s="42">
        <f>(((K2229/60)/60)/24)+DATE(1970,1,1)</f>
        <v>41561.807349537034</v>
      </c>
      <c r="M2229" t="b">
        <v>0</v>
      </c>
      <c r="N2229">
        <v>301</v>
      </c>
      <c r="O2229" s="7">
        <f>AVERAGE(N2229,E2229)</f>
        <v>10380</v>
      </c>
      <c r="P2229" t="b">
        <v>1</v>
      </c>
      <c r="R2229" s="56">
        <f>E2229/D2229</f>
        <v>1.5737692307692308</v>
      </c>
      <c r="S2229" t="s">
        <v>8303</v>
      </c>
      <c r="T2229" s="6" t="str">
        <f>LEFT(S:S,FIND("/",S:S)-1)</f>
        <v>theater</v>
      </c>
      <c r="U2229" s="6" t="str">
        <f>RIGHT(S:S,FIND("/",S:S) - 2)</f>
        <v>spaces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44">
        <v>1000</v>
      </c>
      <c r="E2230" s="4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42">
        <f>(((I2230/60)/60)/24)+DATE(1970,1,1)</f>
        <v>42232.278194444443</v>
      </c>
      <c r="K2230">
        <v>1437115236</v>
      </c>
      <c r="L2230" s="42">
        <f>(((K2230/60)/60)/24)+DATE(1970,1,1)</f>
        <v>42202.278194444443</v>
      </c>
      <c r="M2230" t="b">
        <v>0</v>
      </c>
      <c r="N2230">
        <v>144</v>
      </c>
      <c r="O2230" s="7">
        <f>AVERAGE(N2230,E2230)</f>
        <v>5944.45</v>
      </c>
      <c r="P2230" t="b">
        <v>1</v>
      </c>
      <c r="R2230" s="56">
        <f>E2230/D2230</f>
        <v>11.744899999999999</v>
      </c>
      <c r="S2230" t="s">
        <v>8285</v>
      </c>
      <c r="T2230" s="6" t="str">
        <f>LEFT(S:S,FIND("/",S:S)-1)</f>
        <v>photography</v>
      </c>
      <c r="U2230" s="6" t="str">
        <f>RIGHT(S:S,FIND("/",S:S) - 2)</f>
        <v>photobooks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44">
        <v>8012</v>
      </c>
      <c r="E2231" s="4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42">
        <f>(((I2231/60)/60)/24)+DATE(1970,1,1)</f>
        <v>41520.166666666664</v>
      </c>
      <c r="K2231">
        <v>1375113391</v>
      </c>
      <c r="L2231" s="42">
        <f>(((K2231/60)/60)/24)+DATE(1970,1,1)</f>
        <v>41484.664247685185</v>
      </c>
      <c r="M2231" t="b">
        <v>0</v>
      </c>
      <c r="N2231">
        <v>539</v>
      </c>
      <c r="O2231" s="7">
        <f>AVERAGE(N2231,E2231)</f>
        <v>7121.665</v>
      </c>
      <c r="P2231" t="b">
        <v>1</v>
      </c>
      <c r="R2231" s="56">
        <f>E2231/D2231</f>
        <v>1.7104755366949576</v>
      </c>
      <c r="S2231" t="s">
        <v>8293</v>
      </c>
      <c r="T2231" s="6" t="str">
        <f>LEFT(S:S,FIND("/",S:S)-1)</f>
        <v>music</v>
      </c>
      <c r="U2231" s="6" t="str">
        <f>RIGHT(S:S,FIND("/",S:S) - 2)</f>
        <v>aith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44">
        <v>8500</v>
      </c>
      <c r="E2232" s="4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42">
        <f>(((I2232/60)/60)/24)+DATE(1970,1,1)</f>
        <v>41754.881099537037</v>
      </c>
      <c r="K2232">
        <v>1395868127</v>
      </c>
      <c r="L2232" s="42">
        <f>(((K2232/60)/60)/24)+DATE(1970,1,1)</f>
        <v>41724.881099537037</v>
      </c>
      <c r="M2232" t="b">
        <v>0</v>
      </c>
      <c r="N2232">
        <v>498</v>
      </c>
      <c r="O2232" s="7">
        <f>AVERAGE(N2232,E2232)</f>
        <v>5602</v>
      </c>
      <c r="P2232" t="b">
        <v>1</v>
      </c>
      <c r="R2232" s="56">
        <f>E2232/D2232</f>
        <v>1.2595294117647058</v>
      </c>
      <c r="S2232" t="s">
        <v>8293</v>
      </c>
      <c r="T2232" s="6" t="str">
        <f>LEFT(S:S,FIND("/",S:S)-1)</f>
        <v>music</v>
      </c>
      <c r="U2232" s="6" t="str">
        <f>RIGHT(S:S,FIND("/",S:S) - 2)</f>
        <v>aith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44">
        <v>2500</v>
      </c>
      <c r="E2233" s="4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42">
        <f>(((I2233/60)/60)/24)+DATE(1970,1,1)</f>
        <v>41450.208333333336</v>
      </c>
      <c r="K2233">
        <v>1369864301</v>
      </c>
      <c r="L2233" s="42">
        <f>(((K2233/60)/60)/24)+DATE(1970,1,1)</f>
        <v>41423.910891203705</v>
      </c>
      <c r="M2233" t="b">
        <v>0</v>
      </c>
      <c r="N2233">
        <v>1113</v>
      </c>
      <c r="O2233" s="7">
        <f>AVERAGE(N2233,E2233)</f>
        <v>15708.12</v>
      </c>
      <c r="P2233" t="b">
        <v>1</v>
      </c>
      <c r="R2233" s="56">
        <f>E2233/D2233</f>
        <v>12.121296000000001</v>
      </c>
      <c r="S2233" t="s">
        <v>8269</v>
      </c>
      <c r="T2233" s="6" t="str">
        <f>LEFT(S:S,FIND("/",S:S)-1)</f>
        <v>film &amp; video</v>
      </c>
      <c r="U2233" s="6" t="str">
        <f>RIGHT(S:S,FIND("/",S:S) - 2)</f>
        <v>documentary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44">
        <v>5000</v>
      </c>
      <c r="E2234" s="4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42">
        <f>(((I2234/60)/60)/24)+DATE(1970,1,1)</f>
        <v>41839.125</v>
      </c>
      <c r="K2234">
        <v>1402945408</v>
      </c>
      <c r="L2234" s="42">
        <f>(((K2234/60)/60)/24)+DATE(1970,1,1)</f>
        <v>41806.794074074074</v>
      </c>
      <c r="M2234" t="b">
        <v>0</v>
      </c>
      <c r="N2234">
        <v>988</v>
      </c>
      <c r="O2234" s="7">
        <f>AVERAGE(N2234,E2234)</f>
        <v>12889</v>
      </c>
      <c r="P2234" t="b">
        <v>1</v>
      </c>
      <c r="R2234" s="56">
        <f>E2234/D2234</f>
        <v>4.9580000000000002</v>
      </c>
      <c r="S2234" t="s">
        <v>8273</v>
      </c>
      <c r="T2234" s="6" t="str">
        <f>LEFT(S:S,FIND("/",S:S)-1)</f>
        <v>technology</v>
      </c>
      <c r="U2234" s="6" t="str">
        <f>RIGHT(S:S,FIND("/",S:S) - 2)</f>
        <v>wearables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44">
        <v>2500</v>
      </c>
      <c r="E2235" s="4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42">
        <f>(((I2235/60)/60)/24)+DATE(1970,1,1)</f>
        <v>42352</v>
      </c>
      <c r="K2235">
        <v>1448269539</v>
      </c>
      <c r="L2235" s="42">
        <f>(((K2235/60)/60)/24)+DATE(1970,1,1)</f>
        <v>42331.378923611104</v>
      </c>
      <c r="M2235" t="b">
        <v>0</v>
      </c>
      <c r="N2235">
        <v>391</v>
      </c>
      <c r="O2235" s="7">
        <f>AVERAGE(N2235,E2235)</f>
        <v>4346</v>
      </c>
      <c r="P2235" t="b">
        <v>1</v>
      </c>
      <c r="R2235" s="56">
        <f>E2235/D2235</f>
        <v>3.3203999999999998</v>
      </c>
      <c r="S2235" t="s">
        <v>8284</v>
      </c>
      <c r="T2235" s="6" t="str">
        <f>LEFT(S:S,FIND("/",S:S)-1)</f>
        <v>food</v>
      </c>
      <c r="U2235" s="6" t="str">
        <f>RIGHT(S:S,FIND("/",S:S) - 2)</f>
        <v>cks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44">
        <v>100</v>
      </c>
      <c r="E2236" s="4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42">
        <f>(((I2236/60)/60)/24)+DATE(1970,1,1)</f>
        <v>42740.824618055558</v>
      </c>
      <c r="K2236">
        <v>1481053647</v>
      </c>
      <c r="L2236" s="42">
        <f>(((K2236/60)/60)/24)+DATE(1970,1,1)</f>
        <v>42710.824618055558</v>
      </c>
      <c r="M2236" t="b">
        <v>0</v>
      </c>
      <c r="N2236">
        <v>28</v>
      </c>
      <c r="O2236" s="7">
        <f>AVERAGE(N2236,E2236)</f>
        <v>596.5</v>
      </c>
      <c r="P2236" t="b">
        <v>1</v>
      </c>
      <c r="R2236" s="56">
        <f>E2236/D2236</f>
        <v>11.65</v>
      </c>
      <c r="S2236" t="s">
        <v>8303</v>
      </c>
      <c r="T2236" s="6" t="str">
        <f>LEFT(S:S,FIND("/",S:S)-1)</f>
        <v>theater</v>
      </c>
      <c r="U2236" s="6" t="str">
        <f>RIGHT(S:S,FIND("/",S:S) - 2)</f>
        <v>spaces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44">
        <v>13000</v>
      </c>
      <c r="E2237" s="4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42">
        <f>(((I2237/60)/60)/24)+DATE(1970,1,1)</f>
        <v>42091.980451388896</v>
      </c>
      <c r="K2237">
        <v>1424997111</v>
      </c>
      <c r="L2237" s="42">
        <f>(((K2237/60)/60)/24)+DATE(1970,1,1)</f>
        <v>42062.022118055553</v>
      </c>
      <c r="M2237" t="b">
        <v>0</v>
      </c>
      <c r="N2237">
        <v>147</v>
      </c>
      <c r="O2237" s="7">
        <f>AVERAGE(N2237,E2237)</f>
        <v>10039</v>
      </c>
      <c r="P2237" t="b">
        <v>1</v>
      </c>
      <c r="R2237" s="56">
        <f>E2237/D2237</f>
        <v>1.5331538461538461</v>
      </c>
      <c r="S2237" t="s">
        <v>8271</v>
      </c>
      <c r="T2237" s="6" t="str">
        <f>LEFT(S:S,FIND("/",S:S)-1)</f>
        <v>theater</v>
      </c>
      <c r="U2237" s="6" t="str">
        <f>RIGHT(S:S,FIND("/",S:S) - 2)</f>
        <v>/plays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44">
        <v>2800</v>
      </c>
      <c r="E2238" s="4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42">
        <f>(((I2238/60)/60)/24)+DATE(1970,1,1)</f>
        <v>42401.617164351846</v>
      </c>
      <c r="K2238">
        <v>1451746123</v>
      </c>
      <c r="L2238" s="42">
        <f>(((K2238/60)/60)/24)+DATE(1970,1,1)</f>
        <v>42371.617164351846</v>
      </c>
      <c r="M2238" t="b">
        <v>0</v>
      </c>
      <c r="N2238">
        <v>680</v>
      </c>
      <c r="O2238" s="7">
        <f>AVERAGE(N2238,E2238)</f>
        <v>7859.5</v>
      </c>
      <c r="P2238" t="b">
        <v>1</v>
      </c>
      <c r="R2238" s="56">
        <f>E2238/D2238</f>
        <v>5.3710714285714287</v>
      </c>
      <c r="S2238" t="s">
        <v>8276</v>
      </c>
      <c r="T2238" s="6" t="str">
        <f>LEFT(S:S,FIND("/",S:S)-1)</f>
        <v>music</v>
      </c>
      <c r="U2238" s="6" t="str">
        <f>RIGHT(S:S,FIND("/",S:S) - 2)</f>
        <v>rock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44">
        <v>18000</v>
      </c>
      <c r="E2239" s="4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42">
        <f>(((I2239/60)/60)/24)+DATE(1970,1,1)</f>
        <v>41955.332638888889</v>
      </c>
      <c r="K2239">
        <v>1412294683</v>
      </c>
      <c r="L2239" s="42">
        <f>(((K2239/60)/60)/24)+DATE(1970,1,1)</f>
        <v>41915.003275462965</v>
      </c>
      <c r="M2239" t="b">
        <v>0</v>
      </c>
      <c r="N2239">
        <v>983</v>
      </c>
      <c r="O2239" s="7">
        <f>AVERAGE(N2239,E2239)</f>
        <v>32255</v>
      </c>
      <c r="P2239" t="b">
        <v>1</v>
      </c>
      <c r="R2239" s="56">
        <f>E2239/D2239</f>
        <v>3.5292777777777777</v>
      </c>
      <c r="S2239" t="s">
        <v>8273</v>
      </c>
      <c r="T2239" s="6" t="str">
        <f>LEFT(S:S,FIND("/",S:S)-1)</f>
        <v>technology</v>
      </c>
      <c r="U2239" s="6" t="str">
        <f>RIGHT(S:S,FIND("/",S:S) - 2)</f>
        <v>wearables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44">
        <v>4000</v>
      </c>
      <c r="E2240" s="4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42">
        <f>(((I2240/60)/60)/24)+DATE(1970,1,1)</f>
        <v>42804.621712962966</v>
      </c>
      <c r="K2240">
        <v>1486565716</v>
      </c>
      <c r="L2240" s="42">
        <f>(((K2240/60)/60)/24)+DATE(1970,1,1)</f>
        <v>42774.621712962966</v>
      </c>
      <c r="M2240" t="b">
        <v>0</v>
      </c>
      <c r="N2240">
        <v>79</v>
      </c>
      <c r="O2240" s="7">
        <f>AVERAGE(N2240,E2240)</f>
        <v>2787.5</v>
      </c>
      <c r="P2240" t="b">
        <v>1</v>
      </c>
      <c r="R2240" s="56">
        <f>E2240/D2240</f>
        <v>1.3740000000000001</v>
      </c>
      <c r="S2240" t="s">
        <v>8298</v>
      </c>
      <c r="T2240" s="6" t="str">
        <f>LEFT(S:S,FIND("/",S:S)-1)</f>
        <v>food</v>
      </c>
      <c r="U2240" s="6" t="str">
        <f>RIGHT(S:S,FIND("/",S:S) - 2)</f>
        <v>tch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44">
        <v>25000</v>
      </c>
      <c r="E2241" s="4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42">
        <f>(((I2241/60)/60)/24)+DATE(1970,1,1)</f>
        <v>41609.168055555558</v>
      </c>
      <c r="K2241">
        <v>1382742014</v>
      </c>
      <c r="L2241" s="42">
        <f>(((K2241/60)/60)/24)+DATE(1970,1,1)</f>
        <v>41572.958495370374</v>
      </c>
      <c r="M2241" t="b">
        <v>0</v>
      </c>
      <c r="N2241">
        <v>426</v>
      </c>
      <c r="O2241" s="7">
        <f>AVERAGE(N2241,E2241)</f>
        <v>16216.334999999999</v>
      </c>
      <c r="P2241" t="b">
        <v>1</v>
      </c>
      <c r="R2241" s="56">
        <f>E2241/D2241</f>
        <v>1.2802667999999999</v>
      </c>
      <c r="S2241" t="s">
        <v>8297</v>
      </c>
      <c r="T2241" s="6" t="str">
        <f>LEFT(S:S,FIND("/",S:S)-1)</f>
        <v>games</v>
      </c>
      <c r="U2241" s="6" t="str">
        <f>RIGHT(S:S,FIND("/",S:S) - 2)</f>
        <v>ames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44">
        <v>5000</v>
      </c>
      <c r="E2242" s="4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42">
        <f>(((I2242/60)/60)/24)+DATE(1970,1,1)</f>
        <v>42482.825740740736</v>
      </c>
      <c r="K2242">
        <v>1458762544</v>
      </c>
      <c r="L2242" s="42">
        <f>(((K2242/60)/60)/24)+DATE(1970,1,1)</f>
        <v>42452.825740740736</v>
      </c>
      <c r="M2242" t="b">
        <v>0</v>
      </c>
      <c r="N2242">
        <v>96</v>
      </c>
      <c r="O2242" s="7">
        <f>AVERAGE(N2242,E2242)</f>
        <v>6815</v>
      </c>
      <c r="P2242" t="b">
        <v>1</v>
      </c>
      <c r="R2242" s="56">
        <f>E2242/D2242</f>
        <v>2.7067999999999999</v>
      </c>
      <c r="S2242" t="s">
        <v>8284</v>
      </c>
      <c r="T2242" s="6" t="str">
        <f>LEFT(S:S,FIND("/",S:S)-1)</f>
        <v>food</v>
      </c>
      <c r="U2242" s="6" t="str">
        <f>RIGHT(S:S,FIND("/",S:S) - 2)</f>
        <v>cks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44">
        <v>1000</v>
      </c>
      <c r="E2243" s="4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42">
        <f>(((I2243/60)/60)/24)+DATE(1970,1,1)</f>
        <v>42796.827546296292</v>
      </c>
      <c r="K2243">
        <v>1485892300</v>
      </c>
      <c r="L2243" s="42">
        <f>(((K2243/60)/60)/24)+DATE(1970,1,1)</f>
        <v>42766.827546296292</v>
      </c>
      <c r="M2243" t="b">
        <v>0</v>
      </c>
      <c r="N2243">
        <v>163</v>
      </c>
      <c r="O2243" s="7">
        <f>AVERAGE(N2243,E2243)</f>
        <v>4113.5</v>
      </c>
      <c r="P2243" t="b">
        <v>1</v>
      </c>
      <c r="R2243" s="56">
        <f>E2243/D2243</f>
        <v>8.0640000000000001</v>
      </c>
      <c r="S2243" t="s">
        <v>8293</v>
      </c>
      <c r="T2243" s="6" t="str">
        <f>LEFT(S:S,FIND("/",S:S)-1)</f>
        <v>music</v>
      </c>
      <c r="U2243" s="6" t="str">
        <f>RIGHT(S:S,FIND("/",S:S) - 2)</f>
        <v>aith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44">
        <v>10000</v>
      </c>
      <c r="E2244" s="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42">
        <f>(((I2244/60)/60)/24)+DATE(1970,1,1)</f>
        <v>41605.126388888886</v>
      </c>
      <c r="K2244">
        <v>1382449733</v>
      </c>
      <c r="L2244" s="42">
        <f>(((K2244/60)/60)/24)+DATE(1970,1,1)</f>
        <v>41569.575613425928</v>
      </c>
      <c r="M2244" t="b">
        <v>0</v>
      </c>
      <c r="N2244">
        <v>2525</v>
      </c>
      <c r="O2244" s="7">
        <f>AVERAGE(N2244,E2244)</f>
        <v>69267.38</v>
      </c>
      <c r="P2244" t="b">
        <v>1</v>
      </c>
      <c r="R2244" s="56">
        <f>E2244/D2244</f>
        <v>13.600976000000001</v>
      </c>
      <c r="S2244" t="s">
        <v>8266</v>
      </c>
      <c r="T2244" s="6" t="str">
        <f>LEFT(S:S,FIND("/",S:S)-1)</f>
        <v>film &amp; video</v>
      </c>
      <c r="U2244" s="6" t="str">
        <f>RIGHT(S:S,FIND("/",S:S) - 2)</f>
        <v>ideo/shorts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44">
        <v>1</v>
      </c>
      <c r="E2245" s="4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42">
        <f>(((I2245/60)/60)/24)+DATE(1970,1,1)</f>
        <v>42807.125</v>
      </c>
      <c r="K2245">
        <v>1488823290</v>
      </c>
      <c r="L2245" s="42">
        <f>(((K2245/60)/60)/24)+DATE(1970,1,1)</f>
        <v>42800.751041666663</v>
      </c>
      <c r="M2245" t="b">
        <v>0</v>
      </c>
      <c r="N2245">
        <v>2035</v>
      </c>
      <c r="O2245" s="7">
        <f>AVERAGE(N2245,E2245)</f>
        <v>5668.75</v>
      </c>
      <c r="P2245" t="b">
        <v>1</v>
      </c>
      <c r="R2245" s="56">
        <f>E2245/D2245</f>
        <v>9302.5</v>
      </c>
      <c r="S2245" t="s">
        <v>8267</v>
      </c>
      <c r="T2245" s="6" t="str">
        <f>LEFT(S:S,FIND("/",S:S)-1)</f>
        <v>film &amp; video</v>
      </c>
      <c r="U2245" s="6" t="str">
        <f>RIGHT(S:S,FIND("/",S:S) - 2)</f>
        <v>nce fiction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44">
        <v>5000</v>
      </c>
      <c r="E2246" s="4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42">
        <f>(((I2246/60)/60)/24)+DATE(1970,1,1)</f>
        <v>42659.854166666672</v>
      </c>
      <c r="K2246">
        <v>1475609946</v>
      </c>
      <c r="L2246" s="42">
        <f>(((K2246/60)/60)/24)+DATE(1970,1,1)</f>
        <v>42647.818819444445</v>
      </c>
      <c r="M2246" t="b">
        <v>0</v>
      </c>
      <c r="N2246">
        <v>290</v>
      </c>
      <c r="O2246" s="7">
        <f>AVERAGE(N2246,E2246)</f>
        <v>9570.5</v>
      </c>
      <c r="P2246" t="b">
        <v>1</v>
      </c>
      <c r="R2246" s="56">
        <f>E2246/D2246</f>
        <v>3.7702</v>
      </c>
      <c r="S2246" t="s">
        <v>8303</v>
      </c>
      <c r="T2246" s="6" t="str">
        <f>LEFT(S:S,FIND("/",S:S)-1)</f>
        <v>theater</v>
      </c>
      <c r="U2246" s="6" t="str">
        <f>RIGHT(S:S,FIND("/",S:S) - 2)</f>
        <v>spaces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44">
        <v>4000</v>
      </c>
      <c r="E2247" s="4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42">
        <f>(((I2247/60)/60)/24)+DATE(1970,1,1)</f>
        <v>41691.75</v>
      </c>
      <c r="K2247">
        <v>1390323617</v>
      </c>
      <c r="L2247" s="42">
        <f>(((K2247/60)/60)/24)+DATE(1970,1,1)</f>
        <v>41660.708530092597</v>
      </c>
      <c r="M2247" t="b">
        <v>0</v>
      </c>
      <c r="N2247">
        <v>1980</v>
      </c>
      <c r="O2247" s="7">
        <f>AVERAGE(N2247,E2247)</f>
        <v>53930.5</v>
      </c>
      <c r="P2247" t="b">
        <v>1</v>
      </c>
      <c r="R2247" s="56">
        <f>E2247/D2247</f>
        <v>26.47025</v>
      </c>
      <c r="S2247" t="s">
        <v>8267</v>
      </c>
      <c r="T2247" s="6" t="str">
        <f>LEFT(S:S,FIND("/",S:S)-1)</f>
        <v>film &amp; video</v>
      </c>
      <c r="U2247" s="6" t="str">
        <f>RIGHT(S:S,FIND("/",S:S) - 2)</f>
        <v>nce fiction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44">
        <v>2500</v>
      </c>
      <c r="E2248" s="4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42">
        <f>(((I2248/60)/60)/24)+DATE(1970,1,1)</f>
        <v>42251.79178240741</v>
      </c>
      <c r="K2248">
        <v>1438801210</v>
      </c>
      <c r="L2248" s="42">
        <f>(((K2248/60)/60)/24)+DATE(1970,1,1)</f>
        <v>42221.79178240741</v>
      </c>
      <c r="M2248" t="b">
        <v>0</v>
      </c>
      <c r="N2248">
        <v>57</v>
      </c>
      <c r="O2248" s="7">
        <f>AVERAGE(N2248,E2248)</f>
        <v>1280</v>
      </c>
      <c r="P2248" t="b">
        <v>1</v>
      </c>
      <c r="R2248" s="56">
        <f>E2248/D2248</f>
        <v>1.0012000000000001</v>
      </c>
      <c r="S2248" t="s">
        <v>8271</v>
      </c>
      <c r="T2248" s="6" t="str">
        <f>LEFT(S:S,FIND("/",S:S)-1)</f>
        <v>theater</v>
      </c>
      <c r="U2248" s="6" t="str">
        <f>RIGHT(S:S,FIND("/",S:S) - 2)</f>
        <v>/plays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44">
        <v>18500</v>
      </c>
      <c r="E2249" s="4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42">
        <f>(((I2249/60)/60)/24)+DATE(1970,1,1)</f>
        <v>42214.666261574079</v>
      </c>
      <c r="K2249">
        <v>1436975965</v>
      </c>
      <c r="L2249" s="42">
        <f>(((K2249/60)/60)/24)+DATE(1970,1,1)</f>
        <v>42200.666261574079</v>
      </c>
      <c r="M2249" t="b">
        <v>0</v>
      </c>
      <c r="N2249">
        <v>380</v>
      </c>
      <c r="O2249" s="7">
        <f>AVERAGE(N2249,E2249)</f>
        <v>9852</v>
      </c>
      <c r="P2249" t="b">
        <v>1</v>
      </c>
      <c r="R2249" s="56">
        <f>E2249/D2249</f>
        <v>1.0445405405405406</v>
      </c>
      <c r="S2249" t="s">
        <v>8300</v>
      </c>
      <c r="T2249" s="6" t="str">
        <f>LEFT(S:S,FIND("/",S:S)-1)</f>
        <v>music</v>
      </c>
      <c r="U2249" s="6" t="str">
        <f>RIGHT(S:S,FIND("/",S:S) - 2)</f>
        <v>usic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44">
        <v>7000</v>
      </c>
      <c r="E2250" s="4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42">
        <f>(((I2250/60)/60)/24)+DATE(1970,1,1)</f>
        <v>42718.875902777778</v>
      </c>
      <c r="K2250">
        <v>1479157278</v>
      </c>
      <c r="L2250" s="42">
        <f>(((K2250/60)/60)/24)+DATE(1970,1,1)</f>
        <v>42688.875902777778</v>
      </c>
      <c r="M2250" t="b">
        <v>0</v>
      </c>
      <c r="N2250">
        <v>128</v>
      </c>
      <c r="O2250" s="7">
        <f>AVERAGE(N2250,E2250)</f>
        <v>3816.5</v>
      </c>
      <c r="P2250" t="b">
        <v>1</v>
      </c>
      <c r="R2250" s="56">
        <f>E2250/D2250</f>
        <v>1.0721428571428571</v>
      </c>
      <c r="S2250" t="s">
        <v>8281</v>
      </c>
      <c r="T2250" s="6" t="str">
        <f>LEFT(S:S,FIND("/",S:S)-1)</f>
        <v>journalism</v>
      </c>
      <c r="U2250" s="6" t="str">
        <f>RIGHT(S:S,FIND("/",S:S) - 2)</f>
        <v>ism/audio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44">
        <v>3500</v>
      </c>
      <c r="E2251" s="4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42">
        <f>(((I2251/60)/60)/24)+DATE(1970,1,1)</f>
        <v>41366.661631944444</v>
      </c>
      <c r="K2251">
        <v>1362329565</v>
      </c>
      <c r="L2251" s="42">
        <f>(((K2251/60)/60)/24)+DATE(1970,1,1)</f>
        <v>41336.703298611108</v>
      </c>
      <c r="M2251" t="b">
        <v>0</v>
      </c>
      <c r="N2251">
        <v>180</v>
      </c>
      <c r="O2251" s="7">
        <f>AVERAGE(N2251,E2251)</f>
        <v>3043.5</v>
      </c>
      <c r="P2251" t="b">
        <v>1</v>
      </c>
      <c r="R2251" s="56">
        <f>E2251/D2251</f>
        <v>1.6877142857142857</v>
      </c>
      <c r="S2251" t="s">
        <v>8302</v>
      </c>
      <c r="T2251" s="6" t="str">
        <f>LEFT(S:S,FIND("/",S:S)-1)</f>
        <v>technology</v>
      </c>
      <c r="U2251" s="6" t="str">
        <f>RIGHT(S:S,FIND("/",S:S) - 2)</f>
        <v>kerspaces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44">
        <v>25000</v>
      </c>
      <c r="E2252" s="4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42">
        <f>(((I2252/60)/60)/24)+DATE(1970,1,1)</f>
        <v>42707.0471412037</v>
      </c>
      <c r="K2252">
        <v>1478131673</v>
      </c>
      <c r="L2252" s="42">
        <f>(((K2252/60)/60)/24)+DATE(1970,1,1)</f>
        <v>42677.005474537036</v>
      </c>
      <c r="M2252" t="b">
        <v>0</v>
      </c>
      <c r="N2252">
        <v>571</v>
      </c>
      <c r="O2252" s="7">
        <f>AVERAGE(N2252,E2252)</f>
        <v>122174.5</v>
      </c>
      <c r="P2252" t="b">
        <v>1</v>
      </c>
      <c r="R2252" s="56">
        <f>E2252/D2252</f>
        <v>9.7511200000000002</v>
      </c>
      <c r="S2252" t="s">
        <v>8291</v>
      </c>
      <c r="T2252" s="6" t="str">
        <f>LEFT(S:S,FIND("/",S:S)-1)</f>
        <v>photography</v>
      </c>
      <c r="U2252" s="6" t="str">
        <f>RIGHT(S:S,FIND("/",S:S) - 2)</f>
        <v>phy/places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44">
        <v>8500</v>
      </c>
      <c r="E2253" s="4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42">
        <f>(((I2253/60)/60)/24)+DATE(1970,1,1)</f>
        <v>41867.34579861111</v>
      </c>
      <c r="K2253">
        <v>1406362677</v>
      </c>
      <c r="L2253" s="42">
        <f>(((K2253/60)/60)/24)+DATE(1970,1,1)</f>
        <v>41846.34579861111</v>
      </c>
      <c r="M2253" t="b">
        <v>0</v>
      </c>
      <c r="N2253">
        <v>480</v>
      </c>
      <c r="O2253" s="7">
        <f>AVERAGE(N2253,E2253)</f>
        <v>5954.0950000000003</v>
      </c>
      <c r="P2253" t="b">
        <v>1</v>
      </c>
      <c r="R2253" s="56">
        <f>E2253/D2253</f>
        <v>1.3444929411764706</v>
      </c>
      <c r="S2253" t="s">
        <v>8285</v>
      </c>
      <c r="T2253" s="6" t="str">
        <f>LEFT(S:S,FIND("/",S:S)-1)</f>
        <v>photography</v>
      </c>
      <c r="U2253" s="6" t="str">
        <f>RIGHT(S:S,FIND("/",S:S) - 2)</f>
        <v>photobooks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44">
        <v>9000</v>
      </c>
      <c r="E2254" s="4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42">
        <f>(((I2254/60)/60)/24)+DATE(1970,1,1)</f>
        <v>42588.327986111108</v>
      </c>
      <c r="K2254">
        <v>1469173938</v>
      </c>
      <c r="L2254" s="42">
        <f>(((K2254/60)/60)/24)+DATE(1970,1,1)</f>
        <v>42573.327986111108</v>
      </c>
      <c r="M2254" t="b">
        <v>0</v>
      </c>
      <c r="N2254">
        <v>249</v>
      </c>
      <c r="O2254" s="7">
        <f>AVERAGE(N2254,E2254)</f>
        <v>12377</v>
      </c>
      <c r="P2254" t="b">
        <v>1</v>
      </c>
      <c r="R2254" s="56">
        <f>E2254/D2254</f>
        <v>2.722777777777778</v>
      </c>
      <c r="S2254" t="s">
        <v>8271</v>
      </c>
      <c r="T2254" s="6" t="str">
        <f>LEFT(S:S,FIND("/",S:S)-1)</f>
        <v>theater</v>
      </c>
      <c r="U2254" s="6" t="str">
        <f>RIGHT(S:S,FIND("/",S:S) - 2)</f>
        <v>/plays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44">
        <v>8000</v>
      </c>
      <c r="E2255" s="4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42">
        <f>(((I2255/60)/60)/24)+DATE(1970,1,1)</f>
        <v>42326.672997685186</v>
      </c>
      <c r="K2255">
        <v>1445267347</v>
      </c>
      <c r="L2255" s="42">
        <f>(((K2255/60)/60)/24)+DATE(1970,1,1)</f>
        <v>42296.631331018521</v>
      </c>
      <c r="M2255" t="b">
        <v>0</v>
      </c>
      <c r="N2255">
        <v>84</v>
      </c>
      <c r="O2255" s="7">
        <f>AVERAGE(N2255,E2255)</f>
        <v>4549.5</v>
      </c>
      <c r="P2255" t="b">
        <v>1</v>
      </c>
      <c r="R2255" s="56">
        <f>E2255/D2255</f>
        <v>1.1268750000000001</v>
      </c>
      <c r="S2255" t="s">
        <v>8303</v>
      </c>
      <c r="T2255" s="6" t="str">
        <f>LEFT(S:S,FIND("/",S:S)-1)</f>
        <v>theater</v>
      </c>
      <c r="U2255" s="6" t="str">
        <f>RIGHT(S:S,FIND("/",S:S) - 2)</f>
        <v>spaces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44">
        <v>500</v>
      </c>
      <c r="E2256" s="4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42">
        <f>(((I2256/60)/60)/24)+DATE(1970,1,1)</f>
        <v>42759.647777777776</v>
      </c>
      <c r="K2256">
        <v>1484667168</v>
      </c>
      <c r="L2256" s="42">
        <f>(((K2256/60)/60)/24)+DATE(1970,1,1)</f>
        <v>42752.647777777776</v>
      </c>
      <c r="M2256" t="b">
        <v>0</v>
      </c>
      <c r="N2256">
        <v>197</v>
      </c>
      <c r="O2256" s="7">
        <f>AVERAGE(N2256,E2256)</f>
        <v>1248</v>
      </c>
      <c r="P2256" t="b">
        <v>1</v>
      </c>
      <c r="R2256" s="56">
        <f>E2256/D2256</f>
        <v>4.5979999999999999</v>
      </c>
      <c r="S2256" t="s">
        <v>8271</v>
      </c>
      <c r="T2256" s="6" t="str">
        <f>LEFT(S:S,FIND("/",S:S)-1)</f>
        <v>theater</v>
      </c>
      <c r="U2256" s="6" t="str">
        <f>RIGHT(S:S,FIND("/",S:S) - 2)</f>
        <v>/plays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44">
        <v>3950</v>
      </c>
      <c r="E2257" s="4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42">
        <f>(((I2257/60)/60)/24)+DATE(1970,1,1)</f>
        <v>42497.951979166668</v>
      </c>
      <c r="K2257">
        <v>1460069451</v>
      </c>
      <c r="L2257" s="42">
        <f>(((K2257/60)/60)/24)+DATE(1970,1,1)</f>
        <v>42467.951979166668</v>
      </c>
      <c r="M2257" t="b">
        <v>0</v>
      </c>
      <c r="N2257">
        <v>271</v>
      </c>
      <c r="O2257" s="7">
        <f>AVERAGE(N2257,E2257)</f>
        <v>5797</v>
      </c>
      <c r="P2257" t="b">
        <v>1</v>
      </c>
      <c r="R2257" s="56">
        <f>E2257/D2257</f>
        <v>2.8665822784810127</v>
      </c>
      <c r="S2257" t="s">
        <v>8271</v>
      </c>
      <c r="T2257" s="6" t="str">
        <f>LEFT(S:S,FIND("/",S:S)-1)</f>
        <v>theater</v>
      </c>
      <c r="U2257" s="6" t="str">
        <f>RIGHT(S:S,FIND("/",S:S) - 2)</f>
        <v>/plays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44">
        <v>480</v>
      </c>
      <c r="E2258" s="4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42">
        <f>(((I2258/60)/60)/24)+DATE(1970,1,1)</f>
        <v>42696.451921296291</v>
      </c>
      <c r="K2258">
        <v>1478602246</v>
      </c>
      <c r="L2258" s="42">
        <f>(((K2258/60)/60)/24)+DATE(1970,1,1)</f>
        <v>42682.451921296291</v>
      </c>
      <c r="M2258" t="b">
        <v>0</v>
      </c>
      <c r="N2258">
        <v>50</v>
      </c>
      <c r="O2258" s="7">
        <f>AVERAGE(N2258,E2258)</f>
        <v>559.5</v>
      </c>
      <c r="P2258" t="b">
        <v>1</v>
      </c>
      <c r="R2258" s="56">
        <f>E2258/D2258</f>
        <v>2.2270833333333333</v>
      </c>
      <c r="S2258" t="s">
        <v>8271</v>
      </c>
      <c r="T2258" s="6" t="str">
        <f>LEFT(S:S,FIND("/",S:S)-1)</f>
        <v>theater</v>
      </c>
      <c r="U2258" s="6" t="str">
        <f>RIGHT(S:S,FIND("/",S:S) - 2)</f>
        <v>/plays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44">
        <v>2500</v>
      </c>
      <c r="E2259" s="4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42">
        <f>(((I2259/60)/60)/24)+DATE(1970,1,1)</f>
        <v>42540.958333333328</v>
      </c>
      <c r="K2259">
        <v>1463351329</v>
      </c>
      <c r="L2259" s="42">
        <f>(((K2259/60)/60)/24)+DATE(1970,1,1)</f>
        <v>42505.936678240745</v>
      </c>
      <c r="M2259" t="b">
        <v>0</v>
      </c>
      <c r="N2259">
        <v>169</v>
      </c>
      <c r="O2259" s="7">
        <f>AVERAGE(N2259,E2259)</f>
        <v>8036.25</v>
      </c>
      <c r="P2259" t="b">
        <v>1</v>
      </c>
      <c r="R2259" s="56">
        <f>E2259/D2259</f>
        <v>6.3613999999999997</v>
      </c>
      <c r="S2259" t="s">
        <v>8280</v>
      </c>
      <c r="T2259" s="6" t="str">
        <f>LEFT(S:S,FIND("/",S:S)-1)</f>
        <v>music</v>
      </c>
      <c r="U2259" s="6" t="str">
        <f>RIGHT(S:S,FIND("/",S:S) - 2)</f>
        <v>usic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44">
        <v>2200</v>
      </c>
      <c r="E2260" s="4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42">
        <f>(((I2260/60)/60)/24)+DATE(1970,1,1)</f>
        <v>42166.75100694444</v>
      </c>
      <c r="K2260">
        <v>1431453687</v>
      </c>
      <c r="L2260" s="42">
        <f>(((K2260/60)/60)/24)+DATE(1970,1,1)</f>
        <v>42136.75100694444</v>
      </c>
      <c r="M2260" t="b">
        <v>0</v>
      </c>
      <c r="N2260">
        <v>205</v>
      </c>
      <c r="O2260" s="7">
        <f>AVERAGE(N2260,E2260)</f>
        <v>1714</v>
      </c>
      <c r="P2260" t="b">
        <v>1</v>
      </c>
      <c r="R2260" s="56">
        <f>E2260/D2260</f>
        <v>1.4650000000000001</v>
      </c>
      <c r="S2260" t="s">
        <v>8271</v>
      </c>
      <c r="T2260" s="6" t="str">
        <f>LEFT(S:S,FIND("/",S:S)-1)</f>
        <v>theater</v>
      </c>
      <c r="U2260" s="6" t="str">
        <f>RIGHT(S:S,FIND("/",S:S) - 2)</f>
        <v>/plays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44">
        <v>1000</v>
      </c>
      <c r="E2261" s="4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42">
        <f>(((I2261/60)/60)/24)+DATE(1970,1,1)</f>
        <v>42712.804814814815</v>
      </c>
      <c r="K2261">
        <v>1480360736</v>
      </c>
      <c r="L2261" s="42">
        <f>(((K2261/60)/60)/24)+DATE(1970,1,1)</f>
        <v>42702.804814814815</v>
      </c>
      <c r="M2261" t="b">
        <v>0</v>
      </c>
      <c r="N2261">
        <v>206</v>
      </c>
      <c r="O2261" s="7">
        <f>AVERAGE(N2261,E2261)</f>
        <v>9438.5</v>
      </c>
      <c r="P2261" t="b">
        <v>1</v>
      </c>
      <c r="R2261" s="56">
        <f>E2261/D2261</f>
        <v>18.670999999999999</v>
      </c>
      <c r="S2261" t="s">
        <v>8271</v>
      </c>
      <c r="T2261" s="6" t="str">
        <f>LEFT(S:S,FIND("/",S:S)-1)</f>
        <v>theater</v>
      </c>
      <c r="U2261" s="6" t="str">
        <f>RIGHT(S:S,FIND("/",S:S) - 2)</f>
        <v>/plays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44">
        <v>2500</v>
      </c>
      <c r="E2262" s="4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42">
        <f>(((I2262/60)/60)/24)+DATE(1970,1,1)</f>
        <v>41724.975115740745</v>
      </c>
      <c r="K2262">
        <v>1393287850</v>
      </c>
      <c r="L2262" s="42">
        <f>(((K2262/60)/60)/24)+DATE(1970,1,1)</f>
        <v>41695.016782407409</v>
      </c>
      <c r="M2262" t="b">
        <v>0</v>
      </c>
      <c r="N2262">
        <v>84</v>
      </c>
      <c r="O2262" s="7">
        <f>AVERAGE(N2262,E2262)</f>
        <v>4128.5</v>
      </c>
      <c r="P2262" t="b">
        <v>1</v>
      </c>
      <c r="R2262" s="56">
        <f>E2262/D2262</f>
        <v>3.2692000000000001</v>
      </c>
      <c r="S2262" t="s">
        <v>8271</v>
      </c>
      <c r="T2262" s="6" t="str">
        <f>LEFT(S:S,FIND("/",S:S)-1)</f>
        <v>theater</v>
      </c>
      <c r="U2262" s="6" t="str">
        <f>RIGHT(S:S,FIND("/",S:S) - 2)</f>
        <v>/plays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44">
        <v>1000</v>
      </c>
      <c r="E2263" s="4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42">
        <f>(((I2263/60)/60)/24)+DATE(1970,1,1)</f>
        <v>42780.724768518514</v>
      </c>
      <c r="K2263">
        <v>1485278620</v>
      </c>
      <c r="L2263" s="42">
        <f>(((K2263/60)/60)/24)+DATE(1970,1,1)</f>
        <v>42759.724768518514</v>
      </c>
      <c r="M2263" t="b">
        <v>0</v>
      </c>
      <c r="N2263">
        <v>210</v>
      </c>
      <c r="O2263" s="7">
        <f>AVERAGE(N2263,E2263)</f>
        <v>4002.5</v>
      </c>
      <c r="P2263" t="b">
        <v>1</v>
      </c>
      <c r="R2263" s="56">
        <f>E2263/D2263</f>
        <v>7.7949999999999999</v>
      </c>
      <c r="S2263" t="s">
        <v>8271</v>
      </c>
      <c r="T2263" s="6" t="str">
        <f>LEFT(S:S,FIND("/",S:S)-1)</f>
        <v>theater</v>
      </c>
      <c r="U2263" s="6" t="str">
        <f>RIGHT(S:S,FIND("/",S:S) - 2)</f>
        <v>/plays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44">
        <v>3300</v>
      </c>
      <c r="E2264" s="4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42">
        <f>(((I2264/60)/60)/24)+DATE(1970,1,1)</f>
        <v>41961</v>
      </c>
      <c r="K2264">
        <v>1413295358</v>
      </c>
      <c r="L2264" s="42">
        <f>(((K2264/60)/60)/24)+DATE(1970,1,1)</f>
        <v>41926.585162037038</v>
      </c>
      <c r="M2264" t="b">
        <v>0</v>
      </c>
      <c r="N2264">
        <v>181</v>
      </c>
      <c r="O2264" s="7">
        <f>AVERAGE(N2264,E2264)</f>
        <v>2634</v>
      </c>
      <c r="P2264" t="b">
        <v>1</v>
      </c>
      <c r="R2264" s="56">
        <f>E2264/D2264</f>
        <v>1.5415151515151515</v>
      </c>
      <c r="S2264" t="s">
        <v>8285</v>
      </c>
      <c r="T2264" s="6" t="str">
        <f>LEFT(S:S,FIND("/",S:S)-1)</f>
        <v>photography</v>
      </c>
      <c r="U2264" s="6" t="str">
        <f>RIGHT(S:S,FIND("/",S:S) - 2)</f>
        <v>photobooks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44">
        <v>7500</v>
      </c>
      <c r="E2265" s="4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42">
        <f>(((I2265/60)/60)/24)+DATE(1970,1,1)</f>
        <v>42035.832326388889</v>
      </c>
      <c r="K2265">
        <v>1420919913</v>
      </c>
      <c r="L2265" s="42">
        <f>(((K2265/60)/60)/24)+DATE(1970,1,1)</f>
        <v>42014.832326388889</v>
      </c>
      <c r="M2265" t="b">
        <v>0</v>
      </c>
      <c r="N2265">
        <v>60</v>
      </c>
      <c r="O2265" s="7">
        <f>AVERAGE(N2265,E2265)</f>
        <v>4363</v>
      </c>
      <c r="P2265" t="b">
        <v>1</v>
      </c>
      <c r="R2265" s="56">
        <f>E2265/D2265</f>
        <v>1.1554666666666666</v>
      </c>
      <c r="S2265" t="s">
        <v>8266</v>
      </c>
      <c r="T2265" s="6" t="str">
        <f>LEFT(S:S,FIND("/",S:S)-1)</f>
        <v>film &amp; video</v>
      </c>
      <c r="U2265" s="6" t="str">
        <f>RIGHT(S:S,FIND("/",S:S) - 2)</f>
        <v>ideo/shorts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44">
        <v>6000</v>
      </c>
      <c r="E2266" s="4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42">
        <f>(((I2266/60)/60)/24)+DATE(1970,1,1)</f>
        <v>42513.125</v>
      </c>
      <c r="K2266">
        <v>1462543114</v>
      </c>
      <c r="L2266" s="42">
        <f>(((K2266/60)/60)/24)+DATE(1970,1,1)</f>
        <v>42496.582337962958</v>
      </c>
      <c r="M2266" t="b">
        <v>0</v>
      </c>
      <c r="N2266">
        <v>445</v>
      </c>
      <c r="O2266" s="7">
        <f>AVERAGE(N2266,E2266)</f>
        <v>5623.5</v>
      </c>
      <c r="P2266" t="b">
        <v>1</v>
      </c>
      <c r="R2266" s="56">
        <f>E2266/D2266</f>
        <v>1.8003333333333333</v>
      </c>
      <c r="S2266" t="s">
        <v>8295</v>
      </c>
      <c r="T2266" s="6" t="str">
        <f>LEFT(S:S,FIND("/",S:S)-1)</f>
        <v>technology</v>
      </c>
      <c r="U2266" s="6" t="str">
        <f>RIGHT(S:S,FIND("/",S:S) - 2)</f>
        <v>/hardware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44">
        <v>200</v>
      </c>
      <c r="E2267" s="4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42">
        <f>(((I2267/60)/60)/24)+DATE(1970,1,1)</f>
        <v>42696.853090277778</v>
      </c>
      <c r="K2267">
        <v>1479241707</v>
      </c>
      <c r="L2267" s="42">
        <f>(((K2267/60)/60)/24)+DATE(1970,1,1)</f>
        <v>42689.853090277778</v>
      </c>
      <c r="M2267" t="b">
        <v>0</v>
      </c>
      <c r="N2267">
        <v>17</v>
      </c>
      <c r="O2267" s="7">
        <f>AVERAGE(N2267,E2267)</f>
        <v>307</v>
      </c>
      <c r="P2267" t="b">
        <v>1</v>
      </c>
      <c r="R2267" s="56">
        <f>E2267/D2267</f>
        <v>2.9849999999999999</v>
      </c>
      <c r="S2267" t="s">
        <v>8272</v>
      </c>
      <c r="T2267" s="6" t="str">
        <f>LEFT(S:S,FIND("/",S:S)-1)</f>
        <v>technology</v>
      </c>
      <c r="U2267" s="6" t="str">
        <f>RIGHT(S:S,FIND("/",S:S) - 2)</f>
        <v>ology/web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44">
        <v>1500</v>
      </c>
      <c r="E2268" s="4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42">
        <f>(((I2268/60)/60)/24)+DATE(1970,1,1)</f>
        <v>42487.083333333328</v>
      </c>
      <c r="K2268">
        <v>1460235592</v>
      </c>
      <c r="L2268" s="42">
        <f>(((K2268/60)/60)/24)+DATE(1970,1,1)</f>
        <v>42469.874907407408</v>
      </c>
      <c r="M2268" t="b">
        <v>0</v>
      </c>
      <c r="N2268">
        <v>194</v>
      </c>
      <c r="O2268" s="7">
        <f>AVERAGE(N2268,E2268)</f>
        <v>2499</v>
      </c>
      <c r="P2268" t="b">
        <v>1</v>
      </c>
      <c r="R2268" s="56">
        <f>E2268/D2268</f>
        <v>3.2026666666666666</v>
      </c>
      <c r="S2268" t="s">
        <v>8287</v>
      </c>
      <c r="T2268" s="6" t="str">
        <f>LEFT(S:S,FIND("/",S:S)-1)</f>
        <v>publishing</v>
      </c>
      <c r="U2268" s="6" t="str">
        <f>RIGHT(S:S,FIND("/",S:S) - 2)</f>
        <v>nslations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44">
        <v>20000</v>
      </c>
      <c r="E2269" s="4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42">
        <f>(((I2269/60)/60)/24)+DATE(1970,1,1)</f>
        <v>41994.041666666672</v>
      </c>
      <c r="K2269">
        <v>1416945297</v>
      </c>
      <c r="L2269" s="42">
        <f>(((K2269/60)/60)/24)+DATE(1970,1,1)</f>
        <v>41968.829826388886</v>
      </c>
      <c r="M2269" t="b">
        <v>0</v>
      </c>
      <c r="N2269">
        <v>404</v>
      </c>
      <c r="O2269" s="7">
        <f>AVERAGE(N2269,E2269)</f>
        <v>38254.5</v>
      </c>
      <c r="P2269" t="b">
        <v>1</v>
      </c>
      <c r="R2269" s="56">
        <f>E2269/D2269</f>
        <v>3.80525</v>
      </c>
      <c r="S2269" t="s">
        <v>8272</v>
      </c>
      <c r="T2269" s="6" t="str">
        <f>LEFT(S:S,FIND("/",S:S)-1)</f>
        <v>technology</v>
      </c>
      <c r="U2269" s="6" t="str">
        <f>RIGHT(S:S,FIND("/",S:S) - 2)</f>
        <v>ology/web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44">
        <v>28000</v>
      </c>
      <c r="E2270" s="4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42">
        <f>(((I2270/60)/60)/24)+DATE(1970,1,1)</f>
        <v>42806.082349537035</v>
      </c>
      <c r="K2270">
        <v>1486691915</v>
      </c>
      <c r="L2270" s="42">
        <f>(((K2270/60)/60)/24)+DATE(1970,1,1)</f>
        <v>42776.082349537035</v>
      </c>
      <c r="M2270" t="b">
        <v>0</v>
      </c>
      <c r="N2270">
        <v>194</v>
      </c>
      <c r="O2270" s="7">
        <f>AVERAGE(N2270,E2270)</f>
        <v>14461</v>
      </c>
      <c r="P2270" t="b">
        <v>1</v>
      </c>
      <c r="R2270" s="56">
        <f>E2270/D2270</f>
        <v>1.026</v>
      </c>
      <c r="S2270" t="s">
        <v>8293</v>
      </c>
      <c r="T2270" s="6" t="str">
        <f>LEFT(S:S,FIND("/",S:S)-1)</f>
        <v>music</v>
      </c>
      <c r="U2270" s="6" t="str">
        <f>RIGHT(S:S,FIND("/",S:S) - 2)</f>
        <v>aith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44">
        <v>2500</v>
      </c>
      <c r="E2271" s="4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42">
        <f>(((I2271/60)/60)/24)+DATE(1970,1,1)</f>
        <v>42801.208333333328</v>
      </c>
      <c r="K2271">
        <v>1486745663</v>
      </c>
      <c r="L2271" s="42">
        <f>(((K2271/60)/60)/24)+DATE(1970,1,1)</f>
        <v>42776.704432870371</v>
      </c>
      <c r="M2271" t="b">
        <v>0</v>
      </c>
      <c r="N2271">
        <v>902</v>
      </c>
      <c r="O2271" s="7">
        <f>AVERAGE(N2271,E2271)</f>
        <v>22971.5</v>
      </c>
      <c r="P2271" t="b">
        <v>1</v>
      </c>
      <c r="R2271" s="56">
        <f>E2271/D2271</f>
        <v>18.016400000000001</v>
      </c>
      <c r="S2271" t="s">
        <v>8284</v>
      </c>
      <c r="T2271" s="6" t="str">
        <f>LEFT(S:S,FIND("/",S:S)-1)</f>
        <v>food</v>
      </c>
      <c r="U2271" s="6" t="str">
        <f>RIGHT(S:S,FIND("/",S:S) - 2)</f>
        <v>cks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44">
        <v>25000</v>
      </c>
      <c r="E2272" s="4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42">
        <f>(((I2272/60)/60)/24)+DATE(1970,1,1)</f>
        <v>42745.915972222225</v>
      </c>
      <c r="K2272">
        <v>1482353513</v>
      </c>
      <c r="L2272" s="42">
        <f>(((K2272/60)/60)/24)+DATE(1970,1,1)</f>
        <v>42725.869363425925</v>
      </c>
      <c r="M2272" t="b">
        <v>0</v>
      </c>
      <c r="N2272">
        <v>1670</v>
      </c>
      <c r="O2272" s="7">
        <f>AVERAGE(N2272,E2272)</f>
        <v>90866</v>
      </c>
      <c r="P2272" t="b">
        <v>1</v>
      </c>
      <c r="R2272" s="56">
        <f>E2272/D2272</f>
        <v>7.2024800000000004</v>
      </c>
      <c r="S2272" t="s">
        <v>8268</v>
      </c>
      <c r="T2272" s="6" t="str">
        <f>LEFT(S:S,FIND("/",S:S)-1)</f>
        <v>film &amp; video</v>
      </c>
      <c r="U2272" s="6" t="str">
        <f>RIGHT(S:S,FIND("/",S:S) - 2)</f>
        <v>video/drama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44">
        <v>20000</v>
      </c>
      <c r="E2273" s="4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42">
        <f>(((I2273/60)/60)/24)+DATE(1970,1,1)</f>
        <v>42714.000046296293</v>
      </c>
      <c r="K2273">
        <v>1478736004</v>
      </c>
      <c r="L2273" s="42">
        <f>(((K2273/60)/60)/24)+DATE(1970,1,1)</f>
        <v>42684.000046296293</v>
      </c>
      <c r="M2273" t="b">
        <v>0</v>
      </c>
      <c r="N2273">
        <v>1328</v>
      </c>
      <c r="O2273" s="7">
        <f>AVERAGE(N2273,E2273)</f>
        <v>28973</v>
      </c>
      <c r="P2273" t="b">
        <v>1</v>
      </c>
      <c r="R2273" s="56">
        <f>E2273/D2273</f>
        <v>2.8309000000000002</v>
      </c>
      <c r="S2273" t="s">
        <v>8269</v>
      </c>
      <c r="T2273" s="6" t="str">
        <f>LEFT(S:S,FIND("/",S:S)-1)</f>
        <v>film &amp; video</v>
      </c>
      <c r="U2273" s="6" t="str">
        <f>RIGHT(S:S,FIND("/",S:S) - 2)</f>
        <v>documentary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44">
        <v>1000</v>
      </c>
      <c r="E2274" s="4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42">
        <f>(((I2274/60)/60)/24)+DATE(1970,1,1)</f>
        <v>42345.699490740735</v>
      </c>
      <c r="K2274">
        <v>1446914836</v>
      </c>
      <c r="L2274" s="42">
        <f>(((K2274/60)/60)/24)+DATE(1970,1,1)</f>
        <v>42315.699490740735</v>
      </c>
      <c r="M2274" t="b">
        <v>0</v>
      </c>
      <c r="N2274">
        <v>944</v>
      </c>
      <c r="O2274" s="7">
        <f>AVERAGE(N2274,E2274)</f>
        <v>7255</v>
      </c>
      <c r="P2274" t="b">
        <v>1</v>
      </c>
      <c r="R2274" s="56">
        <f>E2274/D2274</f>
        <v>13.566000000000001</v>
      </c>
      <c r="S2274" t="s">
        <v>8281</v>
      </c>
      <c r="T2274" s="6" t="str">
        <f>LEFT(S:S,FIND("/",S:S)-1)</f>
        <v>journalism</v>
      </c>
      <c r="U2274" s="6" t="str">
        <f>RIGHT(S:S,FIND("/",S:S) - 2)</f>
        <v>ism/audio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44">
        <v>2500</v>
      </c>
      <c r="E2275" s="4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42">
        <f>(((I2275/60)/60)/24)+DATE(1970,1,1)</f>
        <v>42806.507430555561</v>
      </c>
      <c r="K2275">
        <v>1487164242</v>
      </c>
      <c r="L2275" s="42">
        <f>(((K2275/60)/60)/24)+DATE(1970,1,1)</f>
        <v>42781.549097222218</v>
      </c>
      <c r="M2275" t="b">
        <v>0</v>
      </c>
      <c r="N2275">
        <v>147</v>
      </c>
      <c r="O2275" s="7">
        <f>AVERAGE(N2275,E2275)</f>
        <v>2828</v>
      </c>
      <c r="P2275" t="b">
        <v>1</v>
      </c>
      <c r="R2275" s="56">
        <f>E2275/D2275</f>
        <v>2.2035999999999998</v>
      </c>
      <c r="S2275" t="s">
        <v>8271</v>
      </c>
      <c r="T2275" s="6" t="str">
        <f>LEFT(S:S,FIND("/",S:S)-1)</f>
        <v>theater</v>
      </c>
      <c r="U2275" s="6" t="str">
        <f>RIGHT(S:S,FIND("/",S:S) - 2)</f>
        <v>/plays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44">
        <v>2500</v>
      </c>
      <c r="E2276" s="4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42">
        <f>(((I2276/60)/60)/24)+DATE(1970,1,1)</f>
        <v>41693.500659722224</v>
      </c>
      <c r="K2276">
        <v>1390564857</v>
      </c>
      <c r="L2276" s="42">
        <f>(((K2276/60)/60)/24)+DATE(1970,1,1)</f>
        <v>41663.500659722224</v>
      </c>
      <c r="M2276" t="b">
        <v>0</v>
      </c>
      <c r="N2276">
        <v>99</v>
      </c>
      <c r="O2276" s="7">
        <f>AVERAGE(N2276,E2276)</f>
        <v>1544.5</v>
      </c>
      <c r="P2276" t="b">
        <v>1</v>
      </c>
      <c r="R2276" s="56">
        <f>E2276/D2276</f>
        <v>1.196</v>
      </c>
      <c r="S2276" t="s">
        <v>8303</v>
      </c>
      <c r="T2276" s="6" t="str">
        <f>LEFT(S:S,FIND("/",S:S)-1)</f>
        <v>theater</v>
      </c>
      <c r="U2276" s="6" t="str">
        <f>RIGHT(S:S,FIND("/",S:S) - 2)</f>
        <v>spaces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44">
        <v>650</v>
      </c>
      <c r="E2277" s="4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42">
        <f>(((I2277/60)/60)/24)+DATE(1970,1,1)</f>
        <v>41995.616655092599</v>
      </c>
      <c r="K2277">
        <v>1416667679</v>
      </c>
      <c r="L2277" s="42">
        <f>(((K2277/60)/60)/24)+DATE(1970,1,1)</f>
        <v>41965.616655092599</v>
      </c>
      <c r="M2277" t="b">
        <v>0</v>
      </c>
      <c r="N2277">
        <v>79</v>
      </c>
      <c r="O2277" s="7">
        <f>AVERAGE(N2277,E2277)</f>
        <v>1364.75</v>
      </c>
      <c r="P2277" t="b">
        <v>1</v>
      </c>
      <c r="R2277" s="56">
        <f>E2277/D2277</f>
        <v>4.0776923076923079</v>
      </c>
      <c r="S2277" t="s">
        <v>8271</v>
      </c>
      <c r="T2277" s="6" t="str">
        <f>LEFT(S:S,FIND("/",S:S)-1)</f>
        <v>theater</v>
      </c>
      <c r="U2277" s="6" t="str">
        <f>RIGHT(S:S,FIND("/",S:S) - 2)</f>
        <v>/plays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44">
        <v>4589</v>
      </c>
      <c r="E2278" s="4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42">
        <f>(((I2278/60)/60)/24)+DATE(1970,1,1)</f>
        <v>41644.651493055557</v>
      </c>
      <c r="K2278">
        <v>1386344289</v>
      </c>
      <c r="L2278" s="42">
        <f>(((K2278/60)/60)/24)+DATE(1970,1,1)</f>
        <v>41614.651493055557</v>
      </c>
      <c r="M2278" t="b">
        <v>0</v>
      </c>
      <c r="N2278">
        <v>75</v>
      </c>
      <c r="O2278" s="7">
        <f>AVERAGE(N2278,E2278)</f>
        <v>2465.5</v>
      </c>
      <c r="P2278" t="b">
        <v>1</v>
      </c>
      <c r="R2278" s="56">
        <f>E2278/D2278</f>
        <v>1.0581826105905425</v>
      </c>
      <c r="S2278" t="s">
        <v>8284</v>
      </c>
      <c r="T2278" s="6" t="str">
        <f>LEFT(S:S,FIND("/",S:S)-1)</f>
        <v>food</v>
      </c>
      <c r="U2278" s="6" t="str">
        <f>RIGHT(S:S,FIND("/",S:S) - 2)</f>
        <v>cks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44">
        <v>8500</v>
      </c>
      <c r="E2279" s="4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42">
        <f>(((I2279/60)/60)/24)+DATE(1970,1,1)</f>
        <v>40966.678506944445</v>
      </c>
      <c r="K2279">
        <v>1327767423</v>
      </c>
      <c r="L2279" s="42">
        <f>(((K2279/60)/60)/24)+DATE(1970,1,1)</f>
        <v>40936.678506944445</v>
      </c>
      <c r="M2279" t="b">
        <v>0</v>
      </c>
      <c r="N2279">
        <v>207</v>
      </c>
      <c r="O2279" s="7">
        <f>AVERAGE(N2279,E2279)</f>
        <v>6099.5</v>
      </c>
      <c r="P2279" t="b">
        <v>1</v>
      </c>
      <c r="R2279" s="56">
        <f>E2279/D2279</f>
        <v>1.4108235294117648</v>
      </c>
      <c r="S2279" t="s">
        <v>8271</v>
      </c>
      <c r="T2279" s="6" t="str">
        <f>LEFT(S:S,FIND("/",S:S)-1)</f>
        <v>theater</v>
      </c>
      <c r="U2279" s="6" t="str">
        <f>RIGHT(S:S,FIND("/",S:S) - 2)</f>
        <v>/plays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44">
        <v>2000</v>
      </c>
      <c r="E2280" s="4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42">
        <f>(((I2280/60)/60)/24)+DATE(1970,1,1)</f>
        <v>42372.957638888889</v>
      </c>
      <c r="K2280">
        <v>1448902867</v>
      </c>
      <c r="L2280" s="42">
        <f>(((K2280/60)/60)/24)+DATE(1970,1,1)</f>
        <v>42338.709108796291</v>
      </c>
      <c r="M2280" t="b">
        <v>0</v>
      </c>
      <c r="N2280">
        <v>102</v>
      </c>
      <c r="O2280" s="7">
        <f>AVERAGE(N2280,E2280)</f>
        <v>2758</v>
      </c>
      <c r="P2280" t="b">
        <v>1</v>
      </c>
      <c r="R2280" s="56">
        <f>E2280/D2280</f>
        <v>2.7069999999999999</v>
      </c>
      <c r="S2280" t="s">
        <v>8285</v>
      </c>
      <c r="T2280" s="6" t="str">
        <f>LEFT(S:S,FIND("/",S:S)-1)</f>
        <v>photography</v>
      </c>
      <c r="U2280" s="6" t="str">
        <f>RIGHT(S:S,FIND("/",S:S) - 2)</f>
        <v>photobooks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44">
        <v>1000</v>
      </c>
      <c r="E2281" s="4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42">
        <f>(((I2281/60)/60)/24)+DATE(1970,1,1)</f>
        <v>42039.166666666672</v>
      </c>
      <c r="K2281">
        <v>1421436099</v>
      </c>
      <c r="L2281" s="42">
        <f>(((K2281/60)/60)/24)+DATE(1970,1,1)</f>
        <v>42020.806701388887</v>
      </c>
      <c r="M2281" t="b">
        <v>0</v>
      </c>
      <c r="N2281">
        <v>32</v>
      </c>
      <c r="O2281" s="7">
        <f>AVERAGE(N2281,E2281)</f>
        <v>785</v>
      </c>
      <c r="P2281" t="b">
        <v>1</v>
      </c>
      <c r="R2281" s="56">
        <f>E2281/D2281</f>
        <v>1.538</v>
      </c>
      <c r="S2281" t="s">
        <v>8293</v>
      </c>
      <c r="T2281" s="6" t="str">
        <f>LEFT(S:S,FIND("/",S:S)-1)</f>
        <v>music</v>
      </c>
      <c r="U2281" s="6" t="str">
        <f>RIGHT(S:S,FIND("/",S:S) - 2)</f>
        <v>aith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44">
        <v>9800</v>
      </c>
      <c r="E2282" s="4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42">
        <f>(((I2282/60)/60)/24)+DATE(1970,1,1)</f>
        <v>42264.624895833331</v>
      </c>
      <c r="K2282">
        <v>1439909991</v>
      </c>
      <c r="L2282" s="42">
        <f>(((K2282/60)/60)/24)+DATE(1970,1,1)</f>
        <v>42234.624895833331</v>
      </c>
      <c r="M2282" t="b">
        <v>0</v>
      </c>
      <c r="N2282">
        <v>480</v>
      </c>
      <c r="O2282" s="7">
        <f>AVERAGE(N2282,E2282)</f>
        <v>20015.25</v>
      </c>
      <c r="P2282" t="b">
        <v>1</v>
      </c>
      <c r="R2282" s="56">
        <f>E2282/D2282</f>
        <v>4.0357653061224488</v>
      </c>
      <c r="S2282" t="s">
        <v>8285</v>
      </c>
      <c r="T2282" s="6" t="str">
        <f>LEFT(S:S,FIND("/",S:S)-1)</f>
        <v>photography</v>
      </c>
      <c r="U2282" s="6" t="str">
        <f>RIGHT(S:S,FIND("/",S:S) - 2)</f>
        <v>photobooks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44">
        <v>300</v>
      </c>
      <c r="E2283" s="4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42">
        <f>(((I2283/60)/60)/24)+DATE(1970,1,1)</f>
        <v>40749.284722222219</v>
      </c>
      <c r="K2283">
        <v>1306219897</v>
      </c>
      <c r="L2283" s="42">
        <f>(((K2283/60)/60)/24)+DATE(1970,1,1)</f>
        <v>40687.285844907405</v>
      </c>
      <c r="M2283" t="b">
        <v>0</v>
      </c>
      <c r="N2283">
        <v>11</v>
      </c>
      <c r="O2283" s="7">
        <f>AVERAGE(N2283,E2283)</f>
        <v>283</v>
      </c>
      <c r="P2283" t="b">
        <v>1</v>
      </c>
      <c r="R2283" s="56">
        <f>E2283/D2283</f>
        <v>1.85</v>
      </c>
      <c r="S2283" t="s">
        <v>8271</v>
      </c>
      <c r="T2283" s="6" t="str">
        <f>LEFT(S:S,FIND("/",S:S)-1)</f>
        <v>theater</v>
      </c>
      <c r="U2283" s="6" t="str">
        <f>RIGHT(S:S,FIND("/",S:S) - 2)</f>
        <v>/plays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44">
        <v>750</v>
      </c>
      <c r="E2284" s="4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42">
        <f>(((I2284/60)/60)/24)+DATE(1970,1,1)</f>
        <v>42383.17460648148</v>
      </c>
      <c r="K2284">
        <v>1447560686</v>
      </c>
      <c r="L2284" s="42">
        <f>(((K2284/60)/60)/24)+DATE(1970,1,1)</f>
        <v>42323.17460648148</v>
      </c>
      <c r="M2284" t="b">
        <v>0</v>
      </c>
      <c r="N2284">
        <v>12</v>
      </c>
      <c r="O2284" s="7">
        <f>AVERAGE(N2284,E2284)</f>
        <v>701</v>
      </c>
      <c r="P2284" t="b">
        <v>1</v>
      </c>
      <c r="R2284" s="56">
        <f>E2284/D2284</f>
        <v>1.8533333333333333</v>
      </c>
      <c r="S2284" t="s">
        <v>8279</v>
      </c>
      <c r="T2284" s="6" t="str">
        <f>LEFT(S:S,FIND("/",S:S)-1)</f>
        <v>music</v>
      </c>
      <c r="U2284" s="6" t="str">
        <f>RIGHT(S:S,FIND("/",S:S) - 2)</f>
        <v>rock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44">
        <v>3000</v>
      </c>
      <c r="E2285" s="4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42">
        <f>(((I2285/60)/60)/24)+DATE(1970,1,1)</f>
        <v>41038.083379629628</v>
      </c>
      <c r="K2285">
        <v>1331348404</v>
      </c>
      <c r="L2285" s="42">
        <f>(((K2285/60)/60)/24)+DATE(1970,1,1)</f>
        <v>40978.125046296293</v>
      </c>
      <c r="M2285" t="b">
        <v>0</v>
      </c>
      <c r="N2285">
        <v>48</v>
      </c>
      <c r="O2285" s="7">
        <f>AVERAGE(N2285,E2285)</f>
        <v>1536.83</v>
      </c>
      <c r="P2285" t="b">
        <v>1</v>
      </c>
      <c r="R2285" s="56">
        <f>E2285/D2285</f>
        <v>1.0085533333333332</v>
      </c>
      <c r="S2285" t="s">
        <v>8305</v>
      </c>
      <c r="T2285" s="6" t="str">
        <f>LEFT(S:S,FIND("/",S:S)-1)</f>
        <v>theater</v>
      </c>
      <c r="U2285" s="6" t="str">
        <f>RIGHT(S:S,FIND("/",S:S) - 2)</f>
        <v>usical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44">
        <v>6000</v>
      </c>
      <c r="E2286" s="4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42">
        <f>(((I2286/60)/60)/24)+DATE(1970,1,1)</f>
        <v>40614.166666666664</v>
      </c>
      <c r="K2286">
        <v>1297451245</v>
      </c>
      <c r="L2286" s="42">
        <f>(((K2286/60)/60)/24)+DATE(1970,1,1)</f>
        <v>40585.796817129631</v>
      </c>
      <c r="M2286" t="b">
        <v>0</v>
      </c>
      <c r="N2286">
        <v>59</v>
      </c>
      <c r="O2286" s="7">
        <f>AVERAGE(N2286,E2286)</f>
        <v>3216.1350000000002</v>
      </c>
      <c r="P2286" t="b">
        <v>1</v>
      </c>
      <c r="R2286" s="56">
        <f>E2286/D2286</f>
        <v>1.0622116666666668</v>
      </c>
      <c r="S2286" t="s">
        <v>8271</v>
      </c>
      <c r="T2286" s="6" t="str">
        <f>LEFT(S:S,FIND("/",S:S)-1)</f>
        <v>theater</v>
      </c>
      <c r="U2286" s="6" t="str">
        <f>RIGHT(S:S,FIND("/",S:S) - 2)</f>
        <v>/plays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44">
        <v>3000</v>
      </c>
      <c r="E2287" s="4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42">
        <f>(((I2287/60)/60)/24)+DATE(1970,1,1)</f>
        <v>41089.185682870368</v>
      </c>
      <c r="K2287">
        <v>1338352043</v>
      </c>
      <c r="L2287" s="42">
        <f>(((K2287/60)/60)/24)+DATE(1970,1,1)</f>
        <v>41059.185682870368</v>
      </c>
      <c r="M2287" t="b">
        <v>0</v>
      </c>
      <c r="N2287">
        <v>79</v>
      </c>
      <c r="O2287" s="7">
        <f>AVERAGE(N2287,E2287)</f>
        <v>1860</v>
      </c>
      <c r="P2287" t="b">
        <v>1</v>
      </c>
      <c r="R2287" s="56">
        <f>E2287/D2287</f>
        <v>1.2136666666666667</v>
      </c>
      <c r="S2287" t="s">
        <v>8271</v>
      </c>
      <c r="T2287" s="6" t="str">
        <f>LEFT(S:S,FIND("/",S:S)-1)</f>
        <v>theater</v>
      </c>
      <c r="U2287" s="6" t="str">
        <f>RIGHT(S:S,FIND("/",S:S) - 2)</f>
        <v>/plays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44">
        <v>1500</v>
      </c>
      <c r="E2288" s="4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42">
        <f>(((I2288/60)/60)/24)+DATE(1970,1,1)</f>
        <v>41523.165972222225</v>
      </c>
      <c r="K2288">
        <v>1376003254</v>
      </c>
      <c r="L2288" s="42">
        <f>(((K2288/60)/60)/24)+DATE(1970,1,1)</f>
        <v>41494.963587962964</v>
      </c>
      <c r="M2288" t="b">
        <v>0</v>
      </c>
      <c r="N2288">
        <v>14</v>
      </c>
      <c r="O2288" s="7">
        <f>AVERAGE(N2288,E2288)</f>
        <v>757.5</v>
      </c>
      <c r="P2288" t="b">
        <v>1</v>
      </c>
      <c r="R2288" s="56">
        <f>E2288/D2288</f>
        <v>1.0006666666666666</v>
      </c>
      <c r="S2288" t="s">
        <v>8271</v>
      </c>
      <c r="T2288" s="6" t="str">
        <f>LEFT(S:S,FIND("/",S:S)-1)</f>
        <v>theater</v>
      </c>
      <c r="U2288" s="6" t="str">
        <f>RIGHT(S:S,FIND("/",S:S) - 2)</f>
        <v>/plays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44">
        <v>4500</v>
      </c>
      <c r="E2289" s="4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42">
        <f>(((I2289/60)/60)/24)+DATE(1970,1,1)</f>
        <v>41813.667361111111</v>
      </c>
      <c r="K2289">
        <v>1401724860</v>
      </c>
      <c r="L2289" s="42">
        <f>(((K2289/60)/60)/24)+DATE(1970,1,1)</f>
        <v>41792.667361111111</v>
      </c>
      <c r="M2289" t="b">
        <v>0</v>
      </c>
      <c r="N2289">
        <v>106</v>
      </c>
      <c r="O2289" s="7">
        <f>AVERAGE(N2289,E2289)</f>
        <v>2752.4949999999999</v>
      </c>
      <c r="P2289" t="b">
        <v>1</v>
      </c>
      <c r="R2289" s="56">
        <f>E2289/D2289</f>
        <v>1.1997755555555556</v>
      </c>
      <c r="S2289" t="s">
        <v>8305</v>
      </c>
      <c r="T2289" s="6" t="str">
        <f>LEFT(S:S,FIND("/",S:S)-1)</f>
        <v>theater</v>
      </c>
      <c r="U2289" s="6" t="str">
        <f>RIGHT(S:S,FIND("/",S:S) - 2)</f>
        <v>usical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44">
        <v>1000</v>
      </c>
      <c r="E2290" s="4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42">
        <f>(((I2290/60)/60)/24)+DATE(1970,1,1)</f>
        <v>41086.75</v>
      </c>
      <c r="K2290">
        <v>1339098689</v>
      </c>
      <c r="L2290" s="42">
        <f>(((K2290/60)/60)/24)+DATE(1970,1,1)</f>
        <v>41067.827418981484</v>
      </c>
      <c r="M2290" t="b">
        <v>0</v>
      </c>
      <c r="N2290">
        <v>25</v>
      </c>
      <c r="O2290" s="7">
        <f>AVERAGE(N2290,E2290)</f>
        <v>513</v>
      </c>
      <c r="P2290" t="b">
        <v>1</v>
      </c>
      <c r="R2290" s="56">
        <f>E2290/D2290</f>
        <v>1.0009999999999999</v>
      </c>
      <c r="S2290" t="s">
        <v>8270</v>
      </c>
      <c r="T2290" s="6" t="str">
        <f>LEFT(S:S,FIND("/",S:S)-1)</f>
        <v>film &amp; video</v>
      </c>
      <c r="U2290" s="6" t="str">
        <f>RIGHT(S:S,FIND("/",S:S) - 2)</f>
        <v>o/animation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44">
        <v>1500</v>
      </c>
      <c r="E2291" s="4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42">
        <f>(((I2291/60)/60)/24)+DATE(1970,1,1)</f>
        <v>41614.973611111112</v>
      </c>
      <c r="K2291">
        <v>1382659060</v>
      </c>
      <c r="L2291" s="42">
        <f>(((K2291/60)/60)/24)+DATE(1970,1,1)</f>
        <v>41571.998379629629</v>
      </c>
      <c r="M2291" t="b">
        <v>0</v>
      </c>
      <c r="N2291">
        <v>25</v>
      </c>
      <c r="O2291" s="7">
        <f>AVERAGE(N2291,E2291)</f>
        <v>818</v>
      </c>
      <c r="P2291" t="b">
        <v>1</v>
      </c>
      <c r="R2291" s="56">
        <f>E2291/D2291</f>
        <v>1.0740000000000001</v>
      </c>
      <c r="S2291" t="s">
        <v>8271</v>
      </c>
      <c r="T2291" s="6" t="str">
        <f>LEFT(S:S,FIND("/",S:S)-1)</f>
        <v>theater</v>
      </c>
      <c r="U2291" s="6" t="str">
        <f>RIGHT(S:S,FIND("/",S:S) - 2)</f>
        <v>/plays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44">
        <v>1500</v>
      </c>
      <c r="E2292" s="4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42">
        <f>(((I2292/60)/60)/24)+DATE(1970,1,1)</f>
        <v>40148.708333333336</v>
      </c>
      <c r="K2292">
        <v>1252908330</v>
      </c>
      <c r="L2292" s="42">
        <f>(((K2292/60)/60)/24)+DATE(1970,1,1)</f>
        <v>40070.253819444442</v>
      </c>
      <c r="M2292" t="b">
        <v>0</v>
      </c>
      <c r="N2292">
        <v>29</v>
      </c>
      <c r="O2292" s="7">
        <f>AVERAGE(N2292,E2292)</f>
        <v>795</v>
      </c>
      <c r="P2292" t="b">
        <v>1</v>
      </c>
      <c r="R2292" s="56">
        <f>E2292/D2292</f>
        <v>1.0406666666666666</v>
      </c>
      <c r="S2292" t="s">
        <v>8271</v>
      </c>
      <c r="T2292" s="6" t="str">
        <f>LEFT(S:S,FIND("/",S:S)-1)</f>
        <v>theater</v>
      </c>
      <c r="U2292" s="6" t="str">
        <f>RIGHT(S:S,FIND("/",S:S) - 2)</f>
        <v>/plays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44">
        <v>2500</v>
      </c>
      <c r="E2293" s="4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42">
        <f>(((I2293/60)/60)/24)+DATE(1970,1,1)</f>
        <v>41022.166666666664</v>
      </c>
      <c r="K2293">
        <v>1332199618</v>
      </c>
      <c r="L2293" s="42">
        <f>(((K2293/60)/60)/24)+DATE(1970,1,1)</f>
        <v>40987.977060185185</v>
      </c>
      <c r="M2293" t="b">
        <v>0</v>
      </c>
      <c r="N2293">
        <v>43</v>
      </c>
      <c r="O2293" s="7">
        <f>AVERAGE(N2293,E2293)</f>
        <v>2181.5</v>
      </c>
      <c r="P2293" t="b">
        <v>1</v>
      </c>
      <c r="R2293" s="56">
        <f>E2293/D2293</f>
        <v>1.728</v>
      </c>
      <c r="S2293" t="s">
        <v>8268</v>
      </c>
      <c r="T2293" s="6" t="str">
        <f>LEFT(S:S,FIND("/",S:S)-1)</f>
        <v>film &amp; video</v>
      </c>
      <c r="U2293" s="6" t="str">
        <f>RIGHT(S:S,FIND("/",S:S) - 2)</f>
        <v>video/drama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44">
        <v>2000</v>
      </c>
      <c r="E2294" s="4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42">
        <f>(((I2294/60)/60)/24)+DATE(1970,1,1)</f>
        <v>41017.697638888887</v>
      </c>
      <c r="K2294">
        <v>1332175476</v>
      </c>
      <c r="L2294" s="42">
        <f>(((K2294/60)/60)/24)+DATE(1970,1,1)</f>
        <v>40987.697638888887</v>
      </c>
      <c r="M2294" t="b">
        <v>0</v>
      </c>
      <c r="N2294">
        <v>46</v>
      </c>
      <c r="O2294" s="7">
        <f>AVERAGE(N2294,E2294)</f>
        <v>1095.5050000000001</v>
      </c>
      <c r="P2294" t="b">
        <v>1</v>
      </c>
      <c r="R2294" s="56">
        <f>E2294/D2294</f>
        <v>1.072505</v>
      </c>
      <c r="S2294" t="s">
        <v>8271</v>
      </c>
      <c r="T2294" s="6" t="str">
        <f>LEFT(S:S,FIND("/",S:S)-1)</f>
        <v>theater</v>
      </c>
      <c r="U2294" s="6" t="str">
        <f>RIGHT(S:S,FIND("/",S:S) - 2)</f>
        <v>/plays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44">
        <v>850</v>
      </c>
      <c r="E2295" s="4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42">
        <f>(((I2295/60)/60)/24)+DATE(1970,1,1)</f>
        <v>41177.165972222225</v>
      </c>
      <c r="K2295">
        <v>1346345999</v>
      </c>
      <c r="L2295" s="42">
        <f>(((K2295/60)/60)/24)+DATE(1970,1,1)</f>
        <v>41151.708321759259</v>
      </c>
      <c r="M2295" t="b">
        <v>0</v>
      </c>
      <c r="N2295">
        <v>27</v>
      </c>
      <c r="O2295" s="7">
        <f>AVERAGE(N2295,E2295)</f>
        <v>473.5</v>
      </c>
      <c r="P2295" t="b">
        <v>1</v>
      </c>
      <c r="R2295" s="56">
        <f>E2295/D2295</f>
        <v>1.0823529411764705</v>
      </c>
      <c r="S2295" t="s">
        <v>8275</v>
      </c>
      <c r="T2295" s="6" t="str">
        <f>LEFT(S:S,FIND("/",S:S)-1)</f>
        <v>publishing</v>
      </c>
      <c r="U2295" s="6" t="str">
        <f>RIGHT(S:S,FIND("/",S:S) - 2)</f>
        <v>g/fiction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44">
        <v>5000</v>
      </c>
      <c r="E2296" s="4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42">
        <f>(((I2296/60)/60)/24)+DATE(1970,1,1)</f>
        <v>41294.72314814815</v>
      </c>
      <c r="K2296">
        <v>1356110480</v>
      </c>
      <c r="L2296" s="42">
        <f>(((K2296/60)/60)/24)+DATE(1970,1,1)</f>
        <v>41264.72314814815</v>
      </c>
      <c r="M2296" t="b">
        <v>0</v>
      </c>
      <c r="N2296">
        <v>112</v>
      </c>
      <c r="O2296" s="7">
        <f>AVERAGE(N2296,E2296)</f>
        <v>3708.02</v>
      </c>
      <c r="P2296" t="b">
        <v>1</v>
      </c>
      <c r="R2296" s="56">
        <f>E2296/D2296</f>
        <v>1.4608079999999999</v>
      </c>
      <c r="S2296" t="s">
        <v>8271</v>
      </c>
      <c r="T2296" s="6" t="str">
        <f>LEFT(S:S,FIND("/",S:S)-1)</f>
        <v>theater</v>
      </c>
      <c r="U2296" s="6" t="str">
        <f>RIGHT(S:S,FIND("/",S:S) - 2)</f>
        <v>/plays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44">
        <v>1200</v>
      </c>
      <c r="E2297" s="4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42">
        <f>(((I2297/60)/60)/24)+DATE(1970,1,1)</f>
        <v>41300.954351851848</v>
      </c>
      <c r="K2297">
        <v>1356648856</v>
      </c>
      <c r="L2297" s="42">
        <f>(((K2297/60)/60)/24)+DATE(1970,1,1)</f>
        <v>41270.954351851848</v>
      </c>
      <c r="M2297" t="b">
        <v>0</v>
      </c>
      <c r="N2297">
        <v>34</v>
      </c>
      <c r="O2297" s="7">
        <f>AVERAGE(N2297,E2297)</f>
        <v>768.5</v>
      </c>
      <c r="P2297" t="b">
        <v>1</v>
      </c>
      <c r="R2297" s="56">
        <f>E2297/D2297</f>
        <v>1.2524999999999999</v>
      </c>
      <c r="S2297" t="s">
        <v>8284</v>
      </c>
      <c r="T2297" s="6" t="str">
        <f>LEFT(S:S,FIND("/",S:S)-1)</f>
        <v>food</v>
      </c>
      <c r="U2297" s="6" t="str">
        <f>RIGHT(S:S,FIND("/",S:S) - 2)</f>
        <v>cks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44">
        <v>7000</v>
      </c>
      <c r="E2298" s="4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42">
        <f>(((I2298/60)/60)/24)+DATE(1970,1,1)</f>
        <v>40962.731782407405</v>
      </c>
      <c r="K2298">
        <v>1326994426</v>
      </c>
      <c r="L2298" s="42">
        <f>(((K2298/60)/60)/24)+DATE(1970,1,1)</f>
        <v>40927.731782407405</v>
      </c>
      <c r="M2298" t="b">
        <v>0</v>
      </c>
      <c r="N2298">
        <v>145</v>
      </c>
      <c r="O2298" s="7">
        <f>AVERAGE(N2298,E2298)</f>
        <v>5290</v>
      </c>
      <c r="P2298" t="b">
        <v>1</v>
      </c>
      <c r="R2298" s="56">
        <f>E2298/D2298</f>
        <v>1.4907142857142857</v>
      </c>
      <c r="S2298" t="s">
        <v>8279</v>
      </c>
      <c r="T2298" s="6" t="str">
        <f>LEFT(S:S,FIND("/",S:S)-1)</f>
        <v>music</v>
      </c>
      <c r="U2298" s="6" t="str">
        <f>RIGHT(S:S,FIND("/",S:S) - 2)</f>
        <v>rock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44">
        <v>1000</v>
      </c>
      <c r="E2299" s="4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42">
        <f>(((I2299/60)/60)/24)+DATE(1970,1,1)</f>
        <v>40982.165972222225</v>
      </c>
      <c r="K2299">
        <v>1328749249</v>
      </c>
      <c r="L2299" s="42">
        <f>(((K2299/60)/60)/24)+DATE(1970,1,1)</f>
        <v>40948.042233796295</v>
      </c>
      <c r="M2299" t="b">
        <v>0</v>
      </c>
      <c r="N2299">
        <v>19</v>
      </c>
      <c r="O2299" s="7">
        <f>AVERAGE(N2299,E2299)</f>
        <v>512.5</v>
      </c>
      <c r="P2299" t="b">
        <v>1</v>
      </c>
      <c r="R2299" s="56">
        <f>E2299/D2299</f>
        <v>1.006</v>
      </c>
      <c r="S2299" t="s">
        <v>8305</v>
      </c>
      <c r="T2299" s="6" t="str">
        <f>LEFT(S:S,FIND("/",S:S)-1)</f>
        <v>theater</v>
      </c>
      <c r="U2299" s="6" t="str">
        <f>RIGHT(S:S,FIND("/",S:S) - 2)</f>
        <v>usical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44">
        <v>30000</v>
      </c>
      <c r="E2300" s="4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42">
        <f>(((I2300/60)/60)/24)+DATE(1970,1,1)</f>
        <v>41724.798993055556</v>
      </c>
      <c r="K2300">
        <v>1393272633</v>
      </c>
      <c r="L2300" s="42">
        <f>(((K2300/60)/60)/24)+DATE(1970,1,1)</f>
        <v>41694.84065972222</v>
      </c>
      <c r="M2300" t="b">
        <v>0</v>
      </c>
      <c r="N2300">
        <v>288</v>
      </c>
      <c r="O2300" s="7">
        <f>AVERAGE(N2300,E2300)</f>
        <v>15905</v>
      </c>
      <c r="P2300" t="b">
        <v>1</v>
      </c>
      <c r="R2300" s="56">
        <f>E2300/D2300</f>
        <v>1.0507333333333333</v>
      </c>
      <c r="S2300" t="s">
        <v>8303</v>
      </c>
      <c r="T2300" s="6" t="str">
        <f>LEFT(S:S,FIND("/",S:S)-1)</f>
        <v>theater</v>
      </c>
      <c r="U2300" s="6" t="str">
        <f>RIGHT(S:S,FIND("/",S:S) - 2)</f>
        <v>spaces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44">
        <v>300</v>
      </c>
      <c r="E2301" s="4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42">
        <f>(((I2301/60)/60)/24)+DATE(1970,1,1)</f>
        <v>40580.032511574071</v>
      </c>
      <c r="K2301">
        <v>1295657209</v>
      </c>
      <c r="L2301" s="42">
        <f>(((K2301/60)/60)/24)+DATE(1970,1,1)</f>
        <v>40565.032511574071</v>
      </c>
      <c r="M2301" t="b">
        <v>0</v>
      </c>
      <c r="N2301">
        <v>14</v>
      </c>
      <c r="O2301" s="7">
        <f>AVERAGE(N2301,E2301)</f>
        <v>532.25</v>
      </c>
      <c r="P2301" t="b">
        <v>1</v>
      </c>
      <c r="R2301" s="56">
        <f>E2301/D2301</f>
        <v>3.5016666666666665</v>
      </c>
      <c r="S2301" t="s">
        <v>8273</v>
      </c>
      <c r="T2301" s="6" t="str">
        <f>LEFT(S:S,FIND("/",S:S)-1)</f>
        <v>technology</v>
      </c>
      <c r="U2301" s="6" t="str">
        <f>RIGHT(S:S,FIND("/",S:S) - 2)</f>
        <v>wearables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44">
        <v>800</v>
      </c>
      <c r="E2302" s="4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42">
        <f>(((I2302/60)/60)/24)+DATE(1970,1,1)</f>
        <v>41088.727037037039</v>
      </c>
      <c r="K2302">
        <v>1339694816</v>
      </c>
      <c r="L2302" s="42">
        <f>(((K2302/60)/60)/24)+DATE(1970,1,1)</f>
        <v>41074.727037037039</v>
      </c>
      <c r="M2302" t="b">
        <v>0</v>
      </c>
      <c r="N2302">
        <v>7</v>
      </c>
      <c r="O2302" s="7">
        <f>AVERAGE(N2302,E2302)</f>
        <v>408.5</v>
      </c>
      <c r="P2302" t="b">
        <v>1</v>
      </c>
      <c r="R2302" s="56">
        <f>E2302/D2302</f>
        <v>1.0125</v>
      </c>
      <c r="S2302" t="s">
        <v>8285</v>
      </c>
      <c r="T2302" s="6" t="str">
        <f>LEFT(S:S,FIND("/",S:S)-1)</f>
        <v>photography</v>
      </c>
      <c r="U2302" s="6" t="str">
        <f>RIGHT(S:S,FIND("/",S:S) - 2)</f>
        <v>photobooks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44">
        <v>5000</v>
      </c>
      <c r="E2303" s="4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42">
        <f>(((I2303/60)/60)/24)+DATE(1970,1,1)</f>
        <v>41446.146944444445</v>
      </c>
      <c r="K2303">
        <v>1369193496</v>
      </c>
      <c r="L2303" s="42">
        <f>(((K2303/60)/60)/24)+DATE(1970,1,1)</f>
        <v>41416.146944444445</v>
      </c>
      <c r="M2303" t="b">
        <v>1</v>
      </c>
      <c r="N2303">
        <v>211</v>
      </c>
      <c r="O2303" s="7">
        <f>AVERAGE(N2303,E2303)</f>
        <v>3445.61</v>
      </c>
      <c r="P2303" t="b">
        <v>1</v>
      </c>
      <c r="R2303" s="56">
        <f>E2303/D2303</f>
        <v>1.336044</v>
      </c>
      <c r="S2303" t="s">
        <v>8271</v>
      </c>
      <c r="T2303" s="6" t="str">
        <f>LEFT(S:S,FIND("/",S:S)-1)</f>
        <v>theater</v>
      </c>
      <c r="U2303" s="6" t="str">
        <f>RIGHT(S:S,FIND("/",S:S) - 2)</f>
        <v>/plays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44">
        <v>2300</v>
      </c>
      <c r="E2304" s="4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42">
        <f>(((I2304/60)/60)/24)+DATE(1970,1,1)</f>
        <v>41639.291666666664</v>
      </c>
      <c r="K2304">
        <v>1385585434</v>
      </c>
      <c r="L2304" s="42">
        <f>(((K2304/60)/60)/24)+DATE(1970,1,1)</f>
        <v>41605.868449074071</v>
      </c>
      <c r="M2304" t="b">
        <v>1</v>
      </c>
      <c r="N2304">
        <v>85</v>
      </c>
      <c r="O2304" s="7">
        <f>AVERAGE(N2304,E2304)</f>
        <v>2005</v>
      </c>
      <c r="P2304" t="b">
        <v>1</v>
      </c>
      <c r="R2304" s="56">
        <f>E2304/D2304</f>
        <v>1.7065217391304348</v>
      </c>
      <c r="S2304" t="s">
        <v>8271</v>
      </c>
      <c r="T2304" s="6" t="str">
        <f>LEFT(S:S,FIND("/",S:S)-1)</f>
        <v>theater</v>
      </c>
      <c r="U2304" s="6" t="str">
        <f>RIGHT(S:S,FIND("/",S:S) - 2)</f>
        <v>/plays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44">
        <v>6450</v>
      </c>
      <c r="E2305" s="4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42">
        <f>(((I2305/60)/60)/24)+DATE(1970,1,1)</f>
        <v>40890.152731481481</v>
      </c>
      <c r="K2305">
        <v>1320287996</v>
      </c>
      <c r="L2305" s="42">
        <f>(((K2305/60)/60)/24)+DATE(1970,1,1)</f>
        <v>40850.111064814817</v>
      </c>
      <c r="M2305" t="b">
        <v>1</v>
      </c>
      <c r="N2305">
        <v>103</v>
      </c>
      <c r="O2305" s="7">
        <f>AVERAGE(N2305,E2305)</f>
        <v>3578.3049999999998</v>
      </c>
      <c r="P2305" t="b">
        <v>1</v>
      </c>
      <c r="R2305" s="56">
        <f>E2305/D2305</f>
        <v>1.0935829457364341</v>
      </c>
      <c r="S2305" t="s">
        <v>8271</v>
      </c>
      <c r="T2305" s="6" t="str">
        <f>LEFT(S:S,FIND("/",S:S)-1)</f>
        <v>theater</v>
      </c>
      <c r="U2305" s="6" t="str">
        <f>RIGHT(S:S,FIND("/",S:S) - 2)</f>
        <v>/plays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44">
        <v>6000</v>
      </c>
      <c r="E2306" s="4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42">
        <f>(((I2306/60)/60)/24)+DATE(1970,1,1)</f>
        <v>40544.207638888889</v>
      </c>
      <c r="K2306">
        <v>1290281691</v>
      </c>
      <c r="L2306" s="42">
        <f>(((K2306/60)/60)/24)+DATE(1970,1,1)</f>
        <v>40502.815868055557</v>
      </c>
      <c r="M2306" t="b">
        <v>1</v>
      </c>
      <c r="N2306">
        <v>113</v>
      </c>
      <c r="O2306" s="7">
        <f>AVERAGE(N2306,E2306)</f>
        <v>3077.51</v>
      </c>
      <c r="P2306" t="b">
        <v>1</v>
      </c>
      <c r="R2306" s="56">
        <f>E2306/D2306</f>
        <v>1.0070033333333335</v>
      </c>
      <c r="S2306" t="s">
        <v>8268</v>
      </c>
      <c r="T2306" s="6" t="str">
        <f>LEFT(S:S,FIND("/",S:S)-1)</f>
        <v>film &amp; video</v>
      </c>
      <c r="U2306" s="6" t="str">
        <f>RIGHT(S:S,FIND("/",S:S) - 2)</f>
        <v>video/drama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44">
        <v>18000</v>
      </c>
      <c r="E2307" s="4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42">
        <f>(((I2307/60)/60)/24)+DATE(1970,1,1)</f>
        <v>41859.75</v>
      </c>
      <c r="K2307">
        <v>1405356072</v>
      </c>
      <c r="L2307" s="42">
        <f>(((K2307/60)/60)/24)+DATE(1970,1,1)</f>
        <v>41834.695277777777</v>
      </c>
      <c r="M2307" t="b">
        <v>1</v>
      </c>
      <c r="N2307">
        <v>167</v>
      </c>
      <c r="O2307" s="7">
        <f>AVERAGE(N2307,E2307)</f>
        <v>9194</v>
      </c>
      <c r="P2307" t="b">
        <v>1</v>
      </c>
      <c r="R2307" s="56">
        <f>E2307/D2307</f>
        <v>1.0122777777777778</v>
      </c>
      <c r="S2307" t="s">
        <v>8280</v>
      </c>
      <c r="T2307" s="6" t="str">
        <f>LEFT(S:S,FIND("/",S:S)-1)</f>
        <v>music</v>
      </c>
      <c r="U2307" s="6" t="str">
        <f>RIGHT(S:S,FIND("/",S:S) - 2)</f>
        <v>usic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44">
        <v>3500</v>
      </c>
      <c r="E2308" s="4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42">
        <f>(((I2308/60)/60)/24)+DATE(1970,1,1)</f>
        <v>40978.16815972222</v>
      </c>
      <c r="K2308">
        <v>1328760129</v>
      </c>
      <c r="L2308" s="42">
        <f>(((K2308/60)/60)/24)+DATE(1970,1,1)</f>
        <v>40948.16815972222</v>
      </c>
      <c r="M2308" t="b">
        <v>1</v>
      </c>
      <c r="N2308">
        <v>73</v>
      </c>
      <c r="O2308" s="7">
        <f>AVERAGE(N2308,E2308)</f>
        <v>1904.7750000000001</v>
      </c>
      <c r="P2308" t="b">
        <v>1</v>
      </c>
      <c r="R2308" s="56">
        <f>E2308/D2308</f>
        <v>1.0675857142857144</v>
      </c>
      <c r="S2308" t="s">
        <v>8276</v>
      </c>
      <c r="T2308" s="6" t="str">
        <f>LEFT(S:S,FIND("/",S:S)-1)</f>
        <v>music</v>
      </c>
      <c r="U2308" s="6" t="str">
        <f>RIGHT(S:S,FIND("/",S:S) - 2)</f>
        <v>rock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44">
        <v>1964.47</v>
      </c>
      <c r="E2309" s="4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42">
        <f>(((I2309/60)/60)/24)+DATE(1970,1,1)</f>
        <v>41034.802407407406</v>
      </c>
      <c r="K2309">
        <v>1333653333</v>
      </c>
      <c r="L2309" s="42">
        <f>(((K2309/60)/60)/24)+DATE(1970,1,1)</f>
        <v>41004.802465277775</v>
      </c>
      <c r="M2309" t="b">
        <v>1</v>
      </c>
      <c r="N2309">
        <v>75</v>
      </c>
      <c r="O2309" s="7">
        <f>AVERAGE(N2309,E2309)</f>
        <v>1085.1300000000001</v>
      </c>
      <c r="P2309" t="b">
        <v>1</v>
      </c>
      <c r="R2309" s="56">
        <f>E2309/D2309</f>
        <v>1.0665777537961894</v>
      </c>
      <c r="S2309" t="s">
        <v>8268</v>
      </c>
      <c r="T2309" s="6" t="str">
        <f>LEFT(S:S,FIND("/",S:S)-1)</f>
        <v>film &amp; video</v>
      </c>
      <c r="U2309" s="6" t="str">
        <f>RIGHT(S:S,FIND("/",S:S) - 2)</f>
        <v>video/drama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44">
        <v>50000</v>
      </c>
      <c r="E2310" s="4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42">
        <f>(((I2310/60)/60)/24)+DATE(1970,1,1)</f>
        <v>41880.041666666664</v>
      </c>
      <c r="K2310">
        <v>1406847996</v>
      </c>
      <c r="L2310" s="42">
        <f>(((K2310/60)/60)/24)+DATE(1970,1,1)</f>
        <v>41851.962916666671</v>
      </c>
      <c r="M2310" t="b">
        <v>1</v>
      </c>
      <c r="N2310">
        <v>614</v>
      </c>
      <c r="O2310" s="7">
        <f>AVERAGE(N2310,E2310)</f>
        <v>25633.555</v>
      </c>
      <c r="P2310" t="b">
        <v>1</v>
      </c>
      <c r="R2310" s="56">
        <f>E2310/D2310</f>
        <v>1.0130622</v>
      </c>
      <c r="S2310" t="s">
        <v>8289</v>
      </c>
      <c r="T2310" s="6" t="str">
        <f>LEFT(S:S,FIND("/",S:S)-1)</f>
        <v>photography</v>
      </c>
      <c r="U2310" s="6" t="str">
        <f>RIGHT(S:S,FIND("/",S:S) - 2)</f>
        <v>phy/nature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44">
        <v>6000</v>
      </c>
      <c r="E2311" s="4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42">
        <f>(((I2311/60)/60)/24)+DATE(1970,1,1)</f>
        <v>41342.987696759257</v>
      </c>
      <c r="K2311">
        <v>1359848537</v>
      </c>
      <c r="L2311" s="42">
        <f>(((K2311/60)/60)/24)+DATE(1970,1,1)</f>
        <v>41307.987696759257</v>
      </c>
      <c r="M2311" t="b">
        <v>1</v>
      </c>
      <c r="N2311">
        <v>107</v>
      </c>
      <c r="O2311" s="7">
        <f>AVERAGE(N2311,E2311)</f>
        <v>3253.7350000000001</v>
      </c>
      <c r="P2311" t="b">
        <v>1</v>
      </c>
      <c r="R2311" s="56">
        <f>E2311/D2311</f>
        <v>1.0667450000000001</v>
      </c>
      <c r="S2311" t="s">
        <v>8281</v>
      </c>
      <c r="T2311" s="6" t="str">
        <f>LEFT(S:S,FIND("/",S:S)-1)</f>
        <v>journalism</v>
      </c>
      <c r="U2311" s="6" t="str">
        <f>RIGHT(S:S,FIND("/",S:S) - 2)</f>
        <v>ism/audio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44">
        <v>18500</v>
      </c>
      <c r="E2312" s="4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42">
        <f>(((I2312/60)/60)/24)+DATE(1970,1,1)</f>
        <v>41354.752488425926</v>
      </c>
      <c r="K2312">
        <v>1361300615</v>
      </c>
      <c r="L2312" s="42">
        <f>(((K2312/60)/60)/24)+DATE(1970,1,1)</f>
        <v>41324.79415509259</v>
      </c>
      <c r="M2312" t="b">
        <v>1</v>
      </c>
      <c r="N2312">
        <v>1224</v>
      </c>
      <c r="O2312" s="7">
        <f>AVERAGE(N2312,E2312)</f>
        <v>40279.68</v>
      </c>
      <c r="P2312" t="b">
        <v>1</v>
      </c>
      <c r="R2312" s="56">
        <f>E2312/D2312</f>
        <v>4.288397837837838</v>
      </c>
      <c r="S2312" t="s">
        <v>8269</v>
      </c>
      <c r="T2312" s="6" t="str">
        <f>LEFT(S:S,FIND("/",S:S)-1)</f>
        <v>film &amp; video</v>
      </c>
      <c r="U2312" s="6" t="str">
        <f>RIGHT(S:S,FIND("/",S:S) - 2)</f>
        <v>documentary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44">
        <v>9000</v>
      </c>
      <c r="E2313" s="4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42">
        <f>(((I2313/60)/60)/24)+DATE(1970,1,1)</f>
        <v>41766.004502314812</v>
      </c>
      <c r="K2313">
        <v>1396829189</v>
      </c>
      <c r="L2313" s="42">
        <f>(((K2313/60)/60)/24)+DATE(1970,1,1)</f>
        <v>41736.004502314812</v>
      </c>
      <c r="M2313" t="b">
        <v>1</v>
      </c>
      <c r="N2313">
        <v>104</v>
      </c>
      <c r="O2313" s="7">
        <f>AVERAGE(N2313,E2313)</f>
        <v>4737</v>
      </c>
      <c r="P2313" t="b">
        <v>1</v>
      </c>
      <c r="R2313" s="56">
        <f>E2313/D2313</f>
        <v>1.0411111111111111</v>
      </c>
      <c r="S2313" t="s">
        <v>8271</v>
      </c>
      <c r="T2313" s="6" t="str">
        <f>LEFT(S:S,FIND("/",S:S)-1)</f>
        <v>theater</v>
      </c>
      <c r="U2313" s="6" t="str">
        <f>RIGHT(S:S,FIND("/",S:S) - 2)</f>
        <v>/plays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44">
        <v>3000</v>
      </c>
      <c r="E2314" s="4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42">
        <f>(((I2314/60)/60)/24)+DATE(1970,1,1)</f>
        <v>41747.958333333336</v>
      </c>
      <c r="K2314">
        <v>1395155478</v>
      </c>
      <c r="L2314" s="42">
        <f>(((K2314/60)/60)/24)+DATE(1970,1,1)</f>
        <v>41716.632847222223</v>
      </c>
      <c r="M2314" t="b">
        <v>1</v>
      </c>
      <c r="N2314">
        <v>79</v>
      </c>
      <c r="O2314" s="7">
        <f>AVERAGE(N2314,E2314)</f>
        <v>1657.5</v>
      </c>
      <c r="P2314" t="b">
        <v>1</v>
      </c>
      <c r="R2314" s="56">
        <f>E2314/D2314</f>
        <v>1.0786666666666667</v>
      </c>
      <c r="S2314" t="s">
        <v>8271</v>
      </c>
      <c r="T2314" s="6" t="str">
        <f>LEFT(S:S,FIND("/",S:S)-1)</f>
        <v>theater</v>
      </c>
      <c r="U2314" s="6" t="str">
        <f>RIGHT(S:S,FIND("/",S:S) - 2)</f>
        <v>/plays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44">
        <v>5000</v>
      </c>
      <c r="E2315" s="4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42">
        <f>(((I2315/60)/60)/24)+DATE(1970,1,1)</f>
        <v>41032.958634259259</v>
      </c>
      <c r="K2315">
        <v>1333494026</v>
      </c>
      <c r="L2315" s="42">
        <f>(((K2315/60)/60)/24)+DATE(1970,1,1)</f>
        <v>41002.958634259259</v>
      </c>
      <c r="M2315" t="b">
        <v>1</v>
      </c>
      <c r="N2315">
        <v>157</v>
      </c>
      <c r="O2315" s="7">
        <f>AVERAGE(N2315,E2315)</f>
        <v>4474.51</v>
      </c>
      <c r="P2315" t="b">
        <v>1</v>
      </c>
      <c r="R2315" s="56">
        <f>E2315/D2315</f>
        <v>1.7584040000000001</v>
      </c>
      <c r="S2315" t="s">
        <v>8285</v>
      </c>
      <c r="T2315" s="6" t="str">
        <f>LEFT(S:S,FIND("/",S:S)-1)</f>
        <v>photography</v>
      </c>
      <c r="U2315" s="6" t="str">
        <f>RIGHT(S:S,FIND("/",S:S) - 2)</f>
        <v>photobooks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44">
        <v>1200</v>
      </c>
      <c r="E2316" s="4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42">
        <f>(((I2316/60)/60)/24)+DATE(1970,1,1)</f>
        <v>41067.551585648151</v>
      </c>
      <c r="K2316">
        <v>1336482857</v>
      </c>
      <c r="L2316" s="42">
        <f>(((K2316/60)/60)/24)+DATE(1970,1,1)</f>
        <v>41037.551585648151</v>
      </c>
      <c r="M2316" t="b">
        <v>1</v>
      </c>
      <c r="N2316">
        <v>50</v>
      </c>
      <c r="O2316" s="7">
        <f>AVERAGE(N2316,E2316)</f>
        <v>966.82</v>
      </c>
      <c r="P2316" t="b">
        <v>1</v>
      </c>
      <c r="R2316" s="56">
        <f>E2316/D2316</f>
        <v>1.5697000000000001</v>
      </c>
      <c r="S2316" t="s">
        <v>8271</v>
      </c>
      <c r="T2316" s="6" t="str">
        <f>LEFT(S:S,FIND("/",S:S)-1)</f>
        <v>theater</v>
      </c>
      <c r="U2316" s="6" t="str">
        <f>RIGHT(S:S,FIND("/",S:S) - 2)</f>
        <v>/plays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44">
        <v>2500</v>
      </c>
      <c r="E2317" s="4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42">
        <f>(((I2317/60)/60)/24)+DATE(1970,1,1)</f>
        <v>41034.72619212963</v>
      </c>
      <c r="K2317">
        <v>1333646743</v>
      </c>
      <c r="L2317" s="42">
        <f>(((K2317/60)/60)/24)+DATE(1970,1,1)</f>
        <v>41004.72619212963</v>
      </c>
      <c r="M2317" t="b">
        <v>1</v>
      </c>
      <c r="N2317">
        <v>64</v>
      </c>
      <c r="O2317" s="7">
        <f>AVERAGE(N2317,E2317)</f>
        <v>1314.5</v>
      </c>
      <c r="P2317" t="b">
        <v>1</v>
      </c>
      <c r="R2317" s="56">
        <f>E2317/D2317</f>
        <v>1.026</v>
      </c>
      <c r="S2317" t="s">
        <v>8269</v>
      </c>
      <c r="T2317" s="6" t="str">
        <f>LEFT(S:S,FIND("/",S:S)-1)</f>
        <v>film &amp; video</v>
      </c>
      <c r="U2317" s="6" t="str">
        <f>RIGHT(S:S,FIND("/",S:S) - 2)</f>
        <v>documentary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44">
        <v>15000</v>
      </c>
      <c r="E2318" s="4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42">
        <f>(((I2318/60)/60)/24)+DATE(1970,1,1)</f>
        <v>40156.76666666667</v>
      </c>
      <c r="K2318">
        <v>1253726650</v>
      </c>
      <c r="L2318" s="42">
        <f>(((K2318/60)/60)/24)+DATE(1970,1,1)</f>
        <v>40079.725115740745</v>
      </c>
      <c r="M2318" t="b">
        <v>1</v>
      </c>
      <c r="N2318">
        <v>200</v>
      </c>
      <c r="O2318" s="7">
        <f>AVERAGE(N2318,E2318)</f>
        <v>7903.2</v>
      </c>
      <c r="P2318" t="b">
        <v>1</v>
      </c>
      <c r="R2318" s="56">
        <f>E2318/D2318</f>
        <v>1.0404266666666666</v>
      </c>
      <c r="S2318" t="s">
        <v>8285</v>
      </c>
      <c r="T2318" s="6" t="str">
        <f>LEFT(S:S,FIND("/",S:S)-1)</f>
        <v>photography</v>
      </c>
      <c r="U2318" s="6" t="str">
        <f>RIGHT(S:S,FIND("/",S:S) - 2)</f>
        <v>photobooks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44">
        <v>400</v>
      </c>
      <c r="E2319" s="4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42">
        <f>(((I2319/60)/60)/24)+DATE(1970,1,1)</f>
        <v>40224.208333333336</v>
      </c>
      <c r="K2319">
        <v>1263474049</v>
      </c>
      <c r="L2319" s="42">
        <f>(((K2319/60)/60)/24)+DATE(1970,1,1)</f>
        <v>40192.542233796295</v>
      </c>
      <c r="M2319" t="b">
        <v>1</v>
      </c>
      <c r="N2319">
        <v>22</v>
      </c>
      <c r="O2319" s="7">
        <f>AVERAGE(N2319,E2319)</f>
        <v>219</v>
      </c>
      <c r="P2319" t="b">
        <v>1</v>
      </c>
      <c r="R2319" s="56">
        <f>E2319/D2319</f>
        <v>1.04</v>
      </c>
      <c r="S2319" t="s">
        <v>8270</v>
      </c>
      <c r="T2319" s="6" t="str">
        <f>LEFT(S:S,FIND("/",S:S)-1)</f>
        <v>film &amp; video</v>
      </c>
      <c r="U2319" s="6" t="str">
        <f>RIGHT(S:S,FIND("/",S:S) - 2)</f>
        <v>o/animation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44">
        <v>5000</v>
      </c>
      <c r="E2320" s="4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42">
        <f>(((I2320/60)/60)/24)+DATE(1970,1,1)</f>
        <v>40082.165972222225</v>
      </c>
      <c r="K2320">
        <v>1251214014</v>
      </c>
      <c r="L2320" s="42">
        <f>(((K2320/60)/60)/24)+DATE(1970,1,1)</f>
        <v>40050.643680555557</v>
      </c>
      <c r="M2320" t="b">
        <v>1</v>
      </c>
      <c r="N2320">
        <v>163</v>
      </c>
      <c r="O2320" s="7">
        <f>AVERAGE(N2320,E2320)</f>
        <v>3108</v>
      </c>
      <c r="P2320" t="b">
        <v>1</v>
      </c>
      <c r="R2320" s="56">
        <f>E2320/D2320</f>
        <v>1.2105999999999999</v>
      </c>
      <c r="S2320" t="s">
        <v>8268</v>
      </c>
      <c r="T2320" s="6" t="str">
        <f>LEFT(S:S,FIND("/",S:S)-1)</f>
        <v>film &amp; video</v>
      </c>
      <c r="U2320" s="6" t="str">
        <f>RIGHT(S:S,FIND("/",S:S) - 2)</f>
        <v>video/drama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44">
        <v>3000</v>
      </c>
      <c r="E2321" s="4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42">
        <f>(((I2321/60)/60)/24)+DATE(1970,1,1)</f>
        <v>41623.082002314812</v>
      </c>
      <c r="K2321">
        <v>1384480685</v>
      </c>
      <c r="L2321" s="42">
        <f>(((K2321/60)/60)/24)+DATE(1970,1,1)</f>
        <v>41593.082002314812</v>
      </c>
      <c r="M2321" t="b">
        <v>1</v>
      </c>
      <c r="N2321">
        <v>77</v>
      </c>
      <c r="O2321" s="7">
        <f>AVERAGE(N2321,E2321)</f>
        <v>1654</v>
      </c>
      <c r="P2321" t="b">
        <v>1</v>
      </c>
      <c r="R2321" s="56">
        <f>E2321/D2321</f>
        <v>1.077</v>
      </c>
      <c r="S2321" t="s">
        <v>8297</v>
      </c>
      <c r="T2321" s="6" t="str">
        <f>LEFT(S:S,FIND("/",S:S)-1)</f>
        <v>games</v>
      </c>
      <c r="U2321" s="6" t="str">
        <f>RIGHT(S:S,FIND("/",S:S) - 2)</f>
        <v>ames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44">
        <v>5000</v>
      </c>
      <c r="E2322" s="4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42">
        <f>(((I2322/60)/60)/24)+DATE(1970,1,1)</f>
        <v>41731.775462962964</v>
      </c>
      <c r="K2322">
        <v>1393443400</v>
      </c>
      <c r="L2322" s="42">
        <f>(((K2322/60)/60)/24)+DATE(1970,1,1)</f>
        <v>41696.817129629628</v>
      </c>
      <c r="M2322" t="b">
        <v>1</v>
      </c>
      <c r="N2322">
        <v>89</v>
      </c>
      <c r="O2322" s="7">
        <f>AVERAGE(N2322,E2322)</f>
        <v>2761</v>
      </c>
      <c r="P2322" t="b">
        <v>1</v>
      </c>
      <c r="R2322" s="56">
        <f>E2322/D2322</f>
        <v>1.0866</v>
      </c>
      <c r="S2322" t="s">
        <v>8287</v>
      </c>
      <c r="T2322" s="6" t="str">
        <f>LEFT(S:S,FIND("/",S:S)-1)</f>
        <v>publishing</v>
      </c>
      <c r="U2322" s="6" t="str">
        <f>RIGHT(S:S,FIND("/",S:S) - 2)</f>
        <v>nslations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44">
        <v>10557</v>
      </c>
      <c r="E2323" s="4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42">
        <f>(((I2323/60)/60)/24)+DATE(1970,1,1)</f>
        <v>42829.21876157407</v>
      </c>
      <c r="K2323">
        <v>1488694501</v>
      </c>
      <c r="L2323" s="42">
        <f>(((K2323/60)/60)/24)+DATE(1970,1,1)</f>
        <v>42799.260428240741</v>
      </c>
      <c r="M2323" t="b">
        <v>0</v>
      </c>
      <c r="N2323">
        <v>64</v>
      </c>
      <c r="O2323" s="7">
        <f>AVERAGE(N2323,E2323)</f>
        <v>2097</v>
      </c>
      <c r="P2323" t="b">
        <v>0</v>
      </c>
      <c r="R2323" s="56">
        <f>E2323/D2323</f>
        <v>0.39120962394619685</v>
      </c>
      <c r="S2323" t="s">
        <v>8272</v>
      </c>
      <c r="T2323" s="6" t="str">
        <f>LEFT(S:S,FIND("/",S:S)-1)</f>
        <v>technology</v>
      </c>
      <c r="U2323" s="6" t="str">
        <f>RIGHT(S:S,FIND("/",S:S) - 2)</f>
        <v>ology/web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44">
        <v>2700</v>
      </c>
      <c r="E2324" s="4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42">
        <f>(((I2324/60)/60)/24)+DATE(1970,1,1)</f>
        <v>42834.853807870371</v>
      </c>
      <c r="K2324">
        <v>1489181369</v>
      </c>
      <c r="L2324" s="42">
        <f>(((K2324/60)/60)/24)+DATE(1970,1,1)</f>
        <v>42804.895474537043</v>
      </c>
      <c r="M2324" t="b">
        <v>0</v>
      </c>
      <c r="N2324">
        <v>4</v>
      </c>
      <c r="O2324" s="7">
        <f>AVERAGE(N2324,E2324)</f>
        <v>44.5</v>
      </c>
      <c r="P2324" t="b">
        <v>0</v>
      </c>
      <c r="R2324" s="56">
        <f>E2324/D2324</f>
        <v>3.1481481481481478E-2</v>
      </c>
      <c r="S2324" t="s">
        <v>8272</v>
      </c>
      <c r="T2324" s="6" t="str">
        <f>LEFT(S:S,FIND("/",S:S)-1)</f>
        <v>technology</v>
      </c>
      <c r="U2324" s="6" t="str">
        <f>RIGHT(S:S,FIND("/",S:S) - 2)</f>
        <v>ology/web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44">
        <v>250</v>
      </c>
      <c r="E2325" s="4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42">
        <f>(((I2325/60)/60)/24)+DATE(1970,1,1)</f>
        <v>42814.755173611105</v>
      </c>
      <c r="K2325">
        <v>1489428447</v>
      </c>
      <c r="L2325" s="42">
        <f>(((K2325/60)/60)/24)+DATE(1970,1,1)</f>
        <v>42807.755173611105</v>
      </c>
      <c r="M2325" t="b">
        <v>0</v>
      </c>
      <c r="N2325">
        <v>4</v>
      </c>
      <c r="O2325" s="7">
        <f>AVERAGE(N2325,E2325)</f>
        <v>62</v>
      </c>
      <c r="P2325" t="b">
        <v>0</v>
      </c>
      <c r="R2325" s="56">
        <f>E2325/D2325</f>
        <v>0.48</v>
      </c>
      <c r="S2325" t="s">
        <v>8303</v>
      </c>
      <c r="T2325" s="6" t="str">
        <f>LEFT(S:S,FIND("/",S:S)-1)</f>
        <v>theater</v>
      </c>
      <c r="U2325" s="6" t="str">
        <f>RIGHT(S:S,FIND("/",S:S) - 2)</f>
        <v>spaces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44">
        <v>7500</v>
      </c>
      <c r="E2326" s="4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42">
        <f>(((I2326/60)/60)/24)+DATE(1970,1,1)</f>
        <v>42820.843576388885</v>
      </c>
      <c r="K2326">
        <v>1487970885</v>
      </c>
      <c r="L2326" s="42">
        <f>(((K2326/60)/60)/24)+DATE(1970,1,1)</f>
        <v>42790.885243055556</v>
      </c>
      <c r="M2326" t="b">
        <v>0</v>
      </c>
      <c r="N2326">
        <v>61</v>
      </c>
      <c r="O2326" s="7">
        <f>AVERAGE(N2326,E2326)</f>
        <v>808</v>
      </c>
      <c r="P2326" t="b">
        <v>0</v>
      </c>
      <c r="R2326" s="56">
        <f>E2326/D2326</f>
        <v>0.20733333333333334</v>
      </c>
      <c r="S2326" t="s">
        <v>8285</v>
      </c>
      <c r="T2326" s="6" t="str">
        <f>LEFT(S:S,FIND("/",S:S)-1)</f>
        <v>photography</v>
      </c>
      <c r="U2326" s="6" t="str">
        <f>RIGHT(S:S,FIND("/",S:S) - 2)</f>
        <v>photobooks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44">
        <v>1000</v>
      </c>
      <c r="E2327" s="44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42">
        <f>(((I2327/60)/60)/24)+DATE(1970,1,1)</f>
        <v>42823.980682870373</v>
      </c>
      <c r="K2327">
        <v>1488241931</v>
      </c>
      <c r="L2327" s="42">
        <f>(((K2327/60)/60)/24)+DATE(1970,1,1)</f>
        <v>42794.022349537037</v>
      </c>
      <c r="M2327" t="b">
        <v>0</v>
      </c>
      <c r="N2327">
        <v>7</v>
      </c>
      <c r="O2327" s="7">
        <f>AVERAGE(N2327,E2327)</f>
        <v>43.5</v>
      </c>
      <c r="P2327" t="b">
        <v>0</v>
      </c>
      <c r="R2327" s="56">
        <f>E2327/D2327</f>
        <v>0.08</v>
      </c>
      <c r="S2327" t="s">
        <v>8301</v>
      </c>
      <c r="T2327" s="6" t="str">
        <f>LEFT(S:S,FIND("/",S:S)-1)</f>
        <v>technology</v>
      </c>
      <c r="U2327" s="6" t="str">
        <f>RIGHT(S:S,FIND("/",S:S) - 2)</f>
        <v>ploration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44">
        <v>15000</v>
      </c>
      <c r="E2328" s="4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42">
        <f>(((I2328/60)/60)/24)+DATE(1970,1,1)</f>
        <v>42855.708333333328</v>
      </c>
      <c r="K2328">
        <v>1489106948</v>
      </c>
      <c r="L2328" s="42">
        <f>(((K2328/60)/60)/24)+DATE(1970,1,1)</f>
        <v>42804.034120370372</v>
      </c>
      <c r="M2328" t="b">
        <v>0</v>
      </c>
      <c r="N2328">
        <v>1</v>
      </c>
      <c r="O2328" s="7">
        <f>AVERAGE(N2328,E2328)</f>
        <v>54.5</v>
      </c>
      <c r="P2328" t="b">
        <v>0</v>
      </c>
      <c r="R2328" s="56">
        <f>E2328/D2328</f>
        <v>7.1999999999999998E-3</v>
      </c>
      <c r="S2328" t="s">
        <v>8276</v>
      </c>
      <c r="T2328" s="6" t="str">
        <f>LEFT(S:S,FIND("/",S:S)-1)</f>
        <v>music</v>
      </c>
      <c r="U2328" s="6" t="str">
        <f>RIGHT(S:S,FIND("/",S:S) - 2)</f>
        <v>rock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44">
        <v>35000</v>
      </c>
      <c r="E2329" s="4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42">
        <f>(((I2329/60)/60)/24)+DATE(1970,1,1)</f>
        <v>41877.917129629634</v>
      </c>
      <c r="K2329">
        <v>1406066440</v>
      </c>
      <c r="L2329" s="42">
        <f>(((K2329/60)/60)/24)+DATE(1970,1,1)</f>
        <v>41842.917129629634</v>
      </c>
      <c r="M2329" t="b">
        <v>1</v>
      </c>
      <c r="N2329">
        <v>3355</v>
      </c>
      <c r="O2329" s="7">
        <f>AVERAGE(N2329,E2329)</f>
        <v>93744.005000000005</v>
      </c>
      <c r="P2329" t="b">
        <v>1</v>
      </c>
      <c r="R2329" s="56">
        <f>E2329/D2329</f>
        <v>5.2609431428571432</v>
      </c>
      <c r="S2329" t="s">
        <v>8266</v>
      </c>
      <c r="T2329" s="6" t="str">
        <f>LEFT(S:S,FIND("/",S:S)-1)</f>
        <v>film &amp; video</v>
      </c>
      <c r="U2329" s="6" t="str">
        <f>RIGHT(S:S,FIND("/",S:S) - 2)</f>
        <v>ideo/shorts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44">
        <v>10000</v>
      </c>
      <c r="E2330" s="4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42">
        <f>(((I2330/60)/60)/24)+DATE(1970,1,1)</f>
        <v>42169.781678240746</v>
      </c>
      <c r="K2330">
        <v>1431715537</v>
      </c>
      <c r="L2330" s="42">
        <f>(((K2330/60)/60)/24)+DATE(1970,1,1)</f>
        <v>42139.781678240746</v>
      </c>
      <c r="M2330" t="b">
        <v>1</v>
      </c>
      <c r="N2330">
        <v>537</v>
      </c>
      <c r="O2330" s="7">
        <f>AVERAGE(N2330,E2330)</f>
        <v>12991</v>
      </c>
      <c r="P2330" t="b">
        <v>1</v>
      </c>
      <c r="R2330" s="56">
        <f>E2330/D2330</f>
        <v>2.5445000000000002</v>
      </c>
      <c r="S2330" t="s">
        <v>8293</v>
      </c>
      <c r="T2330" s="6" t="str">
        <f>LEFT(S:S,FIND("/",S:S)-1)</f>
        <v>music</v>
      </c>
      <c r="U2330" s="6" t="str">
        <f>RIGHT(S:S,FIND("/",S:S) - 2)</f>
        <v>aith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44">
        <v>25000</v>
      </c>
      <c r="E2331" s="4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42">
        <f>(((I2331/60)/60)/24)+DATE(1970,1,1)</f>
        <v>41837.624374999999</v>
      </c>
      <c r="K2331">
        <v>1403017146</v>
      </c>
      <c r="L2331" s="42">
        <f>(((K2331/60)/60)/24)+DATE(1970,1,1)</f>
        <v>41807.624374999999</v>
      </c>
      <c r="M2331" t="b">
        <v>1</v>
      </c>
      <c r="N2331">
        <v>125</v>
      </c>
      <c r="O2331" s="7">
        <f>AVERAGE(N2331,E2331)</f>
        <v>13302.5</v>
      </c>
      <c r="P2331" t="b">
        <v>1</v>
      </c>
      <c r="R2331" s="56">
        <f>E2331/D2331</f>
        <v>1.0591999999999999</v>
      </c>
      <c r="S2331" t="s">
        <v>8271</v>
      </c>
      <c r="T2331" s="6" t="str">
        <f>LEFT(S:S,FIND("/",S:S)-1)</f>
        <v>theater</v>
      </c>
      <c r="U2331" s="6" t="str">
        <f>RIGHT(S:S,FIND("/",S:S) - 2)</f>
        <v>/plays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44">
        <v>35000</v>
      </c>
      <c r="E2332" s="4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42">
        <f>(((I2332/60)/60)/24)+DATE(1970,1,1)</f>
        <v>42363</v>
      </c>
      <c r="K2332">
        <v>1448400943</v>
      </c>
      <c r="L2332" s="42">
        <f>(((K2332/60)/60)/24)+DATE(1970,1,1)</f>
        <v>42332.89980324074</v>
      </c>
      <c r="M2332" t="b">
        <v>1</v>
      </c>
      <c r="N2332">
        <v>163</v>
      </c>
      <c r="O2332" s="7">
        <f>AVERAGE(N2332,E2332)</f>
        <v>18005.5</v>
      </c>
      <c r="P2332" t="b">
        <v>1</v>
      </c>
      <c r="R2332" s="56">
        <f>E2332/D2332</f>
        <v>1.0242285714285715</v>
      </c>
      <c r="S2332" t="s">
        <v>8271</v>
      </c>
      <c r="T2332" s="6" t="str">
        <f>LEFT(S:S,FIND("/",S:S)-1)</f>
        <v>theater</v>
      </c>
      <c r="U2332" s="6" t="str">
        <f>RIGHT(S:S,FIND("/",S:S) - 2)</f>
        <v>/plays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44">
        <v>8000</v>
      </c>
      <c r="E2333" s="4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42">
        <f>(((I2333/60)/60)/24)+DATE(1970,1,1)</f>
        <v>41869.005671296298</v>
      </c>
      <c r="K2333">
        <v>1405728490</v>
      </c>
      <c r="L2333" s="42">
        <f>(((K2333/60)/60)/24)+DATE(1970,1,1)</f>
        <v>41839.005671296298</v>
      </c>
      <c r="M2333" t="b">
        <v>1</v>
      </c>
      <c r="N2333">
        <v>283</v>
      </c>
      <c r="O2333" s="7">
        <f>AVERAGE(N2333,E2333)</f>
        <v>5914.05</v>
      </c>
      <c r="P2333" t="b">
        <v>1</v>
      </c>
      <c r="R2333" s="56">
        <f>E2333/D2333</f>
        <v>1.4431375</v>
      </c>
      <c r="S2333" t="s">
        <v>8305</v>
      </c>
      <c r="T2333" s="6" t="str">
        <f>LEFT(S:S,FIND("/",S:S)-1)</f>
        <v>theater</v>
      </c>
      <c r="U2333" s="6" t="str">
        <f>RIGHT(S:S,FIND("/",S:S) - 2)</f>
        <v>usical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44">
        <v>25000</v>
      </c>
      <c r="E2334" s="4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42">
        <f>(((I2334/60)/60)/24)+DATE(1970,1,1)</f>
        <v>42041.628136574072</v>
      </c>
      <c r="K2334">
        <v>1420643071</v>
      </c>
      <c r="L2334" s="42">
        <f>(((K2334/60)/60)/24)+DATE(1970,1,1)</f>
        <v>42011.628136574072</v>
      </c>
      <c r="M2334" t="b">
        <v>1</v>
      </c>
      <c r="N2334">
        <v>352</v>
      </c>
      <c r="O2334" s="7">
        <f>AVERAGE(N2334,E2334)</f>
        <v>13464.5</v>
      </c>
      <c r="P2334" t="b">
        <v>1</v>
      </c>
      <c r="R2334" s="56">
        <f>E2334/D2334</f>
        <v>1.06308</v>
      </c>
      <c r="S2334" t="s">
        <v>8301</v>
      </c>
      <c r="T2334" s="6" t="str">
        <f>LEFT(S:S,FIND("/",S:S)-1)</f>
        <v>technology</v>
      </c>
      <c r="U2334" s="6" t="str">
        <f>RIGHT(S:S,FIND("/",S:S) - 2)</f>
        <v>ploration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44">
        <v>600</v>
      </c>
      <c r="E2335" s="4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42">
        <f>(((I2335/60)/60)/24)+DATE(1970,1,1)</f>
        <v>41788.743055555555</v>
      </c>
      <c r="K2335">
        <v>1399563390</v>
      </c>
      <c r="L2335" s="42">
        <f>(((K2335/60)/60)/24)+DATE(1970,1,1)</f>
        <v>41767.650347222225</v>
      </c>
      <c r="M2335" t="b">
        <v>1</v>
      </c>
      <c r="N2335">
        <v>94</v>
      </c>
      <c r="O2335" s="7">
        <f>AVERAGE(N2335,E2335)</f>
        <v>683.5</v>
      </c>
      <c r="P2335" t="b">
        <v>1</v>
      </c>
      <c r="R2335" s="56">
        <f>E2335/D2335</f>
        <v>2.1216666666666666</v>
      </c>
      <c r="S2335" t="s">
        <v>8271</v>
      </c>
      <c r="T2335" s="6" t="str">
        <f>LEFT(S:S,FIND("/",S:S)-1)</f>
        <v>theater</v>
      </c>
      <c r="U2335" s="6" t="str">
        <f>RIGHT(S:S,FIND("/",S:S) - 2)</f>
        <v>/plays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44">
        <v>4000</v>
      </c>
      <c r="E2336" s="4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42">
        <f>(((I2336/60)/60)/24)+DATE(1970,1,1)</f>
        <v>41948.731944444444</v>
      </c>
      <c r="K2336">
        <v>1412611498</v>
      </c>
      <c r="L2336" s="42">
        <f>(((K2336/60)/60)/24)+DATE(1970,1,1)</f>
        <v>41918.670115740737</v>
      </c>
      <c r="M2336" t="b">
        <v>1</v>
      </c>
      <c r="N2336">
        <v>67</v>
      </c>
      <c r="O2336" s="7">
        <f>AVERAGE(N2336,E2336)</f>
        <v>2072.5</v>
      </c>
      <c r="P2336" t="b">
        <v>1</v>
      </c>
      <c r="R2336" s="56">
        <f>E2336/D2336</f>
        <v>1.0195000000000001</v>
      </c>
      <c r="S2336" t="s">
        <v>8268</v>
      </c>
      <c r="T2336" s="6" t="str">
        <f>LEFT(S:S,FIND("/",S:S)-1)</f>
        <v>film &amp; video</v>
      </c>
      <c r="U2336" s="6" t="str">
        <f>RIGHT(S:S,FIND("/",S:S) - 2)</f>
        <v>video/drama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44">
        <v>25000</v>
      </c>
      <c r="E2337" s="4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42">
        <f>(((I2337/60)/60)/24)+DATE(1970,1,1)</f>
        <v>41801.572256944448</v>
      </c>
      <c r="K2337">
        <v>1399902243</v>
      </c>
      <c r="L2337" s="42">
        <f>(((K2337/60)/60)/24)+DATE(1970,1,1)</f>
        <v>41771.572256944448</v>
      </c>
      <c r="M2337" t="b">
        <v>1</v>
      </c>
      <c r="N2337">
        <v>221</v>
      </c>
      <c r="O2337" s="7">
        <f>AVERAGE(N2337,E2337)</f>
        <v>12894.5</v>
      </c>
      <c r="P2337" t="b">
        <v>1</v>
      </c>
      <c r="R2337" s="56">
        <f>E2337/D2337</f>
        <v>1.0227200000000001</v>
      </c>
      <c r="S2337" t="s">
        <v>8271</v>
      </c>
      <c r="T2337" s="6" t="str">
        <f>LEFT(S:S,FIND("/",S:S)-1)</f>
        <v>theater</v>
      </c>
      <c r="U2337" s="6" t="str">
        <f>RIGHT(S:S,FIND("/",S:S) - 2)</f>
        <v>/plays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44">
        <v>20000</v>
      </c>
      <c r="E2338" s="4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42">
        <f>(((I2338/60)/60)/24)+DATE(1970,1,1)</f>
        <v>41706.924710648149</v>
      </c>
      <c r="K2338">
        <v>1390860695</v>
      </c>
      <c r="L2338" s="42">
        <f>(((K2338/60)/60)/24)+DATE(1970,1,1)</f>
        <v>41666.924710648149</v>
      </c>
      <c r="M2338" t="b">
        <v>1</v>
      </c>
      <c r="N2338">
        <v>2165</v>
      </c>
      <c r="O2338" s="7">
        <f>AVERAGE(N2338,E2338)</f>
        <v>53155.754999999997</v>
      </c>
      <c r="P2338" t="b">
        <v>1</v>
      </c>
      <c r="R2338" s="56">
        <f>E2338/D2338</f>
        <v>5.2073254999999996</v>
      </c>
      <c r="S2338" t="s">
        <v>8266</v>
      </c>
      <c r="T2338" s="6" t="str">
        <f>LEFT(S:S,FIND("/",S:S)-1)</f>
        <v>film &amp; video</v>
      </c>
      <c r="U2338" s="6" t="str">
        <f>RIGHT(S:S,FIND("/",S:S) - 2)</f>
        <v>ideo/shorts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44">
        <v>12000</v>
      </c>
      <c r="E2339" s="4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42">
        <f>(((I2339/60)/60)/24)+DATE(1970,1,1)</f>
        <v>41816.640543981484</v>
      </c>
      <c r="K2339">
        <v>1401204143</v>
      </c>
      <c r="L2339" s="42">
        <f>(((K2339/60)/60)/24)+DATE(1970,1,1)</f>
        <v>41786.640543981484</v>
      </c>
      <c r="M2339" t="b">
        <v>1</v>
      </c>
      <c r="N2339">
        <v>179</v>
      </c>
      <c r="O2339" s="7">
        <f>AVERAGE(N2339,E2339)</f>
        <v>6729</v>
      </c>
      <c r="P2339" t="b">
        <v>1</v>
      </c>
      <c r="R2339" s="56">
        <f>E2339/D2339</f>
        <v>1.1065833333333333</v>
      </c>
      <c r="S2339" t="s">
        <v>8271</v>
      </c>
      <c r="T2339" s="6" t="str">
        <f>LEFT(S:S,FIND("/",S:S)-1)</f>
        <v>theater</v>
      </c>
      <c r="U2339" s="6" t="str">
        <f>RIGHT(S:S,FIND("/",S:S) - 2)</f>
        <v>/plays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44">
        <v>15000</v>
      </c>
      <c r="E2340" s="4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42">
        <f>(((I2340/60)/60)/24)+DATE(1970,1,1)</f>
        <v>41819.896805555552</v>
      </c>
      <c r="K2340">
        <v>1401485484</v>
      </c>
      <c r="L2340" s="42">
        <f>(((K2340/60)/60)/24)+DATE(1970,1,1)</f>
        <v>41789.896805555552</v>
      </c>
      <c r="M2340" t="b">
        <v>1</v>
      </c>
      <c r="N2340">
        <v>123</v>
      </c>
      <c r="O2340" s="7">
        <f>AVERAGE(N2340,E2340)</f>
        <v>7647.25</v>
      </c>
      <c r="P2340" t="b">
        <v>1</v>
      </c>
      <c r="R2340" s="56">
        <f>E2340/D2340</f>
        <v>1.0114333333333334</v>
      </c>
      <c r="S2340" t="s">
        <v>8280</v>
      </c>
      <c r="T2340" s="6" t="str">
        <f>LEFT(S:S,FIND("/",S:S)-1)</f>
        <v>music</v>
      </c>
      <c r="U2340" s="6" t="str">
        <f>RIGHT(S:S,FIND("/",S:S) - 2)</f>
        <v>usic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44">
        <v>25000</v>
      </c>
      <c r="E2341" s="4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42">
        <f>(((I2341/60)/60)/24)+DATE(1970,1,1)</f>
        <v>42723.332638888889</v>
      </c>
      <c r="K2341">
        <v>1479496309</v>
      </c>
      <c r="L2341" s="42">
        <f>(((K2341/60)/60)/24)+DATE(1970,1,1)</f>
        <v>42692.79987268518</v>
      </c>
      <c r="M2341" t="b">
        <v>1</v>
      </c>
      <c r="N2341">
        <v>1104</v>
      </c>
      <c r="O2341" s="7">
        <f>AVERAGE(N2341,E2341)</f>
        <v>37328</v>
      </c>
      <c r="P2341" t="b">
        <v>1</v>
      </c>
      <c r="R2341" s="56">
        <f>E2341/D2341</f>
        <v>2.9420799999999998</v>
      </c>
      <c r="S2341" t="s">
        <v>8270</v>
      </c>
      <c r="T2341" s="6" t="str">
        <f>LEFT(S:S,FIND("/",S:S)-1)</f>
        <v>film &amp; video</v>
      </c>
      <c r="U2341" s="6" t="str">
        <f>RIGHT(S:S,FIND("/",S:S) - 2)</f>
        <v>o/animation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44">
        <v>40000</v>
      </c>
      <c r="E2342" s="4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42">
        <f>(((I2342/60)/60)/24)+DATE(1970,1,1)</f>
        <v>42673.642800925925</v>
      </c>
      <c r="K2342">
        <v>1475249138</v>
      </c>
      <c r="L2342" s="42">
        <f>(((K2342/60)/60)/24)+DATE(1970,1,1)</f>
        <v>42643.642800925925</v>
      </c>
      <c r="M2342" t="b">
        <v>1</v>
      </c>
      <c r="N2342">
        <v>403</v>
      </c>
      <c r="O2342" s="7">
        <f>AVERAGE(N2342,E2342)</f>
        <v>21357</v>
      </c>
      <c r="P2342" t="b">
        <v>1</v>
      </c>
      <c r="R2342" s="56">
        <f>E2342/D2342</f>
        <v>1.0577749999999999</v>
      </c>
      <c r="S2342" t="s">
        <v>8272</v>
      </c>
      <c r="T2342" s="6" t="str">
        <f>LEFT(S:S,FIND("/",S:S)-1)</f>
        <v>technology</v>
      </c>
      <c r="U2342" s="6" t="str">
        <f>RIGHT(S:S,FIND("/",S:S) - 2)</f>
        <v>ology/web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44">
        <v>5000</v>
      </c>
      <c r="E2343" s="44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42">
        <f>(((I2343/60)/60)/24)+DATE(1970,1,1)</f>
        <v>42197.813703703709</v>
      </c>
      <c r="K2343">
        <v>1434137504</v>
      </c>
      <c r="L2343" s="42">
        <f>(((K2343/60)/60)/24)+DATE(1970,1,1)</f>
        <v>42167.813703703709</v>
      </c>
      <c r="M2343" t="b">
        <v>0</v>
      </c>
      <c r="N2343">
        <v>0</v>
      </c>
      <c r="O2343" s="7">
        <f>AVERAGE(N2343,E2343)</f>
        <v>0</v>
      </c>
      <c r="P2343" t="b">
        <v>0</v>
      </c>
      <c r="R2343" s="56">
        <f>E2343/D2343</f>
        <v>0</v>
      </c>
      <c r="S2343" t="s">
        <v>8276</v>
      </c>
      <c r="T2343" s="6" t="str">
        <f>LEFT(S:S,FIND("/",S:S)-1)</f>
        <v>music</v>
      </c>
      <c r="U2343" s="6" t="str">
        <f>RIGHT(S:S,FIND("/",S:S) - 2)</f>
        <v>rock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44">
        <v>5500</v>
      </c>
      <c r="E2344" s="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42">
        <f>(((I2344/60)/60)/24)+DATE(1970,1,1)</f>
        <v>41918.208333333336</v>
      </c>
      <c r="K2344">
        <v>1410799870</v>
      </c>
      <c r="L2344" s="42">
        <f>(((K2344/60)/60)/24)+DATE(1970,1,1)</f>
        <v>41897.702199074076</v>
      </c>
      <c r="M2344" t="b">
        <v>0</v>
      </c>
      <c r="N2344">
        <v>0</v>
      </c>
      <c r="O2344" s="7">
        <f>AVERAGE(N2344,E2344)</f>
        <v>0</v>
      </c>
      <c r="P2344" t="b">
        <v>0</v>
      </c>
      <c r="R2344" s="56">
        <f>E2344/D2344</f>
        <v>0</v>
      </c>
      <c r="S2344" t="s">
        <v>8295</v>
      </c>
      <c r="T2344" s="6" t="str">
        <f>LEFT(S:S,FIND("/",S:S)-1)</f>
        <v>technology</v>
      </c>
      <c r="U2344" s="6" t="str">
        <f>RIGHT(S:S,FIND("/",S:S) - 2)</f>
        <v>/hardware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44">
        <v>10000</v>
      </c>
      <c r="E2345" s="4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42">
        <f>(((I2345/60)/60)/24)+DATE(1970,1,1)</f>
        <v>42377.82430555555</v>
      </c>
      <c r="K2345">
        <v>1447962505</v>
      </c>
      <c r="L2345" s="42">
        <f>(((K2345/60)/60)/24)+DATE(1970,1,1)</f>
        <v>42327.825289351851</v>
      </c>
      <c r="M2345" t="b">
        <v>0</v>
      </c>
      <c r="N2345">
        <v>1</v>
      </c>
      <c r="O2345" s="7">
        <f>AVERAGE(N2345,E2345)</f>
        <v>150.5</v>
      </c>
      <c r="P2345" t="b">
        <v>0</v>
      </c>
      <c r="R2345" s="56">
        <f>E2345/D2345</f>
        <v>0.03</v>
      </c>
      <c r="S2345" t="s">
        <v>8271</v>
      </c>
      <c r="T2345" s="6" t="str">
        <f>LEFT(S:S,FIND("/",S:S)-1)</f>
        <v>theater</v>
      </c>
      <c r="U2345" s="6" t="str">
        <f>RIGHT(S:S,FIND("/",S:S) - 2)</f>
        <v>/plays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44">
        <v>1000</v>
      </c>
      <c r="E2346" s="44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42">
        <f>(((I2346/60)/60)/24)+DATE(1970,1,1)</f>
        <v>42545.727650462963</v>
      </c>
      <c r="K2346">
        <v>1464197269</v>
      </c>
      <c r="L2346" s="42">
        <f>(((K2346/60)/60)/24)+DATE(1970,1,1)</f>
        <v>42515.727650462963</v>
      </c>
      <c r="M2346" t="b">
        <v>0</v>
      </c>
      <c r="N2346">
        <v>1</v>
      </c>
      <c r="O2346" s="7">
        <f>AVERAGE(N2346,E2346)</f>
        <v>1</v>
      </c>
      <c r="P2346" t="b">
        <v>0</v>
      </c>
      <c r="R2346" s="56">
        <f>E2346/D2346</f>
        <v>1E-3</v>
      </c>
      <c r="S2346" t="s">
        <v>8271</v>
      </c>
      <c r="T2346" s="6" t="str">
        <f>LEFT(S:S,FIND("/",S:S)-1)</f>
        <v>theater</v>
      </c>
      <c r="U2346" s="6" t="str">
        <f>RIGHT(S:S,FIND("/",S:S) - 2)</f>
        <v>/plays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44">
        <v>3000</v>
      </c>
      <c r="E2347" s="44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42">
        <f>(((I2347/60)/60)/24)+DATE(1970,1,1)</f>
        <v>42094.985416666663</v>
      </c>
      <c r="K2347">
        <v>1424822556</v>
      </c>
      <c r="L2347" s="42">
        <f>(((K2347/60)/60)/24)+DATE(1970,1,1)</f>
        <v>42060.001805555556</v>
      </c>
      <c r="M2347" t="b">
        <v>0</v>
      </c>
      <c r="N2347">
        <v>0</v>
      </c>
      <c r="O2347" s="7">
        <f>AVERAGE(N2347,E2347)</f>
        <v>0</v>
      </c>
      <c r="P2347" t="b">
        <v>0</v>
      </c>
      <c r="R2347" s="56">
        <f>E2347/D2347</f>
        <v>0</v>
      </c>
      <c r="S2347" t="s">
        <v>8271</v>
      </c>
      <c r="T2347" s="6" t="str">
        <f>LEFT(S:S,FIND("/",S:S)-1)</f>
        <v>theater</v>
      </c>
      <c r="U2347" s="6" t="str">
        <f>RIGHT(S:S,FIND("/",S:S) - 2)</f>
        <v>/plays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44">
        <v>60000</v>
      </c>
      <c r="E2348" s="44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42">
        <f>(((I2348/60)/60)/24)+DATE(1970,1,1)</f>
        <v>42660.79896990741</v>
      </c>
      <c r="K2348">
        <v>1472843431</v>
      </c>
      <c r="L2348" s="42">
        <f>(((K2348/60)/60)/24)+DATE(1970,1,1)</f>
        <v>42615.79896990741</v>
      </c>
      <c r="M2348" t="b">
        <v>0</v>
      </c>
      <c r="N2348">
        <v>3</v>
      </c>
      <c r="O2348" s="7">
        <f>AVERAGE(N2348,E2348)</f>
        <v>21</v>
      </c>
      <c r="P2348" t="b">
        <v>0</v>
      </c>
      <c r="R2348" s="56">
        <f>E2348/D2348</f>
        <v>6.4999999999999997E-4</v>
      </c>
      <c r="S2348" t="s">
        <v>8282</v>
      </c>
      <c r="T2348" s="6" t="str">
        <f>LEFT(S:S,FIND("/",S:S)-1)</f>
        <v>games</v>
      </c>
      <c r="U2348" s="6" t="str">
        <f>RIGHT(S:S,FIND("/",S:S) - 2)</f>
        <v>ames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44">
        <v>1000</v>
      </c>
      <c r="E2349" s="44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42">
        <f>(((I2349/60)/60)/24)+DATE(1970,1,1)</f>
        <v>42607.607361111113</v>
      </c>
      <c r="K2349">
        <v>1469543676</v>
      </c>
      <c r="L2349" s="42">
        <f>(((K2349/60)/60)/24)+DATE(1970,1,1)</f>
        <v>42577.607361111113</v>
      </c>
      <c r="M2349" t="b">
        <v>0</v>
      </c>
      <c r="N2349">
        <v>1</v>
      </c>
      <c r="O2349" s="7">
        <f>AVERAGE(N2349,E2349)</f>
        <v>8</v>
      </c>
      <c r="P2349" t="b">
        <v>0</v>
      </c>
      <c r="R2349" s="56">
        <f>E2349/D2349</f>
        <v>1.4999999999999999E-2</v>
      </c>
      <c r="S2349" t="s">
        <v>8303</v>
      </c>
      <c r="T2349" s="6" t="str">
        <f>LEFT(S:S,FIND("/",S:S)-1)</f>
        <v>theater</v>
      </c>
      <c r="U2349" s="6" t="str">
        <f>RIGHT(S:S,FIND("/",S:S) - 2)</f>
        <v>spaces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44">
        <v>70000</v>
      </c>
      <c r="E2350" s="4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42">
        <f>(((I2350/60)/60)/24)+DATE(1970,1,1)</f>
        <v>42420.932152777779</v>
      </c>
      <c r="K2350">
        <v>1450822938</v>
      </c>
      <c r="L2350" s="42">
        <f>(((K2350/60)/60)/24)+DATE(1970,1,1)</f>
        <v>42360.932152777779</v>
      </c>
      <c r="M2350" t="b">
        <v>0</v>
      </c>
      <c r="N2350">
        <v>5</v>
      </c>
      <c r="O2350" s="7">
        <f>AVERAGE(N2350,E2350)</f>
        <v>137.5</v>
      </c>
      <c r="P2350" t="b">
        <v>0</v>
      </c>
      <c r="R2350" s="56">
        <f>E2350/D2350</f>
        <v>3.8571428571428572E-3</v>
      </c>
      <c r="S2350" t="s">
        <v>8271</v>
      </c>
      <c r="T2350" s="6" t="str">
        <f>LEFT(S:S,FIND("/",S:S)-1)</f>
        <v>theater</v>
      </c>
      <c r="U2350" s="6" t="str">
        <f>RIGHT(S:S,FIND("/",S:S) - 2)</f>
        <v>/plays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44">
        <v>474900</v>
      </c>
      <c r="E2351" s="44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42">
        <f>(((I2351/60)/60)/24)+DATE(1970,1,1)</f>
        <v>42227.775787037041</v>
      </c>
      <c r="K2351">
        <v>1436812628</v>
      </c>
      <c r="L2351" s="42">
        <f>(((K2351/60)/60)/24)+DATE(1970,1,1)</f>
        <v>42198.775787037041</v>
      </c>
      <c r="M2351" t="b">
        <v>0</v>
      </c>
      <c r="N2351">
        <v>0</v>
      </c>
      <c r="O2351" s="7">
        <f>AVERAGE(N2351,E2351)</f>
        <v>0</v>
      </c>
      <c r="P2351" t="b">
        <v>0</v>
      </c>
      <c r="R2351" s="56">
        <f>E2351/D2351</f>
        <v>0</v>
      </c>
      <c r="S2351" t="s">
        <v>8275</v>
      </c>
      <c r="T2351" s="6" t="str">
        <f>LEFT(S:S,FIND("/",S:S)-1)</f>
        <v>publishing</v>
      </c>
      <c r="U2351" s="6" t="str">
        <f>RIGHT(S:S,FIND("/",S:S) - 2)</f>
        <v>g/fiction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44">
        <v>50000</v>
      </c>
      <c r="E2352" s="44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42">
        <f>(((I2352/60)/60)/24)+DATE(1970,1,1)</f>
        <v>42738.842245370368</v>
      </c>
      <c r="K2352">
        <v>1480882370</v>
      </c>
      <c r="L2352" s="42">
        <f>(((K2352/60)/60)/24)+DATE(1970,1,1)</f>
        <v>42708.842245370368</v>
      </c>
      <c r="M2352" t="b">
        <v>0</v>
      </c>
      <c r="N2352">
        <v>0</v>
      </c>
      <c r="O2352" s="7">
        <f>AVERAGE(N2352,E2352)</f>
        <v>0</v>
      </c>
      <c r="P2352" t="b">
        <v>0</v>
      </c>
      <c r="R2352" s="56">
        <f>E2352/D2352</f>
        <v>0</v>
      </c>
      <c r="S2352" t="s">
        <v>8285</v>
      </c>
      <c r="T2352" s="6" t="str">
        <f>LEFT(S:S,FIND("/",S:S)-1)</f>
        <v>photography</v>
      </c>
      <c r="U2352" s="6" t="str">
        <f>RIGHT(S:S,FIND("/",S:S) - 2)</f>
        <v>photobooks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44">
        <v>18900</v>
      </c>
      <c r="E2353" s="4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42">
        <f>(((I2353/60)/60)/24)+DATE(1970,1,1)</f>
        <v>42124.101145833338</v>
      </c>
      <c r="K2353">
        <v>1427768739</v>
      </c>
      <c r="L2353" s="42">
        <f>(((K2353/60)/60)/24)+DATE(1970,1,1)</f>
        <v>42094.101145833338</v>
      </c>
      <c r="M2353" t="b">
        <v>0</v>
      </c>
      <c r="N2353">
        <v>7</v>
      </c>
      <c r="O2353" s="7">
        <f>AVERAGE(N2353,E2353)</f>
        <v>57.5</v>
      </c>
      <c r="P2353" t="b">
        <v>0</v>
      </c>
      <c r="R2353" s="56">
        <f>E2353/D2353</f>
        <v>5.7142857142857143E-3</v>
      </c>
      <c r="S2353" t="s">
        <v>8271</v>
      </c>
      <c r="T2353" s="6" t="str">
        <f>LEFT(S:S,FIND("/",S:S)-1)</f>
        <v>theater</v>
      </c>
      <c r="U2353" s="6" t="str">
        <f>RIGHT(S:S,FIND("/",S:S) - 2)</f>
        <v>/plays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44">
        <v>2000</v>
      </c>
      <c r="E2354" s="4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42">
        <f>(((I2354/60)/60)/24)+DATE(1970,1,1)</f>
        <v>42161.633703703701</v>
      </c>
      <c r="K2354">
        <v>1428419552</v>
      </c>
      <c r="L2354" s="42">
        <f>(((K2354/60)/60)/24)+DATE(1970,1,1)</f>
        <v>42101.633703703701</v>
      </c>
      <c r="M2354" t="b">
        <v>0</v>
      </c>
      <c r="N2354">
        <v>0</v>
      </c>
      <c r="O2354" s="7">
        <f>AVERAGE(N2354,E2354)</f>
        <v>0</v>
      </c>
      <c r="P2354" t="b">
        <v>0</v>
      </c>
      <c r="R2354" s="56">
        <f>E2354/D2354</f>
        <v>0</v>
      </c>
      <c r="S2354" t="s">
        <v>8298</v>
      </c>
      <c r="T2354" s="6" t="str">
        <f>LEFT(S:S,FIND("/",S:S)-1)</f>
        <v>food</v>
      </c>
      <c r="U2354" s="6" t="str">
        <f>RIGHT(S:S,FIND("/",S:S) - 2)</f>
        <v>tch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44">
        <v>1000</v>
      </c>
      <c r="E2355" s="44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42">
        <f>(((I2355/60)/60)/24)+DATE(1970,1,1)</f>
        <v>42115.676180555558</v>
      </c>
      <c r="K2355">
        <v>1428596022</v>
      </c>
      <c r="L2355" s="42">
        <f>(((K2355/60)/60)/24)+DATE(1970,1,1)</f>
        <v>42103.676180555558</v>
      </c>
      <c r="M2355" t="b">
        <v>0</v>
      </c>
      <c r="N2355">
        <v>0</v>
      </c>
      <c r="O2355" s="7">
        <f>AVERAGE(N2355,E2355)</f>
        <v>0</v>
      </c>
      <c r="P2355" t="b">
        <v>0</v>
      </c>
      <c r="R2355" s="56">
        <f>E2355/D2355</f>
        <v>0</v>
      </c>
      <c r="S2355" t="s">
        <v>8288</v>
      </c>
      <c r="T2355" s="6" t="str">
        <f>LEFT(S:S,FIND("/",S:S)-1)</f>
        <v>publishing</v>
      </c>
      <c r="U2355" s="6" t="str">
        <f>RIGHT(S:S,FIND("/",S:S) - 2)</f>
        <v xml:space="preserve"> podcasts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44">
        <v>35000</v>
      </c>
      <c r="E2356" s="44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42">
        <f>(((I2356/60)/60)/24)+DATE(1970,1,1)</f>
        <v>42014.722916666666</v>
      </c>
      <c r="K2356">
        <v>1415726460</v>
      </c>
      <c r="L2356" s="42">
        <f>(((K2356/60)/60)/24)+DATE(1970,1,1)</f>
        <v>41954.722916666666</v>
      </c>
      <c r="M2356" t="b">
        <v>0</v>
      </c>
      <c r="N2356">
        <v>1</v>
      </c>
      <c r="O2356" s="7">
        <f>AVERAGE(N2356,E2356)</f>
        <v>13</v>
      </c>
      <c r="P2356" t="b">
        <v>0</v>
      </c>
      <c r="R2356" s="56">
        <f>E2356/D2356</f>
        <v>7.1428571428571429E-4</v>
      </c>
      <c r="S2356" t="s">
        <v>8272</v>
      </c>
      <c r="T2356" s="6" t="str">
        <f>LEFT(S:S,FIND("/",S:S)-1)</f>
        <v>technology</v>
      </c>
      <c r="U2356" s="6" t="str">
        <f>RIGHT(S:S,FIND("/",S:S) - 2)</f>
        <v>ology/web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44">
        <v>8000</v>
      </c>
      <c r="E2357" s="44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42">
        <f>(((I2357/60)/60)/24)+DATE(1970,1,1)</f>
        <v>42126.918240740735</v>
      </c>
      <c r="K2357">
        <v>1428012136</v>
      </c>
      <c r="L2357" s="42">
        <f>(((K2357/60)/60)/24)+DATE(1970,1,1)</f>
        <v>42096.918240740735</v>
      </c>
      <c r="M2357" t="b">
        <v>0</v>
      </c>
      <c r="N2357">
        <v>2</v>
      </c>
      <c r="O2357" s="7">
        <f>AVERAGE(N2357,E2357)</f>
        <v>28.5</v>
      </c>
      <c r="P2357" t="b">
        <v>0</v>
      </c>
      <c r="R2357" s="56">
        <f>E2357/D2357</f>
        <v>6.875E-3</v>
      </c>
      <c r="S2357" t="s">
        <v>8285</v>
      </c>
      <c r="T2357" s="6" t="str">
        <f>LEFT(S:S,FIND("/",S:S)-1)</f>
        <v>photography</v>
      </c>
      <c r="U2357" s="6" t="str">
        <f>RIGHT(S:S,FIND("/",S:S) - 2)</f>
        <v>photobooks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44">
        <v>10000</v>
      </c>
      <c r="E2358" s="44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42">
        <f>(((I2358/60)/60)/24)+DATE(1970,1,1)</f>
        <v>42160.78361111111</v>
      </c>
      <c r="K2358">
        <v>1430938104</v>
      </c>
      <c r="L2358" s="42">
        <f>(((K2358/60)/60)/24)+DATE(1970,1,1)</f>
        <v>42130.78361111111</v>
      </c>
      <c r="M2358" t="b">
        <v>0</v>
      </c>
      <c r="N2358">
        <v>0</v>
      </c>
      <c r="O2358" s="7">
        <f>AVERAGE(N2358,E2358)</f>
        <v>0</v>
      </c>
      <c r="P2358" t="b">
        <v>0</v>
      </c>
      <c r="R2358" s="56">
        <f>E2358/D2358</f>
        <v>0</v>
      </c>
      <c r="S2358" t="s">
        <v>8271</v>
      </c>
      <c r="T2358" s="6" t="str">
        <f>LEFT(S:S,FIND("/",S:S)-1)</f>
        <v>theater</v>
      </c>
      <c r="U2358" s="6" t="str">
        <f>RIGHT(S:S,FIND("/",S:S) - 2)</f>
        <v>/plays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44">
        <v>27000</v>
      </c>
      <c r="E2359" s="44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42">
        <f>(((I2359/60)/60)/24)+DATE(1970,1,1)</f>
        <v>42294.620115740734</v>
      </c>
      <c r="K2359">
        <v>1442501578</v>
      </c>
      <c r="L2359" s="42">
        <f>(((K2359/60)/60)/24)+DATE(1970,1,1)</f>
        <v>42264.620115740734</v>
      </c>
      <c r="M2359" t="b">
        <v>0</v>
      </c>
      <c r="N2359">
        <v>0</v>
      </c>
      <c r="O2359" s="7">
        <f>AVERAGE(N2359,E2359)</f>
        <v>0</v>
      </c>
      <c r="P2359" t="b">
        <v>0</v>
      </c>
      <c r="R2359" s="56">
        <f>E2359/D2359</f>
        <v>0</v>
      </c>
      <c r="S2359" t="s">
        <v>8282</v>
      </c>
      <c r="T2359" s="6" t="str">
        <f>LEFT(S:S,FIND("/",S:S)-1)</f>
        <v>games</v>
      </c>
      <c r="U2359" s="6" t="str">
        <f>RIGHT(S:S,FIND("/",S:S) - 2)</f>
        <v>ames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44">
        <v>1500</v>
      </c>
      <c r="E2360" s="44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42">
        <f>(((I2360/60)/60)/24)+DATE(1970,1,1)</f>
        <v>42035.027083333334</v>
      </c>
      <c r="K2360">
        <v>1417818036</v>
      </c>
      <c r="L2360" s="42">
        <f>(((K2360/60)/60)/24)+DATE(1970,1,1)</f>
        <v>41978.930972222224</v>
      </c>
      <c r="M2360" t="b">
        <v>0</v>
      </c>
      <c r="N2360">
        <v>0</v>
      </c>
      <c r="O2360" s="7">
        <f>AVERAGE(N2360,E2360)</f>
        <v>0</v>
      </c>
      <c r="P2360" t="b">
        <v>0</v>
      </c>
      <c r="R2360" s="56">
        <f>E2360/D2360</f>
        <v>0</v>
      </c>
      <c r="S2360" t="s">
        <v>8295</v>
      </c>
      <c r="T2360" s="6" t="str">
        <f>LEFT(S:S,FIND("/",S:S)-1)</f>
        <v>technology</v>
      </c>
      <c r="U2360" s="6" t="str">
        <f>RIGHT(S:S,FIND("/",S:S) - 2)</f>
        <v>/hardware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44">
        <v>7500</v>
      </c>
      <c r="E2361" s="4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42">
        <f>(((I2361/60)/60)/24)+DATE(1970,1,1)</f>
        <v>42219.649583333332</v>
      </c>
      <c r="K2361">
        <v>1433432124</v>
      </c>
      <c r="L2361" s="42">
        <f>(((K2361/60)/60)/24)+DATE(1970,1,1)</f>
        <v>42159.649583333332</v>
      </c>
      <c r="M2361" t="b">
        <v>0</v>
      </c>
      <c r="N2361">
        <v>3</v>
      </c>
      <c r="O2361" s="7">
        <f>AVERAGE(N2361,E2361)</f>
        <v>552</v>
      </c>
      <c r="P2361" t="b">
        <v>0</v>
      </c>
      <c r="R2361" s="56">
        <f>E2361/D2361</f>
        <v>0.14680000000000001</v>
      </c>
      <c r="S2361" t="s">
        <v>8279</v>
      </c>
      <c r="T2361" s="6" t="str">
        <f>LEFT(S:S,FIND("/",S:S)-1)</f>
        <v>music</v>
      </c>
      <c r="U2361" s="6" t="str">
        <f>RIGHT(S:S,FIND("/",S:S) - 2)</f>
        <v>rock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44">
        <v>5000</v>
      </c>
      <c r="E2362" s="44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42">
        <f>(((I2362/60)/60)/24)+DATE(1970,1,1)</f>
        <v>42407.70694444445</v>
      </c>
      <c r="K2362">
        <v>1452272280</v>
      </c>
      <c r="L2362" s="42">
        <f>(((K2362/60)/60)/24)+DATE(1970,1,1)</f>
        <v>42377.70694444445</v>
      </c>
      <c r="M2362" t="b">
        <v>0</v>
      </c>
      <c r="N2362">
        <v>1</v>
      </c>
      <c r="O2362" s="7">
        <f>AVERAGE(N2362,E2362)</f>
        <v>1.5</v>
      </c>
      <c r="P2362" t="b">
        <v>0</v>
      </c>
      <c r="R2362" s="56">
        <f>E2362/D2362</f>
        <v>4.0000000000000002E-4</v>
      </c>
      <c r="S2362" t="s">
        <v>8276</v>
      </c>
      <c r="T2362" s="6" t="str">
        <f>LEFT(S:S,FIND("/",S:S)-1)</f>
        <v>music</v>
      </c>
      <c r="U2362" s="6" t="str">
        <f>RIGHT(S:S,FIND("/",S:S) - 2)</f>
        <v>rock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44">
        <v>200</v>
      </c>
      <c r="E2363" s="44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42">
        <f>(((I2363/60)/60)/24)+DATE(1970,1,1)</f>
        <v>42490.916666666672</v>
      </c>
      <c r="K2363">
        <v>1459975008</v>
      </c>
      <c r="L2363" s="42">
        <f>(((K2363/60)/60)/24)+DATE(1970,1,1)</f>
        <v>42466.858888888892</v>
      </c>
      <c r="M2363" t="b">
        <v>0</v>
      </c>
      <c r="N2363">
        <v>0</v>
      </c>
      <c r="O2363" s="7">
        <f>AVERAGE(N2363,E2363)</f>
        <v>0</v>
      </c>
      <c r="P2363" t="b">
        <v>0</v>
      </c>
      <c r="R2363" s="56">
        <f>E2363/D2363</f>
        <v>0</v>
      </c>
      <c r="S2363" t="s">
        <v>8279</v>
      </c>
      <c r="T2363" s="6" t="str">
        <f>LEFT(S:S,FIND("/",S:S)-1)</f>
        <v>music</v>
      </c>
      <c r="U2363" s="6" t="str">
        <f>RIGHT(S:S,FIND("/",S:S) - 2)</f>
        <v>rock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44">
        <v>420</v>
      </c>
      <c r="E2364" s="4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42">
        <f>(((I2364/60)/60)/24)+DATE(1970,1,1)</f>
        <v>41984.688310185185</v>
      </c>
      <c r="K2364">
        <v>1415723470</v>
      </c>
      <c r="L2364" s="42">
        <f>(((K2364/60)/60)/24)+DATE(1970,1,1)</f>
        <v>41954.688310185185</v>
      </c>
      <c r="M2364" t="b">
        <v>0</v>
      </c>
      <c r="N2364">
        <v>2</v>
      </c>
      <c r="O2364" s="7">
        <f>AVERAGE(N2364,E2364)</f>
        <v>61</v>
      </c>
      <c r="P2364" t="b">
        <v>0</v>
      </c>
      <c r="R2364" s="56">
        <f>E2364/D2364</f>
        <v>0.2857142857142857</v>
      </c>
      <c r="S2364" t="s">
        <v>8271</v>
      </c>
      <c r="T2364" s="6" t="str">
        <f>LEFT(S:S,FIND("/",S:S)-1)</f>
        <v>theater</v>
      </c>
      <c r="U2364" s="6" t="str">
        <f>RIGHT(S:S,FIND("/",S:S) - 2)</f>
        <v>/plays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44">
        <v>175000</v>
      </c>
      <c r="E2365" s="44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42">
        <f>(((I2365/60)/60)/24)+DATE(1970,1,1)</f>
        <v>42367.011574074073</v>
      </c>
      <c r="K2365">
        <v>1447460200</v>
      </c>
      <c r="L2365" s="42">
        <f>(((K2365/60)/60)/24)+DATE(1970,1,1)</f>
        <v>42322.011574074073</v>
      </c>
      <c r="M2365" t="b">
        <v>0</v>
      </c>
      <c r="N2365">
        <v>0</v>
      </c>
      <c r="O2365" s="7">
        <f>AVERAGE(N2365,E2365)</f>
        <v>0</v>
      </c>
      <c r="P2365" t="b">
        <v>0</v>
      </c>
      <c r="R2365" s="56">
        <f>E2365/D2365</f>
        <v>0</v>
      </c>
      <c r="S2365" t="s">
        <v>8282</v>
      </c>
      <c r="T2365" s="6" t="str">
        <f>LEFT(S:S,FIND("/",S:S)-1)</f>
        <v>games</v>
      </c>
      <c r="U2365" s="6" t="str">
        <f>RIGHT(S:S,FIND("/",S:S) - 2)</f>
        <v>ames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44">
        <v>128</v>
      </c>
      <c r="E2366" s="44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42">
        <f>(((I2366/60)/60)/24)+DATE(1970,1,1)</f>
        <v>42303.934675925921</v>
      </c>
      <c r="K2366">
        <v>1441146356</v>
      </c>
      <c r="L2366" s="42">
        <f>(((K2366/60)/60)/24)+DATE(1970,1,1)</f>
        <v>42248.934675925921</v>
      </c>
      <c r="M2366" t="b">
        <v>0</v>
      </c>
      <c r="N2366">
        <v>0</v>
      </c>
      <c r="O2366" s="7">
        <f>AVERAGE(N2366,E2366)</f>
        <v>0</v>
      </c>
      <c r="P2366" t="b">
        <v>0</v>
      </c>
      <c r="R2366" s="56">
        <f>E2366/D2366</f>
        <v>0</v>
      </c>
      <c r="S2366" t="s">
        <v>8271</v>
      </c>
      <c r="T2366" s="6" t="str">
        <f>LEFT(S:S,FIND("/",S:S)-1)</f>
        <v>theater</v>
      </c>
      <c r="U2366" s="6" t="str">
        <f>RIGHT(S:S,FIND("/",S:S) - 2)</f>
        <v>/plays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44">
        <v>1000</v>
      </c>
      <c r="E2367" s="44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42">
        <f>(((I2367/60)/60)/24)+DATE(1970,1,1)</f>
        <v>42386.958333333328</v>
      </c>
      <c r="K2367">
        <v>1449596425</v>
      </c>
      <c r="L2367" s="42">
        <f>(((K2367/60)/60)/24)+DATE(1970,1,1)</f>
        <v>42346.736400462964</v>
      </c>
      <c r="M2367" t="b">
        <v>0</v>
      </c>
      <c r="N2367">
        <v>0</v>
      </c>
      <c r="O2367" s="7">
        <f>AVERAGE(N2367,E2367)</f>
        <v>0</v>
      </c>
      <c r="P2367" t="b">
        <v>0</v>
      </c>
      <c r="R2367" s="56">
        <f>E2367/D2367</f>
        <v>0</v>
      </c>
      <c r="S2367" t="s">
        <v>8297</v>
      </c>
      <c r="T2367" s="6" t="str">
        <f>LEFT(S:S,FIND("/",S:S)-1)</f>
        <v>games</v>
      </c>
      <c r="U2367" s="6" t="str">
        <f>RIGHT(S:S,FIND("/",S:S) - 2)</f>
        <v>ames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44">
        <v>25000</v>
      </c>
      <c r="E2368" s="4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42">
        <f>(((I2368/60)/60)/24)+DATE(1970,1,1)</f>
        <v>42298.531631944439</v>
      </c>
      <c r="K2368">
        <v>1442839533</v>
      </c>
      <c r="L2368" s="42">
        <f>(((K2368/60)/60)/24)+DATE(1970,1,1)</f>
        <v>42268.531631944439</v>
      </c>
      <c r="M2368" t="b">
        <v>0</v>
      </c>
      <c r="N2368">
        <v>27</v>
      </c>
      <c r="O2368" s="7">
        <f>AVERAGE(N2368,E2368)</f>
        <v>1328.5</v>
      </c>
      <c r="P2368" t="b">
        <v>0</v>
      </c>
      <c r="R2368" s="56">
        <f>E2368/D2368</f>
        <v>0.1052</v>
      </c>
      <c r="S2368" t="s">
        <v>8297</v>
      </c>
      <c r="T2368" s="6" t="str">
        <f>LEFT(S:S,FIND("/",S:S)-1)</f>
        <v>games</v>
      </c>
      <c r="U2368" s="6" t="str">
        <f>RIGHT(S:S,FIND("/",S:S) - 2)</f>
        <v>ames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44">
        <v>50000</v>
      </c>
      <c r="E2369" s="4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42">
        <f>(((I2369/60)/60)/24)+DATE(1970,1,1)</f>
        <v>42485.928425925929</v>
      </c>
      <c r="K2369">
        <v>1456442216</v>
      </c>
      <c r="L2369" s="42">
        <f>(((K2369/60)/60)/24)+DATE(1970,1,1)</f>
        <v>42425.970092592594</v>
      </c>
      <c r="M2369" t="b">
        <v>0</v>
      </c>
      <c r="N2369">
        <v>14</v>
      </c>
      <c r="O2369" s="7">
        <f>AVERAGE(N2369,E2369)</f>
        <v>342</v>
      </c>
      <c r="P2369" t="b">
        <v>0</v>
      </c>
      <c r="R2369" s="56">
        <f>E2369/D2369</f>
        <v>1.34E-2</v>
      </c>
      <c r="S2369" t="s">
        <v>8290</v>
      </c>
      <c r="T2369" s="6" t="str">
        <f>LEFT(S:S,FIND("/",S:S)-1)</f>
        <v>publishing</v>
      </c>
      <c r="U2369" s="6" t="str">
        <f>RIGHT(S:S,FIND("/",S:S) - 2)</f>
        <v>art books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44">
        <v>40000</v>
      </c>
      <c r="E2370" s="4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42">
        <f>(((I2370/60)/60)/24)+DATE(1970,1,1)</f>
        <v>42108.680150462969</v>
      </c>
      <c r="K2370">
        <v>1425143965</v>
      </c>
      <c r="L2370" s="42">
        <f>(((K2370/60)/60)/24)+DATE(1970,1,1)</f>
        <v>42063.721817129626</v>
      </c>
      <c r="M2370" t="b">
        <v>0</v>
      </c>
      <c r="N2370">
        <v>2</v>
      </c>
      <c r="O2370" s="7">
        <f>AVERAGE(N2370,E2370)</f>
        <v>51</v>
      </c>
      <c r="P2370" t="b">
        <v>0</v>
      </c>
      <c r="R2370" s="56">
        <f>E2370/D2370</f>
        <v>2.5000000000000001E-3</v>
      </c>
      <c r="S2370" t="s">
        <v>8282</v>
      </c>
      <c r="T2370" s="6" t="str">
        <f>LEFT(S:S,FIND("/",S:S)-1)</f>
        <v>games</v>
      </c>
      <c r="U2370" s="6" t="str">
        <f>RIGHT(S:S,FIND("/",S:S) - 2)</f>
        <v>ames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44">
        <v>25000</v>
      </c>
      <c r="E2371" s="44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42">
        <f>(((I2371/60)/60)/24)+DATE(1970,1,1)</f>
        <v>42410.812627314815</v>
      </c>
      <c r="K2371">
        <v>1452540611</v>
      </c>
      <c r="L2371" s="42">
        <f>(((K2371/60)/60)/24)+DATE(1970,1,1)</f>
        <v>42380.812627314815</v>
      </c>
      <c r="M2371" t="b">
        <v>0</v>
      </c>
      <c r="N2371">
        <v>0</v>
      </c>
      <c r="O2371" s="7">
        <f>AVERAGE(N2371,E2371)</f>
        <v>0</v>
      </c>
      <c r="P2371" t="b">
        <v>0</v>
      </c>
      <c r="R2371" s="56">
        <f>E2371/D2371</f>
        <v>0</v>
      </c>
      <c r="S2371" t="s">
        <v>8282</v>
      </c>
      <c r="T2371" s="6" t="str">
        <f>LEFT(S:S,FIND("/",S:S)-1)</f>
        <v>games</v>
      </c>
      <c r="U2371" s="6" t="str">
        <f>RIGHT(S:S,FIND("/",S:S) - 2)</f>
        <v>ames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44">
        <v>25000</v>
      </c>
      <c r="E2372" s="44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42">
        <f>(((I2372/60)/60)/24)+DATE(1970,1,1)</f>
        <v>41991.18913194444</v>
      </c>
      <c r="K2372">
        <v>1416285141</v>
      </c>
      <c r="L2372" s="42">
        <f>(((K2372/60)/60)/24)+DATE(1970,1,1)</f>
        <v>41961.18913194444</v>
      </c>
      <c r="M2372" t="b">
        <v>0</v>
      </c>
      <c r="N2372">
        <v>4</v>
      </c>
      <c r="O2372" s="7">
        <f>AVERAGE(N2372,E2372)</f>
        <v>43</v>
      </c>
      <c r="P2372" t="b">
        <v>0</v>
      </c>
      <c r="R2372" s="56">
        <f>E2372/D2372</f>
        <v>3.2799999999999999E-3</v>
      </c>
      <c r="S2372" t="s">
        <v>8271</v>
      </c>
      <c r="T2372" s="6" t="str">
        <f>LEFT(S:S,FIND("/",S:S)-1)</f>
        <v>theater</v>
      </c>
      <c r="U2372" s="6" t="str">
        <f>RIGHT(S:S,FIND("/",S:S) - 2)</f>
        <v>/plays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44">
        <v>2000</v>
      </c>
      <c r="E2373" s="44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42">
        <f>(((I2373/60)/60)/24)+DATE(1970,1,1)</f>
        <v>42180.777731481481</v>
      </c>
      <c r="K2373">
        <v>1432665596</v>
      </c>
      <c r="L2373" s="42">
        <f>(((K2373/60)/60)/24)+DATE(1970,1,1)</f>
        <v>42150.777731481481</v>
      </c>
      <c r="M2373" t="b">
        <v>0</v>
      </c>
      <c r="N2373">
        <v>0</v>
      </c>
      <c r="O2373" s="7">
        <f>AVERAGE(N2373,E2373)</f>
        <v>0</v>
      </c>
      <c r="P2373" t="b">
        <v>0</v>
      </c>
      <c r="R2373" s="56">
        <f>E2373/D2373</f>
        <v>0</v>
      </c>
      <c r="S2373" t="s">
        <v>8284</v>
      </c>
      <c r="T2373" s="6" t="str">
        <f>LEFT(S:S,FIND("/",S:S)-1)</f>
        <v>food</v>
      </c>
      <c r="U2373" s="6" t="str">
        <f>RIGHT(S:S,FIND("/",S:S) - 2)</f>
        <v>cks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44">
        <v>5500</v>
      </c>
      <c r="E2374" s="4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42">
        <f>(((I2374/60)/60)/24)+DATE(1970,1,1)</f>
        <v>42118.069108796291</v>
      </c>
      <c r="K2374">
        <v>1427247571</v>
      </c>
      <c r="L2374" s="42">
        <f>(((K2374/60)/60)/24)+DATE(1970,1,1)</f>
        <v>42088.069108796291</v>
      </c>
      <c r="M2374" t="b">
        <v>0</v>
      </c>
      <c r="N2374">
        <v>6</v>
      </c>
      <c r="O2374" s="7">
        <f>AVERAGE(N2374,E2374)</f>
        <v>93</v>
      </c>
      <c r="P2374" t="b">
        <v>0</v>
      </c>
      <c r="R2374" s="56">
        <f>E2374/D2374</f>
        <v>3.272727272727273E-2</v>
      </c>
      <c r="S2374" t="s">
        <v>8271</v>
      </c>
      <c r="T2374" s="6" t="str">
        <f>LEFT(S:S,FIND("/",S:S)-1)</f>
        <v>theater</v>
      </c>
      <c r="U2374" s="6" t="str">
        <f>RIGHT(S:S,FIND("/",S:S) - 2)</f>
        <v>/plays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44">
        <v>850000</v>
      </c>
      <c r="E2375" s="44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42">
        <f>(((I2375/60)/60)/24)+DATE(1970,1,1)</f>
        <v>42245.662314814821</v>
      </c>
      <c r="K2375">
        <v>1438271624</v>
      </c>
      <c r="L2375" s="42">
        <f>(((K2375/60)/60)/24)+DATE(1970,1,1)</f>
        <v>42215.662314814821</v>
      </c>
      <c r="M2375" t="b">
        <v>0</v>
      </c>
      <c r="N2375">
        <v>1</v>
      </c>
      <c r="O2375" s="7">
        <f>AVERAGE(N2375,E2375)</f>
        <v>25.5</v>
      </c>
      <c r="P2375" t="b">
        <v>0</v>
      </c>
      <c r="R2375" s="56">
        <f>E2375/D2375</f>
        <v>5.8823529411764708E-5</v>
      </c>
      <c r="S2375" t="s">
        <v>8271</v>
      </c>
      <c r="T2375" s="6" t="str">
        <f>LEFT(S:S,FIND("/",S:S)-1)</f>
        <v>theater</v>
      </c>
      <c r="U2375" s="6" t="str">
        <f>RIGHT(S:S,FIND("/",S:S) - 2)</f>
        <v>/plays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44">
        <v>22000</v>
      </c>
      <c r="E2376" s="44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42">
        <f>(((I2376/60)/60)/24)+DATE(1970,1,1)</f>
        <v>42047.843287037031</v>
      </c>
      <c r="K2376">
        <v>1421180060</v>
      </c>
      <c r="L2376" s="42">
        <f>(((K2376/60)/60)/24)+DATE(1970,1,1)</f>
        <v>42017.843287037031</v>
      </c>
      <c r="M2376" t="b">
        <v>0</v>
      </c>
      <c r="N2376">
        <v>1</v>
      </c>
      <c r="O2376" s="7">
        <f>AVERAGE(N2376,E2376)</f>
        <v>5.5</v>
      </c>
      <c r="P2376" t="b">
        <v>0</v>
      </c>
      <c r="R2376" s="56">
        <f>E2376/D2376</f>
        <v>4.5454545454545455E-4</v>
      </c>
      <c r="S2376" t="s">
        <v>8271</v>
      </c>
      <c r="T2376" s="6" t="str">
        <f>LEFT(S:S,FIND("/",S:S)-1)</f>
        <v>theater</v>
      </c>
      <c r="U2376" s="6" t="str">
        <f>RIGHT(S:S,FIND("/",S:S) - 2)</f>
        <v>/plays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44">
        <v>10000</v>
      </c>
      <c r="E2377" s="44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42">
        <f>(((I2377/60)/60)/24)+DATE(1970,1,1)</f>
        <v>42622.836076388892</v>
      </c>
      <c r="K2377">
        <v>1470859437</v>
      </c>
      <c r="L2377" s="42">
        <f>(((K2377/60)/60)/24)+DATE(1970,1,1)</f>
        <v>42592.836076388892</v>
      </c>
      <c r="M2377" t="b">
        <v>0</v>
      </c>
      <c r="N2377">
        <v>0</v>
      </c>
      <c r="O2377" s="7">
        <f>AVERAGE(N2377,E2377)</f>
        <v>0</v>
      </c>
      <c r="P2377" t="b">
        <v>0</v>
      </c>
      <c r="R2377" s="56">
        <f>E2377/D2377</f>
        <v>0</v>
      </c>
      <c r="S2377" t="s">
        <v>8271</v>
      </c>
      <c r="T2377" s="6" t="str">
        <f>LEFT(S:S,FIND("/",S:S)-1)</f>
        <v>theater</v>
      </c>
      <c r="U2377" s="6" t="str">
        <f>RIGHT(S:S,FIND("/",S:S) - 2)</f>
        <v>/plays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44">
        <v>3000</v>
      </c>
      <c r="E2378" s="4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42">
        <f>(((I2378/60)/60)/24)+DATE(1970,1,1)</f>
        <v>42348.925532407404</v>
      </c>
      <c r="K2378">
        <v>1447193566</v>
      </c>
      <c r="L2378" s="42">
        <f>(((K2378/60)/60)/24)+DATE(1970,1,1)</f>
        <v>42318.925532407404</v>
      </c>
      <c r="M2378" t="b">
        <v>0</v>
      </c>
      <c r="N2378">
        <v>4</v>
      </c>
      <c r="O2378" s="7">
        <f>AVERAGE(N2378,E2378)</f>
        <v>165.16499999999999</v>
      </c>
      <c r="P2378" t="b">
        <v>0</v>
      </c>
      <c r="R2378" s="56">
        <f>E2378/D2378</f>
        <v>0.10877666666666666</v>
      </c>
      <c r="S2378" t="s">
        <v>8271</v>
      </c>
      <c r="T2378" s="6" t="str">
        <f>LEFT(S:S,FIND("/",S:S)-1)</f>
        <v>theater</v>
      </c>
      <c r="U2378" s="6" t="str">
        <f>RIGHT(S:S,FIND("/",S:S) - 2)</f>
        <v>/plays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44">
        <v>2500</v>
      </c>
      <c r="E2379" s="44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42">
        <f>(((I2379/60)/60)/24)+DATE(1970,1,1)</f>
        <v>42699.911840277782</v>
      </c>
      <c r="K2379">
        <v>1477515183</v>
      </c>
      <c r="L2379" s="42">
        <f>(((K2379/60)/60)/24)+DATE(1970,1,1)</f>
        <v>42669.870173611111</v>
      </c>
      <c r="M2379" t="b">
        <v>0</v>
      </c>
      <c r="N2379">
        <v>0</v>
      </c>
      <c r="O2379" s="7">
        <f>AVERAGE(N2379,E2379)</f>
        <v>0</v>
      </c>
      <c r="P2379" t="b">
        <v>0</v>
      </c>
      <c r="R2379" s="56">
        <f>E2379/D2379</f>
        <v>0</v>
      </c>
      <c r="S2379" t="s">
        <v>8271</v>
      </c>
      <c r="T2379" s="6" t="str">
        <f>LEFT(S:S,FIND("/",S:S)-1)</f>
        <v>theater</v>
      </c>
      <c r="U2379" s="6" t="str">
        <f>RIGHT(S:S,FIND("/",S:S) - 2)</f>
        <v>/plays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44">
        <v>110000</v>
      </c>
      <c r="E2380" s="44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42">
        <f>(((I2380/60)/60)/24)+DATE(1970,1,1)</f>
        <v>42242.013078703705</v>
      </c>
      <c r="K2380">
        <v>1438042730</v>
      </c>
      <c r="L2380" s="42">
        <f>(((K2380/60)/60)/24)+DATE(1970,1,1)</f>
        <v>42213.013078703705</v>
      </c>
      <c r="M2380" t="b">
        <v>0</v>
      </c>
      <c r="N2380">
        <v>0</v>
      </c>
      <c r="O2380" s="7">
        <f>AVERAGE(N2380,E2380)</f>
        <v>0</v>
      </c>
      <c r="P2380" t="b">
        <v>0</v>
      </c>
      <c r="R2380" s="56">
        <f>E2380/D2380</f>
        <v>0</v>
      </c>
      <c r="S2380" t="s">
        <v>8279</v>
      </c>
      <c r="T2380" s="6" t="str">
        <f>LEFT(S:S,FIND("/",S:S)-1)</f>
        <v>music</v>
      </c>
      <c r="U2380" s="6" t="str">
        <f>RIGHT(S:S,FIND("/",S:S) - 2)</f>
        <v>rock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44">
        <v>30000</v>
      </c>
      <c r="E2381" s="44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42">
        <f>(((I2381/60)/60)/24)+DATE(1970,1,1)</f>
        <v>42282.016388888893</v>
      </c>
      <c r="K2381">
        <v>1440116616</v>
      </c>
      <c r="L2381" s="42">
        <f>(((K2381/60)/60)/24)+DATE(1970,1,1)</f>
        <v>42237.016388888893</v>
      </c>
      <c r="M2381" t="b">
        <v>0</v>
      </c>
      <c r="N2381">
        <v>0</v>
      </c>
      <c r="O2381" s="7">
        <f>AVERAGE(N2381,E2381)</f>
        <v>0</v>
      </c>
      <c r="P2381" t="b">
        <v>0</v>
      </c>
      <c r="R2381" s="56">
        <f>E2381/D2381</f>
        <v>0</v>
      </c>
      <c r="S2381" t="s">
        <v>8292</v>
      </c>
      <c r="T2381" s="6" t="str">
        <f>LEFT(S:S,FIND("/",S:S)-1)</f>
        <v>music</v>
      </c>
      <c r="U2381" s="6" t="str">
        <f>RIGHT(S:S,FIND("/",S:S) - 2)</f>
        <v>/pop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44">
        <v>15000</v>
      </c>
      <c r="E2382" s="44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42">
        <f>(((I2382/60)/60)/24)+DATE(1970,1,1)</f>
        <v>42278.793310185181</v>
      </c>
      <c r="K2382">
        <v>1441134142</v>
      </c>
      <c r="L2382" s="42">
        <f>(((K2382/60)/60)/24)+DATE(1970,1,1)</f>
        <v>42248.793310185181</v>
      </c>
      <c r="M2382" t="b">
        <v>0</v>
      </c>
      <c r="N2382">
        <v>3</v>
      </c>
      <c r="O2382" s="7">
        <f>AVERAGE(N2382,E2382)</f>
        <v>29</v>
      </c>
      <c r="P2382" t="b">
        <v>0</v>
      </c>
      <c r="R2382" s="56">
        <f>E2382/D2382</f>
        <v>3.6666666666666666E-3</v>
      </c>
      <c r="S2382" t="s">
        <v>8303</v>
      </c>
      <c r="T2382" s="6" t="str">
        <f>LEFT(S:S,FIND("/",S:S)-1)</f>
        <v>theater</v>
      </c>
      <c r="U2382" s="6" t="str">
        <f>RIGHT(S:S,FIND("/",S:S) - 2)</f>
        <v>spaces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44">
        <v>86350</v>
      </c>
      <c r="E2383" s="4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42">
        <f>(((I2383/60)/60)/24)+DATE(1970,1,1)</f>
        <v>42104.935740740737</v>
      </c>
      <c r="K2383">
        <v>1426112848</v>
      </c>
      <c r="L2383" s="42">
        <f>(((K2383/60)/60)/24)+DATE(1970,1,1)</f>
        <v>42074.935740740737</v>
      </c>
      <c r="M2383" t="b">
        <v>0</v>
      </c>
      <c r="N2383">
        <v>7</v>
      </c>
      <c r="O2383" s="7">
        <f>AVERAGE(N2383,E2383)</f>
        <v>789</v>
      </c>
      <c r="P2383" t="b">
        <v>0</v>
      </c>
      <c r="R2383" s="56">
        <f>E2383/D2383</f>
        <v>1.8193398957730169E-2</v>
      </c>
      <c r="S2383" t="s">
        <v>8273</v>
      </c>
      <c r="T2383" s="6" t="str">
        <f>LEFT(S:S,FIND("/",S:S)-1)</f>
        <v>technology</v>
      </c>
      <c r="U2383" s="6" t="str">
        <f>RIGHT(S:S,FIND("/",S:S) - 2)</f>
        <v>wearables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44">
        <v>3000</v>
      </c>
      <c r="E2384" s="4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42">
        <f>(((I2384/60)/60)/24)+DATE(1970,1,1)</f>
        <v>42220.187534722223</v>
      </c>
      <c r="K2384">
        <v>1436502603</v>
      </c>
      <c r="L2384" s="42">
        <f>(((K2384/60)/60)/24)+DATE(1970,1,1)</f>
        <v>42195.187534722223</v>
      </c>
      <c r="M2384" t="b">
        <v>0</v>
      </c>
      <c r="N2384">
        <v>2</v>
      </c>
      <c r="O2384" s="7">
        <f>AVERAGE(N2384,E2384)</f>
        <v>38.5</v>
      </c>
      <c r="P2384" t="b">
        <v>0</v>
      </c>
      <c r="R2384" s="56">
        <f>E2384/D2384</f>
        <v>2.5000000000000001E-2</v>
      </c>
      <c r="S2384" t="s">
        <v>8271</v>
      </c>
      <c r="T2384" s="6" t="str">
        <f>LEFT(S:S,FIND("/",S:S)-1)</f>
        <v>theater</v>
      </c>
      <c r="U2384" s="6" t="str">
        <f>RIGHT(S:S,FIND("/",S:S) - 2)</f>
        <v>/plays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44">
        <v>10000</v>
      </c>
      <c r="E2385" s="4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42">
        <f>(((I2385/60)/60)/24)+DATE(1970,1,1)</f>
        <v>42057.056793981479</v>
      </c>
      <c r="K2385">
        <v>1421976107</v>
      </c>
      <c r="L2385" s="42">
        <f>(((K2385/60)/60)/24)+DATE(1970,1,1)</f>
        <v>42027.056793981479</v>
      </c>
      <c r="M2385" t="b">
        <v>0</v>
      </c>
      <c r="N2385">
        <v>3</v>
      </c>
      <c r="O2385" s="7">
        <f>AVERAGE(N2385,E2385)</f>
        <v>219</v>
      </c>
      <c r="P2385" t="b">
        <v>0</v>
      </c>
      <c r="R2385" s="56">
        <f>E2385/D2385</f>
        <v>4.3499999999999997E-2</v>
      </c>
      <c r="S2385" t="s">
        <v>8272</v>
      </c>
      <c r="T2385" s="6" t="str">
        <f>LEFT(S:S,FIND("/",S:S)-1)</f>
        <v>technology</v>
      </c>
      <c r="U2385" s="6" t="str">
        <f>RIGHT(S:S,FIND("/",S:S) - 2)</f>
        <v>ology/web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44">
        <v>1000</v>
      </c>
      <c r="E2386" s="44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42">
        <f>(((I2386/60)/60)/24)+DATE(1970,1,1)</f>
        <v>41957.109293981484</v>
      </c>
      <c r="K2386">
        <v>1413337043</v>
      </c>
      <c r="L2386" s="42">
        <f>(((K2386/60)/60)/24)+DATE(1970,1,1)</f>
        <v>41927.067627314813</v>
      </c>
      <c r="M2386" t="b">
        <v>0</v>
      </c>
      <c r="N2386">
        <v>8</v>
      </c>
      <c r="O2386" s="7">
        <f>AVERAGE(N2386,E2386)</f>
        <v>8</v>
      </c>
      <c r="P2386" t="b">
        <v>0</v>
      </c>
      <c r="R2386" s="56">
        <f>E2386/D2386</f>
        <v>8.0000000000000002E-3</v>
      </c>
      <c r="S2386" t="s">
        <v>8284</v>
      </c>
      <c r="T2386" s="6" t="str">
        <f>LEFT(S:S,FIND("/",S:S)-1)</f>
        <v>food</v>
      </c>
      <c r="U2386" s="6" t="str">
        <f>RIGHT(S:S,FIND("/",S:S) - 2)</f>
        <v>cks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44">
        <v>65000</v>
      </c>
      <c r="E2387" s="4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42">
        <f>(((I2387/60)/60)/24)+DATE(1970,1,1)</f>
        <v>42221.70175925926</v>
      </c>
      <c r="K2387">
        <v>1436201432</v>
      </c>
      <c r="L2387" s="42">
        <f>(((K2387/60)/60)/24)+DATE(1970,1,1)</f>
        <v>42191.70175925926</v>
      </c>
      <c r="M2387" t="b">
        <v>0</v>
      </c>
      <c r="N2387">
        <v>7</v>
      </c>
      <c r="O2387" s="7">
        <f>AVERAGE(N2387,E2387)</f>
        <v>397.5</v>
      </c>
      <c r="P2387" t="b">
        <v>0</v>
      </c>
      <c r="R2387" s="56">
        <f>E2387/D2387</f>
        <v>1.2123076923076924E-2</v>
      </c>
      <c r="S2387" t="s">
        <v>8301</v>
      </c>
      <c r="T2387" s="6" t="str">
        <f>LEFT(S:S,FIND("/",S:S)-1)</f>
        <v>technology</v>
      </c>
      <c r="U2387" s="6" t="str">
        <f>RIGHT(S:S,FIND("/",S:S) - 2)</f>
        <v>ploration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44">
        <v>30000</v>
      </c>
      <c r="E2388" s="44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42">
        <f>(((I2388/60)/60)/24)+DATE(1970,1,1)</f>
        <v>42014.838240740741</v>
      </c>
      <c r="K2388">
        <v>1415736424</v>
      </c>
      <c r="L2388" s="42">
        <f>(((K2388/60)/60)/24)+DATE(1970,1,1)</f>
        <v>41954.838240740741</v>
      </c>
      <c r="M2388" t="b">
        <v>0</v>
      </c>
      <c r="N2388">
        <v>0</v>
      </c>
      <c r="O2388" s="7">
        <f>AVERAGE(N2388,E2388)</f>
        <v>0</v>
      </c>
      <c r="P2388" t="b">
        <v>0</v>
      </c>
      <c r="R2388" s="56">
        <f>E2388/D2388</f>
        <v>0</v>
      </c>
      <c r="S2388" t="s">
        <v>8295</v>
      </c>
      <c r="T2388" s="6" t="str">
        <f>LEFT(S:S,FIND("/",S:S)-1)</f>
        <v>technology</v>
      </c>
      <c r="U2388" s="6" t="str">
        <f>RIGHT(S:S,FIND("/",S:S) - 2)</f>
        <v>/hardware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44">
        <v>150000</v>
      </c>
      <c r="E2389" s="4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42">
        <f>(((I2389/60)/60)/24)+DATE(1970,1,1)</f>
        <v>42573.626620370371</v>
      </c>
      <c r="K2389">
        <v>1465311740</v>
      </c>
      <c r="L2389" s="42">
        <f>(((K2389/60)/60)/24)+DATE(1970,1,1)</f>
        <v>42528.626620370371</v>
      </c>
      <c r="M2389" t="b">
        <v>0</v>
      </c>
      <c r="N2389">
        <v>3</v>
      </c>
      <c r="O2389" s="7">
        <f>AVERAGE(N2389,E2389)</f>
        <v>514.5</v>
      </c>
      <c r="P2389" t="b">
        <v>0</v>
      </c>
      <c r="R2389" s="56">
        <f>E2389/D2389</f>
        <v>6.8399999999999997E-3</v>
      </c>
      <c r="S2389" t="s">
        <v>8295</v>
      </c>
      <c r="T2389" s="6" t="str">
        <f>LEFT(S:S,FIND("/",S:S)-1)</f>
        <v>technology</v>
      </c>
      <c r="U2389" s="6" t="str">
        <f>RIGHT(S:S,FIND("/",S:S) - 2)</f>
        <v>/hardware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44">
        <v>37000</v>
      </c>
      <c r="E2390" s="4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42">
        <f>(((I2390/60)/60)/24)+DATE(1970,1,1)</f>
        <v>42019.811805555553</v>
      </c>
      <c r="K2390">
        <v>1418761759</v>
      </c>
      <c r="L2390" s="42">
        <f>(((K2390/60)/60)/24)+DATE(1970,1,1)</f>
        <v>41989.853692129633</v>
      </c>
      <c r="M2390" t="b">
        <v>0</v>
      </c>
      <c r="N2390">
        <v>8</v>
      </c>
      <c r="O2390" s="7">
        <f>AVERAGE(N2390,E2390)</f>
        <v>235.5</v>
      </c>
      <c r="P2390" t="b">
        <v>0</v>
      </c>
      <c r="R2390" s="56">
        <f>E2390/D2390</f>
        <v>1.2513513513513513E-2</v>
      </c>
      <c r="S2390" t="s">
        <v>8274</v>
      </c>
      <c r="T2390" s="6" t="str">
        <f>LEFT(S:S,FIND("/",S:S)-1)</f>
        <v>publishing</v>
      </c>
      <c r="U2390" s="6" t="str">
        <f>RIGHT(S:S,FIND("/",S:S) - 2)</f>
        <v>onfiction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44">
        <v>16000</v>
      </c>
      <c r="E2391" s="44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42">
        <f>(((I2391/60)/60)/24)+DATE(1970,1,1)</f>
        <v>42210.915972222225</v>
      </c>
      <c r="K2391">
        <v>1435160452</v>
      </c>
      <c r="L2391" s="42">
        <f>(((K2391/60)/60)/24)+DATE(1970,1,1)</f>
        <v>42179.653379629628</v>
      </c>
      <c r="M2391" t="b">
        <v>0</v>
      </c>
      <c r="N2391">
        <v>1</v>
      </c>
      <c r="O2391" s="7">
        <f>AVERAGE(N2391,E2391)</f>
        <v>15.5</v>
      </c>
      <c r="P2391" t="b">
        <v>0</v>
      </c>
      <c r="R2391" s="56">
        <f>E2391/D2391</f>
        <v>1.8749999999999999E-3</v>
      </c>
      <c r="S2391" t="s">
        <v>8271</v>
      </c>
      <c r="T2391" s="6" t="str">
        <f>LEFT(S:S,FIND("/",S:S)-1)</f>
        <v>theater</v>
      </c>
      <c r="U2391" s="6" t="str">
        <f>RIGHT(S:S,FIND("/",S:S) - 2)</f>
        <v>/plays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44">
        <v>510000</v>
      </c>
      <c r="E2392" s="44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42">
        <f>(((I2392/60)/60)/24)+DATE(1970,1,1)</f>
        <v>42008.262314814812</v>
      </c>
      <c r="K2392">
        <v>1416896264</v>
      </c>
      <c r="L2392" s="42">
        <f>(((K2392/60)/60)/24)+DATE(1970,1,1)</f>
        <v>41968.262314814812</v>
      </c>
      <c r="M2392" t="b">
        <v>0</v>
      </c>
      <c r="N2392">
        <v>0</v>
      </c>
      <c r="O2392" s="7">
        <f>AVERAGE(N2392,E2392)</f>
        <v>0</v>
      </c>
      <c r="P2392" t="b">
        <v>0</v>
      </c>
      <c r="R2392" s="56">
        <f>E2392/D2392</f>
        <v>0</v>
      </c>
      <c r="S2392" t="s">
        <v>8276</v>
      </c>
      <c r="T2392" s="6" t="str">
        <f>LEFT(S:S,FIND("/",S:S)-1)</f>
        <v>music</v>
      </c>
      <c r="U2392" s="6" t="str">
        <f>RIGHT(S:S,FIND("/",S:S) - 2)</f>
        <v>rock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44">
        <v>20000</v>
      </c>
      <c r="E2393" s="44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42">
        <f>(((I2393/60)/60)/24)+DATE(1970,1,1)</f>
        <v>42094.752824074079</v>
      </c>
      <c r="K2393">
        <v>1425236644</v>
      </c>
      <c r="L2393" s="42">
        <f>(((K2393/60)/60)/24)+DATE(1970,1,1)</f>
        <v>42064.794490740736</v>
      </c>
      <c r="M2393" t="b">
        <v>0</v>
      </c>
      <c r="N2393">
        <v>1</v>
      </c>
      <c r="O2393" s="7">
        <f>AVERAGE(N2393,E2393)</f>
        <v>13</v>
      </c>
      <c r="P2393" t="b">
        <v>0</v>
      </c>
      <c r="R2393" s="56">
        <f>E2393/D2393</f>
        <v>1.25E-3</v>
      </c>
      <c r="S2393" t="s">
        <v>8271</v>
      </c>
      <c r="T2393" s="6" t="str">
        <f>LEFT(S:S,FIND("/",S:S)-1)</f>
        <v>theater</v>
      </c>
      <c r="U2393" s="6" t="str">
        <f>RIGHT(S:S,FIND("/",S:S) - 2)</f>
        <v>/plays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44">
        <v>4200</v>
      </c>
      <c r="E2394" s="4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42">
        <f>(((I2394/60)/60)/24)+DATE(1970,1,1)</f>
        <v>42306.120636574073</v>
      </c>
      <c r="K2394">
        <v>1443495223</v>
      </c>
      <c r="L2394" s="42">
        <f>(((K2394/60)/60)/24)+DATE(1970,1,1)</f>
        <v>42276.120636574073</v>
      </c>
      <c r="M2394" t="b">
        <v>0</v>
      </c>
      <c r="N2394">
        <v>0</v>
      </c>
      <c r="O2394" s="7">
        <f>AVERAGE(N2394,E2394)</f>
        <v>0</v>
      </c>
      <c r="P2394" t="b">
        <v>0</v>
      </c>
      <c r="R2394" s="56">
        <f>E2394/D2394</f>
        <v>0</v>
      </c>
      <c r="S2394" t="s">
        <v>8295</v>
      </c>
      <c r="T2394" s="6" t="str">
        <f>LEFT(S:S,FIND("/",S:S)-1)</f>
        <v>technology</v>
      </c>
      <c r="U2394" s="6" t="str">
        <f>RIGHT(S:S,FIND("/",S:S) - 2)</f>
        <v>/hardware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44">
        <v>100000</v>
      </c>
      <c r="E2395" s="44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42">
        <f>(((I2395/60)/60)/24)+DATE(1970,1,1)</f>
        <v>42224.648344907408</v>
      </c>
      <c r="K2395">
        <v>1436456017</v>
      </c>
      <c r="L2395" s="42">
        <f>(((K2395/60)/60)/24)+DATE(1970,1,1)</f>
        <v>42194.648344907408</v>
      </c>
      <c r="M2395" t="b">
        <v>0</v>
      </c>
      <c r="N2395">
        <v>1</v>
      </c>
      <c r="O2395" s="7">
        <f>AVERAGE(N2395,E2395)</f>
        <v>25.5</v>
      </c>
      <c r="P2395" t="b">
        <v>0</v>
      </c>
      <c r="R2395" s="56">
        <f>E2395/D2395</f>
        <v>5.0000000000000001E-4</v>
      </c>
      <c r="S2395" t="s">
        <v>8276</v>
      </c>
      <c r="T2395" s="6" t="str">
        <f>LEFT(S:S,FIND("/",S:S)-1)</f>
        <v>music</v>
      </c>
      <c r="U2395" s="6" t="str">
        <f>RIGHT(S:S,FIND("/",S:S) - 2)</f>
        <v>rock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44">
        <v>5000</v>
      </c>
      <c r="E2396" s="44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42">
        <f>(((I2396/60)/60)/24)+DATE(1970,1,1)</f>
        <v>42061.362187499995</v>
      </c>
      <c r="K2396">
        <v>1422348093</v>
      </c>
      <c r="L2396" s="42">
        <f>(((K2396/60)/60)/24)+DATE(1970,1,1)</f>
        <v>42031.362187499995</v>
      </c>
      <c r="M2396" t="b">
        <v>0</v>
      </c>
      <c r="N2396">
        <v>2</v>
      </c>
      <c r="O2396" s="7">
        <f>AVERAGE(N2396,E2396)</f>
        <v>2.5</v>
      </c>
      <c r="P2396" t="b">
        <v>0</v>
      </c>
      <c r="R2396" s="56">
        <f>E2396/D2396</f>
        <v>5.9999999999999995E-4</v>
      </c>
      <c r="S2396" t="s">
        <v>8305</v>
      </c>
      <c r="T2396" s="6" t="str">
        <f>LEFT(S:S,FIND("/",S:S)-1)</f>
        <v>theater</v>
      </c>
      <c r="U2396" s="6" t="str">
        <f>RIGHT(S:S,FIND("/",S:S) - 2)</f>
        <v>usical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44">
        <v>33000</v>
      </c>
      <c r="E2397" s="44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42">
        <f>(((I2397/60)/60)/24)+DATE(1970,1,1)</f>
        <v>42745.372916666667</v>
      </c>
      <c r="K2397">
        <v>1481597687</v>
      </c>
      <c r="L2397" s="42">
        <f>(((K2397/60)/60)/24)+DATE(1970,1,1)</f>
        <v>42717.121377314819</v>
      </c>
      <c r="M2397" t="b">
        <v>0</v>
      </c>
      <c r="N2397">
        <v>0</v>
      </c>
      <c r="O2397" s="7">
        <f>AVERAGE(N2397,E2397)</f>
        <v>0</v>
      </c>
      <c r="P2397" t="b">
        <v>0</v>
      </c>
      <c r="R2397" s="56">
        <f>E2397/D2397</f>
        <v>0</v>
      </c>
      <c r="S2397" t="s">
        <v>8301</v>
      </c>
      <c r="T2397" s="6" t="str">
        <f>LEFT(S:S,FIND("/",S:S)-1)</f>
        <v>technology</v>
      </c>
      <c r="U2397" s="6" t="str">
        <f>RIGHT(S:S,FIND("/",S:S) - 2)</f>
        <v>ploration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44">
        <v>5000</v>
      </c>
      <c r="E2398" s="44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42">
        <f>(((I2398/60)/60)/24)+DATE(1970,1,1)</f>
        <v>42292.849050925928</v>
      </c>
      <c r="K2398">
        <v>1442348558</v>
      </c>
      <c r="L2398" s="42">
        <f>(((K2398/60)/60)/24)+DATE(1970,1,1)</f>
        <v>42262.849050925928</v>
      </c>
      <c r="M2398" t="b">
        <v>0</v>
      </c>
      <c r="N2398">
        <v>1</v>
      </c>
      <c r="O2398" s="7">
        <f>AVERAGE(N2398,E2398)</f>
        <v>5.5</v>
      </c>
      <c r="P2398" t="b">
        <v>0</v>
      </c>
      <c r="R2398" s="56">
        <f>E2398/D2398</f>
        <v>2E-3</v>
      </c>
      <c r="S2398" t="s">
        <v>8295</v>
      </c>
      <c r="T2398" s="6" t="str">
        <f>LEFT(S:S,FIND("/",S:S)-1)</f>
        <v>technology</v>
      </c>
      <c r="U2398" s="6" t="str">
        <f>RIGHT(S:S,FIND("/",S:S) - 2)</f>
        <v>/hardware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44">
        <v>124000</v>
      </c>
      <c r="E2399" s="44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42">
        <f>(((I2399/60)/60)/24)+DATE(1970,1,1)</f>
        <v>42006.88490740741</v>
      </c>
      <c r="K2399">
        <v>1417641256</v>
      </c>
      <c r="L2399" s="42">
        <f>(((K2399/60)/60)/24)+DATE(1970,1,1)</f>
        <v>41976.88490740741</v>
      </c>
      <c r="M2399" t="b">
        <v>0</v>
      </c>
      <c r="N2399">
        <v>0</v>
      </c>
      <c r="O2399" s="7">
        <f>AVERAGE(N2399,E2399)</f>
        <v>0</v>
      </c>
      <c r="P2399" t="b">
        <v>0</v>
      </c>
      <c r="R2399" s="56">
        <f>E2399/D2399</f>
        <v>0</v>
      </c>
      <c r="S2399" t="s">
        <v>8294</v>
      </c>
      <c r="T2399" s="6" t="str">
        <f>LEFT(S:S,FIND("/",S:S)-1)</f>
        <v>technology</v>
      </c>
      <c r="U2399" s="6" t="str">
        <f>RIGHT(S:S,FIND("/",S:S) - 2)</f>
        <v>y/gadgets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44">
        <v>4000</v>
      </c>
      <c r="E2400" s="44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42">
        <f>(((I2400/60)/60)/24)+DATE(1970,1,1)</f>
        <v>42187.916481481487</v>
      </c>
      <c r="K2400">
        <v>1433282384</v>
      </c>
      <c r="L2400" s="42">
        <f>(((K2400/60)/60)/24)+DATE(1970,1,1)</f>
        <v>42157.916481481487</v>
      </c>
      <c r="M2400" t="b">
        <v>0</v>
      </c>
      <c r="N2400">
        <v>0</v>
      </c>
      <c r="O2400" s="7">
        <f>AVERAGE(N2400,E2400)</f>
        <v>0</v>
      </c>
      <c r="P2400" t="b">
        <v>0</v>
      </c>
      <c r="R2400" s="56">
        <f>E2400/D2400</f>
        <v>0</v>
      </c>
      <c r="S2400" t="s">
        <v>8271</v>
      </c>
      <c r="T2400" s="6" t="str">
        <f>LEFT(S:S,FIND("/",S:S)-1)</f>
        <v>theater</v>
      </c>
      <c r="U2400" s="6" t="str">
        <f>RIGHT(S:S,FIND("/",S:S) - 2)</f>
        <v>/plays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44">
        <v>13000</v>
      </c>
      <c r="E2401" s="44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42">
        <f>(((I2401/60)/60)/24)+DATE(1970,1,1)</f>
        <v>41991.853078703702</v>
      </c>
      <c r="K2401">
        <v>1415910506</v>
      </c>
      <c r="L2401" s="42">
        <f>(((K2401/60)/60)/24)+DATE(1970,1,1)</f>
        <v>41956.853078703702</v>
      </c>
      <c r="M2401" t="b">
        <v>0</v>
      </c>
      <c r="N2401">
        <v>0</v>
      </c>
      <c r="O2401" s="7">
        <f>AVERAGE(N2401,E2401)</f>
        <v>0</v>
      </c>
      <c r="P2401" t="b">
        <v>0</v>
      </c>
      <c r="R2401" s="56">
        <f>E2401/D2401</f>
        <v>0</v>
      </c>
      <c r="S2401" t="s">
        <v>8282</v>
      </c>
      <c r="T2401" s="6" t="str">
        <f>LEFT(S:S,FIND("/",S:S)-1)</f>
        <v>games</v>
      </c>
      <c r="U2401" s="6" t="str">
        <f>RIGHT(S:S,FIND("/",S:S) - 2)</f>
        <v>ames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44">
        <v>50000</v>
      </c>
      <c r="E2402" s="44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42">
        <f>(((I2402/60)/60)/24)+DATE(1970,1,1)</f>
        <v>42474.268101851849</v>
      </c>
      <c r="K2402">
        <v>1458023164</v>
      </c>
      <c r="L2402" s="42">
        <f>(((K2402/60)/60)/24)+DATE(1970,1,1)</f>
        <v>42444.268101851849</v>
      </c>
      <c r="M2402" t="b">
        <v>0</v>
      </c>
      <c r="N2402">
        <v>0</v>
      </c>
      <c r="O2402" s="7">
        <f>AVERAGE(N2402,E2402)</f>
        <v>0</v>
      </c>
      <c r="P2402" t="b">
        <v>0</v>
      </c>
      <c r="R2402" s="56">
        <f>E2402/D2402</f>
        <v>0</v>
      </c>
      <c r="S2402" t="s">
        <v>8295</v>
      </c>
      <c r="T2402" s="6" t="str">
        <f>LEFT(S:S,FIND("/",S:S)-1)</f>
        <v>technology</v>
      </c>
      <c r="U2402" s="6" t="str">
        <f>RIGHT(S:S,FIND("/",S:S) - 2)</f>
        <v>/hardware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44">
        <v>28000</v>
      </c>
      <c r="E2403" s="4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42">
        <f>(((I2403/60)/60)/24)+DATE(1970,1,1)</f>
        <v>42434.822870370372</v>
      </c>
      <c r="K2403">
        <v>1452023096</v>
      </c>
      <c r="L2403" s="42">
        <f>(((K2403/60)/60)/24)+DATE(1970,1,1)</f>
        <v>42374.822870370372</v>
      </c>
      <c r="M2403" t="b">
        <v>0</v>
      </c>
      <c r="N2403">
        <v>9</v>
      </c>
      <c r="O2403" s="7">
        <f>AVERAGE(N2403,E2403)</f>
        <v>105</v>
      </c>
      <c r="P2403" t="b">
        <v>0</v>
      </c>
      <c r="R2403" s="56">
        <f>E2403/D2403</f>
        <v>7.1785714285714283E-3</v>
      </c>
      <c r="S2403" t="s">
        <v>8272</v>
      </c>
      <c r="T2403" s="6" t="str">
        <f>LEFT(S:S,FIND("/",S:S)-1)</f>
        <v>technology</v>
      </c>
      <c r="U2403" s="6" t="str">
        <f>RIGHT(S:S,FIND("/",S:S) - 2)</f>
        <v>ology/web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44">
        <v>12000</v>
      </c>
      <c r="E2404" s="4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42">
        <f>(((I2404/60)/60)/24)+DATE(1970,1,1)</f>
        <v>42137.679756944446</v>
      </c>
      <c r="K2404">
        <v>1428941931</v>
      </c>
      <c r="L2404" s="42">
        <f>(((K2404/60)/60)/24)+DATE(1970,1,1)</f>
        <v>42107.679756944446</v>
      </c>
      <c r="M2404" t="b">
        <v>0</v>
      </c>
      <c r="N2404">
        <v>1</v>
      </c>
      <c r="O2404" s="7">
        <f>AVERAGE(N2404,E2404)</f>
        <v>26.5</v>
      </c>
      <c r="P2404" t="b">
        <v>0</v>
      </c>
      <c r="R2404" s="56">
        <f>E2404/D2404</f>
        <v>4.3333333333333331E-3</v>
      </c>
      <c r="S2404" t="s">
        <v>8271</v>
      </c>
      <c r="T2404" s="6" t="str">
        <f>LEFT(S:S,FIND("/",S:S)-1)</f>
        <v>theater</v>
      </c>
      <c r="U2404" s="6" t="str">
        <f>RIGHT(S:S,FIND("/",S:S) - 2)</f>
        <v>/plays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44">
        <v>1200</v>
      </c>
      <c r="E2405" s="4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42">
        <f>(((I2405/60)/60)/24)+DATE(1970,1,1)</f>
        <v>42459.840949074074</v>
      </c>
      <c r="K2405">
        <v>1454188258</v>
      </c>
      <c r="L2405" s="42">
        <f>(((K2405/60)/60)/24)+DATE(1970,1,1)</f>
        <v>42399.882615740738</v>
      </c>
      <c r="M2405" t="b">
        <v>0</v>
      </c>
      <c r="N2405">
        <v>12</v>
      </c>
      <c r="O2405" s="7">
        <f>AVERAGE(N2405,E2405)</f>
        <v>107</v>
      </c>
      <c r="P2405" t="b">
        <v>0</v>
      </c>
      <c r="R2405" s="56">
        <f>E2405/D2405</f>
        <v>0.16833333333333333</v>
      </c>
      <c r="S2405" t="s">
        <v>8285</v>
      </c>
      <c r="T2405" s="6" t="str">
        <f>LEFT(S:S,FIND("/",S:S)-1)</f>
        <v>photography</v>
      </c>
      <c r="U2405" s="6" t="str">
        <f>RIGHT(S:S,FIND("/",S:S) - 2)</f>
        <v>photobooks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44">
        <v>15000</v>
      </c>
      <c r="E2406" s="44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42">
        <f>(((I2406/60)/60)/24)+DATE(1970,1,1)</f>
        <v>42372.03943287037</v>
      </c>
      <c r="K2406">
        <v>1449190607</v>
      </c>
      <c r="L2406" s="42">
        <f>(((K2406/60)/60)/24)+DATE(1970,1,1)</f>
        <v>42342.03943287037</v>
      </c>
      <c r="M2406" t="b">
        <v>0</v>
      </c>
      <c r="N2406">
        <v>0</v>
      </c>
      <c r="O2406" s="7">
        <f>AVERAGE(N2406,E2406)</f>
        <v>0</v>
      </c>
      <c r="P2406" t="b">
        <v>0</v>
      </c>
      <c r="R2406" s="56">
        <f>E2406/D2406</f>
        <v>0</v>
      </c>
      <c r="S2406" t="s">
        <v>8297</v>
      </c>
      <c r="T2406" s="6" t="str">
        <f>LEFT(S:S,FIND("/",S:S)-1)</f>
        <v>games</v>
      </c>
      <c r="U2406" s="6" t="str">
        <f>RIGHT(S:S,FIND("/",S:S) - 2)</f>
        <v>ames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44">
        <v>5000</v>
      </c>
      <c r="E2407" s="4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42">
        <f>(((I2407/60)/60)/24)+DATE(1970,1,1)</f>
        <v>42616.585358796292</v>
      </c>
      <c r="K2407">
        <v>1471096975</v>
      </c>
      <c r="L2407" s="42">
        <f>(((K2407/60)/60)/24)+DATE(1970,1,1)</f>
        <v>42595.585358796292</v>
      </c>
      <c r="M2407" t="b">
        <v>0</v>
      </c>
      <c r="N2407">
        <v>20</v>
      </c>
      <c r="O2407" s="7">
        <f>AVERAGE(N2407,E2407)</f>
        <v>573</v>
      </c>
      <c r="P2407" t="b">
        <v>0</v>
      </c>
      <c r="R2407" s="56">
        <f>E2407/D2407</f>
        <v>0.22520000000000001</v>
      </c>
      <c r="S2407" t="s">
        <v>8304</v>
      </c>
      <c r="T2407" s="6" t="str">
        <f>LEFT(S:S,FIND("/",S:S)-1)</f>
        <v>publishing</v>
      </c>
      <c r="U2407" s="6" t="str">
        <f>RIGHT(S:S,FIND("/",S:S) - 2)</f>
        <v>n's books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44">
        <v>3250</v>
      </c>
      <c r="E2408" s="4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42">
        <f>(((I2408/60)/60)/24)+DATE(1970,1,1)</f>
        <v>42023.110995370371</v>
      </c>
      <c r="K2408">
        <v>1418179190</v>
      </c>
      <c r="L2408" s="42">
        <f>(((K2408/60)/60)/24)+DATE(1970,1,1)</f>
        <v>41983.110995370371</v>
      </c>
      <c r="M2408" t="b">
        <v>0</v>
      </c>
      <c r="N2408">
        <v>16</v>
      </c>
      <c r="O2408" s="7">
        <f>AVERAGE(N2408,E2408)</f>
        <v>680.5</v>
      </c>
      <c r="P2408" t="b">
        <v>0</v>
      </c>
      <c r="R2408" s="56">
        <f>E2408/D2408</f>
        <v>0.41384615384615386</v>
      </c>
      <c r="S2408" t="s">
        <v>8271</v>
      </c>
      <c r="T2408" s="6" t="str">
        <f>LEFT(S:S,FIND("/",S:S)-1)</f>
        <v>theater</v>
      </c>
      <c r="U2408" s="6" t="str">
        <f>RIGHT(S:S,FIND("/",S:S) - 2)</f>
        <v>/plays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44">
        <v>22000</v>
      </c>
      <c r="E2409" s="4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42">
        <f>(((I2409/60)/60)/24)+DATE(1970,1,1)</f>
        <v>42105.25</v>
      </c>
      <c r="K2409">
        <v>1426772928</v>
      </c>
      <c r="L2409" s="42">
        <f>(((K2409/60)/60)/24)+DATE(1970,1,1)</f>
        <v>42082.575555555552</v>
      </c>
      <c r="M2409" t="b">
        <v>0</v>
      </c>
      <c r="N2409">
        <v>33</v>
      </c>
      <c r="O2409" s="7">
        <f>AVERAGE(N2409,E2409)</f>
        <v>2795</v>
      </c>
      <c r="P2409" t="b">
        <v>0</v>
      </c>
      <c r="R2409" s="56">
        <f>E2409/D2409</f>
        <v>0.25259090909090909</v>
      </c>
      <c r="S2409" t="s">
        <v>8305</v>
      </c>
      <c r="T2409" s="6" t="str">
        <f>LEFT(S:S,FIND("/",S:S)-1)</f>
        <v>theater</v>
      </c>
      <c r="U2409" s="6" t="str">
        <f>RIGHT(S:S,FIND("/",S:S) - 2)</f>
        <v>usical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44">
        <v>15000</v>
      </c>
      <c r="E2410" s="44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42">
        <f>(((I2410/60)/60)/24)+DATE(1970,1,1)</f>
        <v>41949.182372685187</v>
      </c>
      <c r="K2410">
        <v>1412652157</v>
      </c>
      <c r="L2410" s="42">
        <f>(((K2410/60)/60)/24)+DATE(1970,1,1)</f>
        <v>41919.140706018516</v>
      </c>
      <c r="M2410" t="b">
        <v>0</v>
      </c>
      <c r="N2410">
        <v>2</v>
      </c>
      <c r="O2410" s="7">
        <f>AVERAGE(N2410,E2410)</f>
        <v>16</v>
      </c>
      <c r="P2410" t="b">
        <v>0</v>
      </c>
      <c r="R2410" s="56">
        <f>E2410/D2410</f>
        <v>2E-3</v>
      </c>
      <c r="S2410" t="s">
        <v>8271</v>
      </c>
      <c r="T2410" s="6" t="str">
        <f>LEFT(S:S,FIND("/",S:S)-1)</f>
        <v>theater</v>
      </c>
      <c r="U2410" s="6" t="str">
        <f>RIGHT(S:S,FIND("/",S:S) - 2)</f>
        <v>/plays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44">
        <v>25000</v>
      </c>
      <c r="E2411" s="4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42">
        <f>(((I2411/60)/60)/24)+DATE(1970,1,1)</f>
        <v>42234.875868055555</v>
      </c>
      <c r="K2411">
        <v>1437339675</v>
      </c>
      <c r="L2411" s="42">
        <f>(((K2411/60)/60)/24)+DATE(1970,1,1)</f>
        <v>42204.875868055555</v>
      </c>
      <c r="M2411" t="b">
        <v>0</v>
      </c>
      <c r="N2411">
        <v>6</v>
      </c>
      <c r="O2411" s="7">
        <f>AVERAGE(N2411,E2411)</f>
        <v>233</v>
      </c>
      <c r="P2411" t="b">
        <v>0</v>
      </c>
      <c r="R2411" s="56">
        <f>E2411/D2411</f>
        <v>1.84E-2</v>
      </c>
      <c r="S2411" t="s">
        <v>8271</v>
      </c>
      <c r="T2411" s="6" t="str">
        <f>LEFT(S:S,FIND("/",S:S)-1)</f>
        <v>theater</v>
      </c>
      <c r="U2411" s="6" t="str">
        <f>RIGHT(S:S,FIND("/",S:S) - 2)</f>
        <v>/plays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44">
        <v>15000</v>
      </c>
      <c r="E2412" s="44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42">
        <f>(((I2412/60)/60)/24)+DATE(1970,1,1)</f>
        <v>42254.408275462964</v>
      </c>
      <c r="K2412">
        <v>1439027275</v>
      </c>
      <c r="L2412" s="42">
        <f>(((K2412/60)/60)/24)+DATE(1970,1,1)</f>
        <v>42224.408275462964</v>
      </c>
      <c r="M2412" t="b">
        <v>0</v>
      </c>
      <c r="N2412">
        <v>0</v>
      </c>
      <c r="O2412" s="7">
        <f>AVERAGE(N2412,E2412)</f>
        <v>0</v>
      </c>
      <c r="P2412" t="b">
        <v>0</v>
      </c>
      <c r="R2412" s="56">
        <f>E2412/D2412</f>
        <v>0</v>
      </c>
      <c r="S2412" t="s">
        <v>8271</v>
      </c>
      <c r="T2412" s="6" t="str">
        <f>LEFT(S:S,FIND("/",S:S)-1)</f>
        <v>theater</v>
      </c>
      <c r="U2412" s="6" t="str">
        <f>RIGHT(S:S,FIND("/",S:S) - 2)</f>
        <v>/plays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44">
        <v>25000</v>
      </c>
      <c r="E2413" s="4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42">
        <f>(((I2413/60)/60)/24)+DATE(1970,1,1)</f>
        <v>42241.732430555552</v>
      </c>
      <c r="K2413">
        <v>1437932082</v>
      </c>
      <c r="L2413" s="42">
        <f>(((K2413/60)/60)/24)+DATE(1970,1,1)</f>
        <v>42211.732430555552</v>
      </c>
      <c r="M2413" t="b">
        <v>0</v>
      </c>
      <c r="N2413">
        <v>3</v>
      </c>
      <c r="O2413" s="7">
        <f>AVERAGE(N2413,E2413)</f>
        <v>77</v>
      </c>
      <c r="P2413" t="b">
        <v>0</v>
      </c>
      <c r="R2413" s="56">
        <f>E2413/D2413</f>
        <v>6.0400000000000002E-3</v>
      </c>
      <c r="S2413" t="s">
        <v>8271</v>
      </c>
      <c r="T2413" s="6" t="str">
        <f>LEFT(S:S,FIND("/",S:S)-1)</f>
        <v>theater</v>
      </c>
      <c r="U2413" s="6" t="str">
        <f>RIGHT(S:S,FIND("/",S:S) - 2)</f>
        <v>/plays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44">
        <v>8000</v>
      </c>
      <c r="E2414" s="4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42">
        <f>(((I2414/60)/60)/24)+DATE(1970,1,1)</f>
        <v>42700.778622685189</v>
      </c>
      <c r="K2414">
        <v>1476294073</v>
      </c>
      <c r="L2414" s="42">
        <f>(((K2414/60)/60)/24)+DATE(1970,1,1)</f>
        <v>42655.736956018518</v>
      </c>
      <c r="M2414" t="b">
        <v>0</v>
      </c>
      <c r="N2414">
        <v>0</v>
      </c>
      <c r="O2414" s="7">
        <f>AVERAGE(N2414,E2414)</f>
        <v>0</v>
      </c>
      <c r="P2414" t="b">
        <v>0</v>
      </c>
      <c r="R2414" s="56">
        <f>E2414/D2414</f>
        <v>0</v>
      </c>
      <c r="S2414" t="s">
        <v>8271</v>
      </c>
      <c r="T2414" s="6" t="str">
        <f>LEFT(S:S,FIND("/",S:S)-1)</f>
        <v>theater</v>
      </c>
      <c r="U2414" s="6" t="str">
        <f>RIGHT(S:S,FIND("/",S:S) - 2)</f>
        <v>/plays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44">
        <v>3000</v>
      </c>
      <c r="E2415" s="44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42">
        <f>(((I2415/60)/60)/24)+DATE(1970,1,1)</f>
        <v>41790.979166666664</v>
      </c>
      <c r="K2415">
        <v>1398911882</v>
      </c>
      <c r="L2415" s="42">
        <f>(((K2415/60)/60)/24)+DATE(1970,1,1)</f>
        <v>41760.10974537037</v>
      </c>
      <c r="M2415" t="b">
        <v>0</v>
      </c>
      <c r="N2415">
        <v>3</v>
      </c>
      <c r="O2415" s="7">
        <f>AVERAGE(N2415,E2415)</f>
        <v>14</v>
      </c>
      <c r="P2415" t="b">
        <v>0</v>
      </c>
      <c r="R2415" s="56">
        <f>E2415/D2415</f>
        <v>8.3333333333333332E-3</v>
      </c>
      <c r="S2415" t="s">
        <v>8305</v>
      </c>
      <c r="T2415" s="6" t="str">
        <f>LEFT(S:S,FIND("/",S:S)-1)</f>
        <v>theater</v>
      </c>
      <c r="U2415" s="6" t="str">
        <f>RIGHT(S:S,FIND("/",S:S) - 2)</f>
        <v>usical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44">
        <v>15000</v>
      </c>
      <c r="E2416" s="4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42">
        <f>(((I2416/60)/60)/24)+DATE(1970,1,1)</f>
        <v>42238.165972222225</v>
      </c>
      <c r="K2416">
        <v>1436805660</v>
      </c>
      <c r="L2416" s="42">
        <f>(((K2416/60)/60)/24)+DATE(1970,1,1)</f>
        <v>42198.695138888885</v>
      </c>
      <c r="M2416" t="b">
        <v>0</v>
      </c>
      <c r="N2416">
        <v>13</v>
      </c>
      <c r="O2416" s="7">
        <f>AVERAGE(N2416,E2416)</f>
        <v>236.5</v>
      </c>
      <c r="P2416" t="b">
        <v>0</v>
      </c>
      <c r="R2416" s="56">
        <f>E2416/D2416</f>
        <v>3.0666666666666665E-2</v>
      </c>
      <c r="S2416" t="s">
        <v>8271</v>
      </c>
      <c r="T2416" s="6" t="str">
        <f>LEFT(S:S,FIND("/",S:S)-1)</f>
        <v>theater</v>
      </c>
      <c r="U2416" s="6" t="str">
        <f>RIGHT(S:S,FIND("/",S:S) - 2)</f>
        <v>/plays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44">
        <v>60000</v>
      </c>
      <c r="E2417" s="4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42">
        <f>(((I2417/60)/60)/24)+DATE(1970,1,1)</f>
        <v>42566.862800925926</v>
      </c>
      <c r="K2417">
        <v>1466023346</v>
      </c>
      <c r="L2417" s="42">
        <f>(((K2417/60)/60)/24)+DATE(1970,1,1)</f>
        <v>42536.862800925926</v>
      </c>
      <c r="M2417" t="b">
        <v>0</v>
      </c>
      <c r="N2417">
        <v>6</v>
      </c>
      <c r="O2417" s="7">
        <f>AVERAGE(N2417,E2417)</f>
        <v>170.5</v>
      </c>
      <c r="P2417" t="b">
        <v>0</v>
      </c>
      <c r="R2417" s="56">
        <f>E2417/D2417</f>
        <v>5.5833333333333334E-3</v>
      </c>
      <c r="S2417" t="s">
        <v>8273</v>
      </c>
      <c r="T2417" s="6" t="str">
        <f>LEFT(S:S,FIND("/",S:S)-1)</f>
        <v>technology</v>
      </c>
      <c r="U2417" s="6" t="str">
        <f>RIGHT(S:S,FIND("/",S:S) - 2)</f>
        <v>wearables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44">
        <v>20000</v>
      </c>
      <c r="E2418" s="44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42">
        <f>(((I2418/60)/60)/24)+DATE(1970,1,1)</f>
        <v>42077.625</v>
      </c>
      <c r="K2418">
        <v>1421343743</v>
      </c>
      <c r="L2418" s="42">
        <f>(((K2418/60)/60)/24)+DATE(1970,1,1)</f>
        <v>42019.737766203703</v>
      </c>
      <c r="M2418" t="b">
        <v>0</v>
      </c>
      <c r="N2418">
        <v>1</v>
      </c>
      <c r="O2418" s="7">
        <f>AVERAGE(N2418,E2418)</f>
        <v>3</v>
      </c>
      <c r="P2418" t="b">
        <v>0</v>
      </c>
      <c r="R2418" s="56">
        <f>E2418/D2418</f>
        <v>2.5000000000000001E-4</v>
      </c>
      <c r="S2418" t="s">
        <v>8276</v>
      </c>
      <c r="T2418" s="6" t="str">
        <f>LEFT(S:S,FIND("/",S:S)-1)</f>
        <v>music</v>
      </c>
      <c r="U2418" s="6" t="str">
        <f>RIGHT(S:S,FIND("/",S:S) - 2)</f>
        <v>rock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44">
        <v>1000</v>
      </c>
      <c r="E2419" s="44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42">
        <f>(((I2419/60)/60)/24)+DATE(1970,1,1)</f>
        <v>41861.884108796294</v>
      </c>
      <c r="K2419">
        <v>1405113187</v>
      </c>
      <c r="L2419" s="42">
        <f>(((K2419/60)/60)/24)+DATE(1970,1,1)</f>
        <v>41831.884108796294</v>
      </c>
      <c r="M2419" t="b">
        <v>0</v>
      </c>
      <c r="N2419">
        <v>0</v>
      </c>
      <c r="O2419" s="7">
        <f>AVERAGE(N2419,E2419)</f>
        <v>0</v>
      </c>
      <c r="P2419" t="b">
        <v>0</v>
      </c>
      <c r="R2419" s="56">
        <f>E2419/D2419</f>
        <v>0</v>
      </c>
      <c r="S2419" t="s">
        <v>8272</v>
      </c>
      <c r="T2419" s="6" t="str">
        <f>LEFT(S:S,FIND("/",S:S)-1)</f>
        <v>technology</v>
      </c>
      <c r="U2419" s="6" t="str">
        <f>RIGHT(S:S,FIND("/",S:S) - 2)</f>
        <v>ology/web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44">
        <v>25000</v>
      </c>
      <c r="E2420" s="44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42">
        <f>(((I2420/60)/60)/24)+DATE(1970,1,1)</f>
        <v>42087.815324074079</v>
      </c>
      <c r="K2420">
        <v>1422045244</v>
      </c>
      <c r="L2420" s="42">
        <f>(((K2420/60)/60)/24)+DATE(1970,1,1)</f>
        <v>42027.856990740736</v>
      </c>
      <c r="M2420" t="b">
        <v>0</v>
      </c>
      <c r="N2420">
        <v>5</v>
      </c>
      <c r="O2420" s="7">
        <f>AVERAGE(N2420,E2420)</f>
        <v>5</v>
      </c>
      <c r="P2420" t="b">
        <v>0</v>
      </c>
      <c r="R2420" s="56">
        <f>E2420/D2420</f>
        <v>2.0000000000000001E-4</v>
      </c>
      <c r="S2420" t="s">
        <v>8305</v>
      </c>
      <c r="T2420" s="6" t="str">
        <f>LEFT(S:S,FIND("/",S:S)-1)</f>
        <v>theater</v>
      </c>
      <c r="U2420" s="6" t="str">
        <f>RIGHT(S:S,FIND("/",S:S) - 2)</f>
        <v>usical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44">
        <v>3000</v>
      </c>
      <c r="E2421" s="44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42">
        <f>(((I2421/60)/60)/24)+DATE(1970,1,1)</f>
        <v>42053.738298611104</v>
      </c>
      <c r="K2421">
        <v>1419097389</v>
      </c>
      <c r="L2421" s="42">
        <f>(((K2421/60)/60)/24)+DATE(1970,1,1)</f>
        <v>41993.738298611104</v>
      </c>
      <c r="M2421" t="b">
        <v>0</v>
      </c>
      <c r="N2421">
        <v>0</v>
      </c>
      <c r="O2421" s="7">
        <f>AVERAGE(N2421,E2421)</f>
        <v>0</v>
      </c>
      <c r="P2421" t="b">
        <v>0</v>
      </c>
      <c r="R2421" s="56">
        <f>E2421/D2421</f>
        <v>0</v>
      </c>
      <c r="S2421" t="s">
        <v>8273</v>
      </c>
      <c r="T2421" s="6" t="str">
        <f>LEFT(S:S,FIND("/",S:S)-1)</f>
        <v>technology</v>
      </c>
      <c r="U2421" s="6" t="str">
        <f>RIGHT(S:S,FIND("/",S:S) - 2)</f>
        <v>wearables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44">
        <v>16870</v>
      </c>
      <c r="E2422" s="4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42">
        <f>(((I2422/60)/60)/24)+DATE(1970,1,1)</f>
        <v>41953.070543981477</v>
      </c>
      <c r="K2422">
        <v>1410396095</v>
      </c>
      <c r="L2422" s="42">
        <f>(((K2422/60)/60)/24)+DATE(1970,1,1)</f>
        <v>41893.028877314813</v>
      </c>
      <c r="M2422" t="b">
        <v>0</v>
      </c>
      <c r="N2422">
        <v>36</v>
      </c>
      <c r="O2422" s="7">
        <f>AVERAGE(N2422,E2422)</f>
        <v>1268.5</v>
      </c>
      <c r="P2422" t="b">
        <v>0</v>
      </c>
      <c r="R2422" s="56">
        <f>E2422/D2422</f>
        <v>0.14825133372851215</v>
      </c>
      <c r="S2422" t="s">
        <v>8271</v>
      </c>
      <c r="T2422" s="6" t="str">
        <f>LEFT(S:S,FIND("/",S:S)-1)</f>
        <v>theater</v>
      </c>
      <c r="U2422" s="6" t="str">
        <f>RIGHT(S:S,FIND("/",S:S) - 2)</f>
        <v>/plays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44">
        <v>6000</v>
      </c>
      <c r="E2423" s="44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42">
        <f>(((I2423/60)/60)/24)+DATE(1970,1,1)</f>
        <v>42056.687453703707</v>
      </c>
      <c r="K2423">
        <v>1421944196</v>
      </c>
      <c r="L2423" s="42">
        <f>(((K2423/60)/60)/24)+DATE(1970,1,1)</f>
        <v>42026.687453703707</v>
      </c>
      <c r="M2423" t="b">
        <v>0</v>
      </c>
      <c r="N2423">
        <v>1</v>
      </c>
      <c r="O2423" s="7">
        <f>AVERAGE(N2423,E2423)</f>
        <v>1</v>
      </c>
      <c r="P2423" t="b">
        <v>0</v>
      </c>
      <c r="R2423" s="56">
        <f>E2423/D2423</f>
        <v>1.6666666666666666E-4</v>
      </c>
      <c r="S2423" t="s">
        <v>8272</v>
      </c>
      <c r="T2423" s="6" t="str">
        <f>LEFT(S:S,FIND("/",S:S)-1)</f>
        <v>technology</v>
      </c>
      <c r="U2423" s="6" t="str">
        <f>RIGHT(S:S,FIND("/",S:S) - 2)</f>
        <v>ology/web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44">
        <v>500</v>
      </c>
      <c r="E2424" s="4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42">
        <f>(((I2424/60)/60)/24)+DATE(1970,1,1)</f>
        <v>42074.683287037042</v>
      </c>
      <c r="K2424">
        <v>1423502636</v>
      </c>
      <c r="L2424" s="42">
        <f>(((K2424/60)/60)/24)+DATE(1970,1,1)</f>
        <v>42044.724953703699</v>
      </c>
      <c r="M2424" t="b">
        <v>0</v>
      </c>
      <c r="N2424">
        <v>1</v>
      </c>
      <c r="O2424" s="7">
        <f>AVERAGE(N2424,E2424)</f>
        <v>1</v>
      </c>
      <c r="P2424" t="b">
        <v>0</v>
      </c>
      <c r="R2424" s="56">
        <f>E2424/D2424</f>
        <v>2E-3</v>
      </c>
      <c r="S2424" t="s">
        <v>8283</v>
      </c>
      <c r="T2424" s="6" t="str">
        <f>LEFT(S:S,FIND("/",S:S)-1)</f>
        <v>games</v>
      </c>
      <c r="U2424" s="6" t="str">
        <f>RIGHT(S:S,FIND("/",S:S) - 2)</f>
        <v>ames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44">
        <v>60000</v>
      </c>
      <c r="E2425" s="44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42">
        <f>(((I2425/60)/60)/24)+DATE(1970,1,1)</f>
        <v>42004.704745370371</v>
      </c>
      <c r="K2425">
        <v>1417452890</v>
      </c>
      <c r="L2425" s="42">
        <f>(((K2425/60)/60)/24)+DATE(1970,1,1)</f>
        <v>41974.704745370371</v>
      </c>
      <c r="M2425" t="b">
        <v>0</v>
      </c>
      <c r="N2425">
        <v>1</v>
      </c>
      <c r="O2425" s="7">
        <f>AVERAGE(N2425,E2425)</f>
        <v>4.5</v>
      </c>
      <c r="P2425" t="b">
        <v>0</v>
      </c>
      <c r="R2425" s="56">
        <f>E2425/D2425</f>
        <v>1.3333333333333334E-4</v>
      </c>
      <c r="S2425" t="s">
        <v>8294</v>
      </c>
      <c r="T2425" s="6" t="str">
        <f>LEFT(S:S,FIND("/",S:S)-1)</f>
        <v>technology</v>
      </c>
      <c r="U2425" s="6" t="str">
        <f>RIGHT(S:S,FIND("/",S:S) - 2)</f>
        <v>y/gadgets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44">
        <v>25000</v>
      </c>
      <c r="E2426" s="4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42">
        <f>(((I2426/60)/60)/24)+DATE(1970,1,1)</f>
        <v>41939.892453703702</v>
      </c>
      <c r="K2426">
        <v>1411853108</v>
      </c>
      <c r="L2426" s="42">
        <f>(((K2426/60)/60)/24)+DATE(1970,1,1)</f>
        <v>41909.892453703702</v>
      </c>
      <c r="M2426" t="b">
        <v>0</v>
      </c>
      <c r="N2426">
        <v>9</v>
      </c>
      <c r="O2426" s="7">
        <f>AVERAGE(N2426,E2426)</f>
        <v>159.5</v>
      </c>
      <c r="P2426" t="b">
        <v>0</v>
      </c>
      <c r="R2426" s="56">
        <f>E2426/D2426</f>
        <v>1.24E-2</v>
      </c>
      <c r="S2426" t="s">
        <v>8305</v>
      </c>
      <c r="T2426" s="6" t="str">
        <f>LEFT(S:S,FIND("/",S:S)-1)</f>
        <v>theater</v>
      </c>
      <c r="U2426" s="6" t="str">
        <f>RIGHT(S:S,FIND("/",S:S) - 2)</f>
        <v>usical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44">
        <v>3500</v>
      </c>
      <c r="E2427" s="44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42">
        <f>(((I2427/60)/60)/24)+DATE(1970,1,1)</f>
        <v>42517.919444444444</v>
      </c>
      <c r="K2427">
        <v>1463090149</v>
      </c>
      <c r="L2427" s="42">
        <f>(((K2427/60)/60)/24)+DATE(1970,1,1)</f>
        <v>42502.913761574076</v>
      </c>
      <c r="M2427" t="b">
        <v>0</v>
      </c>
      <c r="N2427">
        <v>1</v>
      </c>
      <c r="O2427" s="7">
        <f>AVERAGE(N2427,E2427)</f>
        <v>1</v>
      </c>
      <c r="P2427" t="b">
        <v>0</v>
      </c>
      <c r="R2427" s="56">
        <f>E2427/D2427</f>
        <v>2.8571428571428574E-4</v>
      </c>
      <c r="S2427" t="s">
        <v>8271</v>
      </c>
      <c r="T2427" s="6" t="str">
        <f>LEFT(S:S,FIND("/",S:S)-1)</f>
        <v>theater</v>
      </c>
      <c r="U2427" s="6" t="str">
        <f>RIGHT(S:S,FIND("/",S:S) - 2)</f>
        <v>/plays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44">
        <v>20000</v>
      </c>
      <c r="E2428" s="44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42">
        <f>(((I2428/60)/60)/24)+DATE(1970,1,1)</f>
        <v>42224.170046296291</v>
      </c>
      <c r="K2428">
        <v>1433822692</v>
      </c>
      <c r="L2428" s="42">
        <f>(((K2428/60)/60)/24)+DATE(1970,1,1)</f>
        <v>42164.170046296291</v>
      </c>
      <c r="M2428" t="b">
        <v>0</v>
      </c>
      <c r="N2428">
        <v>0</v>
      </c>
      <c r="O2428" s="7">
        <f>AVERAGE(N2428,E2428)</f>
        <v>0</v>
      </c>
      <c r="P2428" t="b">
        <v>0</v>
      </c>
      <c r="R2428" s="56">
        <f>E2428/D2428</f>
        <v>0</v>
      </c>
      <c r="S2428" t="s">
        <v>8303</v>
      </c>
      <c r="T2428" s="6" t="str">
        <f>LEFT(S:S,FIND("/",S:S)-1)</f>
        <v>theater</v>
      </c>
      <c r="U2428" s="6" t="str">
        <f>RIGHT(S:S,FIND("/",S:S) - 2)</f>
        <v>spaces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44">
        <v>50000</v>
      </c>
      <c r="E2429" s="44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42">
        <f>(((I2429/60)/60)/24)+DATE(1970,1,1)</f>
        <v>42452.277002314819</v>
      </c>
      <c r="K2429">
        <v>1455262733</v>
      </c>
      <c r="L2429" s="42">
        <f>(((K2429/60)/60)/24)+DATE(1970,1,1)</f>
        <v>42412.318668981476</v>
      </c>
      <c r="M2429" t="b">
        <v>0</v>
      </c>
      <c r="N2429">
        <v>1</v>
      </c>
      <c r="O2429" s="7">
        <f>AVERAGE(N2429,E2429)</f>
        <v>1</v>
      </c>
      <c r="P2429" t="b">
        <v>0</v>
      </c>
      <c r="R2429" s="56">
        <f>E2429/D2429</f>
        <v>2.0000000000000002E-5</v>
      </c>
      <c r="S2429" t="s">
        <v>8285</v>
      </c>
      <c r="T2429" s="6" t="str">
        <f>LEFT(S:S,FIND("/",S:S)-1)</f>
        <v>photography</v>
      </c>
      <c r="U2429" s="6" t="str">
        <f>RIGHT(S:S,FIND("/",S:S) - 2)</f>
        <v>photobooks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44">
        <v>35000</v>
      </c>
      <c r="E2430" s="44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42">
        <f>(((I2430/60)/60)/24)+DATE(1970,1,1)</f>
        <v>42075.742488425924</v>
      </c>
      <c r="K2430">
        <v>1423594151</v>
      </c>
      <c r="L2430" s="42">
        <f>(((K2430/60)/60)/24)+DATE(1970,1,1)</f>
        <v>42045.784155092595</v>
      </c>
      <c r="M2430" t="b">
        <v>0</v>
      </c>
      <c r="N2430">
        <v>1</v>
      </c>
      <c r="O2430" s="7">
        <f>AVERAGE(N2430,E2430)</f>
        <v>1</v>
      </c>
      <c r="P2430" t="b">
        <v>0</v>
      </c>
      <c r="R2430" s="56">
        <f>E2430/D2430</f>
        <v>2.8571428571428571E-5</v>
      </c>
      <c r="S2430" t="s">
        <v>8295</v>
      </c>
      <c r="T2430" s="6" t="str">
        <f>LEFT(S:S,FIND("/",S:S)-1)</f>
        <v>technology</v>
      </c>
      <c r="U2430" s="6" t="str">
        <f>RIGHT(S:S,FIND("/",S:S) - 2)</f>
        <v>/hardware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44">
        <v>140000</v>
      </c>
      <c r="E2431" s="4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42">
        <f>(((I2431/60)/60)/24)+DATE(1970,1,1)</f>
        <v>42771.697222222225</v>
      </c>
      <c r="K2431">
        <v>1483131966</v>
      </c>
      <c r="L2431" s="42">
        <f>(((K2431/60)/60)/24)+DATE(1970,1,1)</f>
        <v>42734.879236111112</v>
      </c>
      <c r="M2431" t="b">
        <v>0</v>
      </c>
      <c r="N2431">
        <v>4</v>
      </c>
      <c r="O2431" s="7">
        <f>AVERAGE(N2431,E2431)</f>
        <v>1004.5</v>
      </c>
      <c r="P2431" t="b">
        <v>0</v>
      </c>
      <c r="R2431" s="56">
        <f>E2431/D2431</f>
        <v>1.4321428571428572E-2</v>
      </c>
      <c r="S2431" t="s">
        <v>8271</v>
      </c>
      <c r="T2431" s="6" t="str">
        <f>LEFT(S:S,FIND("/",S:S)-1)</f>
        <v>theater</v>
      </c>
      <c r="U2431" s="6" t="str">
        <f>RIGHT(S:S,FIND("/",S:S) - 2)</f>
        <v>/plays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44">
        <v>3000</v>
      </c>
      <c r="E2432" s="44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42">
        <f>(((I2432/60)/60)/24)+DATE(1970,1,1)</f>
        <v>42412.130833333329</v>
      </c>
      <c r="K2432">
        <v>1452654504</v>
      </c>
      <c r="L2432" s="42">
        <f>(((K2432/60)/60)/24)+DATE(1970,1,1)</f>
        <v>42382.130833333329</v>
      </c>
      <c r="M2432" t="b">
        <v>0</v>
      </c>
      <c r="N2432">
        <v>2</v>
      </c>
      <c r="O2432" s="7">
        <f>AVERAGE(N2432,E2432)</f>
        <v>11.5</v>
      </c>
      <c r="P2432" t="b">
        <v>0</v>
      </c>
      <c r="R2432" s="56">
        <f>E2432/D2432</f>
        <v>7.0000000000000001E-3</v>
      </c>
      <c r="S2432" t="s">
        <v>8299</v>
      </c>
      <c r="T2432" s="6" t="str">
        <f>LEFT(S:S,FIND("/",S:S)-1)</f>
        <v>food</v>
      </c>
      <c r="U2432" s="6" t="str">
        <f>RIGHT(S:S,FIND("/",S:S) - 2)</f>
        <v>nts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44">
        <v>100000</v>
      </c>
      <c r="E2433" s="44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42">
        <f>(((I2433/60)/60)/24)+DATE(1970,1,1)</f>
        <v>42549.099687499998</v>
      </c>
      <c r="K2433">
        <v>1461896613</v>
      </c>
      <c r="L2433" s="42">
        <f>(((K2433/60)/60)/24)+DATE(1970,1,1)</f>
        <v>42489.099687499998</v>
      </c>
      <c r="M2433" t="b">
        <v>0</v>
      </c>
      <c r="N2433">
        <v>2</v>
      </c>
      <c r="O2433" s="7">
        <f>AVERAGE(N2433,E2433)</f>
        <v>2</v>
      </c>
      <c r="P2433" t="b">
        <v>0</v>
      </c>
      <c r="R2433" s="56">
        <f>E2433/D2433</f>
        <v>2.0000000000000002E-5</v>
      </c>
      <c r="S2433" t="s">
        <v>8271</v>
      </c>
      <c r="T2433" s="6" t="str">
        <f>LEFT(S:S,FIND("/",S:S)-1)</f>
        <v>theater</v>
      </c>
      <c r="U2433" s="6" t="str">
        <f>RIGHT(S:S,FIND("/",S:S) - 2)</f>
        <v>/plays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44">
        <v>14000</v>
      </c>
      <c r="E2434" s="4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42">
        <f>(((I2434/60)/60)/24)+DATE(1970,1,1)</f>
        <v>42071.218715277777</v>
      </c>
      <c r="K2434">
        <v>1423199697</v>
      </c>
      <c r="L2434" s="42">
        <f>(((K2434/60)/60)/24)+DATE(1970,1,1)</f>
        <v>42041.218715277777</v>
      </c>
      <c r="M2434" t="b">
        <v>0</v>
      </c>
      <c r="N2434">
        <v>2</v>
      </c>
      <c r="O2434" s="7">
        <f>AVERAGE(N2434,E2434)</f>
        <v>2</v>
      </c>
      <c r="P2434" t="b">
        <v>0</v>
      </c>
      <c r="R2434" s="56">
        <f>E2434/D2434</f>
        <v>1.4285714285714287E-4</v>
      </c>
      <c r="S2434" t="s">
        <v>8271</v>
      </c>
      <c r="T2434" s="6" t="str">
        <f>LEFT(S:S,FIND("/",S:S)-1)</f>
        <v>theater</v>
      </c>
      <c r="U2434" s="6" t="str">
        <f>RIGHT(S:S,FIND("/",S:S) - 2)</f>
        <v>/plays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44">
        <v>10000</v>
      </c>
      <c r="E2435" s="44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42">
        <f>(((I2435/60)/60)/24)+DATE(1970,1,1)</f>
        <v>42427.89980324074</v>
      </c>
      <c r="K2435">
        <v>1454016943</v>
      </c>
      <c r="L2435" s="42">
        <f>(((K2435/60)/60)/24)+DATE(1970,1,1)</f>
        <v>42397.89980324074</v>
      </c>
      <c r="M2435" t="b">
        <v>0</v>
      </c>
      <c r="N2435">
        <v>0</v>
      </c>
      <c r="O2435" s="7">
        <f>AVERAGE(N2435,E2435)</f>
        <v>0</v>
      </c>
      <c r="P2435" t="b">
        <v>0</v>
      </c>
      <c r="R2435" s="56">
        <f>E2435/D2435</f>
        <v>0</v>
      </c>
      <c r="S2435" t="s">
        <v>8271</v>
      </c>
      <c r="T2435" s="6" t="str">
        <f>LEFT(S:S,FIND("/",S:S)-1)</f>
        <v>theater</v>
      </c>
      <c r="U2435" s="6" t="str">
        <f>RIGHT(S:S,FIND("/",S:S) - 2)</f>
        <v>/plays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44">
        <v>20000</v>
      </c>
      <c r="E2436" s="44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42">
        <f>(((I2436/60)/60)/24)+DATE(1970,1,1)</f>
        <v>42220.18604166666</v>
      </c>
      <c r="K2436">
        <v>1435206474</v>
      </c>
      <c r="L2436" s="42">
        <f>(((K2436/60)/60)/24)+DATE(1970,1,1)</f>
        <v>42180.18604166666</v>
      </c>
      <c r="M2436" t="b">
        <v>0</v>
      </c>
      <c r="N2436">
        <v>2</v>
      </c>
      <c r="O2436" s="7">
        <f>AVERAGE(N2436,E2436)</f>
        <v>14</v>
      </c>
      <c r="P2436" t="b">
        <v>0</v>
      </c>
      <c r="R2436" s="56">
        <f>E2436/D2436</f>
        <v>1.2999999999999999E-3</v>
      </c>
      <c r="S2436" t="s">
        <v>8271</v>
      </c>
      <c r="T2436" s="6" t="str">
        <f>LEFT(S:S,FIND("/",S:S)-1)</f>
        <v>theater</v>
      </c>
      <c r="U2436" s="6" t="str">
        <f>RIGHT(S:S,FIND("/",S:S) - 2)</f>
        <v>/plays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44">
        <v>250000</v>
      </c>
      <c r="E2437" s="4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42">
        <f>(((I2437/60)/60)/24)+DATE(1970,1,1)</f>
        <v>42282.277615740735</v>
      </c>
      <c r="K2437">
        <v>1441435186</v>
      </c>
      <c r="L2437" s="42">
        <f>(((K2437/60)/60)/24)+DATE(1970,1,1)</f>
        <v>42252.277615740735</v>
      </c>
      <c r="M2437" t="b">
        <v>0</v>
      </c>
      <c r="N2437">
        <v>4</v>
      </c>
      <c r="O2437" s="7">
        <f>AVERAGE(N2437,E2437)</f>
        <v>614</v>
      </c>
      <c r="P2437" t="b">
        <v>0</v>
      </c>
      <c r="R2437" s="56">
        <f>E2437/D2437</f>
        <v>4.8960000000000002E-3</v>
      </c>
      <c r="S2437" t="s">
        <v>8295</v>
      </c>
      <c r="T2437" s="6" t="str">
        <f>LEFT(S:S,FIND("/",S:S)-1)</f>
        <v>technology</v>
      </c>
      <c r="U2437" s="6" t="str">
        <f>RIGHT(S:S,FIND("/",S:S) - 2)</f>
        <v>/hardware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44">
        <v>117000</v>
      </c>
      <c r="E2438" s="44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42">
        <f>(((I2438/60)/60)/24)+DATE(1970,1,1)</f>
        <v>42398.615393518514</v>
      </c>
      <c r="K2438">
        <v>1448894770</v>
      </c>
      <c r="L2438" s="42">
        <f>(((K2438/60)/60)/24)+DATE(1970,1,1)</f>
        <v>42338.615393518514</v>
      </c>
      <c r="M2438" t="b">
        <v>0</v>
      </c>
      <c r="N2438">
        <v>2</v>
      </c>
      <c r="O2438" s="7">
        <f>AVERAGE(N2438,E2438)</f>
        <v>23.5</v>
      </c>
      <c r="P2438" t="b">
        <v>0</v>
      </c>
      <c r="R2438" s="56">
        <f>E2438/D2438</f>
        <v>3.8461538461538462E-4</v>
      </c>
      <c r="S2438" t="s">
        <v>8275</v>
      </c>
      <c r="T2438" s="6" t="str">
        <f>LEFT(S:S,FIND("/",S:S)-1)</f>
        <v>publishing</v>
      </c>
      <c r="U2438" s="6" t="str">
        <f>RIGHT(S:S,FIND("/",S:S) - 2)</f>
        <v>g/fiction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44">
        <v>8000</v>
      </c>
      <c r="E2439" s="44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42">
        <f>(((I2439/60)/60)/24)+DATE(1970,1,1)</f>
        <v>42080.75</v>
      </c>
      <c r="K2439">
        <v>1422400188</v>
      </c>
      <c r="L2439" s="42">
        <f>(((K2439/60)/60)/24)+DATE(1970,1,1)</f>
        <v>42031.965138888889</v>
      </c>
      <c r="M2439" t="b">
        <v>0</v>
      </c>
      <c r="N2439">
        <v>0</v>
      </c>
      <c r="O2439" s="7">
        <f>AVERAGE(N2439,E2439)</f>
        <v>0</v>
      </c>
      <c r="P2439" t="b">
        <v>0</v>
      </c>
      <c r="R2439" s="56">
        <f>E2439/D2439</f>
        <v>0</v>
      </c>
      <c r="S2439" t="s">
        <v>8271</v>
      </c>
      <c r="T2439" s="6" t="str">
        <f>LEFT(S:S,FIND("/",S:S)-1)</f>
        <v>theater</v>
      </c>
      <c r="U2439" s="6" t="str">
        <f>RIGHT(S:S,FIND("/",S:S) - 2)</f>
        <v>/plays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44">
        <v>15000</v>
      </c>
      <c r="E2440" s="44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42">
        <f>(((I2440/60)/60)/24)+DATE(1970,1,1)</f>
        <v>42345.956736111111</v>
      </c>
      <c r="K2440">
        <v>1444341462</v>
      </c>
      <c r="L2440" s="42">
        <f>(((K2440/60)/60)/24)+DATE(1970,1,1)</f>
        <v>42285.91506944444</v>
      </c>
      <c r="M2440" t="b">
        <v>0</v>
      </c>
      <c r="N2440">
        <v>1</v>
      </c>
      <c r="O2440" s="7">
        <f>AVERAGE(N2440,E2440)</f>
        <v>25.5</v>
      </c>
      <c r="P2440" t="b">
        <v>0</v>
      </c>
      <c r="R2440" s="56">
        <f>E2440/D2440</f>
        <v>3.3333333333333335E-3</v>
      </c>
      <c r="S2440" t="s">
        <v>8271</v>
      </c>
      <c r="T2440" s="6" t="str">
        <f>LEFT(S:S,FIND("/",S:S)-1)</f>
        <v>theater</v>
      </c>
      <c r="U2440" s="6" t="str">
        <f>RIGHT(S:S,FIND("/",S:S) - 2)</f>
        <v>/plays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44">
        <v>10000</v>
      </c>
      <c r="E2441" s="44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42">
        <f>(((I2441/60)/60)/24)+DATE(1970,1,1)</f>
        <v>42295.818622685183</v>
      </c>
      <c r="K2441">
        <v>1442605129</v>
      </c>
      <c r="L2441" s="42">
        <f>(((K2441/60)/60)/24)+DATE(1970,1,1)</f>
        <v>42265.818622685183</v>
      </c>
      <c r="M2441" t="b">
        <v>0</v>
      </c>
      <c r="N2441">
        <v>0</v>
      </c>
      <c r="O2441" s="7">
        <f>AVERAGE(N2441,E2441)</f>
        <v>0</v>
      </c>
      <c r="P2441" t="b">
        <v>0</v>
      </c>
      <c r="R2441" s="56">
        <f>E2441/D2441</f>
        <v>0</v>
      </c>
      <c r="S2441" t="s">
        <v>8276</v>
      </c>
      <c r="T2441" s="6" t="str">
        <f>LEFT(S:S,FIND("/",S:S)-1)</f>
        <v>music</v>
      </c>
      <c r="U2441" s="6" t="str">
        <f>RIGHT(S:S,FIND("/",S:S) - 2)</f>
        <v>rock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44">
        <v>5000</v>
      </c>
      <c r="E2442" s="44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42">
        <f>(((I2442/60)/60)/24)+DATE(1970,1,1)</f>
        <v>42413.899456018517</v>
      </c>
      <c r="K2442">
        <v>1452807313</v>
      </c>
      <c r="L2442" s="42">
        <f>(((K2442/60)/60)/24)+DATE(1970,1,1)</f>
        <v>42383.899456018517</v>
      </c>
      <c r="M2442" t="b">
        <v>0</v>
      </c>
      <c r="N2442">
        <v>2</v>
      </c>
      <c r="O2442" s="7">
        <f>AVERAGE(N2442,E2442)</f>
        <v>6</v>
      </c>
      <c r="P2442" t="b">
        <v>0</v>
      </c>
      <c r="R2442" s="56">
        <f>E2442/D2442</f>
        <v>2E-3</v>
      </c>
      <c r="S2442" t="s">
        <v>8269</v>
      </c>
      <c r="T2442" s="6" t="str">
        <f>LEFT(S:S,FIND("/",S:S)-1)</f>
        <v>film &amp; video</v>
      </c>
      <c r="U2442" s="6" t="str">
        <f>RIGHT(S:S,FIND("/",S:S) - 2)</f>
        <v>documentary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44">
        <v>7500</v>
      </c>
      <c r="E2443" s="4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42">
        <f>(((I2443/60)/60)/24)+DATE(1970,1,1)</f>
        <v>42208.207638888889</v>
      </c>
      <c r="K2443">
        <v>1435806054</v>
      </c>
      <c r="L2443" s="42">
        <f>(((K2443/60)/60)/24)+DATE(1970,1,1)</f>
        <v>42187.125625000001</v>
      </c>
      <c r="M2443" t="b">
        <v>0</v>
      </c>
      <c r="N2443">
        <v>109</v>
      </c>
      <c r="O2443" s="7">
        <f>AVERAGE(N2443,E2443)</f>
        <v>4100</v>
      </c>
      <c r="P2443" t="b">
        <v>1</v>
      </c>
      <c r="R2443" s="56">
        <f>E2443/D2443</f>
        <v>1.0788</v>
      </c>
      <c r="S2443" t="s">
        <v>8271</v>
      </c>
      <c r="T2443" s="6" t="str">
        <f>LEFT(S:S,FIND("/",S:S)-1)</f>
        <v>theater</v>
      </c>
      <c r="U2443" s="6" t="str">
        <f>RIGHT(S:S,FIND("/",S:S) - 2)</f>
        <v>/plays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44">
        <v>24000</v>
      </c>
      <c r="E2444" s="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42">
        <f>(((I2444/60)/60)/24)+DATE(1970,1,1)</f>
        <v>42082.625324074077</v>
      </c>
      <c r="K2444">
        <v>1424188828</v>
      </c>
      <c r="L2444" s="42">
        <f>(((K2444/60)/60)/24)+DATE(1970,1,1)</f>
        <v>42052.666990740734</v>
      </c>
      <c r="M2444" t="b">
        <v>0</v>
      </c>
      <c r="N2444">
        <v>372</v>
      </c>
      <c r="O2444" s="7">
        <f>AVERAGE(N2444,E2444)</f>
        <v>15299</v>
      </c>
      <c r="P2444" t="b">
        <v>1</v>
      </c>
      <c r="R2444" s="56">
        <f>E2444/D2444</f>
        <v>1.2594166666666666</v>
      </c>
      <c r="S2444" t="s">
        <v>8300</v>
      </c>
      <c r="T2444" s="6" t="str">
        <f>LEFT(S:S,FIND("/",S:S)-1)</f>
        <v>music</v>
      </c>
      <c r="U2444" s="6" t="str">
        <f>RIGHT(S:S,FIND("/",S:S) - 2)</f>
        <v>usic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44">
        <v>20000</v>
      </c>
      <c r="E2445" s="4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42">
        <f>(((I2445/60)/60)/24)+DATE(1970,1,1)</f>
        <v>41866.625254629631</v>
      </c>
      <c r="K2445">
        <v>1405522822</v>
      </c>
      <c r="L2445" s="42">
        <f>(((K2445/60)/60)/24)+DATE(1970,1,1)</f>
        <v>41836.625254629631</v>
      </c>
      <c r="M2445" t="b">
        <v>0</v>
      </c>
      <c r="N2445">
        <v>311</v>
      </c>
      <c r="O2445" s="7">
        <f>AVERAGE(N2445,E2445)</f>
        <v>20406.994999999999</v>
      </c>
      <c r="P2445" t="b">
        <v>1</v>
      </c>
      <c r="R2445" s="56">
        <f>E2445/D2445</f>
        <v>2.0251494999999999</v>
      </c>
      <c r="S2445" t="s">
        <v>8271</v>
      </c>
      <c r="T2445" s="6" t="str">
        <f>LEFT(S:S,FIND("/",S:S)-1)</f>
        <v>theater</v>
      </c>
      <c r="U2445" s="6" t="str">
        <f>RIGHT(S:S,FIND("/",S:S) - 2)</f>
        <v>/plays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44">
        <v>3000</v>
      </c>
      <c r="E2446" s="4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42">
        <f>(((I2446/60)/60)/24)+DATE(1970,1,1)</f>
        <v>42515.754525462966</v>
      </c>
      <c r="K2446">
        <v>1461607591</v>
      </c>
      <c r="L2446" s="42">
        <f>(((K2446/60)/60)/24)+DATE(1970,1,1)</f>
        <v>42485.754525462966</v>
      </c>
      <c r="M2446" t="b">
        <v>0</v>
      </c>
      <c r="N2446">
        <v>61</v>
      </c>
      <c r="O2446" s="7">
        <f>AVERAGE(N2446,E2446)</f>
        <v>1659.5</v>
      </c>
      <c r="P2446" t="b">
        <v>1</v>
      </c>
      <c r="R2446" s="56">
        <f>E2446/D2446</f>
        <v>1.0860000000000001</v>
      </c>
      <c r="S2446" t="s">
        <v>8303</v>
      </c>
      <c r="T2446" s="6" t="str">
        <f>LEFT(S:S,FIND("/",S:S)-1)</f>
        <v>theater</v>
      </c>
      <c r="U2446" s="6" t="str">
        <f>RIGHT(S:S,FIND("/",S:S) - 2)</f>
        <v>spaces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44">
        <v>5000</v>
      </c>
      <c r="E2447" s="4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42">
        <f>(((I2447/60)/60)/24)+DATE(1970,1,1)</f>
        <v>42273.190057870372</v>
      </c>
      <c r="K2447">
        <v>1440650021</v>
      </c>
      <c r="L2447" s="42">
        <f>(((K2447/60)/60)/24)+DATE(1970,1,1)</f>
        <v>42243.190057870372</v>
      </c>
      <c r="M2447" t="b">
        <v>0</v>
      </c>
      <c r="N2447">
        <v>115</v>
      </c>
      <c r="O2447" s="7">
        <f>AVERAGE(N2447,E2447)</f>
        <v>4377.5</v>
      </c>
      <c r="P2447" t="b">
        <v>1</v>
      </c>
      <c r="R2447" s="56">
        <f>E2447/D2447</f>
        <v>1.728</v>
      </c>
      <c r="S2447" t="s">
        <v>8285</v>
      </c>
      <c r="T2447" s="6" t="str">
        <f>LEFT(S:S,FIND("/",S:S)-1)</f>
        <v>photography</v>
      </c>
      <c r="U2447" s="6" t="str">
        <f>RIGHT(S:S,FIND("/",S:S) - 2)</f>
        <v>photobooks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44">
        <v>5000</v>
      </c>
      <c r="E2448" s="4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42">
        <f>(((I2448/60)/60)/24)+DATE(1970,1,1)</f>
        <v>42700.64434027778</v>
      </c>
      <c r="K2448">
        <v>1477578471</v>
      </c>
      <c r="L2448" s="42">
        <f>(((K2448/60)/60)/24)+DATE(1970,1,1)</f>
        <v>42670.602673611109</v>
      </c>
      <c r="M2448" t="b">
        <v>0</v>
      </c>
      <c r="N2448">
        <v>111</v>
      </c>
      <c r="O2448" s="7">
        <f>AVERAGE(N2448,E2448)</f>
        <v>4255</v>
      </c>
      <c r="P2448" t="b">
        <v>1</v>
      </c>
      <c r="R2448" s="56">
        <f>E2448/D2448</f>
        <v>1.6798</v>
      </c>
      <c r="S2448" t="s">
        <v>8287</v>
      </c>
      <c r="T2448" s="6" t="str">
        <f>LEFT(S:S,FIND("/",S:S)-1)</f>
        <v>publishing</v>
      </c>
      <c r="U2448" s="6" t="str">
        <f>RIGHT(S:S,FIND("/",S:S) - 2)</f>
        <v>nslations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44">
        <v>2500</v>
      </c>
      <c r="E2449" s="4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42">
        <f>(((I2449/60)/60)/24)+DATE(1970,1,1)</f>
        <v>42686.166666666672</v>
      </c>
      <c r="K2449">
        <v>1476184593</v>
      </c>
      <c r="L2449" s="42">
        <f>(((K2449/60)/60)/24)+DATE(1970,1,1)</f>
        <v>42654.469826388886</v>
      </c>
      <c r="M2449" t="b">
        <v>0</v>
      </c>
      <c r="N2449">
        <v>337</v>
      </c>
      <c r="O2449" s="7">
        <f>AVERAGE(N2449,E2449)</f>
        <v>5508.5</v>
      </c>
      <c r="P2449" t="b">
        <v>1</v>
      </c>
      <c r="R2449" s="56">
        <f>E2449/D2449</f>
        <v>4.2720000000000002</v>
      </c>
      <c r="S2449" t="s">
        <v>8284</v>
      </c>
      <c r="T2449" s="6" t="str">
        <f>LEFT(S:S,FIND("/",S:S)-1)</f>
        <v>food</v>
      </c>
      <c r="U2449" s="6" t="str">
        <f>RIGHT(S:S,FIND("/",S:S) - 2)</f>
        <v>cks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44">
        <v>400</v>
      </c>
      <c r="E2450" s="4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42">
        <f>(((I2450/60)/60)/24)+DATE(1970,1,1)</f>
        <v>42613.233333333337</v>
      </c>
      <c r="K2450">
        <v>1472110513</v>
      </c>
      <c r="L2450" s="42">
        <f>(((K2450/60)/60)/24)+DATE(1970,1,1)</f>
        <v>42607.316122685181</v>
      </c>
      <c r="M2450" t="b">
        <v>0</v>
      </c>
      <c r="N2450">
        <v>9</v>
      </c>
      <c r="O2450" s="7">
        <f>AVERAGE(N2450,E2450)</f>
        <v>219.5</v>
      </c>
      <c r="P2450" t="b">
        <v>1</v>
      </c>
      <c r="R2450" s="56">
        <f>E2450/D2450</f>
        <v>1.075</v>
      </c>
      <c r="S2450" t="s">
        <v>8272</v>
      </c>
      <c r="T2450" s="6" t="str">
        <f>LEFT(S:S,FIND("/",S:S)-1)</f>
        <v>technology</v>
      </c>
      <c r="U2450" s="6" t="str">
        <f>RIGHT(S:S,FIND("/",S:S) - 2)</f>
        <v>ology/web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44">
        <v>10000</v>
      </c>
      <c r="E2451" s="4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42">
        <f>(((I2451/60)/60)/24)+DATE(1970,1,1)</f>
        <v>41973.184201388889</v>
      </c>
      <c r="K2451">
        <v>1414725915</v>
      </c>
      <c r="L2451" s="42">
        <f>(((K2451/60)/60)/24)+DATE(1970,1,1)</f>
        <v>41943.142534722225</v>
      </c>
      <c r="M2451" t="b">
        <v>0</v>
      </c>
      <c r="N2451">
        <v>120</v>
      </c>
      <c r="O2451" s="7">
        <f>AVERAGE(N2451,E2451)</f>
        <v>5460</v>
      </c>
      <c r="P2451" t="b">
        <v>1</v>
      </c>
      <c r="R2451" s="56">
        <f>E2451/D2451</f>
        <v>1.08</v>
      </c>
      <c r="S2451" t="s">
        <v>8271</v>
      </c>
      <c r="T2451" s="6" t="str">
        <f>LEFT(S:S,FIND("/",S:S)-1)</f>
        <v>theater</v>
      </c>
      <c r="U2451" s="6" t="str">
        <f>RIGHT(S:S,FIND("/",S:S) - 2)</f>
        <v>/plays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44">
        <v>15000</v>
      </c>
      <c r="E2452" s="4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42">
        <f>(((I2452/60)/60)/24)+DATE(1970,1,1)</f>
        <v>41940.132638888892</v>
      </c>
      <c r="K2452">
        <v>1411177456</v>
      </c>
      <c r="L2452" s="42">
        <f>(((K2452/60)/60)/24)+DATE(1970,1,1)</f>
        <v>41902.07240740741</v>
      </c>
      <c r="M2452" t="b">
        <v>0</v>
      </c>
      <c r="N2452">
        <v>102</v>
      </c>
      <c r="O2452" s="7">
        <f>AVERAGE(N2452,E2452)</f>
        <v>7666.0150000000003</v>
      </c>
      <c r="P2452" t="b">
        <v>1</v>
      </c>
      <c r="R2452" s="56">
        <f>E2452/D2452</f>
        <v>1.0153353333333335</v>
      </c>
      <c r="S2452" t="s">
        <v>8298</v>
      </c>
      <c r="T2452" s="6" t="str">
        <f>LEFT(S:S,FIND("/",S:S)-1)</f>
        <v>food</v>
      </c>
      <c r="U2452" s="6" t="str">
        <f>RIGHT(S:S,FIND("/",S:S) - 2)</f>
        <v>tch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44">
        <v>10000</v>
      </c>
      <c r="E2453" s="4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42">
        <f>(((I2453/60)/60)/24)+DATE(1970,1,1)</f>
        <v>42799.908449074079</v>
      </c>
      <c r="K2453">
        <v>1487022490</v>
      </c>
      <c r="L2453" s="42">
        <f>(((K2453/60)/60)/24)+DATE(1970,1,1)</f>
        <v>42779.908449074079</v>
      </c>
      <c r="M2453" t="b">
        <v>0</v>
      </c>
      <c r="N2453">
        <v>186</v>
      </c>
      <c r="O2453" s="7">
        <f>AVERAGE(N2453,E2453)</f>
        <v>5865.5</v>
      </c>
      <c r="P2453" t="b">
        <v>1</v>
      </c>
      <c r="R2453" s="56">
        <f>E2453/D2453</f>
        <v>1.1545000000000001</v>
      </c>
      <c r="S2453" t="s">
        <v>8271</v>
      </c>
      <c r="T2453" s="6" t="str">
        <f>LEFT(S:S,FIND("/",S:S)-1)</f>
        <v>theater</v>
      </c>
      <c r="U2453" s="6" t="str">
        <f>RIGHT(S:S,FIND("/",S:S) - 2)</f>
        <v>/plays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44">
        <v>600</v>
      </c>
      <c r="E2454" s="4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42">
        <f>(((I2454/60)/60)/24)+DATE(1970,1,1)</f>
        <v>42367.958333333328</v>
      </c>
      <c r="K2454">
        <v>1448914500</v>
      </c>
      <c r="L2454" s="42">
        <f>(((K2454/60)/60)/24)+DATE(1970,1,1)</f>
        <v>42338.84375</v>
      </c>
      <c r="M2454" t="b">
        <v>0</v>
      </c>
      <c r="N2454">
        <v>15</v>
      </c>
      <c r="O2454" s="7">
        <f>AVERAGE(N2454,E2454)</f>
        <v>408</v>
      </c>
      <c r="P2454" t="b">
        <v>1</v>
      </c>
      <c r="R2454" s="56">
        <f>E2454/D2454</f>
        <v>1.335</v>
      </c>
      <c r="S2454" t="s">
        <v>8305</v>
      </c>
      <c r="T2454" s="6" t="str">
        <f>LEFT(S:S,FIND("/",S:S)-1)</f>
        <v>theater</v>
      </c>
      <c r="U2454" s="6" t="str">
        <f>RIGHT(S:S,FIND("/",S:S) - 2)</f>
        <v>usical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44">
        <v>3000</v>
      </c>
      <c r="E2455" s="4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42">
        <f>(((I2455/60)/60)/24)+DATE(1970,1,1)</f>
        <v>42768.692233796297</v>
      </c>
      <c r="K2455">
        <v>1483461409</v>
      </c>
      <c r="L2455" s="42">
        <f>(((K2455/60)/60)/24)+DATE(1970,1,1)</f>
        <v>42738.692233796297</v>
      </c>
      <c r="M2455" t="b">
        <v>0</v>
      </c>
      <c r="N2455">
        <v>67</v>
      </c>
      <c r="O2455" s="7">
        <f>AVERAGE(N2455,E2455)</f>
        <v>2354</v>
      </c>
      <c r="P2455" t="b">
        <v>1</v>
      </c>
      <c r="R2455" s="56">
        <f>E2455/D2455</f>
        <v>1.5469999999999999</v>
      </c>
      <c r="S2455" t="s">
        <v>8293</v>
      </c>
      <c r="T2455" s="6" t="str">
        <f>LEFT(S:S,FIND("/",S:S)-1)</f>
        <v>music</v>
      </c>
      <c r="U2455" s="6" t="str">
        <f>RIGHT(S:S,FIND("/",S:S) - 2)</f>
        <v>aith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44">
        <v>35000</v>
      </c>
      <c r="E2456" s="4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42">
        <f>(((I2456/60)/60)/24)+DATE(1970,1,1)</f>
        <v>42805.201481481476</v>
      </c>
      <c r="K2456">
        <v>1486183808</v>
      </c>
      <c r="L2456" s="42">
        <f>(((K2456/60)/60)/24)+DATE(1970,1,1)</f>
        <v>42770.201481481476</v>
      </c>
      <c r="M2456" t="b">
        <v>0</v>
      </c>
      <c r="N2456">
        <v>130</v>
      </c>
      <c r="O2456" s="7">
        <f>AVERAGE(N2456,E2456)</f>
        <v>17713</v>
      </c>
      <c r="P2456" t="b">
        <v>1</v>
      </c>
      <c r="R2456" s="56">
        <f>E2456/D2456</f>
        <v>1.0084571428571429</v>
      </c>
      <c r="S2456" t="s">
        <v>8276</v>
      </c>
      <c r="T2456" s="6" t="str">
        <f>LEFT(S:S,FIND("/",S:S)-1)</f>
        <v>music</v>
      </c>
      <c r="U2456" s="6" t="str">
        <f>RIGHT(S:S,FIND("/",S:S) - 2)</f>
        <v>rock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44">
        <v>300</v>
      </c>
      <c r="E2457" s="4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42">
        <f>(((I2457/60)/60)/24)+DATE(1970,1,1)</f>
        <v>42480.781828703708</v>
      </c>
      <c r="K2457">
        <v>1458758750</v>
      </c>
      <c r="L2457" s="42">
        <f>(((K2457/60)/60)/24)+DATE(1970,1,1)</f>
        <v>42452.781828703708</v>
      </c>
      <c r="M2457" t="b">
        <v>0</v>
      </c>
      <c r="N2457">
        <v>16</v>
      </c>
      <c r="O2457" s="7">
        <f>AVERAGE(N2457,E2457)</f>
        <v>281</v>
      </c>
      <c r="P2457" t="b">
        <v>1</v>
      </c>
      <c r="R2457" s="56">
        <f>E2457/D2457</f>
        <v>1.82</v>
      </c>
      <c r="S2457" t="s">
        <v>8271</v>
      </c>
      <c r="T2457" s="6" t="str">
        <f>LEFT(S:S,FIND("/",S:S)-1)</f>
        <v>theater</v>
      </c>
      <c r="U2457" s="6" t="str">
        <f>RIGHT(S:S,FIND("/",S:S) - 2)</f>
        <v>/plays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44">
        <v>1500</v>
      </c>
      <c r="E2458" s="4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42">
        <f>(((I2458/60)/60)/24)+DATE(1970,1,1)</f>
        <v>42791.961099537039</v>
      </c>
      <c r="K2458">
        <v>1485471839</v>
      </c>
      <c r="L2458" s="42">
        <f>(((K2458/60)/60)/24)+DATE(1970,1,1)</f>
        <v>42761.961099537039</v>
      </c>
      <c r="M2458" t="b">
        <v>0</v>
      </c>
      <c r="N2458">
        <v>67</v>
      </c>
      <c r="O2458" s="7">
        <f>AVERAGE(N2458,E2458)</f>
        <v>1390</v>
      </c>
      <c r="P2458" t="b">
        <v>1</v>
      </c>
      <c r="R2458" s="56">
        <f>E2458/D2458</f>
        <v>1.8086666666666666</v>
      </c>
      <c r="S2458" t="s">
        <v>8271</v>
      </c>
      <c r="T2458" s="6" t="str">
        <f>LEFT(S:S,FIND("/",S:S)-1)</f>
        <v>theater</v>
      </c>
      <c r="U2458" s="6" t="str">
        <f>RIGHT(S:S,FIND("/",S:S) - 2)</f>
        <v>/plays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44">
        <v>23000</v>
      </c>
      <c r="E2459" s="4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42">
        <f>(((I2459/60)/60)/24)+DATE(1970,1,1)</f>
        <v>42453.560833333337</v>
      </c>
      <c r="K2459">
        <v>1456237656</v>
      </c>
      <c r="L2459" s="42">
        <f>(((K2459/60)/60)/24)+DATE(1970,1,1)</f>
        <v>42423.602500000001</v>
      </c>
      <c r="M2459" t="b">
        <v>0</v>
      </c>
      <c r="N2459">
        <v>124</v>
      </c>
      <c r="O2459" s="7">
        <f>AVERAGE(N2459,E2459)</f>
        <v>11827</v>
      </c>
      <c r="P2459" t="b">
        <v>1</v>
      </c>
      <c r="R2459" s="56">
        <f>E2459/D2459</f>
        <v>1.0230434782608695</v>
      </c>
      <c r="S2459" t="s">
        <v>8303</v>
      </c>
      <c r="T2459" s="6" t="str">
        <f>LEFT(S:S,FIND("/",S:S)-1)</f>
        <v>theater</v>
      </c>
      <c r="U2459" s="6" t="str">
        <f>RIGHT(S:S,FIND("/",S:S) - 2)</f>
        <v>spaces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44">
        <v>5000</v>
      </c>
      <c r="E2460" s="4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42">
        <f>(((I2460/60)/60)/24)+DATE(1970,1,1)</f>
        <v>42530.791666666672</v>
      </c>
      <c r="K2460">
        <v>1462481718</v>
      </c>
      <c r="L2460" s="42">
        <f>(((K2460/60)/60)/24)+DATE(1970,1,1)</f>
        <v>42495.871736111112</v>
      </c>
      <c r="M2460" t="b">
        <v>0</v>
      </c>
      <c r="N2460">
        <v>80</v>
      </c>
      <c r="O2460" s="7">
        <f>AVERAGE(N2460,E2460)</f>
        <v>2794.5</v>
      </c>
      <c r="P2460" t="b">
        <v>1</v>
      </c>
      <c r="R2460" s="56">
        <f>E2460/D2460</f>
        <v>1.1017999999999999</v>
      </c>
      <c r="S2460" t="s">
        <v>8271</v>
      </c>
      <c r="T2460" s="6" t="str">
        <f>LEFT(S:S,FIND("/",S:S)-1)</f>
        <v>theater</v>
      </c>
      <c r="U2460" s="6" t="str">
        <f>RIGHT(S:S,FIND("/",S:S) - 2)</f>
        <v>/plays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44">
        <v>30000</v>
      </c>
      <c r="E2461" s="4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42">
        <f>(((I2461/60)/60)/24)+DATE(1970,1,1)</f>
        <v>42452.595891203702</v>
      </c>
      <c r="K2461">
        <v>1454858285</v>
      </c>
      <c r="L2461" s="42">
        <f>(((K2461/60)/60)/24)+DATE(1970,1,1)</f>
        <v>42407.637557870374</v>
      </c>
      <c r="M2461" t="b">
        <v>0</v>
      </c>
      <c r="N2461">
        <v>282</v>
      </c>
      <c r="O2461" s="7">
        <f>AVERAGE(N2461,E2461)</f>
        <v>15478.5</v>
      </c>
      <c r="P2461" t="b">
        <v>1</v>
      </c>
      <c r="R2461" s="56">
        <f>E2461/D2461</f>
        <v>1.0225</v>
      </c>
      <c r="S2461" t="s">
        <v>8305</v>
      </c>
      <c r="T2461" s="6" t="str">
        <f>LEFT(S:S,FIND("/",S:S)-1)</f>
        <v>theater</v>
      </c>
      <c r="U2461" s="6" t="str">
        <f>RIGHT(S:S,FIND("/",S:S) - 2)</f>
        <v>usical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44">
        <v>8500</v>
      </c>
      <c r="E2462" s="4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42">
        <f>(((I2462/60)/60)/24)+DATE(1970,1,1)</f>
        <v>42738.178472222222</v>
      </c>
      <c r="K2462">
        <v>1480480167</v>
      </c>
      <c r="L2462" s="42">
        <f>(((K2462/60)/60)/24)+DATE(1970,1,1)</f>
        <v>42704.187118055561</v>
      </c>
      <c r="M2462" t="b">
        <v>0</v>
      </c>
      <c r="N2462">
        <v>68</v>
      </c>
      <c r="O2462" s="7">
        <f>AVERAGE(N2462,E2462)</f>
        <v>4317.5</v>
      </c>
      <c r="P2462" t="b">
        <v>1</v>
      </c>
      <c r="R2462" s="56">
        <f>E2462/D2462</f>
        <v>1.0078823529411765</v>
      </c>
      <c r="S2462" t="s">
        <v>8302</v>
      </c>
      <c r="T2462" s="6" t="str">
        <f>LEFT(S:S,FIND("/",S:S)-1)</f>
        <v>technology</v>
      </c>
      <c r="U2462" s="6" t="str">
        <f>RIGHT(S:S,FIND("/",S:S) - 2)</f>
        <v>kerspaces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44">
        <v>7500</v>
      </c>
      <c r="E2463" s="4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42">
        <f>(((I2463/60)/60)/24)+DATE(1970,1,1)</f>
        <v>40817.125</v>
      </c>
      <c r="K2463">
        <v>1314577097</v>
      </c>
      <c r="L2463" s="42">
        <f>(((K2463/60)/60)/24)+DATE(1970,1,1)</f>
        <v>40784.012696759259</v>
      </c>
      <c r="M2463" t="b">
        <v>0</v>
      </c>
      <c r="N2463">
        <v>86</v>
      </c>
      <c r="O2463" s="7">
        <f>AVERAGE(N2463,E2463)</f>
        <v>3935.5</v>
      </c>
      <c r="P2463" t="b">
        <v>1</v>
      </c>
      <c r="R2463" s="56">
        <f>E2463/D2463</f>
        <v>1.038</v>
      </c>
      <c r="S2463" t="s">
        <v>8289</v>
      </c>
      <c r="T2463" s="6" t="str">
        <f>LEFT(S:S,FIND("/",S:S)-1)</f>
        <v>photography</v>
      </c>
      <c r="U2463" s="6" t="str">
        <f>RIGHT(S:S,FIND("/",S:S) - 2)</f>
        <v>phy/nature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44">
        <v>3000</v>
      </c>
      <c r="E2464" s="4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42">
        <f>(((I2464/60)/60)/24)+DATE(1970,1,1)</f>
        <v>41109.186296296299</v>
      </c>
      <c r="K2464">
        <v>1340944096</v>
      </c>
      <c r="L2464" s="42">
        <f>(((K2464/60)/60)/24)+DATE(1970,1,1)</f>
        <v>41089.186296296299</v>
      </c>
      <c r="M2464" t="b">
        <v>0</v>
      </c>
      <c r="N2464">
        <v>115</v>
      </c>
      <c r="O2464" s="7">
        <f>AVERAGE(N2464,E2464)</f>
        <v>1718.125</v>
      </c>
      <c r="P2464" t="b">
        <v>1</v>
      </c>
      <c r="R2464" s="56">
        <f>E2464/D2464</f>
        <v>1.1070833333333334</v>
      </c>
      <c r="S2464" t="s">
        <v>8268</v>
      </c>
      <c r="T2464" s="6" t="str">
        <f>LEFT(S:S,FIND("/",S:S)-1)</f>
        <v>film &amp; video</v>
      </c>
      <c r="U2464" s="6" t="str">
        <f>RIGHT(S:S,FIND("/",S:S) - 2)</f>
        <v>video/drama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44">
        <v>2000</v>
      </c>
      <c r="E2465" s="4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42">
        <f>(((I2465/60)/60)/24)+DATE(1970,1,1)</f>
        <v>41380.791666666664</v>
      </c>
      <c r="K2465">
        <v>1362710425</v>
      </c>
      <c r="L2465" s="42">
        <f>(((K2465/60)/60)/24)+DATE(1970,1,1)</f>
        <v>41341.111400462964</v>
      </c>
      <c r="M2465" t="b">
        <v>0</v>
      </c>
      <c r="N2465">
        <v>75</v>
      </c>
      <c r="O2465" s="7">
        <f>AVERAGE(N2465,E2465)</f>
        <v>1200</v>
      </c>
      <c r="P2465" t="b">
        <v>1</v>
      </c>
      <c r="R2465" s="56">
        <f>E2465/D2465</f>
        <v>1.1625000000000001</v>
      </c>
      <c r="S2465" t="s">
        <v>8293</v>
      </c>
      <c r="T2465" s="6" t="str">
        <f>LEFT(S:S,FIND("/",S:S)-1)</f>
        <v>music</v>
      </c>
      <c r="U2465" s="6" t="str">
        <f>RIGHT(S:S,FIND("/",S:S) - 2)</f>
        <v>aith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44">
        <v>2000</v>
      </c>
      <c r="E2466" s="4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42">
        <f>(((I2466/60)/60)/24)+DATE(1970,1,1)</f>
        <v>42277.811805555553</v>
      </c>
      <c r="K2466">
        <v>1441143397</v>
      </c>
      <c r="L2466" s="42">
        <f>(((K2466/60)/60)/24)+DATE(1970,1,1)</f>
        <v>42248.90042824074</v>
      </c>
      <c r="M2466" t="b">
        <v>0</v>
      </c>
      <c r="N2466">
        <v>43</v>
      </c>
      <c r="O2466" s="7">
        <f>AVERAGE(N2466,E2466)</f>
        <v>1132.5</v>
      </c>
      <c r="P2466" t="b">
        <v>1</v>
      </c>
      <c r="R2466" s="56">
        <f>E2466/D2466</f>
        <v>1.111</v>
      </c>
      <c r="S2466" t="s">
        <v>8272</v>
      </c>
      <c r="T2466" s="6" t="str">
        <f>LEFT(S:S,FIND("/",S:S)-1)</f>
        <v>technology</v>
      </c>
      <c r="U2466" s="6" t="str">
        <f>RIGHT(S:S,FIND("/",S:S) - 2)</f>
        <v>ology/web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44">
        <v>700</v>
      </c>
      <c r="E2467" s="4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42">
        <f>(((I2467/60)/60)/24)+DATE(1970,1,1)</f>
        <v>41175.719305555554</v>
      </c>
      <c r="K2467">
        <v>1345828548</v>
      </c>
      <c r="L2467" s="42">
        <f>(((K2467/60)/60)/24)+DATE(1970,1,1)</f>
        <v>41145.719305555554</v>
      </c>
      <c r="M2467" t="b">
        <v>0</v>
      </c>
      <c r="N2467">
        <v>48</v>
      </c>
      <c r="O2467" s="7">
        <f>AVERAGE(N2467,E2467)</f>
        <v>654.5</v>
      </c>
      <c r="P2467" t="b">
        <v>1</v>
      </c>
      <c r="R2467" s="56">
        <f>E2467/D2467</f>
        <v>1.8014285714285714</v>
      </c>
      <c r="S2467" t="s">
        <v>8300</v>
      </c>
      <c r="T2467" s="6" t="str">
        <f>LEFT(S:S,FIND("/",S:S)-1)</f>
        <v>music</v>
      </c>
      <c r="U2467" s="6" t="str">
        <f>RIGHT(S:S,FIND("/",S:S) - 2)</f>
        <v>usic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44">
        <v>2500</v>
      </c>
      <c r="E2468" s="4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42">
        <f>(((I2468/60)/60)/24)+DATE(1970,1,1)</f>
        <v>41403.102465277778</v>
      </c>
      <c r="K2468">
        <v>1365474453</v>
      </c>
      <c r="L2468" s="42">
        <f>(((K2468/60)/60)/24)+DATE(1970,1,1)</f>
        <v>41373.102465277778</v>
      </c>
      <c r="M2468" t="b">
        <v>0</v>
      </c>
      <c r="N2468">
        <v>52</v>
      </c>
      <c r="O2468" s="7">
        <f>AVERAGE(N2468,E2468)</f>
        <v>1276</v>
      </c>
      <c r="P2468" t="b">
        <v>1</v>
      </c>
      <c r="R2468" s="56">
        <f>E2468/D2468</f>
        <v>1</v>
      </c>
      <c r="S2468" t="s">
        <v>8284</v>
      </c>
      <c r="T2468" s="6" t="str">
        <f>LEFT(S:S,FIND("/",S:S)-1)</f>
        <v>food</v>
      </c>
      <c r="U2468" s="6" t="str">
        <f>RIGHT(S:S,FIND("/",S:S) - 2)</f>
        <v>cks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44">
        <v>1000</v>
      </c>
      <c r="E2469" s="4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42">
        <f>(((I2469/60)/60)/24)+DATE(1970,1,1)</f>
        <v>41039.708333333336</v>
      </c>
      <c r="K2469">
        <v>1335473931</v>
      </c>
      <c r="L2469" s="42">
        <f>(((K2469/60)/60)/24)+DATE(1970,1,1)</f>
        <v>41025.874201388891</v>
      </c>
      <c r="M2469" t="b">
        <v>0</v>
      </c>
      <c r="N2469">
        <v>43</v>
      </c>
      <c r="O2469" s="7">
        <f>AVERAGE(N2469,E2469)</f>
        <v>614</v>
      </c>
      <c r="P2469" t="b">
        <v>1</v>
      </c>
      <c r="R2469" s="56">
        <f>E2469/D2469</f>
        <v>1.1850000000000001</v>
      </c>
      <c r="S2469" t="s">
        <v>8271</v>
      </c>
      <c r="T2469" s="6" t="str">
        <f>LEFT(S:S,FIND("/",S:S)-1)</f>
        <v>theater</v>
      </c>
      <c r="U2469" s="6" t="str">
        <f>RIGHT(S:S,FIND("/",S:S) - 2)</f>
        <v>/plays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44">
        <v>2000</v>
      </c>
      <c r="E2470" s="4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42">
        <f>(((I2470/60)/60)/24)+DATE(1970,1,1)</f>
        <v>41210.208333333336</v>
      </c>
      <c r="K2470">
        <v>1348285321</v>
      </c>
      <c r="L2470" s="42">
        <f>(((K2470/60)/60)/24)+DATE(1970,1,1)</f>
        <v>41174.154178240737</v>
      </c>
      <c r="M2470" t="b">
        <v>0</v>
      </c>
      <c r="N2470">
        <v>58</v>
      </c>
      <c r="O2470" s="7">
        <f>AVERAGE(N2470,E2470)</f>
        <v>1101.17</v>
      </c>
      <c r="P2470" t="b">
        <v>1</v>
      </c>
      <c r="R2470" s="56">
        <f>E2470/D2470</f>
        <v>1.0721700000000001</v>
      </c>
      <c r="S2470" t="s">
        <v>8282</v>
      </c>
      <c r="T2470" s="6" t="str">
        <f>LEFT(S:S,FIND("/",S:S)-1)</f>
        <v>games</v>
      </c>
      <c r="U2470" s="6" t="str">
        <f>RIGHT(S:S,FIND("/",S:S) - 2)</f>
        <v>ames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44">
        <v>1200</v>
      </c>
      <c r="E2471" s="4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42">
        <f>(((I2471/60)/60)/24)+DATE(1970,1,1)</f>
        <v>40582.429733796293</v>
      </c>
      <c r="K2471">
        <v>1295000329</v>
      </c>
      <c r="L2471" s="42">
        <f>(((K2471/60)/60)/24)+DATE(1970,1,1)</f>
        <v>40557.429733796293</v>
      </c>
      <c r="M2471" t="b">
        <v>0</v>
      </c>
      <c r="N2471">
        <v>47</v>
      </c>
      <c r="O2471" s="7">
        <f>AVERAGE(N2471,E2471)</f>
        <v>705.5</v>
      </c>
      <c r="P2471" t="b">
        <v>1</v>
      </c>
      <c r="R2471" s="56">
        <f>E2471/D2471</f>
        <v>1.1366666666666667</v>
      </c>
      <c r="S2471" t="s">
        <v>8278</v>
      </c>
      <c r="T2471" s="6" t="str">
        <f>LEFT(S:S,FIND("/",S:S)-1)</f>
        <v>music</v>
      </c>
      <c r="U2471" s="6" t="str">
        <f>RIGHT(S:S,FIND("/",S:S) - 2)</f>
        <v>jazz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44">
        <v>1000</v>
      </c>
      <c r="E2472" s="4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42">
        <f>(((I2472/60)/60)/24)+DATE(1970,1,1)</f>
        <v>41053.07471064815</v>
      </c>
      <c r="K2472">
        <v>1335232055</v>
      </c>
      <c r="L2472" s="42">
        <f>(((K2472/60)/60)/24)+DATE(1970,1,1)</f>
        <v>41023.07471064815</v>
      </c>
      <c r="M2472" t="b">
        <v>0</v>
      </c>
      <c r="N2472">
        <v>36</v>
      </c>
      <c r="O2472" s="7">
        <f>AVERAGE(N2472,E2472)</f>
        <v>533.82000000000005</v>
      </c>
      <c r="P2472" t="b">
        <v>1</v>
      </c>
      <c r="R2472" s="56">
        <f>E2472/D2472</f>
        <v>1.0316400000000001</v>
      </c>
      <c r="S2472" t="s">
        <v>8266</v>
      </c>
      <c r="T2472" s="6" t="str">
        <f>LEFT(S:S,FIND("/",S:S)-1)</f>
        <v>film &amp; video</v>
      </c>
      <c r="U2472" s="6" t="str">
        <f>RIGHT(S:S,FIND("/",S:S) - 2)</f>
        <v>ideo/shorts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44">
        <v>500</v>
      </c>
      <c r="E2473" s="4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42">
        <f>(((I2473/60)/60)/24)+DATE(1970,1,1)</f>
        <v>40933.992962962962</v>
      </c>
      <c r="K2473">
        <v>1324079392</v>
      </c>
      <c r="L2473" s="42">
        <f>(((K2473/60)/60)/24)+DATE(1970,1,1)</f>
        <v>40893.992962962962</v>
      </c>
      <c r="M2473" t="b">
        <v>0</v>
      </c>
      <c r="N2473">
        <v>17</v>
      </c>
      <c r="O2473" s="7">
        <f>AVERAGE(N2473,E2473)</f>
        <v>328.5</v>
      </c>
      <c r="P2473" t="b">
        <v>1</v>
      </c>
      <c r="R2473" s="56">
        <f>E2473/D2473</f>
        <v>1.28</v>
      </c>
      <c r="S2473" t="s">
        <v>8272</v>
      </c>
      <c r="T2473" s="6" t="str">
        <f>LEFT(S:S,FIND("/",S:S)-1)</f>
        <v>technology</v>
      </c>
      <c r="U2473" s="6" t="str">
        <f>RIGHT(S:S,FIND("/",S:S) - 2)</f>
        <v>ology/web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44">
        <v>7500</v>
      </c>
      <c r="E2474" s="4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42">
        <f>(((I2474/60)/60)/24)+DATE(1970,1,1)</f>
        <v>40425.043749999997</v>
      </c>
      <c r="K2474">
        <v>1277433980</v>
      </c>
      <c r="L2474" s="42">
        <f>(((K2474/60)/60)/24)+DATE(1970,1,1)</f>
        <v>40354.11550925926</v>
      </c>
      <c r="M2474" t="b">
        <v>0</v>
      </c>
      <c r="N2474">
        <v>104</v>
      </c>
      <c r="O2474" s="7">
        <f>AVERAGE(N2474,E2474)</f>
        <v>5143.01</v>
      </c>
      <c r="P2474" t="b">
        <v>1</v>
      </c>
      <c r="R2474" s="56">
        <f>E2474/D2474</f>
        <v>1.3576026666666667</v>
      </c>
      <c r="S2474" t="s">
        <v>8293</v>
      </c>
      <c r="T2474" s="6" t="str">
        <f>LEFT(S:S,FIND("/",S:S)-1)</f>
        <v>music</v>
      </c>
      <c r="U2474" s="6" t="str">
        <f>RIGHT(S:S,FIND("/",S:S) - 2)</f>
        <v>aith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44">
        <v>2000</v>
      </c>
      <c r="E2475" s="4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42">
        <f>(((I2475/60)/60)/24)+DATE(1970,1,1)</f>
        <v>41223.790150462963</v>
      </c>
      <c r="K2475">
        <v>1349978269</v>
      </c>
      <c r="L2475" s="42">
        <f>(((K2475/60)/60)/24)+DATE(1970,1,1)</f>
        <v>41193.748483796298</v>
      </c>
      <c r="M2475" t="b">
        <v>0</v>
      </c>
      <c r="N2475">
        <v>47</v>
      </c>
      <c r="O2475" s="7">
        <f>AVERAGE(N2475,E2475)</f>
        <v>1023.5</v>
      </c>
      <c r="P2475" t="b">
        <v>1</v>
      </c>
      <c r="R2475" s="56">
        <f>E2475/D2475</f>
        <v>1</v>
      </c>
      <c r="S2475" t="s">
        <v>8280</v>
      </c>
      <c r="T2475" s="6" t="str">
        <f>LEFT(S:S,FIND("/",S:S)-1)</f>
        <v>music</v>
      </c>
      <c r="U2475" s="6" t="str">
        <f>RIGHT(S:S,FIND("/",S:S) - 2)</f>
        <v>usic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44">
        <v>5000</v>
      </c>
      <c r="E2476" s="4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42">
        <f>(((I2476/60)/60)/24)+DATE(1970,1,1)</f>
        <v>40462.011296296296</v>
      </c>
      <c r="K2476">
        <v>1282868176</v>
      </c>
      <c r="L2476" s="42">
        <f>(((K2476/60)/60)/24)+DATE(1970,1,1)</f>
        <v>40417.011296296296</v>
      </c>
      <c r="M2476" t="b">
        <v>0</v>
      </c>
      <c r="N2476">
        <v>38</v>
      </c>
      <c r="O2476" s="7">
        <f>AVERAGE(N2476,E2476)</f>
        <v>2519.09</v>
      </c>
      <c r="P2476" t="b">
        <v>1</v>
      </c>
      <c r="R2476" s="56">
        <f>E2476/D2476</f>
        <v>1.0000360000000001</v>
      </c>
      <c r="S2476" t="s">
        <v>8267</v>
      </c>
      <c r="T2476" s="6" t="str">
        <f>LEFT(S:S,FIND("/",S:S)-1)</f>
        <v>film &amp; video</v>
      </c>
      <c r="U2476" s="6" t="str">
        <f>RIGHT(S:S,FIND("/",S:S) - 2)</f>
        <v>nce fiction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44">
        <v>2500</v>
      </c>
      <c r="E2477" s="4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42">
        <f>(((I2477/60)/60)/24)+DATE(1970,1,1)</f>
        <v>40369.916666666664</v>
      </c>
      <c r="K2477">
        <v>1273647255</v>
      </c>
      <c r="L2477" s="42">
        <f>(((K2477/60)/60)/24)+DATE(1970,1,1)</f>
        <v>40310.287673611114</v>
      </c>
      <c r="M2477" t="b">
        <v>0</v>
      </c>
      <c r="N2477">
        <v>81</v>
      </c>
      <c r="O2477" s="7">
        <f>AVERAGE(N2477,E2477)</f>
        <v>1349.5</v>
      </c>
      <c r="P2477" t="b">
        <v>1</v>
      </c>
      <c r="R2477" s="56">
        <f>E2477/D2477</f>
        <v>1.0471999999999999</v>
      </c>
      <c r="S2477" t="s">
        <v>8293</v>
      </c>
      <c r="T2477" s="6" t="str">
        <f>LEFT(S:S,FIND("/",S:S)-1)</f>
        <v>music</v>
      </c>
      <c r="U2477" s="6" t="str">
        <f>RIGHT(S:S,FIND("/",S:S) - 2)</f>
        <v>aith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44">
        <v>3200</v>
      </c>
      <c r="E2478" s="4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42">
        <f>(((I2478/60)/60)/24)+DATE(1970,1,1)</f>
        <v>41946.370023148149</v>
      </c>
      <c r="K2478">
        <v>1412149970</v>
      </c>
      <c r="L2478" s="42">
        <f>(((K2478/60)/60)/24)+DATE(1970,1,1)</f>
        <v>41913.328356481477</v>
      </c>
      <c r="M2478" t="b">
        <v>0</v>
      </c>
      <c r="N2478">
        <v>55</v>
      </c>
      <c r="O2478" s="7">
        <f>AVERAGE(N2478,E2478)</f>
        <v>1707.86</v>
      </c>
      <c r="P2478" t="b">
        <v>1</v>
      </c>
      <c r="R2478" s="56">
        <f>E2478/D2478</f>
        <v>1.050225</v>
      </c>
      <c r="S2478" t="s">
        <v>8266</v>
      </c>
      <c r="T2478" s="6" t="str">
        <f>LEFT(S:S,FIND("/",S:S)-1)</f>
        <v>film &amp; video</v>
      </c>
      <c r="U2478" s="6" t="str">
        <f>RIGHT(S:S,FIND("/",S:S) - 2)</f>
        <v>ideo/shorts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44">
        <v>750</v>
      </c>
      <c r="E2479" s="4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42">
        <f>(((I2479/60)/60)/24)+DATE(1970,1,1)</f>
        <v>41133.691493055558</v>
      </c>
      <c r="K2479">
        <v>1340901345</v>
      </c>
      <c r="L2479" s="42">
        <f>(((K2479/60)/60)/24)+DATE(1970,1,1)</f>
        <v>41088.691493055558</v>
      </c>
      <c r="M2479" t="b">
        <v>0</v>
      </c>
      <c r="N2479">
        <v>41</v>
      </c>
      <c r="O2479" s="7">
        <f>AVERAGE(N2479,E2479)</f>
        <v>663</v>
      </c>
      <c r="P2479" t="b">
        <v>1</v>
      </c>
      <c r="R2479" s="56">
        <f>E2479/D2479</f>
        <v>1.7133333333333334</v>
      </c>
      <c r="S2479" t="s">
        <v>8305</v>
      </c>
      <c r="T2479" s="6" t="str">
        <f>LEFT(S:S,FIND("/",S:S)-1)</f>
        <v>theater</v>
      </c>
      <c r="U2479" s="6" t="str">
        <f>RIGHT(S:S,FIND("/",S:S) - 2)</f>
        <v>usical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44">
        <v>8000</v>
      </c>
      <c r="E2480" s="4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42">
        <f>(((I2480/60)/60)/24)+DATE(1970,1,1)</f>
        <v>41287.950381944444</v>
      </c>
      <c r="K2480">
        <v>1355525313</v>
      </c>
      <c r="L2480" s="42">
        <f>(((K2480/60)/60)/24)+DATE(1970,1,1)</f>
        <v>41257.950381944444</v>
      </c>
      <c r="M2480" t="b">
        <v>0</v>
      </c>
      <c r="N2480">
        <v>79</v>
      </c>
      <c r="O2480" s="7">
        <f>AVERAGE(N2480,E2480)</f>
        <v>5139.5</v>
      </c>
      <c r="P2480" t="b">
        <v>1</v>
      </c>
      <c r="R2480" s="56">
        <f>E2480/D2480</f>
        <v>1.2749999999999999</v>
      </c>
      <c r="S2480" t="s">
        <v>8265</v>
      </c>
      <c r="T2480" s="6" t="str">
        <f>LEFT(S:S,FIND("/",S:S)-1)</f>
        <v>film &amp; video</v>
      </c>
      <c r="U2480" s="6" t="str">
        <f>RIGHT(S:S,FIND("/",S:S) - 2)</f>
        <v>/television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44">
        <v>300</v>
      </c>
      <c r="E2481" s="4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42">
        <f>(((I2481/60)/60)/24)+DATE(1970,1,1)</f>
        <v>41118.083333333336</v>
      </c>
      <c r="K2481">
        <v>1342545994</v>
      </c>
      <c r="L2481" s="42">
        <f>(((K2481/60)/60)/24)+DATE(1970,1,1)</f>
        <v>41107.726782407408</v>
      </c>
      <c r="M2481" t="b">
        <v>0</v>
      </c>
      <c r="N2481">
        <v>16</v>
      </c>
      <c r="O2481" s="7">
        <f>AVERAGE(N2481,E2481)</f>
        <v>208.16499999999999</v>
      </c>
      <c r="P2481" t="b">
        <v>1</v>
      </c>
      <c r="R2481" s="56">
        <f>E2481/D2481</f>
        <v>1.3344333333333334</v>
      </c>
      <c r="S2481" t="s">
        <v>8292</v>
      </c>
      <c r="T2481" s="6" t="str">
        <f>LEFT(S:S,FIND("/",S:S)-1)</f>
        <v>music</v>
      </c>
      <c r="U2481" s="6" t="str">
        <f>RIGHT(S:S,FIND("/",S:S) - 2)</f>
        <v>/pop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44">
        <v>2000</v>
      </c>
      <c r="E2482" s="4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42">
        <f>(((I2482/60)/60)/24)+DATE(1970,1,1)</f>
        <v>42287.936157407406</v>
      </c>
      <c r="K2482">
        <v>1439332084</v>
      </c>
      <c r="L2482" s="42">
        <f>(((K2482/60)/60)/24)+DATE(1970,1,1)</f>
        <v>42227.936157407406</v>
      </c>
      <c r="M2482" t="b">
        <v>0</v>
      </c>
      <c r="N2482">
        <v>8</v>
      </c>
      <c r="O2482" s="7">
        <f>AVERAGE(N2482,E2482)</f>
        <v>1004</v>
      </c>
      <c r="P2482" t="b">
        <v>1</v>
      </c>
      <c r="R2482" s="56">
        <f>E2482/D2482</f>
        <v>1</v>
      </c>
      <c r="S2482" t="s">
        <v>8304</v>
      </c>
      <c r="T2482" s="6" t="str">
        <f>LEFT(S:S,FIND("/",S:S)-1)</f>
        <v>publishing</v>
      </c>
      <c r="U2482" s="6" t="str">
        <f>RIGHT(S:S,FIND("/",S:S) - 2)</f>
        <v>n's books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44">
        <v>4000</v>
      </c>
      <c r="E2483" s="4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42">
        <f>(((I2483/60)/60)/24)+DATE(1970,1,1)</f>
        <v>41029.645925925928</v>
      </c>
      <c r="K2483">
        <v>1333207808</v>
      </c>
      <c r="L2483" s="42">
        <f>(((K2483/60)/60)/24)+DATE(1970,1,1)</f>
        <v>40999.645925925928</v>
      </c>
      <c r="M2483" t="b">
        <v>0</v>
      </c>
      <c r="N2483">
        <v>95</v>
      </c>
      <c r="O2483" s="7">
        <f>AVERAGE(N2483,E2483)</f>
        <v>2305.7199999999998</v>
      </c>
      <c r="P2483" t="b">
        <v>1</v>
      </c>
      <c r="R2483" s="56">
        <f>E2483/D2483</f>
        <v>1.1291099999999998</v>
      </c>
      <c r="S2483" t="s">
        <v>8287</v>
      </c>
      <c r="T2483" s="6" t="str">
        <f>LEFT(S:S,FIND("/",S:S)-1)</f>
        <v>publishing</v>
      </c>
      <c r="U2483" s="6" t="str">
        <f>RIGHT(S:S,FIND("/",S:S) - 2)</f>
        <v>nslations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44">
        <v>1000</v>
      </c>
      <c r="E2484" s="4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42">
        <f>(((I2484/60)/60)/24)+DATE(1970,1,1)</f>
        <v>40756.782210648147</v>
      </c>
      <c r="K2484">
        <v>1308336383</v>
      </c>
      <c r="L2484" s="42">
        <f>(((K2484/60)/60)/24)+DATE(1970,1,1)</f>
        <v>40711.782210648147</v>
      </c>
      <c r="M2484" t="b">
        <v>0</v>
      </c>
      <c r="N2484">
        <v>25</v>
      </c>
      <c r="O2484" s="7">
        <f>AVERAGE(N2484,E2484)</f>
        <v>513</v>
      </c>
      <c r="P2484" t="b">
        <v>1</v>
      </c>
      <c r="R2484" s="56">
        <f>E2484/D2484</f>
        <v>1.0009999999999999</v>
      </c>
      <c r="S2484" t="s">
        <v>8276</v>
      </c>
      <c r="T2484" s="6" t="str">
        <f>LEFT(S:S,FIND("/",S:S)-1)</f>
        <v>music</v>
      </c>
      <c r="U2484" s="6" t="str">
        <f>RIGHT(S:S,FIND("/",S:S) - 2)</f>
        <v>rock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44">
        <v>1100</v>
      </c>
      <c r="E2485" s="4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42">
        <f>(((I2485/60)/60)/24)+DATE(1970,1,1)</f>
        <v>41030.708368055559</v>
      </c>
      <c r="K2485">
        <v>1330711203</v>
      </c>
      <c r="L2485" s="42">
        <f>(((K2485/60)/60)/24)+DATE(1970,1,1)</f>
        <v>40970.750034722223</v>
      </c>
      <c r="M2485" t="b">
        <v>0</v>
      </c>
      <c r="N2485">
        <v>19</v>
      </c>
      <c r="O2485" s="7">
        <f>AVERAGE(N2485,E2485)</f>
        <v>635</v>
      </c>
      <c r="P2485" t="b">
        <v>1</v>
      </c>
      <c r="R2485" s="56">
        <f>E2485/D2485</f>
        <v>1.1372727272727272</v>
      </c>
      <c r="S2485" t="s">
        <v>8273</v>
      </c>
      <c r="T2485" s="6" t="str">
        <f>LEFT(S:S,FIND("/",S:S)-1)</f>
        <v>technology</v>
      </c>
      <c r="U2485" s="6" t="str">
        <f>RIGHT(S:S,FIND("/",S:S) - 2)</f>
        <v>wearables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44">
        <v>3500</v>
      </c>
      <c r="E2486" s="4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42">
        <f>(((I2486/60)/60)/24)+DATE(1970,1,1)</f>
        <v>40801.916701388887</v>
      </c>
      <c r="K2486">
        <v>1313532003</v>
      </c>
      <c r="L2486" s="42">
        <f>(((K2486/60)/60)/24)+DATE(1970,1,1)</f>
        <v>40771.916701388887</v>
      </c>
      <c r="M2486" t="b">
        <v>0</v>
      </c>
      <c r="N2486">
        <v>90</v>
      </c>
      <c r="O2486" s="7">
        <f>AVERAGE(N2486,E2486)</f>
        <v>2133.0549999999998</v>
      </c>
      <c r="P2486" t="b">
        <v>1</v>
      </c>
      <c r="R2486" s="56">
        <f>E2486/D2486</f>
        <v>1.1931742857142855</v>
      </c>
      <c r="S2486" t="s">
        <v>8268</v>
      </c>
      <c r="T2486" s="6" t="str">
        <f>LEFT(S:S,FIND("/",S:S)-1)</f>
        <v>film &amp; video</v>
      </c>
      <c r="U2486" s="6" t="str">
        <f>RIGHT(S:S,FIND("/",S:S) - 2)</f>
        <v>video/drama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44">
        <v>2000</v>
      </c>
      <c r="E2487" s="4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42">
        <f>(((I2487/60)/60)/24)+DATE(1970,1,1)</f>
        <v>40828.998599537037</v>
      </c>
      <c r="K2487">
        <v>1315439879</v>
      </c>
      <c r="L2487" s="42">
        <f>(((K2487/60)/60)/24)+DATE(1970,1,1)</f>
        <v>40793.998599537037</v>
      </c>
      <c r="M2487" t="b">
        <v>0</v>
      </c>
      <c r="N2487">
        <v>41</v>
      </c>
      <c r="O2487" s="7">
        <f>AVERAGE(N2487,E2487)</f>
        <v>1053</v>
      </c>
      <c r="P2487" t="b">
        <v>1</v>
      </c>
      <c r="R2487" s="56">
        <f>E2487/D2487</f>
        <v>1.0325</v>
      </c>
      <c r="S2487" t="s">
        <v>8303</v>
      </c>
      <c r="T2487" s="6" t="str">
        <f>LEFT(S:S,FIND("/",S:S)-1)</f>
        <v>theater</v>
      </c>
      <c r="U2487" s="6" t="str">
        <f>RIGHT(S:S,FIND("/",S:S) - 2)</f>
        <v>spaces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44">
        <v>300</v>
      </c>
      <c r="E2488" s="4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42">
        <f>(((I2488/60)/60)/24)+DATE(1970,1,1)</f>
        <v>41021.708055555559</v>
      </c>
      <c r="K2488">
        <v>1332521976</v>
      </c>
      <c r="L2488" s="42">
        <f>(((K2488/60)/60)/24)+DATE(1970,1,1)</f>
        <v>40991.708055555559</v>
      </c>
      <c r="M2488" t="b">
        <v>0</v>
      </c>
      <c r="N2488">
        <v>30</v>
      </c>
      <c r="O2488" s="7">
        <f>AVERAGE(N2488,E2488)</f>
        <v>413.5</v>
      </c>
      <c r="P2488" t="b">
        <v>1</v>
      </c>
      <c r="R2488" s="56">
        <f>E2488/D2488</f>
        <v>2.6566666666666667</v>
      </c>
      <c r="S2488" t="s">
        <v>8287</v>
      </c>
      <c r="T2488" s="6" t="str">
        <f>LEFT(S:S,FIND("/",S:S)-1)</f>
        <v>publishing</v>
      </c>
      <c r="U2488" s="6" t="str">
        <f>RIGHT(S:S,FIND("/",S:S) - 2)</f>
        <v>nslations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44">
        <v>1500</v>
      </c>
      <c r="E2489" s="4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42">
        <f>(((I2489/60)/60)/24)+DATE(1970,1,1)</f>
        <v>41056.083298611113</v>
      </c>
      <c r="K2489">
        <v>1335491997</v>
      </c>
      <c r="L2489" s="42">
        <f>(((K2489/60)/60)/24)+DATE(1970,1,1)</f>
        <v>41026.083298611113</v>
      </c>
      <c r="M2489" t="b">
        <v>0</v>
      </c>
      <c r="N2489">
        <v>38</v>
      </c>
      <c r="O2489" s="7">
        <f>AVERAGE(N2489,E2489)</f>
        <v>769.38</v>
      </c>
      <c r="P2489" t="b">
        <v>1</v>
      </c>
      <c r="R2489" s="56">
        <f>E2489/D2489</f>
        <v>1.0005066666666667</v>
      </c>
      <c r="S2489" t="s">
        <v>8266</v>
      </c>
      <c r="T2489" s="6" t="str">
        <f>LEFT(S:S,FIND("/",S:S)-1)</f>
        <v>film &amp; video</v>
      </c>
      <c r="U2489" s="6" t="str">
        <f>RIGHT(S:S,FIND("/",S:S) - 2)</f>
        <v>ideo/shorts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44">
        <v>3000</v>
      </c>
      <c r="E2490" s="4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42">
        <f>(((I2490/60)/60)/24)+DATE(1970,1,1)</f>
        <v>40863.674861111111</v>
      </c>
      <c r="K2490">
        <v>1318864308</v>
      </c>
      <c r="L2490" s="42">
        <f>(((K2490/60)/60)/24)+DATE(1970,1,1)</f>
        <v>40833.633194444446</v>
      </c>
      <c r="M2490" t="b">
        <v>0</v>
      </c>
      <c r="N2490">
        <v>65</v>
      </c>
      <c r="O2490" s="7">
        <f>AVERAGE(N2490,E2490)</f>
        <v>1633</v>
      </c>
      <c r="P2490" t="b">
        <v>1</v>
      </c>
      <c r="R2490" s="56">
        <f>E2490/D2490</f>
        <v>1.0669999999999999</v>
      </c>
      <c r="S2490" t="s">
        <v>8271</v>
      </c>
      <c r="T2490" s="6" t="str">
        <f>LEFT(S:S,FIND("/",S:S)-1)</f>
        <v>theater</v>
      </c>
      <c r="U2490" s="6" t="str">
        <f>RIGHT(S:S,FIND("/",S:S) - 2)</f>
        <v>/plays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44">
        <v>3500</v>
      </c>
      <c r="E2491" s="4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42">
        <f>(((I2491/60)/60)/24)+DATE(1970,1,1)</f>
        <v>41403.690266203703</v>
      </c>
      <c r="K2491">
        <v>1365525239</v>
      </c>
      <c r="L2491" s="42">
        <f>(((K2491/60)/60)/24)+DATE(1970,1,1)</f>
        <v>41373.690266203703</v>
      </c>
      <c r="M2491" t="b">
        <v>0</v>
      </c>
      <c r="N2491">
        <v>75</v>
      </c>
      <c r="O2491" s="7">
        <f>AVERAGE(N2491,E2491)</f>
        <v>2376.75</v>
      </c>
      <c r="P2491" t="b">
        <v>1</v>
      </c>
      <c r="R2491" s="56">
        <f>E2491/D2491</f>
        <v>1.3367142857142857</v>
      </c>
      <c r="S2491" t="s">
        <v>8293</v>
      </c>
      <c r="T2491" s="6" t="str">
        <f>LEFT(S:S,FIND("/",S:S)-1)</f>
        <v>music</v>
      </c>
      <c r="U2491" s="6" t="str">
        <f>RIGHT(S:S,FIND("/",S:S) - 2)</f>
        <v>aith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44">
        <v>500</v>
      </c>
      <c r="E2492" s="4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42">
        <f>(((I2492/60)/60)/24)+DATE(1970,1,1)</f>
        <v>41083.227731481478</v>
      </c>
      <c r="K2492">
        <v>1335245276</v>
      </c>
      <c r="L2492" s="42">
        <f>(((K2492/60)/60)/24)+DATE(1970,1,1)</f>
        <v>41023.227731481478</v>
      </c>
      <c r="M2492" t="b">
        <v>0</v>
      </c>
      <c r="N2492">
        <v>16</v>
      </c>
      <c r="O2492" s="7">
        <f>AVERAGE(N2492,E2492)</f>
        <v>311.5</v>
      </c>
      <c r="P2492" t="b">
        <v>1</v>
      </c>
      <c r="R2492" s="56">
        <f>E2492/D2492</f>
        <v>1.214</v>
      </c>
      <c r="S2492" t="s">
        <v>8279</v>
      </c>
      <c r="T2492" s="6" t="str">
        <f>LEFT(S:S,FIND("/",S:S)-1)</f>
        <v>music</v>
      </c>
      <c r="U2492" s="6" t="str">
        <f>RIGHT(S:S,FIND("/",S:S) - 2)</f>
        <v>rock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44">
        <v>500</v>
      </c>
      <c r="E2493" s="4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42">
        <f>(((I2493/60)/60)/24)+DATE(1970,1,1)</f>
        <v>40559.07708333333</v>
      </c>
      <c r="K2493">
        <v>1293739714</v>
      </c>
      <c r="L2493" s="42">
        <f>(((K2493/60)/60)/24)+DATE(1970,1,1)</f>
        <v>40542.839282407411</v>
      </c>
      <c r="M2493" t="b">
        <v>0</v>
      </c>
      <c r="N2493">
        <v>10</v>
      </c>
      <c r="O2493" s="7">
        <f>AVERAGE(N2493,E2493)</f>
        <v>263</v>
      </c>
      <c r="P2493" t="b">
        <v>1</v>
      </c>
      <c r="R2493" s="56">
        <f>E2493/D2493</f>
        <v>1.032</v>
      </c>
      <c r="S2493" t="s">
        <v>8273</v>
      </c>
      <c r="T2493" s="6" t="str">
        <f>LEFT(S:S,FIND("/",S:S)-1)</f>
        <v>technology</v>
      </c>
      <c r="U2493" s="6" t="str">
        <f>RIGHT(S:S,FIND("/",S:S) - 2)</f>
        <v>wearables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44">
        <v>600</v>
      </c>
      <c r="E2494" s="4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42">
        <f>(((I2494/60)/60)/24)+DATE(1970,1,1)</f>
        <v>41076.415972222225</v>
      </c>
      <c r="K2494">
        <v>1335397188</v>
      </c>
      <c r="L2494" s="42">
        <f>(((K2494/60)/60)/24)+DATE(1970,1,1)</f>
        <v>41024.985972222225</v>
      </c>
      <c r="M2494" t="b">
        <v>0</v>
      </c>
      <c r="N2494">
        <v>27</v>
      </c>
      <c r="O2494" s="7">
        <f>AVERAGE(N2494,E2494)</f>
        <v>388.5</v>
      </c>
      <c r="P2494" t="b">
        <v>1</v>
      </c>
      <c r="R2494" s="56">
        <f>E2494/D2494</f>
        <v>1.25</v>
      </c>
      <c r="S2494" t="s">
        <v>8273</v>
      </c>
      <c r="T2494" s="6" t="str">
        <f>LEFT(S:S,FIND("/",S:S)-1)</f>
        <v>technology</v>
      </c>
      <c r="U2494" s="6" t="str">
        <f>RIGHT(S:S,FIND("/",S:S) - 2)</f>
        <v>wearables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44">
        <v>20000</v>
      </c>
      <c r="E2495" s="4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42">
        <f>(((I2495/60)/60)/24)+DATE(1970,1,1)</f>
        <v>41393.168287037035</v>
      </c>
      <c r="K2495">
        <v>1363320140</v>
      </c>
      <c r="L2495" s="42">
        <f>(((K2495/60)/60)/24)+DATE(1970,1,1)</f>
        <v>41348.168287037035</v>
      </c>
      <c r="M2495" t="b">
        <v>0</v>
      </c>
      <c r="N2495">
        <v>259</v>
      </c>
      <c r="O2495" s="7">
        <f>AVERAGE(N2495,E2495)</f>
        <v>12999.5</v>
      </c>
      <c r="P2495" t="b">
        <v>1</v>
      </c>
      <c r="R2495" s="56">
        <f>E2495/D2495</f>
        <v>1.2869999999999999</v>
      </c>
      <c r="S2495" t="s">
        <v>8271</v>
      </c>
      <c r="T2495" s="6" t="str">
        <f>LEFT(S:S,FIND("/",S:S)-1)</f>
        <v>theater</v>
      </c>
      <c r="U2495" s="6" t="str">
        <f>RIGHT(S:S,FIND("/",S:S) - 2)</f>
        <v>/plays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44">
        <v>1500</v>
      </c>
      <c r="E2496" s="4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42">
        <f>(((I2496/60)/60)/24)+DATE(1970,1,1)</f>
        <v>41052.645185185182</v>
      </c>
      <c r="K2496">
        <v>1335194944</v>
      </c>
      <c r="L2496" s="42">
        <f>(((K2496/60)/60)/24)+DATE(1970,1,1)</f>
        <v>41022.645185185182</v>
      </c>
      <c r="M2496" t="b">
        <v>0</v>
      </c>
      <c r="N2496">
        <v>39</v>
      </c>
      <c r="O2496" s="7">
        <f>AVERAGE(N2496,E2496)</f>
        <v>777.04</v>
      </c>
      <c r="P2496" t="b">
        <v>1</v>
      </c>
      <c r="R2496" s="56">
        <f>E2496/D2496</f>
        <v>1.0100533333333332</v>
      </c>
      <c r="S2496" t="s">
        <v>8279</v>
      </c>
      <c r="T2496" s="6" t="str">
        <f>LEFT(S:S,FIND("/",S:S)-1)</f>
        <v>music</v>
      </c>
      <c r="U2496" s="6" t="str">
        <f>RIGHT(S:S,FIND("/",S:S) - 2)</f>
        <v>rock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44">
        <v>1500</v>
      </c>
      <c r="E2497" s="4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42">
        <f>(((I2497/60)/60)/24)+DATE(1970,1,1)</f>
        <v>41066.946469907409</v>
      </c>
      <c r="K2497">
        <v>1336430575</v>
      </c>
      <c r="L2497" s="42">
        <f>(((K2497/60)/60)/24)+DATE(1970,1,1)</f>
        <v>41036.946469907409</v>
      </c>
      <c r="M2497" t="b">
        <v>0</v>
      </c>
      <c r="N2497">
        <v>42</v>
      </c>
      <c r="O2497" s="7">
        <f>AVERAGE(N2497,E2497)</f>
        <v>977.52499999999998</v>
      </c>
      <c r="P2497" t="b">
        <v>1</v>
      </c>
      <c r="R2497" s="56">
        <f>E2497/D2497</f>
        <v>1.2753666666666665</v>
      </c>
      <c r="S2497" t="s">
        <v>8303</v>
      </c>
      <c r="T2497" s="6" t="str">
        <f>LEFT(S:S,FIND("/",S:S)-1)</f>
        <v>theater</v>
      </c>
      <c r="U2497" s="6" t="str">
        <f>RIGHT(S:S,FIND("/",S:S) - 2)</f>
        <v>spaces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44">
        <v>6000</v>
      </c>
      <c r="E2498" s="4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42">
        <f>(((I2498/60)/60)/24)+DATE(1970,1,1)</f>
        <v>41362.954768518517</v>
      </c>
      <c r="K2498">
        <v>1361577292</v>
      </c>
      <c r="L2498" s="42">
        <f>(((K2498/60)/60)/24)+DATE(1970,1,1)</f>
        <v>41327.996435185189</v>
      </c>
      <c r="M2498" t="b">
        <v>0</v>
      </c>
      <c r="N2498">
        <v>10</v>
      </c>
      <c r="O2498" s="7">
        <f>AVERAGE(N2498,E2498)</f>
        <v>3005</v>
      </c>
      <c r="P2498" t="b">
        <v>1</v>
      </c>
      <c r="R2498" s="56">
        <f>E2498/D2498</f>
        <v>1</v>
      </c>
      <c r="S2498" t="s">
        <v>8271</v>
      </c>
      <c r="T2498" s="6" t="str">
        <f>LEFT(S:S,FIND("/",S:S)-1)</f>
        <v>theater</v>
      </c>
      <c r="U2498" s="6" t="str">
        <f>RIGHT(S:S,FIND("/",S:S) - 2)</f>
        <v>/plays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44">
        <v>4000</v>
      </c>
      <c r="E2499" s="4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42">
        <f>(((I2499/60)/60)/24)+DATE(1970,1,1)</f>
        <v>40760.878912037035</v>
      </c>
      <c r="K2499">
        <v>1309986338</v>
      </c>
      <c r="L2499" s="42">
        <f>(((K2499/60)/60)/24)+DATE(1970,1,1)</f>
        <v>40730.878912037035</v>
      </c>
      <c r="M2499" t="b">
        <v>0</v>
      </c>
      <c r="N2499">
        <v>56</v>
      </c>
      <c r="O2499" s="7">
        <f>AVERAGE(N2499,E2499)</f>
        <v>2283.4299999999998</v>
      </c>
      <c r="P2499" t="b">
        <v>1</v>
      </c>
      <c r="R2499" s="56">
        <f>E2499/D2499</f>
        <v>1.127715</v>
      </c>
      <c r="S2499" t="s">
        <v>8271</v>
      </c>
      <c r="T2499" s="6" t="str">
        <f>LEFT(S:S,FIND("/",S:S)-1)</f>
        <v>theater</v>
      </c>
      <c r="U2499" s="6" t="str">
        <f>RIGHT(S:S,FIND("/",S:S) - 2)</f>
        <v>/plays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44">
        <v>1000</v>
      </c>
      <c r="E2500" s="4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42">
        <f>(((I2500/60)/60)/24)+DATE(1970,1,1)</f>
        <v>42031.967442129629</v>
      </c>
      <c r="K2500">
        <v>1421190787</v>
      </c>
      <c r="L2500" s="42">
        <f>(((K2500/60)/60)/24)+DATE(1970,1,1)</f>
        <v>42017.967442129629</v>
      </c>
      <c r="M2500" t="b">
        <v>0</v>
      </c>
      <c r="N2500">
        <v>20</v>
      </c>
      <c r="O2500" s="7">
        <f>AVERAGE(N2500,E2500)</f>
        <v>538</v>
      </c>
      <c r="P2500" t="b">
        <v>1</v>
      </c>
      <c r="R2500" s="56">
        <f>E2500/D2500</f>
        <v>1.056</v>
      </c>
      <c r="S2500" t="s">
        <v>8282</v>
      </c>
      <c r="T2500" s="6" t="str">
        <f>LEFT(S:S,FIND("/",S:S)-1)</f>
        <v>games</v>
      </c>
      <c r="U2500" s="6" t="str">
        <f>RIGHT(S:S,FIND("/",S:S) - 2)</f>
        <v>ames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44">
        <v>4000</v>
      </c>
      <c r="E2501" s="4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42">
        <f>(((I2501/60)/60)/24)+DATE(1970,1,1)</f>
        <v>41274.75</v>
      </c>
      <c r="K2501">
        <v>1352820837</v>
      </c>
      <c r="L2501" s="42">
        <f>(((K2501/60)/60)/24)+DATE(1970,1,1)</f>
        <v>41226.648576388885</v>
      </c>
      <c r="M2501" t="b">
        <v>0</v>
      </c>
      <c r="N2501">
        <v>170</v>
      </c>
      <c r="O2501" s="7">
        <f>AVERAGE(N2501,E2501)</f>
        <v>4137.5</v>
      </c>
      <c r="P2501" t="b">
        <v>1</v>
      </c>
      <c r="R2501" s="56">
        <f>E2501/D2501</f>
        <v>2.0262500000000001</v>
      </c>
      <c r="S2501" t="s">
        <v>8303</v>
      </c>
      <c r="T2501" s="6" t="str">
        <f>LEFT(S:S,FIND("/",S:S)-1)</f>
        <v>theater</v>
      </c>
      <c r="U2501" s="6" t="str">
        <f>RIGHT(S:S,FIND("/",S:S) - 2)</f>
        <v>spaces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44">
        <v>600</v>
      </c>
      <c r="E2502" s="4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42">
        <f>(((I2502/60)/60)/24)+DATE(1970,1,1)</f>
        <v>41083.772858796299</v>
      </c>
      <c r="K2502">
        <v>1337884375</v>
      </c>
      <c r="L2502" s="42">
        <f>(((K2502/60)/60)/24)+DATE(1970,1,1)</f>
        <v>41053.772858796299</v>
      </c>
      <c r="M2502" t="b">
        <v>0</v>
      </c>
      <c r="N2502">
        <v>29</v>
      </c>
      <c r="O2502" s="7">
        <f>AVERAGE(N2502,E2502)</f>
        <v>354.5</v>
      </c>
      <c r="P2502" t="b">
        <v>1</v>
      </c>
      <c r="R2502" s="56">
        <f>E2502/D2502</f>
        <v>1.1333333333333333</v>
      </c>
      <c r="S2502" t="s">
        <v>8303</v>
      </c>
      <c r="T2502" s="6" t="str">
        <f>LEFT(S:S,FIND("/",S:S)-1)</f>
        <v>theater</v>
      </c>
      <c r="U2502" s="6" t="str">
        <f>RIGHT(S:S,FIND("/",S:S) - 2)</f>
        <v>spaces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44">
        <v>11000</v>
      </c>
      <c r="E2503" s="4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42">
        <f>(((I2503/60)/60)/24)+DATE(1970,1,1)</f>
        <v>42274.776666666665</v>
      </c>
      <c r="K2503">
        <v>1440787104</v>
      </c>
      <c r="L2503" s="42">
        <f>(((K2503/60)/60)/24)+DATE(1970,1,1)</f>
        <v>42244.776666666665</v>
      </c>
      <c r="M2503" t="b">
        <v>0</v>
      </c>
      <c r="N2503">
        <v>7</v>
      </c>
      <c r="O2503" s="7">
        <f>AVERAGE(N2503,E2503)</f>
        <v>144</v>
      </c>
      <c r="P2503" t="b">
        <v>0</v>
      </c>
      <c r="R2503" s="56">
        <f>E2503/D2503</f>
        <v>2.5545454545454545E-2</v>
      </c>
      <c r="S2503" t="s">
        <v>8276</v>
      </c>
      <c r="T2503" s="6" t="str">
        <f>LEFT(S:S,FIND("/",S:S)-1)</f>
        <v>music</v>
      </c>
      <c r="U2503" s="6" t="str">
        <f>RIGHT(S:S,FIND("/",S:S) - 2)</f>
        <v>rock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44">
        <v>110000</v>
      </c>
      <c r="E2504" s="4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42">
        <f>(((I2504/60)/60)/24)+DATE(1970,1,1)</f>
        <v>41903.825439814813</v>
      </c>
      <c r="K2504">
        <v>1407440918</v>
      </c>
      <c r="L2504" s="42">
        <f>(((K2504/60)/60)/24)+DATE(1970,1,1)</f>
        <v>41858.825439814813</v>
      </c>
      <c r="M2504" t="b">
        <v>0</v>
      </c>
      <c r="N2504">
        <v>5</v>
      </c>
      <c r="O2504" s="7">
        <f>AVERAGE(N2504,E2504)</f>
        <v>45.5</v>
      </c>
      <c r="P2504" t="b">
        <v>0</v>
      </c>
      <c r="R2504" s="56">
        <f>E2504/D2504</f>
        <v>7.8181818181818181E-4</v>
      </c>
      <c r="S2504" t="s">
        <v>8305</v>
      </c>
      <c r="T2504" s="6" t="str">
        <f>LEFT(S:S,FIND("/",S:S)-1)</f>
        <v>theater</v>
      </c>
      <c r="U2504" s="6" t="str">
        <f>RIGHT(S:S,FIND("/",S:S) - 2)</f>
        <v>usical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44">
        <v>10000</v>
      </c>
      <c r="E2505" s="44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42">
        <f>(((I2505/60)/60)/24)+DATE(1970,1,1)</f>
        <v>42528.879166666666</v>
      </c>
      <c r="K2505">
        <v>1462743308</v>
      </c>
      <c r="L2505" s="42">
        <f>(((K2505/60)/60)/24)+DATE(1970,1,1)</f>
        <v>42498.899398148147</v>
      </c>
      <c r="M2505" t="b">
        <v>0</v>
      </c>
      <c r="N2505">
        <v>0</v>
      </c>
      <c r="O2505" s="7">
        <f>AVERAGE(N2505,E2505)</f>
        <v>0</v>
      </c>
      <c r="P2505" t="b">
        <v>0</v>
      </c>
      <c r="R2505" s="56">
        <f>E2505/D2505</f>
        <v>0</v>
      </c>
      <c r="S2505" t="s">
        <v>8279</v>
      </c>
      <c r="T2505" s="6" t="str">
        <f>LEFT(S:S,FIND("/",S:S)-1)</f>
        <v>music</v>
      </c>
      <c r="U2505" s="6" t="str">
        <f>RIGHT(S:S,FIND("/",S:S) - 2)</f>
        <v>rock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44">
        <v>35000</v>
      </c>
      <c r="E2506" s="44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42">
        <f>(((I2506/60)/60)/24)+DATE(1970,1,1)</f>
        <v>41958.057106481487</v>
      </c>
      <c r="K2506">
        <v>1413418934</v>
      </c>
      <c r="L2506" s="42">
        <f>(((K2506/60)/60)/24)+DATE(1970,1,1)</f>
        <v>41928.015439814815</v>
      </c>
      <c r="M2506" t="b">
        <v>0</v>
      </c>
      <c r="N2506">
        <v>0</v>
      </c>
      <c r="O2506" s="7">
        <f>AVERAGE(N2506,E2506)</f>
        <v>0</v>
      </c>
      <c r="P2506" t="b">
        <v>0</v>
      </c>
      <c r="R2506" s="56">
        <f>E2506/D2506</f>
        <v>0</v>
      </c>
      <c r="S2506" t="s">
        <v>8276</v>
      </c>
      <c r="T2506" s="6" t="str">
        <f>LEFT(S:S,FIND("/",S:S)-1)</f>
        <v>music</v>
      </c>
      <c r="U2506" s="6" t="str">
        <f>RIGHT(S:S,FIND("/",S:S) - 2)</f>
        <v>rock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44">
        <v>7000</v>
      </c>
      <c r="E2507" s="44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42">
        <f>(((I2507/60)/60)/24)+DATE(1970,1,1)</f>
        <v>42077.014074074075</v>
      </c>
      <c r="K2507">
        <v>1423704016</v>
      </c>
      <c r="L2507" s="42">
        <f>(((K2507/60)/60)/24)+DATE(1970,1,1)</f>
        <v>42047.05574074074</v>
      </c>
      <c r="M2507" t="b">
        <v>0</v>
      </c>
      <c r="N2507">
        <v>0</v>
      </c>
      <c r="O2507" s="7">
        <f>AVERAGE(N2507,E2507)</f>
        <v>0</v>
      </c>
      <c r="P2507" t="b">
        <v>0</v>
      </c>
      <c r="R2507" s="56">
        <f>E2507/D2507</f>
        <v>0</v>
      </c>
      <c r="S2507" t="s">
        <v>8296</v>
      </c>
      <c r="T2507" s="6" t="str">
        <f>LEFT(S:S,FIND("/",S:S)-1)</f>
        <v>photography</v>
      </c>
      <c r="U2507" s="6" t="str">
        <f>RIGHT(S:S,FIND("/",S:S) - 2)</f>
        <v>phy/people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44">
        <v>5000</v>
      </c>
      <c r="E2508" s="44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42">
        <f>(((I2508/60)/60)/24)+DATE(1970,1,1)</f>
        <v>42280.875</v>
      </c>
      <c r="K2508">
        <v>1441955269</v>
      </c>
      <c r="L2508" s="42">
        <f>(((K2508/60)/60)/24)+DATE(1970,1,1)</f>
        <v>42258.297094907408</v>
      </c>
      <c r="M2508" t="b">
        <v>0</v>
      </c>
      <c r="N2508">
        <v>2</v>
      </c>
      <c r="O2508" s="7">
        <f>AVERAGE(N2508,E2508)</f>
        <v>16</v>
      </c>
      <c r="P2508" t="b">
        <v>0</v>
      </c>
      <c r="R2508" s="56">
        <f>E2508/D2508</f>
        <v>6.0000000000000001E-3</v>
      </c>
      <c r="S2508" t="s">
        <v>8301</v>
      </c>
      <c r="T2508" s="6" t="str">
        <f>LEFT(S:S,FIND("/",S:S)-1)</f>
        <v>technology</v>
      </c>
      <c r="U2508" s="6" t="str">
        <f>RIGHT(S:S,FIND("/",S:S) - 2)</f>
        <v>ploration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44">
        <v>42850</v>
      </c>
      <c r="E2509" s="44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42">
        <f>(((I2509/60)/60)/24)+DATE(1970,1,1)</f>
        <v>42135.072962962964</v>
      </c>
      <c r="K2509">
        <v>1428716704</v>
      </c>
      <c r="L2509" s="42">
        <f>(((K2509/60)/60)/24)+DATE(1970,1,1)</f>
        <v>42105.072962962964</v>
      </c>
      <c r="M2509" t="b">
        <v>0</v>
      </c>
      <c r="N2509">
        <v>0</v>
      </c>
      <c r="O2509" s="7">
        <f>AVERAGE(N2509,E2509)</f>
        <v>0</v>
      </c>
      <c r="P2509" t="b">
        <v>0</v>
      </c>
      <c r="R2509" s="56">
        <f>E2509/D2509</f>
        <v>0</v>
      </c>
      <c r="S2509" t="s">
        <v>8279</v>
      </c>
      <c r="T2509" s="6" t="str">
        <f>LEFT(S:S,FIND("/",S:S)-1)</f>
        <v>music</v>
      </c>
      <c r="U2509" s="6" t="str">
        <f>RIGHT(S:S,FIND("/",S:S) - 2)</f>
        <v>rock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44">
        <v>20000</v>
      </c>
      <c r="E2510" s="44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42">
        <f>(((I2510/60)/60)/24)+DATE(1970,1,1)</f>
        <v>41865.951782407406</v>
      </c>
      <c r="K2510">
        <v>1405464634</v>
      </c>
      <c r="L2510" s="42">
        <f>(((K2510/60)/60)/24)+DATE(1970,1,1)</f>
        <v>41835.951782407406</v>
      </c>
      <c r="M2510" t="b">
        <v>0</v>
      </c>
      <c r="N2510">
        <v>0</v>
      </c>
      <c r="O2510" s="7">
        <f>AVERAGE(N2510,E2510)</f>
        <v>0</v>
      </c>
      <c r="P2510" t="b">
        <v>0</v>
      </c>
      <c r="R2510" s="56">
        <f>E2510/D2510</f>
        <v>0</v>
      </c>
      <c r="S2510" t="s">
        <v>8269</v>
      </c>
      <c r="T2510" s="6" t="str">
        <f>LEFT(S:S,FIND("/",S:S)-1)</f>
        <v>film &amp; video</v>
      </c>
      <c r="U2510" s="6" t="str">
        <f>RIGHT(S:S,FIND("/",S:S) - 2)</f>
        <v>documentary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44">
        <v>95000</v>
      </c>
      <c r="E2511" s="4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42">
        <f>(((I2511/60)/60)/24)+DATE(1970,1,1)</f>
        <v>42114.767928240741</v>
      </c>
      <c r="K2511">
        <v>1424719549</v>
      </c>
      <c r="L2511" s="42">
        <f>(((K2511/60)/60)/24)+DATE(1970,1,1)</f>
        <v>42058.809594907405</v>
      </c>
      <c r="M2511" t="b">
        <v>0</v>
      </c>
      <c r="N2511">
        <v>28</v>
      </c>
      <c r="O2511" s="7">
        <f>AVERAGE(N2511,E2511)</f>
        <v>514</v>
      </c>
      <c r="P2511" t="b">
        <v>0</v>
      </c>
      <c r="R2511" s="56">
        <f>E2511/D2511</f>
        <v>1.0526315789473684E-2</v>
      </c>
      <c r="S2511" t="s">
        <v>8272</v>
      </c>
      <c r="T2511" s="6" t="str">
        <f>LEFT(S:S,FIND("/",S:S)-1)</f>
        <v>technology</v>
      </c>
      <c r="U2511" s="6" t="str">
        <f>RIGHT(S:S,FIND("/",S:S) - 2)</f>
        <v>ology/web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44">
        <v>50000</v>
      </c>
      <c r="E2512" s="44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42">
        <f>(((I2512/60)/60)/24)+DATE(1970,1,1)</f>
        <v>42138.997361111105</v>
      </c>
      <c r="K2512">
        <v>1426463772</v>
      </c>
      <c r="L2512" s="42">
        <f>(((K2512/60)/60)/24)+DATE(1970,1,1)</f>
        <v>42078.997361111105</v>
      </c>
      <c r="M2512" t="b">
        <v>0</v>
      </c>
      <c r="N2512">
        <v>2</v>
      </c>
      <c r="O2512" s="7">
        <f>AVERAGE(N2512,E2512)</f>
        <v>38.5</v>
      </c>
      <c r="P2512" t="b">
        <v>0</v>
      </c>
      <c r="R2512" s="56">
        <f>E2512/D2512</f>
        <v>1.5E-3</v>
      </c>
      <c r="S2512" t="s">
        <v>8271</v>
      </c>
      <c r="T2512" s="6" t="str">
        <f>LEFT(S:S,FIND("/",S:S)-1)</f>
        <v>theater</v>
      </c>
      <c r="U2512" s="6" t="str">
        <f>RIGHT(S:S,FIND("/",S:S) - 2)</f>
        <v>/plays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44">
        <v>100000</v>
      </c>
      <c r="E2513" s="44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42">
        <f>(((I2513/60)/60)/24)+DATE(1970,1,1)</f>
        <v>42401.446909722217</v>
      </c>
      <c r="K2513">
        <v>1451731413</v>
      </c>
      <c r="L2513" s="42">
        <f>(((K2513/60)/60)/24)+DATE(1970,1,1)</f>
        <v>42371.446909722217</v>
      </c>
      <c r="M2513" t="b">
        <v>0</v>
      </c>
      <c r="N2513">
        <v>0</v>
      </c>
      <c r="O2513" s="7">
        <f>AVERAGE(N2513,E2513)</f>
        <v>0</v>
      </c>
      <c r="P2513" t="b">
        <v>0</v>
      </c>
      <c r="R2513" s="56">
        <f>E2513/D2513</f>
        <v>0</v>
      </c>
      <c r="S2513" t="s">
        <v>8283</v>
      </c>
      <c r="T2513" s="6" t="str">
        <f>LEFT(S:S,FIND("/",S:S)-1)</f>
        <v>games</v>
      </c>
      <c r="U2513" s="6" t="str">
        <f>RIGHT(S:S,FIND("/",S:S) - 2)</f>
        <v>ames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44">
        <v>1150</v>
      </c>
      <c r="E2514" s="4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42">
        <f>(((I2514/60)/60)/24)+DATE(1970,1,1)</f>
        <v>41986.876863425925</v>
      </c>
      <c r="K2514">
        <v>1417208561</v>
      </c>
      <c r="L2514" s="42">
        <f>(((K2514/60)/60)/24)+DATE(1970,1,1)</f>
        <v>41971.876863425925</v>
      </c>
      <c r="M2514" t="b">
        <v>0</v>
      </c>
      <c r="N2514">
        <v>0</v>
      </c>
      <c r="O2514" s="7">
        <f>AVERAGE(N2514,E2514)</f>
        <v>0</v>
      </c>
      <c r="P2514" t="b">
        <v>0</v>
      </c>
      <c r="R2514" s="56">
        <f>E2514/D2514</f>
        <v>0</v>
      </c>
      <c r="S2514" t="s">
        <v>8272</v>
      </c>
      <c r="T2514" s="6" t="str">
        <f>LEFT(S:S,FIND("/",S:S)-1)</f>
        <v>technology</v>
      </c>
      <c r="U2514" s="6" t="str">
        <f>RIGHT(S:S,FIND("/",S:S) - 2)</f>
        <v>ology/web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44">
        <v>180000</v>
      </c>
      <c r="E2515" s="44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42">
        <f>(((I2515/60)/60)/24)+DATE(1970,1,1)</f>
        <v>42792.00681712963</v>
      </c>
      <c r="K2515">
        <v>1482883789</v>
      </c>
      <c r="L2515" s="42">
        <f>(((K2515/60)/60)/24)+DATE(1970,1,1)</f>
        <v>42732.00681712963</v>
      </c>
      <c r="M2515" t="b">
        <v>0</v>
      </c>
      <c r="N2515">
        <v>0</v>
      </c>
      <c r="O2515" s="7">
        <f>AVERAGE(N2515,E2515)</f>
        <v>0</v>
      </c>
      <c r="P2515" t="b">
        <v>0</v>
      </c>
      <c r="R2515" s="56">
        <f>E2515/D2515</f>
        <v>0</v>
      </c>
      <c r="S2515" t="s">
        <v>8282</v>
      </c>
      <c r="T2515" s="6" t="str">
        <f>LEFT(S:S,FIND("/",S:S)-1)</f>
        <v>games</v>
      </c>
      <c r="U2515" s="6" t="str">
        <f>RIGHT(S:S,FIND("/",S:S) - 2)</f>
        <v>ames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44">
        <v>12000</v>
      </c>
      <c r="E2516" s="4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42">
        <f>(((I2516/60)/60)/24)+DATE(1970,1,1)</f>
        <v>41871.389780092592</v>
      </c>
      <c r="K2516">
        <v>1407057677</v>
      </c>
      <c r="L2516" s="42">
        <f>(((K2516/60)/60)/24)+DATE(1970,1,1)</f>
        <v>41854.389780092592</v>
      </c>
      <c r="M2516" t="b">
        <v>0</v>
      </c>
      <c r="N2516">
        <v>4</v>
      </c>
      <c r="O2516" s="7">
        <f>AVERAGE(N2516,E2516)</f>
        <v>107</v>
      </c>
      <c r="P2516" t="b">
        <v>0</v>
      </c>
      <c r="R2516" s="56">
        <f>E2516/D2516</f>
        <v>1.7500000000000002E-2</v>
      </c>
      <c r="S2516" t="s">
        <v>8284</v>
      </c>
      <c r="T2516" s="6" t="str">
        <f>LEFT(S:S,FIND("/",S:S)-1)</f>
        <v>food</v>
      </c>
      <c r="U2516" s="6" t="str">
        <f>RIGHT(S:S,FIND("/",S:S) - 2)</f>
        <v>cks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44">
        <v>5000</v>
      </c>
      <c r="E2517" s="4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42">
        <f>(((I2517/60)/60)/24)+DATE(1970,1,1)</f>
        <v>42057.839733796296</v>
      </c>
      <c r="K2517">
        <v>1422043753</v>
      </c>
      <c r="L2517" s="42">
        <f>(((K2517/60)/60)/24)+DATE(1970,1,1)</f>
        <v>42027.839733796296</v>
      </c>
      <c r="M2517" t="b">
        <v>0</v>
      </c>
      <c r="N2517">
        <v>12</v>
      </c>
      <c r="O2517" s="7">
        <f>AVERAGE(N2517,E2517)</f>
        <v>471</v>
      </c>
      <c r="P2517" t="b">
        <v>0</v>
      </c>
      <c r="R2517" s="56">
        <f>E2517/D2517</f>
        <v>0.186</v>
      </c>
      <c r="S2517" t="s">
        <v>8271</v>
      </c>
      <c r="T2517" s="6" t="str">
        <f>LEFT(S:S,FIND("/",S:S)-1)</f>
        <v>theater</v>
      </c>
      <c r="U2517" s="6" t="str">
        <f>RIGHT(S:S,FIND("/",S:S) - 2)</f>
        <v>/plays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44">
        <v>22000</v>
      </c>
      <c r="E2518" s="44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42">
        <f>(((I2518/60)/60)/24)+DATE(1970,1,1)</f>
        <v>41972.6950462963</v>
      </c>
      <c r="K2518">
        <v>1414683652</v>
      </c>
      <c r="L2518" s="42">
        <f>(((K2518/60)/60)/24)+DATE(1970,1,1)</f>
        <v>41942.653379629628</v>
      </c>
      <c r="M2518" t="b">
        <v>0</v>
      </c>
      <c r="N2518">
        <v>0</v>
      </c>
      <c r="O2518" s="7">
        <f>AVERAGE(N2518,E2518)</f>
        <v>0</v>
      </c>
      <c r="P2518" t="b">
        <v>0</v>
      </c>
      <c r="R2518" s="56">
        <f>E2518/D2518</f>
        <v>0</v>
      </c>
      <c r="S2518" t="s">
        <v>8295</v>
      </c>
      <c r="T2518" s="6" t="str">
        <f>LEFT(S:S,FIND("/",S:S)-1)</f>
        <v>technology</v>
      </c>
      <c r="U2518" s="6" t="str">
        <f>RIGHT(S:S,FIND("/",S:S) - 2)</f>
        <v>/hardware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44">
        <v>18000</v>
      </c>
      <c r="E2519" s="4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42">
        <f>(((I2519/60)/60)/24)+DATE(1970,1,1)</f>
        <v>42082.760763888888</v>
      </c>
      <c r="K2519">
        <v>1424200530</v>
      </c>
      <c r="L2519" s="42">
        <f>(((K2519/60)/60)/24)+DATE(1970,1,1)</f>
        <v>42052.802430555559</v>
      </c>
      <c r="M2519" t="b">
        <v>0</v>
      </c>
      <c r="N2519">
        <v>33</v>
      </c>
      <c r="O2519" s="7">
        <f>AVERAGE(N2519,E2519)</f>
        <v>900</v>
      </c>
      <c r="P2519" t="b">
        <v>0</v>
      </c>
      <c r="R2519" s="56">
        <f>E2519/D2519</f>
        <v>9.8166666666666666E-2</v>
      </c>
      <c r="S2519" t="s">
        <v>8271</v>
      </c>
      <c r="T2519" s="6" t="str">
        <f>LEFT(S:S,FIND("/",S:S)-1)</f>
        <v>theater</v>
      </c>
      <c r="U2519" s="6" t="str">
        <f>RIGHT(S:S,FIND("/",S:S) - 2)</f>
        <v>/plays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44">
        <v>5000</v>
      </c>
      <c r="E2520" s="44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42">
        <f>(((I2520/60)/60)/24)+DATE(1970,1,1)</f>
        <v>41956.722546296296</v>
      </c>
      <c r="K2520">
        <v>1413303628</v>
      </c>
      <c r="L2520" s="42">
        <f>(((K2520/60)/60)/24)+DATE(1970,1,1)</f>
        <v>41926.680879629632</v>
      </c>
      <c r="M2520" t="b">
        <v>0</v>
      </c>
      <c r="N2520">
        <v>0</v>
      </c>
      <c r="O2520" s="7">
        <f>AVERAGE(N2520,E2520)</f>
        <v>0</v>
      </c>
      <c r="P2520" t="b">
        <v>0</v>
      </c>
      <c r="R2520" s="56">
        <f>E2520/D2520</f>
        <v>0</v>
      </c>
      <c r="S2520" t="s">
        <v>8284</v>
      </c>
      <c r="T2520" s="6" t="str">
        <f>LEFT(S:S,FIND("/",S:S)-1)</f>
        <v>food</v>
      </c>
      <c r="U2520" s="6" t="str">
        <f>RIGHT(S:S,FIND("/",S:S) - 2)</f>
        <v>cks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44">
        <v>150000</v>
      </c>
      <c r="E2521" s="44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42">
        <f>(((I2521/60)/60)/24)+DATE(1970,1,1)</f>
        <v>41839.155138888891</v>
      </c>
      <c r="K2521">
        <v>1403149404</v>
      </c>
      <c r="L2521" s="42">
        <f>(((K2521/60)/60)/24)+DATE(1970,1,1)</f>
        <v>41809.155138888891</v>
      </c>
      <c r="M2521" t="b">
        <v>0</v>
      </c>
      <c r="N2521">
        <v>4</v>
      </c>
      <c r="O2521" s="7">
        <f>AVERAGE(N2521,E2521)</f>
        <v>34.5</v>
      </c>
      <c r="P2521" t="b">
        <v>0</v>
      </c>
      <c r="R2521" s="56">
        <f>E2521/D2521</f>
        <v>4.3333333333333331E-4</v>
      </c>
      <c r="S2521" t="s">
        <v>8303</v>
      </c>
      <c r="T2521" s="6" t="str">
        <f>LEFT(S:S,FIND("/",S:S)-1)</f>
        <v>theater</v>
      </c>
      <c r="U2521" s="6" t="str">
        <f>RIGHT(S:S,FIND("/",S:S) - 2)</f>
        <v>spaces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44">
        <v>100000</v>
      </c>
      <c r="E2522" s="44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42">
        <f>(((I2522/60)/60)/24)+DATE(1970,1,1)</f>
        <v>42658.806249999994</v>
      </c>
      <c r="K2522">
        <v>1472567085</v>
      </c>
      <c r="L2522" s="42">
        <f>(((K2522/60)/60)/24)+DATE(1970,1,1)</f>
        <v>42612.600520833337</v>
      </c>
      <c r="M2522" t="b">
        <v>0</v>
      </c>
      <c r="N2522">
        <v>0</v>
      </c>
      <c r="O2522" s="7">
        <f>AVERAGE(N2522,E2522)</f>
        <v>0</v>
      </c>
      <c r="P2522" t="b">
        <v>0</v>
      </c>
      <c r="R2522" s="56">
        <f>E2522/D2522</f>
        <v>0</v>
      </c>
      <c r="S2522" t="s">
        <v>8276</v>
      </c>
      <c r="T2522" s="6" t="str">
        <f>LEFT(S:S,FIND("/",S:S)-1)</f>
        <v>music</v>
      </c>
      <c r="U2522" s="6" t="str">
        <f>RIGHT(S:S,FIND("/",S:S) - 2)</f>
        <v>rock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44">
        <v>12500</v>
      </c>
      <c r="E2523" s="4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42">
        <f>(((I2523/60)/60)/24)+DATE(1970,1,1)</f>
        <v>42290.967835648145</v>
      </c>
      <c r="K2523">
        <v>1442963621</v>
      </c>
      <c r="L2523" s="42">
        <f>(((K2523/60)/60)/24)+DATE(1970,1,1)</f>
        <v>42269.967835648145</v>
      </c>
      <c r="M2523" t="b">
        <v>0</v>
      </c>
      <c r="N2523">
        <v>132</v>
      </c>
      <c r="O2523" s="7">
        <f>AVERAGE(N2523,E2523)</f>
        <v>6908.9949999999999</v>
      </c>
      <c r="P2523" t="b">
        <v>1</v>
      </c>
      <c r="R2523" s="56">
        <f>E2523/D2523</f>
        <v>1.0948792000000001</v>
      </c>
      <c r="S2523" t="s">
        <v>8271</v>
      </c>
      <c r="T2523" s="6" t="str">
        <f>LEFT(S:S,FIND("/",S:S)-1)</f>
        <v>theater</v>
      </c>
      <c r="U2523" s="6" t="str">
        <f>RIGHT(S:S,FIND("/",S:S) - 2)</f>
        <v>/plays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44">
        <v>5000</v>
      </c>
      <c r="E2524" s="4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42">
        <f>(((I2524/60)/60)/24)+DATE(1970,1,1)</f>
        <v>42482.619444444441</v>
      </c>
      <c r="K2524">
        <v>1459431960</v>
      </c>
      <c r="L2524" s="42">
        <f>(((K2524/60)/60)/24)+DATE(1970,1,1)</f>
        <v>42460.573611111111</v>
      </c>
      <c r="M2524" t="b">
        <v>0</v>
      </c>
      <c r="N2524">
        <v>27</v>
      </c>
      <c r="O2524" s="7">
        <f>AVERAGE(N2524,E2524)</f>
        <v>2513.5</v>
      </c>
      <c r="P2524" t="b">
        <v>1</v>
      </c>
      <c r="R2524" s="56">
        <f>E2524/D2524</f>
        <v>1</v>
      </c>
      <c r="S2524" t="s">
        <v>8295</v>
      </c>
      <c r="T2524" s="6" t="str">
        <f>LEFT(S:S,FIND("/",S:S)-1)</f>
        <v>technology</v>
      </c>
      <c r="U2524" s="6" t="str">
        <f>RIGHT(S:S,FIND("/",S:S) - 2)</f>
        <v>/hardware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44">
        <v>900</v>
      </c>
      <c r="E2525" s="4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42">
        <f>(((I2525/60)/60)/24)+DATE(1970,1,1)</f>
        <v>41961.017268518524</v>
      </c>
      <c r="K2525">
        <v>1413674692</v>
      </c>
      <c r="L2525" s="42">
        <f>(((K2525/60)/60)/24)+DATE(1970,1,1)</f>
        <v>41930.975601851853</v>
      </c>
      <c r="M2525" t="b">
        <v>0</v>
      </c>
      <c r="N2525">
        <v>26</v>
      </c>
      <c r="O2525" s="7">
        <f>AVERAGE(N2525,E2525)</f>
        <v>717</v>
      </c>
      <c r="P2525" t="b">
        <v>1</v>
      </c>
      <c r="R2525" s="56">
        <f>E2525/D2525</f>
        <v>1.5644444444444445</v>
      </c>
      <c r="S2525" t="s">
        <v>8271</v>
      </c>
      <c r="T2525" s="6" t="str">
        <f>LEFT(S:S,FIND("/",S:S)-1)</f>
        <v>theater</v>
      </c>
      <c r="U2525" s="6" t="str">
        <f>RIGHT(S:S,FIND("/",S:S) - 2)</f>
        <v>/plays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44">
        <v>7500</v>
      </c>
      <c r="E2526" s="4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42">
        <f>(((I2526/60)/60)/24)+DATE(1970,1,1)</f>
        <v>41994.1875</v>
      </c>
      <c r="K2526">
        <v>1416338557</v>
      </c>
      <c r="L2526" s="42">
        <f>(((K2526/60)/60)/24)+DATE(1970,1,1)</f>
        <v>41961.807372685187</v>
      </c>
      <c r="M2526" t="b">
        <v>0</v>
      </c>
      <c r="N2526">
        <v>43</v>
      </c>
      <c r="O2526" s="7">
        <f>AVERAGE(N2526,E2526)</f>
        <v>3831.5</v>
      </c>
      <c r="P2526" t="b">
        <v>1</v>
      </c>
      <c r="R2526" s="56">
        <f>E2526/D2526</f>
        <v>1.016</v>
      </c>
      <c r="S2526" t="s">
        <v>8269</v>
      </c>
      <c r="T2526" s="6" t="str">
        <f>LEFT(S:S,FIND("/",S:S)-1)</f>
        <v>film &amp; video</v>
      </c>
      <c r="U2526" s="6" t="str">
        <f>RIGHT(S:S,FIND("/",S:S) - 2)</f>
        <v>documentary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44">
        <v>8000</v>
      </c>
      <c r="E2527" s="4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42">
        <f>(((I2527/60)/60)/24)+DATE(1970,1,1)</f>
        <v>41088.844571759262</v>
      </c>
      <c r="K2527">
        <v>1338322571</v>
      </c>
      <c r="L2527" s="42">
        <f>(((K2527/60)/60)/24)+DATE(1970,1,1)</f>
        <v>41058.844571759262</v>
      </c>
      <c r="M2527" t="b">
        <v>0</v>
      </c>
      <c r="N2527">
        <v>80</v>
      </c>
      <c r="O2527" s="7">
        <f>AVERAGE(N2527,E2527)</f>
        <v>4053</v>
      </c>
      <c r="P2527" t="b">
        <v>1</v>
      </c>
      <c r="R2527" s="56">
        <f>E2527/D2527</f>
        <v>1.00325</v>
      </c>
      <c r="S2527" t="s">
        <v>8279</v>
      </c>
      <c r="T2527" s="6" t="str">
        <f>LEFT(S:S,FIND("/",S:S)-1)</f>
        <v>music</v>
      </c>
      <c r="U2527" s="6" t="str">
        <f>RIGHT(S:S,FIND("/",S:S) - 2)</f>
        <v>rock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44">
        <v>4000</v>
      </c>
      <c r="E2528" s="4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42">
        <f>(((I2528/60)/60)/24)+DATE(1970,1,1)</f>
        <v>41981.207638888889</v>
      </c>
      <c r="K2528">
        <v>1415585474</v>
      </c>
      <c r="L2528" s="42">
        <f>(((K2528/60)/60)/24)+DATE(1970,1,1)</f>
        <v>41953.091134259259</v>
      </c>
      <c r="M2528" t="b">
        <v>0</v>
      </c>
      <c r="N2528">
        <v>33</v>
      </c>
      <c r="O2528" s="7">
        <f>AVERAGE(N2528,E2528)</f>
        <v>2275.5</v>
      </c>
      <c r="P2528" t="b">
        <v>1</v>
      </c>
      <c r="R2528" s="56">
        <f>E2528/D2528</f>
        <v>1.1294999999999999</v>
      </c>
      <c r="S2528" t="s">
        <v>8271</v>
      </c>
      <c r="T2528" s="6" t="str">
        <f>LEFT(S:S,FIND("/",S:S)-1)</f>
        <v>theater</v>
      </c>
      <c r="U2528" s="6" t="str">
        <f>RIGHT(S:S,FIND("/",S:S) - 2)</f>
        <v>/plays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44">
        <v>4000</v>
      </c>
      <c r="E2529" s="4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42">
        <f>(((I2529/60)/60)/24)+DATE(1970,1,1)</f>
        <v>41565.165972222225</v>
      </c>
      <c r="K2529">
        <v>1380477691</v>
      </c>
      <c r="L2529" s="42">
        <f>(((K2529/60)/60)/24)+DATE(1970,1,1)</f>
        <v>41546.75105324074</v>
      </c>
      <c r="M2529" t="b">
        <v>0</v>
      </c>
      <c r="N2529">
        <v>71</v>
      </c>
      <c r="O2529" s="7">
        <f>AVERAGE(N2529,E2529)</f>
        <v>2078</v>
      </c>
      <c r="P2529" t="b">
        <v>1</v>
      </c>
      <c r="R2529" s="56">
        <f>E2529/D2529</f>
        <v>1.02125</v>
      </c>
      <c r="S2529" t="s">
        <v>8271</v>
      </c>
      <c r="T2529" s="6" t="str">
        <f>LEFT(S:S,FIND("/",S:S)-1)</f>
        <v>theater</v>
      </c>
      <c r="U2529" s="6" t="str">
        <f>RIGHT(S:S,FIND("/",S:S) - 2)</f>
        <v>/plays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44">
        <v>4000</v>
      </c>
      <c r="E2530" s="4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42">
        <f>(((I2530/60)/60)/24)+DATE(1970,1,1)</f>
        <v>42236.458333333328</v>
      </c>
      <c r="K2530">
        <v>1438459303</v>
      </c>
      <c r="L2530" s="42">
        <f>(((K2530/60)/60)/24)+DATE(1970,1,1)</f>
        <v>42217.834525462968</v>
      </c>
      <c r="M2530" t="b">
        <v>0</v>
      </c>
      <c r="N2530">
        <v>81</v>
      </c>
      <c r="O2530" s="7">
        <f>AVERAGE(N2530,E2530)</f>
        <v>2185.4949999999999</v>
      </c>
      <c r="P2530" t="b">
        <v>1</v>
      </c>
      <c r="R2530" s="56">
        <f>E2530/D2530</f>
        <v>1.0724974999999999</v>
      </c>
      <c r="S2530" t="s">
        <v>8278</v>
      </c>
      <c r="T2530" s="6" t="str">
        <f>LEFT(S:S,FIND("/",S:S)-1)</f>
        <v>music</v>
      </c>
      <c r="U2530" s="6" t="str">
        <f>RIGHT(S:S,FIND("/",S:S) - 2)</f>
        <v>jazz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44">
        <v>6000</v>
      </c>
      <c r="E2531" s="4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42">
        <f>(((I2531/60)/60)/24)+DATE(1970,1,1)</f>
        <v>40993.0390625</v>
      </c>
      <c r="K2531">
        <v>1328752575</v>
      </c>
      <c r="L2531" s="42">
        <f>(((K2531/60)/60)/24)+DATE(1970,1,1)</f>
        <v>40948.080729166664</v>
      </c>
      <c r="M2531" t="b">
        <v>0</v>
      </c>
      <c r="N2531">
        <v>76</v>
      </c>
      <c r="O2531" s="7">
        <f>AVERAGE(N2531,E2531)</f>
        <v>3166.5</v>
      </c>
      <c r="P2531" t="b">
        <v>1</v>
      </c>
      <c r="R2531" s="56">
        <f>E2531/D2531</f>
        <v>1.0428333333333333</v>
      </c>
      <c r="S2531" t="s">
        <v>8295</v>
      </c>
      <c r="T2531" s="6" t="str">
        <f>LEFT(S:S,FIND("/",S:S)-1)</f>
        <v>technology</v>
      </c>
      <c r="U2531" s="6" t="str">
        <f>RIGHT(S:S,FIND("/",S:S) - 2)</f>
        <v>/hardware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44">
        <v>6500</v>
      </c>
      <c r="E2532" s="4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42">
        <f>(((I2532/60)/60)/24)+DATE(1970,1,1)</f>
        <v>42114.201388888891</v>
      </c>
      <c r="K2532">
        <v>1426711505</v>
      </c>
      <c r="L2532" s="42">
        <f>(((K2532/60)/60)/24)+DATE(1970,1,1)</f>
        <v>42081.864641203705</v>
      </c>
      <c r="M2532" t="b">
        <v>0</v>
      </c>
      <c r="N2532">
        <v>48</v>
      </c>
      <c r="O2532" s="7">
        <f>AVERAGE(N2532,E2532)</f>
        <v>3274</v>
      </c>
      <c r="P2532" t="b">
        <v>1</v>
      </c>
      <c r="R2532" s="56">
        <f>E2532/D2532</f>
        <v>1</v>
      </c>
      <c r="S2532" t="s">
        <v>8295</v>
      </c>
      <c r="T2532" s="6" t="str">
        <f>LEFT(S:S,FIND("/",S:S)-1)</f>
        <v>technology</v>
      </c>
      <c r="U2532" s="6" t="str">
        <f>RIGHT(S:S,FIND("/",S:S) - 2)</f>
        <v>/hardware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44">
        <v>4500</v>
      </c>
      <c r="E2533" s="4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42">
        <f>(((I2533/60)/60)/24)+DATE(1970,1,1)</f>
        <v>42231.165972222225</v>
      </c>
      <c r="K2533">
        <v>1437668354</v>
      </c>
      <c r="L2533" s="42">
        <f>(((K2533/60)/60)/24)+DATE(1970,1,1)</f>
        <v>42208.680023148147</v>
      </c>
      <c r="M2533" t="b">
        <v>0</v>
      </c>
      <c r="N2533">
        <v>61</v>
      </c>
      <c r="O2533" s="7">
        <f>AVERAGE(N2533,E2533)</f>
        <v>2289.5</v>
      </c>
      <c r="P2533" t="b">
        <v>1</v>
      </c>
      <c r="R2533" s="56">
        <f>E2533/D2533</f>
        <v>1.004</v>
      </c>
      <c r="S2533" t="s">
        <v>8303</v>
      </c>
      <c r="T2533" s="6" t="str">
        <f>LEFT(S:S,FIND("/",S:S)-1)</f>
        <v>theater</v>
      </c>
      <c r="U2533" s="6" t="str">
        <f>RIGHT(S:S,FIND("/",S:S) - 2)</f>
        <v>spaces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44">
        <v>4000</v>
      </c>
      <c r="E2534" s="4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42">
        <f>(((I2534/60)/60)/24)+DATE(1970,1,1)</f>
        <v>41137.849143518521</v>
      </c>
      <c r="K2534">
        <v>1342556566</v>
      </c>
      <c r="L2534" s="42">
        <f>(((K2534/60)/60)/24)+DATE(1970,1,1)</f>
        <v>41107.849143518521</v>
      </c>
      <c r="M2534" t="b">
        <v>0</v>
      </c>
      <c r="N2534">
        <v>60</v>
      </c>
      <c r="O2534" s="7">
        <f>AVERAGE(N2534,E2534)</f>
        <v>2552.5</v>
      </c>
      <c r="P2534" t="b">
        <v>1</v>
      </c>
      <c r="R2534" s="56">
        <f>E2534/D2534</f>
        <v>1.26125</v>
      </c>
      <c r="S2534" t="s">
        <v>8297</v>
      </c>
      <c r="T2534" s="6" t="str">
        <f>LEFT(S:S,FIND("/",S:S)-1)</f>
        <v>games</v>
      </c>
      <c r="U2534" s="6" t="str">
        <f>RIGHT(S:S,FIND("/",S:S) - 2)</f>
        <v>ames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44">
        <v>7500</v>
      </c>
      <c r="E2535" s="4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42">
        <f>(((I2535/60)/60)/24)+DATE(1970,1,1)</f>
        <v>41334.750787037039</v>
      </c>
      <c r="K2535">
        <v>1359568911</v>
      </c>
      <c r="L2535" s="42">
        <f>(((K2535/60)/60)/24)+DATE(1970,1,1)</f>
        <v>41304.751284722224</v>
      </c>
      <c r="M2535" t="b">
        <v>0</v>
      </c>
      <c r="N2535">
        <v>136</v>
      </c>
      <c r="O2535" s="7">
        <f>AVERAGE(N2535,E2535)</f>
        <v>4218</v>
      </c>
      <c r="P2535" t="b">
        <v>1</v>
      </c>
      <c r="R2535" s="56">
        <f>E2535/D2535</f>
        <v>1.1066666666666667</v>
      </c>
      <c r="S2535" t="s">
        <v>8271</v>
      </c>
      <c r="T2535" s="6" t="str">
        <f>LEFT(S:S,FIND("/",S:S)-1)</f>
        <v>theater</v>
      </c>
      <c r="U2535" s="6" t="str">
        <f>RIGHT(S:S,FIND("/",S:S) - 2)</f>
        <v>/plays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44">
        <v>2000</v>
      </c>
      <c r="E2536" s="4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42">
        <f>(((I2536/60)/60)/24)+DATE(1970,1,1)</f>
        <v>40179.25</v>
      </c>
      <c r="K2536">
        <v>1257871712</v>
      </c>
      <c r="L2536" s="42">
        <f>(((K2536/60)/60)/24)+DATE(1970,1,1)</f>
        <v>40127.700370370374</v>
      </c>
      <c r="M2536" t="b">
        <v>0</v>
      </c>
      <c r="N2536">
        <v>14</v>
      </c>
      <c r="O2536" s="7">
        <f>AVERAGE(N2536,E2536)</f>
        <v>1057</v>
      </c>
      <c r="P2536" t="b">
        <v>1</v>
      </c>
      <c r="R2536" s="56">
        <f>E2536/D2536</f>
        <v>1.05</v>
      </c>
      <c r="S2536" t="s">
        <v>8271</v>
      </c>
      <c r="T2536" s="6" t="str">
        <f>LEFT(S:S,FIND("/",S:S)-1)</f>
        <v>theater</v>
      </c>
      <c r="U2536" s="6" t="str">
        <f>RIGHT(S:S,FIND("/",S:S) - 2)</f>
        <v>/plays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44">
        <v>20000</v>
      </c>
      <c r="E2537" s="4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42">
        <f>(((I2537/60)/60)/24)+DATE(1970,1,1)</f>
        <v>41974.832696759258</v>
      </c>
      <c r="K2537">
        <v>1414781945</v>
      </c>
      <c r="L2537" s="42">
        <f>(((K2537/60)/60)/24)+DATE(1970,1,1)</f>
        <v>41943.791030092594</v>
      </c>
      <c r="M2537" t="b">
        <v>0</v>
      </c>
      <c r="N2537">
        <v>78</v>
      </c>
      <c r="O2537" s="7">
        <f>AVERAGE(N2537,E2537)</f>
        <v>10416.5</v>
      </c>
      <c r="P2537" t="b">
        <v>1</v>
      </c>
      <c r="R2537" s="56">
        <f>E2537/D2537</f>
        <v>1.03775</v>
      </c>
      <c r="S2537" t="s">
        <v>8276</v>
      </c>
      <c r="T2537" s="6" t="str">
        <f>LEFT(S:S,FIND("/",S:S)-1)</f>
        <v>music</v>
      </c>
      <c r="U2537" s="6" t="str">
        <f>RIGHT(S:S,FIND("/",S:S) - 2)</f>
        <v>rock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44">
        <v>25</v>
      </c>
      <c r="E2538" s="44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42">
        <f>(((I2538/60)/60)/24)+DATE(1970,1,1)</f>
        <v>41485.106087962966</v>
      </c>
      <c r="K2538">
        <v>1373337166</v>
      </c>
      <c r="L2538" s="42">
        <f>(((K2538/60)/60)/24)+DATE(1970,1,1)</f>
        <v>41464.106087962966</v>
      </c>
      <c r="M2538" t="b">
        <v>0</v>
      </c>
      <c r="N2538">
        <v>4</v>
      </c>
      <c r="O2538" s="7">
        <f>AVERAGE(N2538,E2538)</f>
        <v>16.5</v>
      </c>
      <c r="P2538" t="b">
        <v>1</v>
      </c>
      <c r="R2538" s="56">
        <f>E2538/D2538</f>
        <v>1.1599999999999999</v>
      </c>
      <c r="S2538" t="s">
        <v>8271</v>
      </c>
      <c r="T2538" s="6" t="str">
        <f>LEFT(S:S,FIND("/",S:S)-1)</f>
        <v>theater</v>
      </c>
      <c r="U2538" s="6" t="str">
        <f>RIGHT(S:S,FIND("/",S:S) - 2)</f>
        <v>/plays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44">
        <v>1000</v>
      </c>
      <c r="E2539" s="4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42">
        <f>(((I2539/60)/60)/24)+DATE(1970,1,1)</f>
        <v>40756.648784722223</v>
      </c>
      <c r="K2539">
        <v>1307028855</v>
      </c>
      <c r="L2539" s="42">
        <f>(((K2539/60)/60)/24)+DATE(1970,1,1)</f>
        <v>40696.648784722223</v>
      </c>
      <c r="M2539" t="b">
        <v>0</v>
      </c>
      <c r="N2539">
        <v>11</v>
      </c>
      <c r="O2539" s="7">
        <f>AVERAGE(N2539,E2539)</f>
        <v>555.5</v>
      </c>
      <c r="P2539" t="b">
        <v>1</v>
      </c>
      <c r="R2539" s="56">
        <f>E2539/D2539</f>
        <v>1.1000000000000001</v>
      </c>
      <c r="S2539" t="s">
        <v>8272</v>
      </c>
      <c r="T2539" s="6" t="str">
        <f>LEFT(S:S,FIND("/",S:S)-1)</f>
        <v>technology</v>
      </c>
      <c r="U2539" s="6" t="str">
        <f>RIGHT(S:S,FIND("/",S:S) - 2)</f>
        <v>ology/web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44">
        <v>18000</v>
      </c>
      <c r="E2540" s="4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42">
        <f>(((I2540/60)/60)/24)+DATE(1970,1,1)</f>
        <v>41329.207638888889</v>
      </c>
      <c r="K2540">
        <v>1359029661</v>
      </c>
      <c r="L2540" s="42">
        <f>(((K2540/60)/60)/24)+DATE(1970,1,1)</f>
        <v>41298.509965277779</v>
      </c>
      <c r="M2540" t="b">
        <v>0</v>
      </c>
      <c r="N2540">
        <v>185</v>
      </c>
      <c r="O2540" s="7">
        <f>AVERAGE(N2540,E2540)</f>
        <v>10264.084999999999</v>
      </c>
      <c r="P2540" t="b">
        <v>1</v>
      </c>
      <c r="R2540" s="56">
        <f>E2540/D2540</f>
        <v>1.130176111111111</v>
      </c>
      <c r="S2540" t="s">
        <v>8301</v>
      </c>
      <c r="T2540" s="6" t="str">
        <f>LEFT(S:S,FIND("/",S:S)-1)</f>
        <v>technology</v>
      </c>
      <c r="U2540" s="6" t="str">
        <f>RIGHT(S:S,FIND("/",S:S) - 2)</f>
        <v>ploration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44">
        <v>10000</v>
      </c>
      <c r="E2541" s="4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42">
        <f>(((I2541/60)/60)/24)+DATE(1970,1,1)</f>
        <v>42037.902222222227</v>
      </c>
      <c r="K2541">
        <v>1417729152</v>
      </c>
      <c r="L2541" s="42">
        <f>(((K2541/60)/60)/24)+DATE(1970,1,1)</f>
        <v>41977.902222222227</v>
      </c>
      <c r="M2541" t="b">
        <v>0</v>
      </c>
      <c r="N2541">
        <v>59</v>
      </c>
      <c r="O2541" s="7">
        <f>AVERAGE(N2541,E2541)</f>
        <v>5042</v>
      </c>
      <c r="P2541" t="b">
        <v>1</v>
      </c>
      <c r="R2541" s="56">
        <f>E2541/D2541</f>
        <v>1.0024999999999999</v>
      </c>
      <c r="S2541" t="s">
        <v>8271</v>
      </c>
      <c r="T2541" s="6" t="str">
        <f>LEFT(S:S,FIND("/",S:S)-1)</f>
        <v>theater</v>
      </c>
      <c r="U2541" s="6" t="str">
        <f>RIGHT(S:S,FIND("/",S:S) - 2)</f>
        <v>/plays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44">
        <v>2500</v>
      </c>
      <c r="E2542" s="4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42">
        <f>(((I2542/60)/60)/24)+DATE(1970,1,1)</f>
        <v>40845.675011574072</v>
      </c>
      <c r="K2542">
        <v>1314720721</v>
      </c>
      <c r="L2542" s="42">
        <f>(((K2542/60)/60)/24)+DATE(1970,1,1)</f>
        <v>40785.675011574072</v>
      </c>
      <c r="M2542" t="b">
        <v>0</v>
      </c>
      <c r="N2542">
        <v>27</v>
      </c>
      <c r="O2542" s="7">
        <f>AVERAGE(N2542,E2542)</f>
        <v>1306</v>
      </c>
      <c r="P2542" t="b">
        <v>1</v>
      </c>
      <c r="R2542" s="56">
        <f>E2542/D2542</f>
        <v>1.034</v>
      </c>
      <c r="S2542" t="s">
        <v>8276</v>
      </c>
      <c r="T2542" s="6" t="str">
        <f>LEFT(S:S,FIND("/",S:S)-1)</f>
        <v>music</v>
      </c>
      <c r="U2542" s="6" t="str">
        <f>RIGHT(S:S,FIND("/",S:S) - 2)</f>
        <v>rock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44">
        <v>3500</v>
      </c>
      <c r="E2543" s="4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42">
        <f>(((I2543/60)/60)/24)+DATE(1970,1,1)</f>
        <v>41543.449282407404</v>
      </c>
      <c r="K2543">
        <v>1375008418</v>
      </c>
      <c r="L2543" s="42">
        <f>(((K2543/60)/60)/24)+DATE(1970,1,1)</f>
        <v>41483.449282407404</v>
      </c>
      <c r="M2543" t="b">
        <v>0</v>
      </c>
      <c r="N2543">
        <v>63</v>
      </c>
      <c r="O2543" s="7">
        <f>AVERAGE(N2543,E2543)</f>
        <v>1904.5</v>
      </c>
      <c r="P2543" t="b">
        <v>1</v>
      </c>
      <c r="R2543" s="56">
        <f>E2543/D2543</f>
        <v>1.0702857142857143</v>
      </c>
      <c r="S2543" t="s">
        <v>8271</v>
      </c>
      <c r="T2543" s="6" t="str">
        <f>LEFT(S:S,FIND("/",S:S)-1)</f>
        <v>theater</v>
      </c>
      <c r="U2543" s="6" t="str">
        <f>RIGHT(S:S,FIND("/",S:S) - 2)</f>
        <v>/plays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44">
        <v>700</v>
      </c>
      <c r="E2544" s="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42">
        <f>(((I2544/60)/60)/24)+DATE(1970,1,1)</f>
        <v>41548.165972222225</v>
      </c>
      <c r="K2544">
        <v>1377252857</v>
      </c>
      <c r="L2544" s="42">
        <f>(((K2544/60)/60)/24)+DATE(1970,1,1)</f>
        <v>41509.426585648151</v>
      </c>
      <c r="M2544" t="b">
        <v>0</v>
      </c>
      <c r="N2544">
        <v>13</v>
      </c>
      <c r="O2544" s="7">
        <f>AVERAGE(N2544,E2544)</f>
        <v>369</v>
      </c>
      <c r="P2544" t="b">
        <v>1</v>
      </c>
      <c r="R2544" s="56">
        <f>E2544/D2544</f>
        <v>1.0357142857142858</v>
      </c>
      <c r="S2544" t="s">
        <v>8271</v>
      </c>
      <c r="T2544" s="6" t="str">
        <f>LEFT(S:S,FIND("/",S:S)-1)</f>
        <v>theater</v>
      </c>
      <c r="U2544" s="6" t="str">
        <f>RIGHT(S:S,FIND("/",S:S) - 2)</f>
        <v>/plays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44">
        <v>250</v>
      </c>
      <c r="E2545" s="4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42">
        <f>(((I2545/60)/60)/24)+DATE(1970,1,1)</f>
        <v>40545.125</v>
      </c>
      <c r="K2545">
        <v>1291257298</v>
      </c>
      <c r="L2545" s="42">
        <f>(((K2545/60)/60)/24)+DATE(1970,1,1)</f>
        <v>40514.107615740737</v>
      </c>
      <c r="M2545" t="b">
        <v>0</v>
      </c>
      <c r="N2545">
        <v>13</v>
      </c>
      <c r="O2545" s="7">
        <f>AVERAGE(N2545,E2545)</f>
        <v>202</v>
      </c>
      <c r="P2545" t="b">
        <v>1</v>
      </c>
      <c r="R2545" s="56">
        <f>E2545/D2545</f>
        <v>1.5640000000000001</v>
      </c>
      <c r="S2545" t="s">
        <v>8305</v>
      </c>
      <c r="T2545" s="6" t="str">
        <f>LEFT(S:S,FIND("/",S:S)-1)</f>
        <v>theater</v>
      </c>
      <c r="U2545" s="6" t="str">
        <f>RIGHT(S:S,FIND("/",S:S) - 2)</f>
        <v>usical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44">
        <v>5000</v>
      </c>
      <c r="E2546" s="4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42">
        <f>(((I2546/60)/60)/24)+DATE(1970,1,1)</f>
        <v>41098.520474537036</v>
      </c>
      <c r="K2546">
        <v>1339158569</v>
      </c>
      <c r="L2546" s="42">
        <f>(((K2546/60)/60)/24)+DATE(1970,1,1)</f>
        <v>41068.520474537036</v>
      </c>
      <c r="M2546" t="b">
        <v>0</v>
      </c>
      <c r="N2546">
        <v>57</v>
      </c>
      <c r="O2546" s="7">
        <f>AVERAGE(N2546,E2546)</f>
        <v>2549</v>
      </c>
      <c r="P2546" t="b">
        <v>1</v>
      </c>
      <c r="R2546" s="56">
        <f>E2546/D2546</f>
        <v>1.0082</v>
      </c>
      <c r="S2546" t="s">
        <v>8271</v>
      </c>
      <c r="T2546" s="6" t="str">
        <f>LEFT(S:S,FIND("/",S:S)-1)</f>
        <v>theater</v>
      </c>
      <c r="U2546" s="6" t="str">
        <f>RIGHT(S:S,FIND("/",S:S) - 2)</f>
        <v>/plays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44">
        <v>2000</v>
      </c>
      <c r="E2547" s="4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42">
        <f>(((I2547/60)/60)/24)+DATE(1970,1,1)</f>
        <v>42062.020833333328</v>
      </c>
      <c r="K2547">
        <v>1421983138</v>
      </c>
      <c r="L2547" s="42">
        <f>(((K2547/60)/60)/24)+DATE(1970,1,1)</f>
        <v>42027.13817129629</v>
      </c>
      <c r="M2547" t="b">
        <v>0</v>
      </c>
      <c r="N2547">
        <v>61</v>
      </c>
      <c r="O2547" s="7">
        <f>AVERAGE(N2547,E2547)</f>
        <v>1983.5</v>
      </c>
      <c r="P2547" t="b">
        <v>1</v>
      </c>
      <c r="R2547" s="56">
        <f>E2547/D2547</f>
        <v>1.9530000000000001</v>
      </c>
      <c r="S2547" t="s">
        <v>8271</v>
      </c>
      <c r="T2547" s="6" t="str">
        <f>LEFT(S:S,FIND("/",S:S)-1)</f>
        <v>theater</v>
      </c>
      <c r="U2547" s="6" t="str">
        <f>RIGHT(S:S,FIND("/",S:S) - 2)</f>
        <v>/plays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44">
        <v>3500</v>
      </c>
      <c r="E2548" s="4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42">
        <f>(((I2548/60)/60)/24)+DATE(1970,1,1)</f>
        <v>41552.208333333336</v>
      </c>
      <c r="K2548">
        <v>1378586179</v>
      </c>
      <c r="L2548" s="42">
        <f>(((K2548/60)/60)/24)+DATE(1970,1,1)</f>
        <v>41524.858553240738</v>
      </c>
      <c r="M2548" t="b">
        <v>0</v>
      </c>
      <c r="N2548">
        <v>65</v>
      </c>
      <c r="O2548" s="7">
        <f>AVERAGE(N2548,E2548)</f>
        <v>1987.5</v>
      </c>
      <c r="P2548" t="b">
        <v>1</v>
      </c>
      <c r="R2548" s="56">
        <f>E2548/D2548</f>
        <v>1.1171428571428572</v>
      </c>
      <c r="S2548" t="s">
        <v>8273</v>
      </c>
      <c r="T2548" s="6" t="str">
        <f>LEFT(S:S,FIND("/",S:S)-1)</f>
        <v>technology</v>
      </c>
      <c r="U2548" s="6" t="str">
        <f>RIGHT(S:S,FIND("/",S:S) - 2)</f>
        <v>wearables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44">
        <v>5500</v>
      </c>
      <c r="E2549" s="4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42">
        <f>(((I2549/60)/60)/24)+DATE(1970,1,1)</f>
        <v>41003.731516203705</v>
      </c>
      <c r="K2549">
        <v>1330972403</v>
      </c>
      <c r="L2549" s="42">
        <f>(((K2549/60)/60)/24)+DATE(1970,1,1)</f>
        <v>40973.773182870369</v>
      </c>
      <c r="M2549" t="b">
        <v>0</v>
      </c>
      <c r="N2549">
        <v>134</v>
      </c>
      <c r="O2549" s="7">
        <f>AVERAGE(N2549,E2549)</f>
        <v>3363</v>
      </c>
      <c r="P2549" t="b">
        <v>1</v>
      </c>
      <c r="R2549" s="56">
        <f>E2549/D2549</f>
        <v>1.1985454545454546</v>
      </c>
      <c r="S2549" t="s">
        <v>8303</v>
      </c>
      <c r="T2549" s="6" t="str">
        <f>LEFT(S:S,FIND("/",S:S)-1)</f>
        <v>theater</v>
      </c>
      <c r="U2549" s="6" t="str">
        <f>RIGHT(S:S,FIND("/",S:S) - 2)</f>
        <v>spaces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44">
        <v>6000</v>
      </c>
      <c r="E2550" s="4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42">
        <f>(((I2550/60)/60)/24)+DATE(1970,1,1)</f>
        <v>42643.185416666667</v>
      </c>
      <c r="K2550">
        <v>1473087637</v>
      </c>
      <c r="L2550" s="42">
        <f>(((K2550/60)/60)/24)+DATE(1970,1,1)</f>
        <v>42618.625428240746</v>
      </c>
      <c r="M2550" t="b">
        <v>0</v>
      </c>
      <c r="N2550">
        <v>37</v>
      </c>
      <c r="O2550" s="7">
        <f>AVERAGE(N2550,E2550)</f>
        <v>3074</v>
      </c>
      <c r="P2550" t="b">
        <v>1</v>
      </c>
      <c r="R2550" s="56">
        <f>E2550/D2550</f>
        <v>1.0185</v>
      </c>
      <c r="S2550" t="s">
        <v>8265</v>
      </c>
      <c r="T2550" s="6" t="str">
        <f>LEFT(S:S,FIND("/",S:S)-1)</f>
        <v>film &amp; video</v>
      </c>
      <c r="U2550" s="6" t="str">
        <f>RIGHT(S:S,FIND("/",S:S) - 2)</f>
        <v>/television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44">
        <v>1570</v>
      </c>
      <c r="E2551" s="4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42">
        <f>(((I2551/60)/60)/24)+DATE(1970,1,1)</f>
        <v>41425.708333333336</v>
      </c>
      <c r="K2551">
        <v>1366999870</v>
      </c>
      <c r="L2551" s="42">
        <f>(((K2551/60)/60)/24)+DATE(1970,1,1)</f>
        <v>41390.757754629631</v>
      </c>
      <c r="M2551" t="b">
        <v>0</v>
      </c>
      <c r="N2551">
        <v>37</v>
      </c>
      <c r="O2551" s="7">
        <f>AVERAGE(N2551,E2551)</f>
        <v>825.5</v>
      </c>
      <c r="P2551" t="b">
        <v>1</v>
      </c>
      <c r="R2551" s="56">
        <f>E2551/D2551</f>
        <v>1.0280254777070064</v>
      </c>
      <c r="S2551" t="s">
        <v>8266</v>
      </c>
      <c r="T2551" s="6" t="str">
        <f>LEFT(S:S,FIND("/",S:S)-1)</f>
        <v>film &amp; video</v>
      </c>
      <c r="U2551" s="6" t="str">
        <f>RIGHT(S:S,FIND("/",S:S) - 2)</f>
        <v>ideo/shorts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44">
        <v>6500</v>
      </c>
      <c r="E2552" s="4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42">
        <f>(((I2552/60)/60)/24)+DATE(1970,1,1)</f>
        <v>42285.165972222225</v>
      </c>
      <c r="K2552">
        <v>1439392406</v>
      </c>
      <c r="L2552" s="42">
        <f>(((K2552/60)/60)/24)+DATE(1970,1,1)</f>
        <v>42228.634328703702</v>
      </c>
      <c r="M2552" t="b">
        <v>0</v>
      </c>
      <c r="N2552">
        <v>150</v>
      </c>
      <c r="O2552" s="7">
        <f>AVERAGE(N2552,E2552)</f>
        <v>3352.5</v>
      </c>
      <c r="P2552" t="b">
        <v>1</v>
      </c>
      <c r="R2552" s="56">
        <f>E2552/D2552</f>
        <v>1.0084615384615385</v>
      </c>
      <c r="S2552" t="s">
        <v>8284</v>
      </c>
      <c r="T2552" s="6" t="str">
        <f>LEFT(S:S,FIND("/",S:S)-1)</f>
        <v>food</v>
      </c>
      <c r="U2552" s="6" t="str">
        <f>RIGHT(S:S,FIND("/",S:S) - 2)</f>
        <v>cks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44">
        <v>3675</v>
      </c>
      <c r="E2553" s="4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42">
        <f>(((I2553/60)/60)/24)+DATE(1970,1,1)</f>
        <v>40989.866666666669</v>
      </c>
      <c r="K2553">
        <v>1329890585</v>
      </c>
      <c r="L2553" s="42">
        <f>(((K2553/60)/60)/24)+DATE(1970,1,1)</f>
        <v>40961.252141203702</v>
      </c>
      <c r="M2553" t="b">
        <v>0</v>
      </c>
      <c r="N2553">
        <v>56</v>
      </c>
      <c r="O2553" s="7">
        <f>AVERAGE(N2553,E2553)</f>
        <v>1915.75</v>
      </c>
      <c r="P2553" t="b">
        <v>1</v>
      </c>
      <c r="R2553" s="56">
        <f>E2553/D2553</f>
        <v>1.0273469387755103</v>
      </c>
      <c r="S2553" t="s">
        <v>8272</v>
      </c>
      <c r="T2553" s="6" t="str">
        <f>LEFT(S:S,FIND("/",S:S)-1)</f>
        <v>technology</v>
      </c>
      <c r="U2553" s="6" t="str">
        <f>RIGHT(S:S,FIND("/",S:S) - 2)</f>
        <v>ology/web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44">
        <v>3000</v>
      </c>
      <c r="E2554" s="4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42">
        <f>(((I2554/60)/60)/24)+DATE(1970,1,1)</f>
        <v>42799.809965277775</v>
      </c>
      <c r="K2554">
        <v>1486149981</v>
      </c>
      <c r="L2554" s="42">
        <f>(((K2554/60)/60)/24)+DATE(1970,1,1)</f>
        <v>42769.809965277775</v>
      </c>
      <c r="M2554" t="b">
        <v>0</v>
      </c>
      <c r="N2554">
        <v>18</v>
      </c>
      <c r="O2554" s="7">
        <f>AVERAGE(N2554,E2554)</f>
        <v>1606.5</v>
      </c>
      <c r="P2554" t="b">
        <v>1</v>
      </c>
      <c r="R2554" s="56">
        <f>E2554/D2554</f>
        <v>1.0649999999999999</v>
      </c>
      <c r="S2554" t="s">
        <v>8276</v>
      </c>
      <c r="T2554" s="6" t="str">
        <f>LEFT(S:S,FIND("/",S:S)-1)</f>
        <v>music</v>
      </c>
      <c r="U2554" s="6" t="str">
        <f>RIGHT(S:S,FIND("/",S:S) - 2)</f>
        <v>rock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44">
        <v>1500</v>
      </c>
      <c r="E2555" s="4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42">
        <f>(((I2555/60)/60)/24)+DATE(1970,1,1)</f>
        <v>41173.199155092596</v>
      </c>
      <c r="K2555">
        <v>1343018807</v>
      </c>
      <c r="L2555" s="42">
        <f>(((K2555/60)/60)/24)+DATE(1970,1,1)</f>
        <v>41113.199155092596</v>
      </c>
      <c r="M2555" t="b">
        <v>0</v>
      </c>
      <c r="N2555">
        <v>60</v>
      </c>
      <c r="O2555" s="7">
        <f>AVERAGE(N2555,E2555)</f>
        <v>1196.5</v>
      </c>
      <c r="P2555" t="b">
        <v>1</v>
      </c>
      <c r="R2555" s="56">
        <f>E2555/D2555</f>
        <v>1.5553333333333332</v>
      </c>
      <c r="S2555" t="s">
        <v>8265</v>
      </c>
      <c r="T2555" s="6" t="str">
        <f>LEFT(S:S,FIND("/",S:S)-1)</f>
        <v>film &amp; video</v>
      </c>
      <c r="U2555" s="6" t="str">
        <f>RIGHT(S:S,FIND("/",S:S) - 2)</f>
        <v>/television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44">
        <v>3000</v>
      </c>
      <c r="E2556" s="4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42">
        <f>(((I2556/60)/60)/24)+DATE(1970,1,1)</f>
        <v>42156.165972222225</v>
      </c>
      <c r="K2556">
        <v>1430445163</v>
      </c>
      <c r="L2556" s="42">
        <f>(((K2556/60)/60)/24)+DATE(1970,1,1)</f>
        <v>42125.078275462962</v>
      </c>
      <c r="M2556" t="b">
        <v>0</v>
      </c>
      <c r="N2556">
        <v>67</v>
      </c>
      <c r="O2556" s="7">
        <f>AVERAGE(N2556,E2556)</f>
        <v>1875.5</v>
      </c>
      <c r="P2556" t="b">
        <v>1</v>
      </c>
      <c r="R2556" s="56">
        <f>E2556/D2556</f>
        <v>1.228</v>
      </c>
      <c r="S2556" t="s">
        <v>8271</v>
      </c>
      <c r="T2556" s="6" t="str">
        <f>LEFT(S:S,FIND("/",S:S)-1)</f>
        <v>theater</v>
      </c>
      <c r="U2556" s="6" t="str">
        <f>RIGHT(S:S,FIND("/",S:S) - 2)</f>
        <v>/plays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44">
        <v>2000</v>
      </c>
      <c r="E2557" s="4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42">
        <f>(((I2557/60)/60)/24)+DATE(1970,1,1)</f>
        <v>41057.655011574076</v>
      </c>
      <c r="K2557">
        <v>1335541393</v>
      </c>
      <c r="L2557" s="42">
        <f>(((K2557/60)/60)/24)+DATE(1970,1,1)</f>
        <v>41026.655011574076</v>
      </c>
      <c r="M2557" t="b">
        <v>0</v>
      </c>
      <c r="N2557">
        <v>35</v>
      </c>
      <c r="O2557" s="7">
        <f>AVERAGE(N2557,E2557)</f>
        <v>1091</v>
      </c>
      <c r="P2557" t="b">
        <v>1</v>
      </c>
      <c r="R2557" s="56">
        <f>E2557/D2557</f>
        <v>1.0734999999999999</v>
      </c>
      <c r="S2557" t="s">
        <v>8271</v>
      </c>
      <c r="T2557" s="6" t="str">
        <f>LEFT(S:S,FIND("/",S:S)-1)</f>
        <v>theater</v>
      </c>
      <c r="U2557" s="6" t="str">
        <f>RIGHT(S:S,FIND("/",S:S) - 2)</f>
        <v>/plays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44">
        <v>745</v>
      </c>
      <c r="E2558" s="4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42">
        <f>(((I2558/60)/60)/24)+DATE(1970,1,1)</f>
        <v>41267.991400462961</v>
      </c>
      <c r="K2558">
        <v>1352504857</v>
      </c>
      <c r="L2558" s="42">
        <f>(((K2558/60)/60)/24)+DATE(1970,1,1)</f>
        <v>41222.991400462961</v>
      </c>
      <c r="M2558" t="b">
        <v>0</v>
      </c>
      <c r="N2558">
        <v>34</v>
      </c>
      <c r="O2558" s="7">
        <f>AVERAGE(N2558,E2558)</f>
        <v>410</v>
      </c>
      <c r="P2558" t="b">
        <v>1</v>
      </c>
      <c r="R2558" s="56">
        <f>E2558/D2558</f>
        <v>1.0550335570469798</v>
      </c>
      <c r="S2558" t="s">
        <v>8284</v>
      </c>
      <c r="T2558" s="6" t="str">
        <f>LEFT(S:S,FIND("/",S:S)-1)</f>
        <v>food</v>
      </c>
      <c r="U2558" s="6" t="str">
        <f>RIGHT(S:S,FIND("/",S:S) - 2)</f>
        <v>cks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44">
        <v>900</v>
      </c>
      <c r="E2559" s="4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42">
        <f>(((I2559/60)/60)/24)+DATE(1970,1,1)</f>
        <v>41774.745208333334</v>
      </c>
      <c r="K2559">
        <v>1397584386</v>
      </c>
      <c r="L2559" s="42">
        <f>(((K2559/60)/60)/24)+DATE(1970,1,1)</f>
        <v>41744.745208333334</v>
      </c>
      <c r="M2559" t="b">
        <v>0</v>
      </c>
      <c r="N2559">
        <v>36</v>
      </c>
      <c r="O2559" s="7">
        <f>AVERAGE(N2559,E2559)</f>
        <v>551</v>
      </c>
      <c r="P2559" t="b">
        <v>1</v>
      </c>
      <c r="R2559" s="56">
        <f>E2559/D2559</f>
        <v>1.1844444444444444</v>
      </c>
      <c r="S2559" t="s">
        <v>8271</v>
      </c>
      <c r="T2559" s="6" t="str">
        <f>LEFT(S:S,FIND("/",S:S)-1)</f>
        <v>theater</v>
      </c>
      <c r="U2559" s="6" t="str">
        <f>RIGHT(S:S,FIND("/",S:S) - 2)</f>
        <v>/plays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44">
        <v>1250</v>
      </c>
      <c r="E2560" s="4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42">
        <f>(((I2560/60)/60)/24)+DATE(1970,1,1)</f>
        <v>42125.582638888889</v>
      </c>
      <c r="K2560">
        <v>1427747906</v>
      </c>
      <c r="L2560" s="42">
        <f>(((K2560/60)/60)/24)+DATE(1970,1,1)</f>
        <v>42093.860023148154</v>
      </c>
      <c r="M2560" t="b">
        <v>0</v>
      </c>
      <c r="N2560">
        <v>18</v>
      </c>
      <c r="O2560" s="7">
        <f>AVERAGE(N2560,E2560)</f>
        <v>689.5</v>
      </c>
      <c r="P2560" t="b">
        <v>1</v>
      </c>
      <c r="R2560" s="56">
        <f>E2560/D2560</f>
        <v>1.0888</v>
      </c>
      <c r="S2560" t="s">
        <v>8280</v>
      </c>
      <c r="T2560" s="6" t="str">
        <f>LEFT(S:S,FIND("/",S:S)-1)</f>
        <v>music</v>
      </c>
      <c r="U2560" s="6" t="str">
        <f>RIGHT(S:S,FIND("/",S:S) - 2)</f>
        <v>usic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44">
        <v>800</v>
      </c>
      <c r="E2561" s="4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42">
        <f>(((I2561/60)/60)/24)+DATE(1970,1,1)</f>
        <v>40862.817361111112</v>
      </c>
      <c r="K2561">
        <v>1318539484</v>
      </c>
      <c r="L2561" s="42">
        <f>(((K2561/60)/60)/24)+DATE(1970,1,1)</f>
        <v>40829.873657407406</v>
      </c>
      <c r="M2561" t="b">
        <v>0</v>
      </c>
      <c r="N2561">
        <v>25</v>
      </c>
      <c r="O2561" s="7">
        <f>AVERAGE(N2561,E2561)</f>
        <v>457.5</v>
      </c>
      <c r="P2561" t="b">
        <v>1</v>
      </c>
      <c r="R2561" s="56">
        <f>E2561/D2561</f>
        <v>1.1125</v>
      </c>
      <c r="S2561" t="s">
        <v>8276</v>
      </c>
      <c r="T2561" s="6" t="str">
        <f>LEFT(S:S,FIND("/",S:S)-1)</f>
        <v>music</v>
      </c>
      <c r="U2561" s="6" t="str">
        <f>RIGHT(S:S,FIND("/",S:S) - 2)</f>
        <v>rock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44">
        <v>3000</v>
      </c>
      <c r="E2562" s="4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42">
        <f>(((I2562/60)/60)/24)+DATE(1970,1,1)</f>
        <v>42069.951087962967</v>
      </c>
      <c r="K2562">
        <v>1423090174</v>
      </c>
      <c r="L2562" s="42">
        <f>(((K2562/60)/60)/24)+DATE(1970,1,1)</f>
        <v>42039.951087962967</v>
      </c>
      <c r="M2562" t="b">
        <v>0</v>
      </c>
      <c r="N2562">
        <v>21</v>
      </c>
      <c r="O2562" s="7">
        <f>AVERAGE(N2562,E2562)</f>
        <v>1512</v>
      </c>
      <c r="P2562" t="b">
        <v>1</v>
      </c>
      <c r="R2562" s="56">
        <f>E2562/D2562</f>
        <v>1.0009999999999999</v>
      </c>
      <c r="S2562" t="s">
        <v>8273</v>
      </c>
      <c r="T2562" s="6" t="str">
        <f>LEFT(S:S,FIND("/",S:S)-1)</f>
        <v>technology</v>
      </c>
      <c r="U2562" s="6" t="str">
        <f>RIGHT(S:S,FIND("/",S:S) - 2)</f>
        <v>wearables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44">
        <v>100000</v>
      </c>
      <c r="E2563" s="44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42">
        <f>(((I2563/60)/60)/24)+DATE(1970,1,1)</f>
        <v>42290.528807870374</v>
      </c>
      <c r="K2563">
        <v>1442148089</v>
      </c>
      <c r="L2563" s="42">
        <f>(((K2563/60)/60)/24)+DATE(1970,1,1)</f>
        <v>42260.528807870374</v>
      </c>
      <c r="M2563" t="b">
        <v>0</v>
      </c>
      <c r="N2563">
        <v>0</v>
      </c>
      <c r="O2563" s="7">
        <f>AVERAGE(N2563,E2563)</f>
        <v>0</v>
      </c>
      <c r="P2563" t="b">
        <v>0</v>
      </c>
      <c r="R2563" s="56">
        <f>E2563/D2563</f>
        <v>0</v>
      </c>
      <c r="S2563" t="s">
        <v>8276</v>
      </c>
      <c r="T2563" s="6" t="str">
        <f>LEFT(S:S,FIND("/",S:S)-1)</f>
        <v>music</v>
      </c>
      <c r="U2563" s="6" t="str">
        <f>RIGHT(S:S,FIND("/",S:S) - 2)</f>
        <v>rock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44">
        <v>10000</v>
      </c>
      <c r="E2564" s="4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42">
        <f>(((I2564/60)/60)/24)+DATE(1970,1,1)</f>
        <v>42654.524756944447</v>
      </c>
      <c r="K2564">
        <v>1471005339</v>
      </c>
      <c r="L2564" s="42">
        <f>(((K2564/60)/60)/24)+DATE(1970,1,1)</f>
        <v>42594.524756944447</v>
      </c>
      <c r="M2564" t="b">
        <v>0</v>
      </c>
      <c r="N2564">
        <v>3</v>
      </c>
      <c r="O2564" s="7">
        <f>AVERAGE(N2564,E2564)</f>
        <v>39</v>
      </c>
      <c r="P2564" t="b">
        <v>0</v>
      </c>
      <c r="R2564" s="56">
        <f>E2564/D2564</f>
        <v>7.4999999999999997E-3</v>
      </c>
      <c r="S2564" t="s">
        <v>8272</v>
      </c>
      <c r="T2564" s="6" t="str">
        <f>LEFT(S:S,FIND("/",S:S)-1)</f>
        <v>technology</v>
      </c>
      <c r="U2564" s="6" t="str">
        <f>RIGHT(S:S,FIND("/",S:S) - 2)</f>
        <v>ology/web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44">
        <v>20000</v>
      </c>
      <c r="E2565" s="44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42">
        <f>(((I2565/60)/60)/24)+DATE(1970,1,1)</f>
        <v>42215.139479166668</v>
      </c>
      <c r="K2565">
        <v>1433042451</v>
      </c>
      <c r="L2565" s="42">
        <f>(((K2565/60)/60)/24)+DATE(1970,1,1)</f>
        <v>42155.139479166668</v>
      </c>
      <c r="M2565" t="b">
        <v>0</v>
      </c>
      <c r="N2565">
        <v>0</v>
      </c>
      <c r="O2565" s="7">
        <f>AVERAGE(N2565,E2565)</f>
        <v>0</v>
      </c>
      <c r="P2565" t="b">
        <v>0</v>
      </c>
      <c r="R2565" s="56">
        <f>E2565/D2565</f>
        <v>0</v>
      </c>
      <c r="S2565" t="s">
        <v>8273</v>
      </c>
      <c r="T2565" s="6" t="str">
        <f>LEFT(S:S,FIND("/",S:S)-1)</f>
        <v>technology</v>
      </c>
      <c r="U2565" s="6" t="str">
        <f>RIGHT(S:S,FIND("/",S:S) - 2)</f>
        <v>wearables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44">
        <v>40000</v>
      </c>
      <c r="E2566" s="44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42">
        <f>(((I2566/60)/60)/24)+DATE(1970,1,1)</f>
        <v>41852.040497685186</v>
      </c>
      <c r="K2566">
        <v>1404262699</v>
      </c>
      <c r="L2566" s="42">
        <f>(((K2566/60)/60)/24)+DATE(1970,1,1)</f>
        <v>41822.040497685186</v>
      </c>
      <c r="M2566" t="b">
        <v>0</v>
      </c>
      <c r="N2566">
        <v>0</v>
      </c>
      <c r="O2566" s="7">
        <f>AVERAGE(N2566,E2566)</f>
        <v>0</v>
      </c>
      <c r="P2566" t="b">
        <v>0</v>
      </c>
      <c r="R2566" s="56">
        <f>E2566/D2566</f>
        <v>0</v>
      </c>
      <c r="S2566" t="s">
        <v>8284</v>
      </c>
      <c r="T2566" s="6" t="str">
        <f>LEFT(S:S,FIND("/",S:S)-1)</f>
        <v>food</v>
      </c>
      <c r="U2566" s="6" t="str">
        <f>RIGHT(S:S,FIND("/",S:S) - 2)</f>
        <v>cks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44">
        <v>10000</v>
      </c>
      <c r="E2567" s="4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42">
        <f>(((I2567/60)/60)/24)+DATE(1970,1,1)</f>
        <v>42499.868055555555</v>
      </c>
      <c r="K2567">
        <v>1457710589</v>
      </c>
      <c r="L2567" s="42">
        <f>(((K2567/60)/60)/24)+DATE(1970,1,1)</f>
        <v>42440.650335648148</v>
      </c>
      <c r="M2567" t="b">
        <v>0</v>
      </c>
      <c r="N2567">
        <v>1</v>
      </c>
      <c r="O2567" s="7">
        <f>AVERAGE(N2567,E2567)</f>
        <v>50.5</v>
      </c>
      <c r="P2567" t="b">
        <v>0</v>
      </c>
      <c r="R2567" s="56">
        <f>E2567/D2567</f>
        <v>0.01</v>
      </c>
      <c r="S2567" t="s">
        <v>8271</v>
      </c>
      <c r="T2567" s="6" t="str">
        <f>LEFT(S:S,FIND("/",S:S)-1)</f>
        <v>theater</v>
      </c>
      <c r="U2567" s="6" t="str">
        <f>RIGHT(S:S,FIND("/",S:S) - 2)</f>
        <v>/plays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44">
        <v>35000</v>
      </c>
      <c r="E2568" s="44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42">
        <f>(((I2568/60)/60)/24)+DATE(1970,1,1)</f>
        <v>41872.980879629627</v>
      </c>
      <c r="K2568">
        <v>1406071948</v>
      </c>
      <c r="L2568" s="42">
        <f>(((K2568/60)/60)/24)+DATE(1970,1,1)</f>
        <v>41842.980879629627</v>
      </c>
      <c r="M2568" t="b">
        <v>0</v>
      </c>
      <c r="N2568">
        <v>0</v>
      </c>
      <c r="O2568" s="7">
        <f>AVERAGE(N2568,E2568)</f>
        <v>0</v>
      </c>
      <c r="P2568" t="b">
        <v>0</v>
      </c>
      <c r="R2568" s="56">
        <f>E2568/D2568</f>
        <v>0</v>
      </c>
      <c r="S2568" t="s">
        <v>8282</v>
      </c>
      <c r="T2568" s="6" t="str">
        <f>LEFT(S:S,FIND("/",S:S)-1)</f>
        <v>games</v>
      </c>
      <c r="U2568" s="6" t="str">
        <f>RIGHT(S:S,FIND("/",S:S) - 2)</f>
        <v>ames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44">
        <v>45000</v>
      </c>
      <c r="E2569" s="4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42">
        <f>(((I2569/60)/60)/24)+DATE(1970,1,1)</f>
        <v>42117.878912037035</v>
      </c>
      <c r="K2569">
        <v>1427231138</v>
      </c>
      <c r="L2569" s="42">
        <f>(((K2569/60)/60)/24)+DATE(1970,1,1)</f>
        <v>42087.878912037035</v>
      </c>
      <c r="M2569" t="b">
        <v>0</v>
      </c>
      <c r="N2569">
        <v>2</v>
      </c>
      <c r="O2569" s="7">
        <f>AVERAGE(N2569,E2569)</f>
        <v>61</v>
      </c>
      <c r="P2569" t="b">
        <v>0</v>
      </c>
      <c r="R2569" s="56">
        <f>E2569/D2569</f>
        <v>2.6666666666666666E-3</v>
      </c>
      <c r="S2569" t="s">
        <v>8271</v>
      </c>
      <c r="T2569" s="6" t="str">
        <f>LEFT(S:S,FIND("/",S:S)-1)</f>
        <v>theater</v>
      </c>
      <c r="U2569" s="6" t="str">
        <f>RIGHT(S:S,FIND("/",S:S) - 2)</f>
        <v>/plays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44">
        <v>10000</v>
      </c>
      <c r="E2570" s="44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42">
        <f>(((I2570/60)/60)/24)+DATE(1970,1,1)</f>
        <v>42614.666597222225</v>
      </c>
      <c r="K2570">
        <v>1470153594</v>
      </c>
      <c r="L2570" s="42">
        <f>(((K2570/60)/60)/24)+DATE(1970,1,1)</f>
        <v>42584.666597222225</v>
      </c>
      <c r="M2570" t="b">
        <v>0</v>
      </c>
      <c r="N2570">
        <v>1</v>
      </c>
      <c r="O2570" s="7">
        <f>AVERAGE(N2570,E2570)</f>
        <v>25.5</v>
      </c>
      <c r="P2570" t="b">
        <v>0</v>
      </c>
      <c r="R2570" s="56">
        <f>E2570/D2570</f>
        <v>5.0000000000000001E-3</v>
      </c>
      <c r="S2570" t="s">
        <v>8271</v>
      </c>
      <c r="T2570" s="6" t="str">
        <f>LEFT(S:S,FIND("/",S:S)-1)</f>
        <v>theater</v>
      </c>
      <c r="U2570" s="6" t="str">
        <f>RIGHT(S:S,FIND("/",S:S) - 2)</f>
        <v>/plays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44">
        <v>6500</v>
      </c>
      <c r="E2571" s="4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42">
        <f>(((I2571/60)/60)/24)+DATE(1970,1,1)</f>
        <v>42264.105462962965</v>
      </c>
      <c r="K2571">
        <v>1439865112</v>
      </c>
      <c r="L2571" s="42">
        <f>(((K2571/60)/60)/24)+DATE(1970,1,1)</f>
        <v>42234.105462962965</v>
      </c>
      <c r="M2571" t="b">
        <v>0</v>
      </c>
      <c r="N2571">
        <v>2</v>
      </c>
      <c r="O2571" s="7">
        <f>AVERAGE(N2571,E2571)</f>
        <v>73.5</v>
      </c>
      <c r="P2571" t="b">
        <v>0</v>
      </c>
      <c r="R2571" s="56">
        <f>E2571/D2571</f>
        <v>2.2307692307692306E-2</v>
      </c>
      <c r="S2571" t="s">
        <v>8295</v>
      </c>
      <c r="T2571" s="6" t="str">
        <f>LEFT(S:S,FIND("/",S:S)-1)</f>
        <v>technology</v>
      </c>
      <c r="U2571" s="6" t="str">
        <f>RIGHT(S:S,FIND("/",S:S) - 2)</f>
        <v>/hardware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44">
        <v>7000</v>
      </c>
      <c r="E2572" s="44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42">
        <f>(((I2572/60)/60)/24)+DATE(1970,1,1)</f>
        <v>42774.903182870374</v>
      </c>
      <c r="K2572">
        <v>1483998035</v>
      </c>
      <c r="L2572" s="42">
        <f>(((K2572/60)/60)/24)+DATE(1970,1,1)</f>
        <v>42744.903182870374</v>
      </c>
      <c r="M2572" t="b">
        <v>0</v>
      </c>
      <c r="N2572">
        <v>2</v>
      </c>
      <c r="O2572" s="7">
        <f>AVERAGE(N2572,E2572)</f>
        <v>30.5</v>
      </c>
      <c r="P2572" t="b">
        <v>0</v>
      </c>
      <c r="R2572" s="56">
        <f>E2572/D2572</f>
        <v>8.4285714285714294E-3</v>
      </c>
      <c r="S2572" t="s">
        <v>8273</v>
      </c>
      <c r="T2572" s="6" t="str">
        <f>LEFT(S:S,FIND("/",S:S)-1)</f>
        <v>technology</v>
      </c>
      <c r="U2572" s="6" t="str">
        <f>RIGHT(S:S,FIND("/",S:S) - 2)</f>
        <v>wearables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44">
        <v>100000</v>
      </c>
      <c r="E2573" s="4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42">
        <f>(((I2573/60)/60)/24)+DATE(1970,1,1)</f>
        <v>42509.341678240744</v>
      </c>
      <c r="K2573">
        <v>1458461521</v>
      </c>
      <c r="L2573" s="42">
        <f>(((K2573/60)/60)/24)+DATE(1970,1,1)</f>
        <v>42449.341678240744</v>
      </c>
      <c r="M2573" t="b">
        <v>0</v>
      </c>
      <c r="N2573">
        <v>4</v>
      </c>
      <c r="O2573" s="7">
        <f>AVERAGE(N2573,E2573)</f>
        <v>127</v>
      </c>
      <c r="P2573" t="b">
        <v>0</v>
      </c>
      <c r="R2573" s="56">
        <f>E2573/D2573</f>
        <v>2.5000000000000001E-3</v>
      </c>
      <c r="S2573" t="s">
        <v>8276</v>
      </c>
      <c r="T2573" s="6" t="str">
        <f>LEFT(S:S,FIND("/",S:S)-1)</f>
        <v>music</v>
      </c>
      <c r="U2573" s="6" t="str">
        <f>RIGHT(S:S,FIND("/",S:S) - 2)</f>
        <v>rock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44">
        <v>30000</v>
      </c>
      <c r="E2574" s="4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42">
        <f>(((I2574/60)/60)/24)+DATE(1970,1,1)</f>
        <v>42107.119409722218</v>
      </c>
      <c r="K2574">
        <v>1426301517</v>
      </c>
      <c r="L2574" s="42">
        <f>(((K2574/60)/60)/24)+DATE(1970,1,1)</f>
        <v>42077.119409722218</v>
      </c>
      <c r="M2574" t="b">
        <v>0</v>
      </c>
      <c r="N2574">
        <v>0</v>
      </c>
      <c r="O2574" s="7">
        <f>AVERAGE(N2574,E2574)</f>
        <v>0</v>
      </c>
      <c r="P2574" t="b">
        <v>0</v>
      </c>
      <c r="R2574" s="56">
        <f>E2574/D2574</f>
        <v>0</v>
      </c>
      <c r="S2574" t="s">
        <v>8295</v>
      </c>
      <c r="T2574" s="6" t="str">
        <f>LEFT(S:S,FIND("/",S:S)-1)</f>
        <v>technology</v>
      </c>
      <c r="U2574" s="6" t="str">
        <f>RIGHT(S:S,FIND("/",S:S) - 2)</f>
        <v>/hardware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44">
        <v>8000</v>
      </c>
      <c r="E2575" s="44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42">
        <f>(((I2575/60)/60)/24)+DATE(1970,1,1)</f>
        <v>41874.592002314814</v>
      </c>
      <c r="K2575">
        <v>1404915149</v>
      </c>
      <c r="L2575" s="42">
        <f>(((K2575/60)/60)/24)+DATE(1970,1,1)</f>
        <v>41829.592002314814</v>
      </c>
      <c r="M2575" t="b">
        <v>0</v>
      </c>
      <c r="N2575">
        <v>0</v>
      </c>
      <c r="O2575" s="7">
        <f>AVERAGE(N2575,E2575)</f>
        <v>0</v>
      </c>
      <c r="P2575" t="b">
        <v>0</v>
      </c>
      <c r="R2575" s="56">
        <f>E2575/D2575</f>
        <v>0</v>
      </c>
      <c r="S2575" t="s">
        <v>8297</v>
      </c>
      <c r="T2575" s="6" t="str">
        <f>LEFT(S:S,FIND("/",S:S)-1)</f>
        <v>games</v>
      </c>
      <c r="U2575" s="6" t="str">
        <f>RIGHT(S:S,FIND("/",S:S) - 2)</f>
        <v>ames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44">
        <v>10000</v>
      </c>
      <c r="E2576" s="44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42">
        <f>(((I2576/60)/60)/24)+DATE(1970,1,1)</f>
        <v>42508.825752314813</v>
      </c>
      <c r="K2576">
        <v>1461786545</v>
      </c>
      <c r="L2576" s="42">
        <f>(((K2576/60)/60)/24)+DATE(1970,1,1)</f>
        <v>42487.825752314813</v>
      </c>
      <c r="M2576" t="b">
        <v>0</v>
      </c>
      <c r="N2576">
        <v>0</v>
      </c>
      <c r="O2576" s="7">
        <f>AVERAGE(N2576,E2576)</f>
        <v>0</v>
      </c>
      <c r="P2576" t="b">
        <v>0</v>
      </c>
      <c r="R2576" s="56">
        <f>E2576/D2576</f>
        <v>0</v>
      </c>
      <c r="S2576" t="s">
        <v>8276</v>
      </c>
      <c r="T2576" s="6" t="str">
        <f>LEFT(S:S,FIND("/",S:S)-1)</f>
        <v>music</v>
      </c>
      <c r="U2576" s="6" t="str">
        <f>RIGHT(S:S,FIND("/",S:S) - 2)</f>
        <v>rock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44">
        <v>85000</v>
      </c>
      <c r="E2577" s="44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42">
        <f>(((I2577/60)/60)/24)+DATE(1970,1,1)</f>
        <v>42016.108726851846</v>
      </c>
      <c r="K2577">
        <v>1418438194</v>
      </c>
      <c r="L2577" s="42">
        <f>(((K2577/60)/60)/24)+DATE(1970,1,1)</f>
        <v>41986.108726851846</v>
      </c>
      <c r="M2577" t="b">
        <v>0</v>
      </c>
      <c r="N2577">
        <v>0</v>
      </c>
      <c r="O2577" s="7">
        <f>AVERAGE(N2577,E2577)</f>
        <v>0</v>
      </c>
      <c r="P2577" t="b">
        <v>0</v>
      </c>
      <c r="R2577" s="56">
        <f>E2577/D2577</f>
        <v>0</v>
      </c>
      <c r="S2577" t="s">
        <v>8282</v>
      </c>
      <c r="T2577" s="6" t="str">
        <f>LEFT(S:S,FIND("/",S:S)-1)</f>
        <v>games</v>
      </c>
      <c r="U2577" s="6" t="str">
        <f>RIGHT(S:S,FIND("/",S:S) - 2)</f>
        <v>ames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44">
        <v>10000</v>
      </c>
      <c r="E2578" s="44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42">
        <f>(((I2578/60)/60)/24)+DATE(1970,1,1)</f>
        <v>42104.968136574069</v>
      </c>
      <c r="K2578">
        <v>1424823247</v>
      </c>
      <c r="L2578" s="42">
        <f>(((K2578/60)/60)/24)+DATE(1970,1,1)</f>
        <v>42060.00980324074</v>
      </c>
      <c r="M2578" t="b">
        <v>0</v>
      </c>
      <c r="N2578">
        <v>0</v>
      </c>
      <c r="O2578" s="7">
        <f>AVERAGE(N2578,E2578)</f>
        <v>0</v>
      </c>
      <c r="P2578" t="b">
        <v>0</v>
      </c>
      <c r="R2578" s="56">
        <f>E2578/D2578</f>
        <v>0</v>
      </c>
      <c r="S2578" t="s">
        <v>8282</v>
      </c>
      <c r="T2578" s="6" t="str">
        <f>LEFT(S:S,FIND("/",S:S)-1)</f>
        <v>games</v>
      </c>
      <c r="U2578" s="6" t="str">
        <f>RIGHT(S:S,FIND("/",S:S) - 2)</f>
        <v>ames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44">
        <v>15000</v>
      </c>
      <c r="E2579" s="44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42">
        <f>(((I2579/60)/60)/24)+DATE(1970,1,1)</f>
        <v>41855.820567129631</v>
      </c>
      <c r="K2579">
        <v>1405021297</v>
      </c>
      <c r="L2579" s="42">
        <f>(((K2579/60)/60)/24)+DATE(1970,1,1)</f>
        <v>41830.820567129631</v>
      </c>
      <c r="M2579" t="b">
        <v>0</v>
      </c>
      <c r="N2579">
        <v>0</v>
      </c>
      <c r="O2579" s="7">
        <f>AVERAGE(N2579,E2579)</f>
        <v>0</v>
      </c>
      <c r="P2579" t="b">
        <v>0</v>
      </c>
      <c r="R2579" s="56">
        <f>E2579/D2579</f>
        <v>0</v>
      </c>
      <c r="S2579" t="s">
        <v>8279</v>
      </c>
      <c r="T2579" s="6" t="str">
        <f>LEFT(S:S,FIND("/",S:S)-1)</f>
        <v>music</v>
      </c>
      <c r="U2579" s="6" t="str">
        <f>RIGHT(S:S,FIND("/",S:S) - 2)</f>
        <v>rock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44">
        <v>6000</v>
      </c>
      <c r="E2580" s="44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42">
        <f>(((I2580/60)/60)/24)+DATE(1970,1,1)</f>
        <v>42286.708333333328</v>
      </c>
      <c r="K2580">
        <v>1440203579</v>
      </c>
      <c r="L2580" s="42">
        <f>(((K2580/60)/60)/24)+DATE(1970,1,1)</f>
        <v>42238.022905092599</v>
      </c>
      <c r="M2580" t="b">
        <v>0</v>
      </c>
      <c r="N2580">
        <v>0</v>
      </c>
      <c r="O2580" s="7">
        <f>AVERAGE(N2580,E2580)</f>
        <v>0</v>
      </c>
      <c r="P2580" t="b">
        <v>0</v>
      </c>
      <c r="R2580" s="56">
        <f>E2580/D2580</f>
        <v>0</v>
      </c>
      <c r="S2580" t="s">
        <v>8273</v>
      </c>
      <c r="T2580" s="6" t="str">
        <f>LEFT(S:S,FIND("/",S:S)-1)</f>
        <v>technology</v>
      </c>
      <c r="U2580" s="6" t="str">
        <f>RIGHT(S:S,FIND("/",S:S) - 2)</f>
        <v>wearables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44">
        <v>200000</v>
      </c>
      <c r="E2581" s="4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42">
        <f>(((I2581/60)/60)/24)+DATE(1970,1,1)</f>
        <v>41897.829895833333</v>
      </c>
      <c r="K2581">
        <v>1405626903</v>
      </c>
      <c r="L2581" s="42">
        <f>(((K2581/60)/60)/24)+DATE(1970,1,1)</f>
        <v>41837.829895833333</v>
      </c>
      <c r="M2581" t="b">
        <v>0</v>
      </c>
      <c r="N2581">
        <v>12</v>
      </c>
      <c r="O2581" s="7">
        <f>AVERAGE(N2581,E2581)</f>
        <v>144.5</v>
      </c>
      <c r="P2581" t="b">
        <v>0</v>
      </c>
      <c r="R2581" s="56">
        <f>E2581/D2581</f>
        <v>1.3849999999999999E-3</v>
      </c>
      <c r="S2581" t="s">
        <v>8269</v>
      </c>
      <c r="T2581" s="6" t="str">
        <f>LEFT(S:S,FIND("/",S:S)-1)</f>
        <v>film &amp; video</v>
      </c>
      <c r="U2581" s="6" t="str">
        <f>RIGHT(S:S,FIND("/",S:S) - 2)</f>
        <v>documentary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44">
        <v>8500</v>
      </c>
      <c r="E2582" s="44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42">
        <f>(((I2582/60)/60)/24)+DATE(1970,1,1)</f>
        <v>42140.125</v>
      </c>
      <c r="K2582">
        <v>1429170603</v>
      </c>
      <c r="L2582" s="42">
        <f>(((K2582/60)/60)/24)+DATE(1970,1,1)</f>
        <v>42110.326423611114</v>
      </c>
      <c r="M2582" t="b">
        <v>0</v>
      </c>
      <c r="N2582">
        <v>2</v>
      </c>
      <c r="O2582" s="7">
        <f>AVERAGE(N2582,E2582)</f>
        <v>26.5</v>
      </c>
      <c r="P2582" t="b">
        <v>0</v>
      </c>
      <c r="R2582" s="56">
        <f>E2582/D2582</f>
        <v>6.0000000000000001E-3</v>
      </c>
      <c r="S2582" t="s">
        <v>8271</v>
      </c>
      <c r="T2582" s="6" t="str">
        <f>LEFT(S:S,FIND("/",S:S)-1)</f>
        <v>theater</v>
      </c>
      <c r="U2582" s="6" t="str">
        <f>RIGHT(S:S,FIND("/",S:S) - 2)</f>
        <v>/plays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44">
        <v>5000</v>
      </c>
      <c r="E2583" s="4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42">
        <f>(((I2583/60)/60)/24)+DATE(1970,1,1)</f>
        <v>42324.670115740737</v>
      </c>
      <c r="K2583">
        <v>1445094298</v>
      </c>
      <c r="L2583" s="42">
        <f>(((K2583/60)/60)/24)+DATE(1970,1,1)</f>
        <v>42294.628449074073</v>
      </c>
      <c r="M2583" t="b">
        <v>0</v>
      </c>
      <c r="N2583">
        <v>11</v>
      </c>
      <c r="O2583" s="7">
        <f>AVERAGE(N2583,E2583)</f>
        <v>270.5</v>
      </c>
      <c r="P2583" t="b">
        <v>0</v>
      </c>
      <c r="R2583" s="56">
        <f>E2583/D2583</f>
        <v>0.106</v>
      </c>
      <c r="S2583" t="s">
        <v>8269</v>
      </c>
      <c r="T2583" s="6" t="str">
        <f>LEFT(S:S,FIND("/",S:S)-1)</f>
        <v>film &amp; video</v>
      </c>
      <c r="U2583" s="6" t="str">
        <f>RIGHT(S:S,FIND("/",S:S) - 2)</f>
        <v>documentary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44">
        <v>90000</v>
      </c>
      <c r="E2584" s="4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42">
        <f>(((I2584/60)/60)/24)+DATE(1970,1,1)</f>
        <v>42672.988819444443</v>
      </c>
      <c r="K2584">
        <v>1475192634</v>
      </c>
      <c r="L2584" s="42">
        <f>(((K2584/60)/60)/24)+DATE(1970,1,1)</f>
        <v>42642.988819444443</v>
      </c>
      <c r="M2584" t="b">
        <v>0</v>
      </c>
      <c r="N2584">
        <v>1</v>
      </c>
      <c r="O2584" s="7">
        <f>AVERAGE(N2584,E2584)</f>
        <v>1</v>
      </c>
      <c r="P2584" t="b">
        <v>0</v>
      </c>
      <c r="R2584" s="56">
        <f>E2584/D2584</f>
        <v>1.1111111111111112E-5</v>
      </c>
      <c r="S2584" t="s">
        <v>8271</v>
      </c>
      <c r="T2584" s="6" t="str">
        <f>LEFT(S:S,FIND("/",S:S)-1)</f>
        <v>theater</v>
      </c>
      <c r="U2584" s="6" t="str">
        <f>RIGHT(S:S,FIND("/",S:S) - 2)</f>
        <v>/plays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44">
        <v>1000</v>
      </c>
      <c r="E2585" s="44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42">
        <f>(((I2585/60)/60)/24)+DATE(1970,1,1)</f>
        <v>42079.727777777778</v>
      </c>
      <c r="K2585">
        <v>1421346480</v>
      </c>
      <c r="L2585" s="42">
        <f>(((K2585/60)/60)/24)+DATE(1970,1,1)</f>
        <v>42019.76944444445</v>
      </c>
      <c r="M2585" t="b">
        <v>0</v>
      </c>
      <c r="N2585">
        <v>5</v>
      </c>
      <c r="O2585" s="7">
        <f>AVERAGE(N2585,E2585)</f>
        <v>5</v>
      </c>
      <c r="P2585" t="b">
        <v>0</v>
      </c>
      <c r="R2585" s="56">
        <f>E2585/D2585</f>
        <v>5.0000000000000001E-3</v>
      </c>
      <c r="S2585" t="s">
        <v>8271</v>
      </c>
      <c r="T2585" s="6" t="str">
        <f>LEFT(S:S,FIND("/",S:S)-1)</f>
        <v>theater</v>
      </c>
      <c r="U2585" s="6" t="str">
        <f>RIGHT(S:S,FIND("/",S:S) - 2)</f>
        <v>/plays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44">
        <v>10000</v>
      </c>
      <c r="E2586" s="44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42">
        <f>(((I2586/60)/60)/24)+DATE(1970,1,1)</f>
        <v>42170.173252314817</v>
      </c>
      <c r="K2586">
        <v>1431749369</v>
      </c>
      <c r="L2586" s="42">
        <f>(((K2586/60)/60)/24)+DATE(1970,1,1)</f>
        <v>42140.173252314817</v>
      </c>
      <c r="M2586" t="b">
        <v>0</v>
      </c>
      <c r="N2586">
        <v>0</v>
      </c>
      <c r="O2586" s="7">
        <f>AVERAGE(N2586,E2586)</f>
        <v>0</v>
      </c>
      <c r="P2586" t="b">
        <v>0</v>
      </c>
      <c r="R2586" s="56">
        <f>E2586/D2586</f>
        <v>0</v>
      </c>
      <c r="S2586" t="s">
        <v>8297</v>
      </c>
      <c r="T2586" s="6" t="str">
        <f>LEFT(S:S,FIND("/",S:S)-1)</f>
        <v>games</v>
      </c>
      <c r="U2586" s="6" t="str">
        <f>RIGHT(S:S,FIND("/",S:S) - 2)</f>
        <v>ames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44">
        <v>30000</v>
      </c>
      <c r="E2587" s="44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42">
        <f>(((I2587/60)/60)/24)+DATE(1970,1,1)</f>
        <v>41825.963333333333</v>
      </c>
      <c r="K2587">
        <v>1402009632</v>
      </c>
      <c r="L2587" s="42">
        <f>(((K2587/60)/60)/24)+DATE(1970,1,1)</f>
        <v>41795.963333333333</v>
      </c>
      <c r="M2587" t="b">
        <v>0</v>
      </c>
      <c r="N2587">
        <v>1</v>
      </c>
      <c r="O2587" s="7">
        <f>AVERAGE(N2587,E2587)</f>
        <v>25.5</v>
      </c>
      <c r="P2587" t="b">
        <v>0</v>
      </c>
      <c r="R2587" s="56">
        <f>E2587/D2587</f>
        <v>1.6666666666666668E-3</v>
      </c>
      <c r="S2587" t="s">
        <v>8271</v>
      </c>
      <c r="T2587" s="6" t="str">
        <f>LEFT(S:S,FIND("/",S:S)-1)</f>
        <v>theater</v>
      </c>
      <c r="U2587" s="6" t="str">
        <f>RIGHT(S:S,FIND("/",S:S) - 2)</f>
        <v>/plays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44">
        <v>3000</v>
      </c>
      <c r="E2588" s="44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42">
        <f>(((I2588/60)/60)/24)+DATE(1970,1,1)</f>
        <v>42363.330277777779</v>
      </c>
      <c r="K2588">
        <v>1448438136</v>
      </c>
      <c r="L2588" s="42">
        <f>(((K2588/60)/60)/24)+DATE(1970,1,1)</f>
        <v>42333.330277777779</v>
      </c>
      <c r="M2588" t="b">
        <v>0</v>
      </c>
      <c r="N2588">
        <v>1</v>
      </c>
      <c r="O2588" s="7">
        <f>AVERAGE(N2588,E2588)</f>
        <v>3</v>
      </c>
      <c r="P2588" t="b">
        <v>0</v>
      </c>
      <c r="R2588" s="56">
        <f>E2588/D2588</f>
        <v>1.6666666666666668E-3</v>
      </c>
      <c r="S2588" t="s">
        <v>8280</v>
      </c>
      <c r="T2588" s="6" t="str">
        <f>LEFT(S:S,FIND("/",S:S)-1)</f>
        <v>music</v>
      </c>
      <c r="U2588" s="6" t="str">
        <f>RIGHT(S:S,FIND("/",S:S) - 2)</f>
        <v>usic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44">
        <v>50000</v>
      </c>
      <c r="E2589" s="4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42">
        <f>(((I2589/60)/60)/24)+DATE(1970,1,1)</f>
        <v>42368.675381944442</v>
      </c>
      <c r="K2589">
        <v>1448899953</v>
      </c>
      <c r="L2589" s="42">
        <f>(((K2589/60)/60)/24)+DATE(1970,1,1)</f>
        <v>42338.675381944442</v>
      </c>
      <c r="M2589" t="b">
        <v>0</v>
      </c>
      <c r="N2589">
        <v>6</v>
      </c>
      <c r="O2589" s="7">
        <f>AVERAGE(N2589,E2589)</f>
        <v>611.5</v>
      </c>
      <c r="P2589" t="b">
        <v>0</v>
      </c>
      <c r="R2589" s="56">
        <f>E2589/D2589</f>
        <v>2.4340000000000001E-2</v>
      </c>
      <c r="S2589" t="s">
        <v>8272</v>
      </c>
      <c r="T2589" s="6" t="str">
        <f>LEFT(S:S,FIND("/",S:S)-1)</f>
        <v>technology</v>
      </c>
      <c r="U2589" s="6" t="str">
        <f>RIGHT(S:S,FIND("/",S:S) - 2)</f>
        <v>ology/web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44">
        <v>6000</v>
      </c>
      <c r="E2590" s="4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42">
        <f>(((I2590/60)/60)/24)+DATE(1970,1,1)</f>
        <v>42094.551388888889</v>
      </c>
      <c r="K2590">
        <v>1423325626</v>
      </c>
      <c r="L2590" s="42">
        <f>(((K2590/60)/60)/24)+DATE(1970,1,1)</f>
        <v>42042.676226851851</v>
      </c>
      <c r="M2590" t="b">
        <v>0</v>
      </c>
      <c r="N2590">
        <v>8</v>
      </c>
      <c r="O2590" s="7">
        <f>AVERAGE(N2590,E2590)</f>
        <v>120.5</v>
      </c>
      <c r="P2590" t="b">
        <v>0</v>
      </c>
      <c r="R2590" s="56">
        <f>E2590/D2590</f>
        <v>3.8833333333333331E-2</v>
      </c>
      <c r="S2590" t="s">
        <v>8276</v>
      </c>
      <c r="T2590" s="6" t="str">
        <f>LEFT(S:S,FIND("/",S:S)-1)</f>
        <v>music</v>
      </c>
      <c r="U2590" s="6" t="str">
        <f>RIGHT(S:S,FIND("/",S:S) - 2)</f>
        <v>rock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44">
        <v>50000</v>
      </c>
      <c r="E2591" s="44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42">
        <f>(((I2591/60)/60)/24)+DATE(1970,1,1)</f>
        <v>42452.494525462964</v>
      </c>
      <c r="K2591">
        <v>1456145527</v>
      </c>
      <c r="L2591" s="42">
        <f>(((K2591/60)/60)/24)+DATE(1970,1,1)</f>
        <v>42422.536192129628</v>
      </c>
      <c r="M2591" t="b">
        <v>0</v>
      </c>
      <c r="N2591">
        <v>1</v>
      </c>
      <c r="O2591" s="7">
        <f>AVERAGE(N2591,E2591)</f>
        <v>3</v>
      </c>
      <c r="P2591" t="b">
        <v>0</v>
      </c>
      <c r="R2591" s="56">
        <f>E2591/D2591</f>
        <v>1E-4</v>
      </c>
      <c r="S2591" t="s">
        <v>8273</v>
      </c>
      <c r="T2591" s="6" t="str">
        <f>LEFT(S:S,FIND("/",S:S)-1)</f>
        <v>technology</v>
      </c>
      <c r="U2591" s="6" t="str">
        <f>RIGHT(S:S,FIND("/",S:S) - 2)</f>
        <v>wearables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44">
        <v>3000</v>
      </c>
      <c r="E2592" s="44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42">
        <f>(((I2592/60)/60)/24)+DATE(1970,1,1)</f>
        <v>42395.589085648149</v>
      </c>
      <c r="K2592">
        <v>1453212497</v>
      </c>
      <c r="L2592" s="42">
        <f>(((K2592/60)/60)/24)+DATE(1970,1,1)</f>
        <v>42388.589085648149</v>
      </c>
      <c r="M2592" t="b">
        <v>0</v>
      </c>
      <c r="N2592">
        <v>0</v>
      </c>
      <c r="O2592" s="7">
        <f>AVERAGE(N2592,E2592)</f>
        <v>0</v>
      </c>
      <c r="P2592" t="b">
        <v>0</v>
      </c>
      <c r="R2592" s="56">
        <f>E2592/D2592</f>
        <v>0</v>
      </c>
      <c r="S2592" t="s">
        <v>8270</v>
      </c>
      <c r="T2592" s="6" t="str">
        <f>LEFT(S:S,FIND("/",S:S)-1)</f>
        <v>film &amp; video</v>
      </c>
      <c r="U2592" s="6" t="str">
        <f>RIGHT(S:S,FIND("/",S:S) - 2)</f>
        <v>o/animation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44">
        <v>1500</v>
      </c>
      <c r="E2593" s="44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42">
        <f>(((I2593/60)/60)/24)+DATE(1970,1,1)</f>
        <v>42442.864861111113</v>
      </c>
      <c r="K2593">
        <v>1452721524</v>
      </c>
      <c r="L2593" s="42">
        <f>(((K2593/60)/60)/24)+DATE(1970,1,1)</f>
        <v>42382.906527777777</v>
      </c>
      <c r="M2593" t="b">
        <v>0</v>
      </c>
      <c r="N2593">
        <v>2</v>
      </c>
      <c r="O2593" s="7">
        <f>AVERAGE(N2593,E2593)</f>
        <v>14</v>
      </c>
      <c r="P2593" t="b">
        <v>0</v>
      </c>
      <c r="R2593" s="56">
        <f>E2593/D2593</f>
        <v>1.7333333333333333E-2</v>
      </c>
      <c r="S2593" t="s">
        <v>8269</v>
      </c>
      <c r="T2593" s="6" t="str">
        <f>LEFT(S:S,FIND("/",S:S)-1)</f>
        <v>film &amp; video</v>
      </c>
      <c r="U2593" s="6" t="str">
        <f>RIGHT(S:S,FIND("/",S:S) - 2)</f>
        <v>documentary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44">
        <v>30000</v>
      </c>
      <c r="E2594" s="4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42">
        <f>(((I2594/60)/60)/24)+DATE(1970,1,1)</f>
        <v>41917.801168981481</v>
      </c>
      <c r="K2594">
        <v>1409944421</v>
      </c>
      <c r="L2594" s="42">
        <f>(((K2594/60)/60)/24)+DATE(1970,1,1)</f>
        <v>41887.801168981481</v>
      </c>
      <c r="M2594" t="b">
        <v>0</v>
      </c>
      <c r="N2594">
        <v>1</v>
      </c>
      <c r="O2594" s="7">
        <f>AVERAGE(N2594,E2594)</f>
        <v>25.5</v>
      </c>
      <c r="P2594" t="b">
        <v>0</v>
      </c>
      <c r="R2594" s="56">
        <f>E2594/D2594</f>
        <v>1.6666666666666668E-3</v>
      </c>
      <c r="S2594" t="s">
        <v>8304</v>
      </c>
      <c r="T2594" s="6" t="str">
        <f>LEFT(S:S,FIND("/",S:S)-1)</f>
        <v>publishing</v>
      </c>
      <c r="U2594" s="6" t="str">
        <f>RIGHT(S:S,FIND("/",S:S) - 2)</f>
        <v>n's books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44">
        <v>10000</v>
      </c>
      <c r="E2595" s="44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42">
        <f>(((I2595/60)/60)/24)+DATE(1970,1,1)</f>
        <v>42119.84520833334</v>
      </c>
      <c r="K2595">
        <v>1427401026</v>
      </c>
      <c r="L2595" s="42">
        <f>(((K2595/60)/60)/24)+DATE(1970,1,1)</f>
        <v>42089.84520833334</v>
      </c>
      <c r="M2595" t="b">
        <v>0</v>
      </c>
      <c r="N2595">
        <v>0</v>
      </c>
      <c r="O2595" s="7">
        <f>AVERAGE(N2595,E2595)</f>
        <v>0</v>
      </c>
      <c r="P2595" t="b">
        <v>0</v>
      </c>
      <c r="R2595" s="56">
        <f>E2595/D2595</f>
        <v>0</v>
      </c>
      <c r="S2595" t="s">
        <v>8282</v>
      </c>
      <c r="T2595" s="6" t="str">
        <f>LEFT(S:S,FIND("/",S:S)-1)</f>
        <v>games</v>
      </c>
      <c r="U2595" s="6" t="str">
        <f>RIGHT(S:S,FIND("/",S:S) - 2)</f>
        <v>ames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44">
        <v>80000</v>
      </c>
      <c r="E2596" s="44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42">
        <f>(((I2596/60)/60)/24)+DATE(1970,1,1)</f>
        <v>41858.967916666668</v>
      </c>
      <c r="K2596">
        <v>1404861228</v>
      </c>
      <c r="L2596" s="42">
        <f>(((K2596/60)/60)/24)+DATE(1970,1,1)</f>
        <v>41828.967916666668</v>
      </c>
      <c r="M2596" t="b">
        <v>0</v>
      </c>
      <c r="N2596">
        <v>1</v>
      </c>
      <c r="O2596" s="7">
        <f>AVERAGE(N2596,E2596)</f>
        <v>1</v>
      </c>
      <c r="P2596" t="b">
        <v>0</v>
      </c>
      <c r="R2596" s="56">
        <f>E2596/D2596</f>
        <v>1.2500000000000001E-5</v>
      </c>
      <c r="S2596" t="s">
        <v>8279</v>
      </c>
      <c r="T2596" s="6" t="str">
        <f>LEFT(S:S,FIND("/",S:S)-1)</f>
        <v>music</v>
      </c>
      <c r="U2596" s="6" t="str">
        <f>RIGHT(S:S,FIND("/",S:S) - 2)</f>
        <v>rock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44">
        <v>15000</v>
      </c>
      <c r="E2597" s="4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42">
        <f>(((I2597/60)/60)/24)+DATE(1970,1,1)</f>
        <v>42790.244212962964</v>
      </c>
      <c r="K2597">
        <v>1485323500</v>
      </c>
      <c r="L2597" s="42">
        <f>(((K2597/60)/60)/24)+DATE(1970,1,1)</f>
        <v>42760.244212962964</v>
      </c>
      <c r="M2597" t="b">
        <v>0</v>
      </c>
      <c r="N2597">
        <v>19</v>
      </c>
      <c r="O2597" s="7">
        <f>AVERAGE(N2597,E2597)</f>
        <v>922</v>
      </c>
      <c r="P2597" t="b">
        <v>0</v>
      </c>
      <c r="R2597" s="56">
        <f>E2597/D2597</f>
        <v>0.12166666666666667</v>
      </c>
      <c r="S2597" t="s">
        <v>8276</v>
      </c>
      <c r="T2597" s="6" t="str">
        <f>LEFT(S:S,FIND("/",S:S)-1)</f>
        <v>music</v>
      </c>
      <c r="U2597" s="6" t="str">
        <f>RIGHT(S:S,FIND("/",S:S) - 2)</f>
        <v>rock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44">
        <v>35000</v>
      </c>
      <c r="E2598" s="4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42">
        <f>(((I2598/60)/60)/24)+DATE(1970,1,1)</f>
        <v>41858.664456018516</v>
      </c>
      <c r="K2598">
        <v>1404835009</v>
      </c>
      <c r="L2598" s="42">
        <f>(((K2598/60)/60)/24)+DATE(1970,1,1)</f>
        <v>41828.664456018516</v>
      </c>
      <c r="M2598" t="b">
        <v>0</v>
      </c>
      <c r="N2598">
        <v>27</v>
      </c>
      <c r="O2598" s="7">
        <f>AVERAGE(N2598,E2598)</f>
        <v>4141.5</v>
      </c>
      <c r="P2598" t="b">
        <v>0</v>
      </c>
      <c r="R2598" s="56">
        <f>E2598/D2598</f>
        <v>0.23588571428571428</v>
      </c>
      <c r="S2598" t="s">
        <v>8297</v>
      </c>
      <c r="T2598" s="6" t="str">
        <f>LEFT(S:S,FIND("/",S:S)-1)</f>
        <v>games</v>
      </c>
      <c r="U2598" s="6" t="str">
        <f>RIGHT(S:S,FIND("/",S:S) - 2)</f>
        <v>ames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44">
        <v>1500</v>
      </c>
      <c r="E2599" s="44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42">
        <f>(((I2599/60)/60)/24)+DATE(1970,1,1)</f>
        <v>42540.341631944444</v>
      </c>
      <c r="K2599">
        <v>1463731917</v>
      </c>
      <c r="L2599" s="42">
        <f>(((K2599/60)/60)/24)+DATE(1970,1,1)</f>
        <v>42510.341631944444</v>
      </c>
      <c r="M2599" t="b">
        <v>0</v>
      </c>
      <c r="N2599">
        <v>7</v>
      </c>
      <c r="O2599" s="7">
        <f>AVERAGE(N2599,E2599)</f>
        <v>46</v>
      </c>
      <c r="P2599" t="b">
        <v>0</v>
      </c>
      <c r="R2599" s="56">
        <f>E2599/D2599</f>
        <v>5.6666666666666664E-2</v>
      </c>
      <c r="S2599" t="s">
        <v>8295</v>
      </c>
      <c r="T2599" s="6" t="str">
        <f>LEFT(S:S,FIND("/",S:S)-1)</f>
        <v>technology</v>
      </c>
      <c r="U2599" s="6" t="str">
        <f>RIGHT(S:S,FIND("/",S:S) - 2)</f>
        <v>/hardware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44">
        <v>3000</v>
      </c>
      <c r="E2600" s="4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42">
        <f>(((I2600/60)/60)/24)+DATE(1970,1,1)</f>
        <v>42270.840289351851</v>
      </c>
      <c r="K2600">
        <v>1440447001</v>
      </c>
      <c r="L2600" s="42">
        <f>(((K2600/60)/60)/24)+DATE(1970,1,1)</f>
        <v>42240.840289351851</v>
      </c>
      <c r="M2600" t="b">
        <v>0</v>
      </c>
      <c r="N2600">
        <v>14</v>
      </c>
      <c r="O2600" s="7">
        <f>AVERAGE(N2600,E2600)</f>
        <v>592</v>
      </c>
      <c r="P2600" t="b">
        <v>0</v>
      </c>
      <c r="R2600" s="56">
        <f>E2600/D2600</f>
        <v>0.39</v>
      </c>
      <c r="S2600" t="s">
        <v>8271</v>
      </c>
      <c r="T2600" s="6" t="str">
        <f>LEFT(S:S,FIND("/",S:S)-1)</f>
        <v>theater</v>
      </c>
      <c r="U2600" s="6" t="str">
        <f>RIGHT(S:S,FIND("/",S:S) - 2)</f>
        <v>/plays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44">
        <v>9041</v>
      </c>
      <c r="E2601" s="44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42">
        <f>(((I2601/60)/60)/24)+DATE(1970,1,1)</f>
        <v>41854.754016203704</v>
      </c>
      <c r="K2601">
        <v>1403201147</v>
      </c>
      <c r="L2601" s="42">
        <f>(((K2601/60)/60)/24)+DATE(1970,1,1)</f>
        <v>41809.754016203704</v>
      </c>
      <c r="M2601" t="b">
        <v>0</v>
      </c>
      <c r="N2601">
        <v>5</v>
      </c>
      <c r="O2601" s="7">
        <f>AVERAGE(N2601,E2601)</f>
        <v>47.5</v>
      </c>
      <c r="P2601" t="b">
        <v>0</v>
      </c>
      <c r="R2601" s="56">
        <f>E2601/D2601</f>
        <v>9.9546510341776348E-3</v>
      </c>
      <c r="S2601" t="s">
        <v>8271</v>
      </c>
      <c r="T2601" s="6" t="str">
        <f>LEFT(S:S,FIND("/",S:S)-1)</f>
        <v>theater</v>
      </c>
      <c r="U2601" s="6" t="str">
        <f>RIGHT(S:S,FIND("/",S:S) - 2)</f>
        <v>/plays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44">
        <v>50000</v>
      </c>
      <c r="E2602" s="4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42">
        <f>(((I2602/60)/60)/24)+DATE(1970,1,1)</f>
        <v>42454.858796296292</v>
      </c>
      <c r="K2602">
        <v>1453757800</v>
      </c>
      <c r="L2602" s="42">
        <f>(((K2602/60)/60)/24)+DATE(1970,1,1)</f>
        <v>42394.900462962964</v>
      </c>
      <c r="M2602" t="b">
        <v>0</v>
      </c>
      <c r="N2602">
        <v>30</v>
      </c>
      <c r="O2602" s="7">
        <f>AVERAGE(N2602,E2602)</f>
        <v>1748</v>
      </c>
      <c r="P2602" t="b">
        <v>0</v>
      </c>
      <c r="R2602" s="56">
        <f>E2602/D2602</f>
        <v>6.9320000000000007E-2</v>
      </c>
      <c r="S2602" t="s">
        <v>8265</v>
      </c>
      <c r="T2602" s="6" t="str">
        <f>LEFT(S:S,FIND("/",S:S)-1)</f>
        <v>film &amp; video</v>
      </c>
      <c r="U2602" s="6" t="str">
        <f>RIGHT(S:S,FIND("/",S:S) - 2)</f>
        <v>/television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44">
        <v>500</v>
      </c>
      <c r="E2603" s="4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42">
        <f>(((I2603/60)/60)/24)+DATE(1970,1,1)</f>
        <v>41165.165972222225</v>
      </c>
      <c r="K2603">
        <v>1346276349</v>
      </c>
      <c r="L2603" s="42">
        <f>(((K2603/60)/60)/24)+DATE(1970,1,1)</f>
        <v>41150.902187499996</v>
      </c>
      <c r="M2603" t="b">
        <v>1</v>
      </c>
      <c r="N2603">
        <v>151</v>
      </c>
      <c r="O2603" s="7">
        <f>AVERAGE(N2603,E2603)</f>
        <v>1729</v>
      </c>
      <c r="P2603" t="b">
        <v>1</v>
      </c>
      <c r="R2603" s="56">
        <f>E2603/D2603</f>
        <v>6.6139999999999999</v>
      </c>
      <c r="S2603" t="s">
        <v>8293</v>
      </c>
      <c r="T2603" s="6" t="str">
        <f>LEFT(S:S,FIND("/",S:S)-1)</f>
        <v>music</v>
      </c>
      <c r="U2603" s="6" t="str">
        <f>RIGHT(S:S,FIND("/",S:S) - 2)</f>
        <v>aith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44">
        <v>12000</v>
      </c>
      <c r="E2604" s="4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42">
        <f>(((I2604/60)/60)/24)+DATE(1970,1,1)</f>
        <v>41955.888888888891</v>
      </c>
      <c r="K2604">
        <v>1412358968</v>
      </c>
      <c r="L2604" s="42">
        <f>(((K2604/60)/60)/24)+DATE(1970,1,1)</f>
        <v>41915.747314814813</v>
      </c>
      <c r="M2604" t="b">
        <v>1</v>
      </c>
      <c r="N2604">
        <v>489</v>
      </c>
      <c r="O2604" s="7">
        <f>AVERAGE(N2604,E2604)</f>
        <v>19810</v>
      </c>
      <c r="P2604" t="b">
        <v>1</v>
      </c>
      <c r="R2604" s="56">
        <f>E2604/D2604</f>
        <v>3.2609166666666667</v>
      </c>
      <c r="S2604" t="s">
        <v>8285</v>
      </c>
      <c r="T2604" s="6" t="str">
        <f>LEFT(S:S,FIND("/",S:S)-1)</f>
        <v>photography</v>
      </c>
      <c r="U2604" s="6" t="str">
        <f>RIGHT(S:S,FIND("/",S:S) - 2)</f>
        <v>photobooks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44">
        <v>1750</v>
      </c>
      <c r="E2605" s="4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42">
        <f>(((I2605/60)/60)/24)+DATE(1970,1,1)</f>
        <v>41631.912662037037</v>
      </c>
      <c r="K2605">
        <v>1386626054</v>
      </c>
      <c r="L2605" s="42">
        <f>(((K2605/60)/60)/24)+DATE(1970,1,1)</f>
        <v>41617.912662037037</v>
      </c>
      <c r="M2605" t="b">
        <v>1</v>
      </c>
      <c r="N2605">
        <v>50</v>
      </c>
      <c r="O2605" s="7">
        <f>AVERAGE(N2605,E2605)</f>
        <v>913</v>
      </c>
      <c r="P2605" t="b">
        <v>1</v>
      </c>
      <c r="R2605" s="56">
        <f>E2605/D2605</f>
        <v>1.0148571428571429</v>
      </c>
      <c r="S2605" t="s">
        <v>8271</v>
      </c>
      <c r="T2605" s="6" t="str">
        <f>LEFT(S:S,FIND("/",S:S)-1)</f>
        <v>theater</v>
      </c>
      <c r="U2605" s="6" t="str">
        <f>RIGHT(S:S,FIND("/",S:S) - 2)</f>
        <v>/plays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44">
        <v>20000</v>
      </c>
      <c r="E2606" s="4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42">
        <f>(((I2606/60)/60)/24)+DATE(1970,1,1)</f>
        <v>41028.051192129627</v>
      </c>
      <c r="K2606">
        <v>1333070023</v>
      </c>
      <c r="L2606" s="42">
        <f>(((K2606/60)/60)/24)+DATE(1970,1,1)</f>
        <v>40998.051192129627</v>
      </c>
      <c r="M2606" t="b">
        <v>1</v>
      </c>
      <c r="N2606">
        <v>321</v>
      </c>
      <c r="O2606" s="7">
        <f>AVERAGE(N2606,E2606)</f>
        <v>10582.3</v>
      </c>
      <c r="P2606" t="b">
        <v>1</v>
      </c>
      <c r="R2606" s="56">
        <f>E2606/D2606</f>
        <v>1.0421799999999999</v>
      </c>
      <c r="S2606" t="s">
        <v>8303</v>
      </c>
      <c r="T2606" s="6" t="str">
        <f>LEFT(S:S,FIND("/",S:S)-1)</f>
        <v>theater</v>
      </c>
      <c r="U2606" s="6" t="str">
        <f>RIGHT(S:S,FIND("/",S:S) - 2)</f>
        <v>spaces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44">
        <v>100000</v>
      </c>
      <c r="E2607" s="4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42">
        <f>(((I2607/60)/60)/24)+DATE(1970,1,1)</f>
        <v>42538.541550925926</v>
      </c>
      <c r="K2607">
        <v>1463576390</v>
      </c>
      <c r="L2607" s="42">
        <f>(((K2607/60)/60)/24)+DATE(1970,1,1)</f>
        <v>42508.541550925926</v>
      </c>
      <c r="M2607" t="b">
        <v>1</v>
      </c>
      <c r="N2607">
        <v>1762</v>
      </c>
      <c r="O2607" s="7">
        <f>AVERAGE(N2607,E2607)</f>
        <v>54591.785000000003</v>
      </c>
      <c r="P2607" t="b">
        <v>1</v>
      </c>
      <c r="R2607" s="56">
        <f>E2607/D2607</f>
        <v>1.0742157000000001</v>
      </c>
      <c r="S2607" t="s">
        <v>8268</v>
      </c>
      <c r="T2607" s="6" t="str">
        <f>LEFT(S:S,FIND("/",S:S)-1)</f>
        <v>film &amp; video</v>
      </c>
      <c r="U2607" s="6" t="str">
        <f>RIGHT(S:S,FIND("/",S:S) - 2)</f>
        <v>video/drama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44">
        <v>11000</v>
      </c>
      <c r="E2608" s="4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42">
        <f>(((I2608/60)/60)/24)+DATE(1970,1,1)</f>
        <v>41758.712754629632</v>
      </c>
      <c r="K2608">
        <v>1396026382</v>
      </c>
      <c r="L2608" s="42">
        <f>(((K2608/60)/60)/24)+DATE(1970,1,1)</f>
        <v>41726.712754629632</v>
      </c>
      <c r="M2608" t="b">
        <v>1</v>
      </c>
      <c r="N2608">
        <v>385</v>
      </c>
      <c r="O2608" s="7">
        <f>AVERAGE(N2608,E2608)</f>
        <v>6245.5</v>
      </c>
      <c r="P2608" t="b">
        <v>1</v>
      </c>
      <c r="R2608" s="56">
        <f>E2608/D2608</f>
        <v>1.1005454545454545</v>
      </c>
      <c r="S2608" t="s">
        <v>8300</v>
      </c>
      <c r="T2608" s="6" t="str">
        <f>LEFT(S:S,FIND("/",S:S)-1)</f>
        <v>music</v>
      </c>
      <c r="U2608" s="6" t="str">
        <f>RIGHT(S:S,FIND("/",S:S) - 2)</f>
        <v>usic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44">
        <v>8000</v>
      </c>
      <c r="E2609" s="4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42">
        <f>(((I2609/60)/60)/24)+DATE(1970,1,1)</f>
        <v>42228.083333333328</v>
      </c>
      <c r="K2609">
        <v>1435611572</v>
      </c>
      <c r="L2609" s="42">
        <f>(((K2609/60)/60)/24)+DATE(1970,1,1)</f>
        <v>42184.874675925923</v>
      </c>
      <c r="M2609" t="b">
        <v>1</v>
      </c>
      <c r="N2609">
        <v>398</v>
      </c>
      <c r="O2609" s="7">
        <f>AVERAGE(N2609,E2609)</f>
        <v>16507</v>
      </c>
      <c r="P2609" t="b">
        <v>1</v>
      </c>
      <c r="R2609" s="56">
        <f>E2609/D2609</f>
        <v>4.077</v>
      </c>
      <c r="S2609" t="s">
        <v>8284</v>
      </c>
      <c r="T2609" s="6" t="str">
        <f>LEFT(S:S,FIND("/",S:S)-1)</f>
        <v>food</v>
      </c>
      <c r="U2609" s="6" t="str">
        <f>RIGHT(S:S,FIND("/",S:S) - 2)</f>
        <v>cks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44">
        <v>8000</v>
      </c>
      <c r="E2610" s="4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42">
        <f>(((I2610/60)/60)/24)+DATE(1970,1,1)</f>
        <v>42809</v>
      </c>
      <c r="K2610">
        <v>1485976468</v>
      </c>
      <c r="L2610" s="42">
        <f>(((K2610/60)/60)/24)+DATE(1970,1,1)</f>
        <v>42767.801712962959</v>
      </c>
      <c r="M2610" t="b">
        <v>1</v>
      </c>
      <c r="N2610">
        <v>304</v>
      </c>
      <c r="O2610" s="7">
        <f>AVERAGE(N2610,E2610)</f>
        <v>9109</v>
      </c>
      <c r="P2610" t="b">
        <v>1</v>
      </c>
      <c r="R2610" s="56">
        <f>E2610/D2610</f>
        <v>2.2392500000000002</v>
      </c>
      <c r="S2610" t="s">
        <v>8303</v>
      </c>
      <c r="T2610" s="6" t="str">
        <f>LEFT(S:S,FIND("/",S:S)-1)</f>
        <v>theater</v>
      </c>
      <c r="U2610" s="6" t="str">
        <f>RIGHT(S:S,FIND("/",S:S) - 2)</f>
        <v>spaces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44">
        <v>35000</v>
      </c>
      <c r="E2611" s="4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42">
        <f>(((I2611/60)/60)/24)+DATE(1970,1,1)</f>
        <v>41105.237858796296</v>
      </c>
      <c r="K2611">
        <v>1339738951</v>
      </c>
      <c r="L2611" s="42">
        <f>(((K2611/60)/60)/24)+DATE(1970,1,1)</f>
        <v>41075.237858796296</v>
      </c>
      <c r="M2611" t="b">
        <v>1</v>
      </c>
      <c r="N2611">
        <v>676</v>
      </c>
      <c r="O2611" s="7">
        <f>AVERAGE(N2611,E2611)</f>
        <v>53503.195</v>
      </c>
      <c r="P2611" t="b">
        <v>1</v>
      </c>
      <c r="R2611" s="56">
        <f>E2611/D2611</f>
        <v>3.038011142857143</v>
      </c>
      <c r="S2611" t="s">
        <v>8287</v>
      </c>
      <c r="T2611" s="6" t="str">
        <f>LEFT(S:S,FIND("/",S:S)-1)</f>
        <v>publishing</v>
      </c>
      <c r="U2611" s="6" t="str">
        <f>RIGHT(S:S,FIND("/",S:S) - 2)</f>
        <v>nslations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44">
        <v>22765</v>
      </c>
      <c r="E2612" s="4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42">
        <f>(((I2612/60)/60)/24)+DATE(1970,1,1)</f>
        <v>42604.290972222225</v>
      </c>
      <c r="K2612">
        <v>1468444125</v>
      </c>
      <c r="L2612" s="42">
        <f>(((K2612/60)/60)/24)+DATE(1970,1,1)</f>
        <v>42564.881076388891</v>
      </c>
      <c r="M2612" t="b">
        <v>1</v>
      </c>
      <c r="N2612">
        <v>577</v>
      </c>
      <c r="O2612" s="7">
        <f>AVERAGE(N2612,E2612)</f>
        <v>16374.83</v>
      </c>
      <c r="P2612" t="b">
        <v>1</v>
      </c>
      <c r="R2612" s="56">
        <f>E2612/D2612</f>
        <v>1.4132510432681749</v>
      </c>
      <c r="S2612" t="s">
        <v>8289</v>
      </c>
      <c r="T2612" s="6" t="str">
        <f>LEFT(S:S,FIND("/",S:S)-1)</f>
        <v>photography</v>
      </c>
      <c r="U2612" s="6" t="str">
        <f>RIGHT(S:S,FIND("/",S:S) - 2)</f>
        <v>phy/nature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44">
        <v>11000</v>
      </c>
      <c r="E2613" s="4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42">
        <f>(((I2613/60)/60)/24)+DATE(1970,1,1)</f>
        <v>42737.957638888889</v>
      </c>
      <c r="K2613">
        <v>1480493014</v>
      </c>
      <c r="L2613" s="42">
        <f>(((K2613/60)/60)/24)+DATE(1970,1,1)</f>
        <v>42704.335810185185</v>
      </c>
      <c r="M2613" t="b">
        <v>1</v>
      </c>
      <c r="N2613">
        <v>3663</v>
      </c>
      <c r="O2613" s="7">
        <f>AVERAGE(N2613,E2613)</f>
        <v>155316.5</v>
      </c>
      <c r="P2613" t="b">
        <v>1</v>
      </c>
      <c r="R2613" s="56">
        <f>E2613/D2613</f>
        <v>27.906363636363636</v>
      </c>
      <c r="S2613" t="s">
        <v>8265</v>
      </c>
      <c r="T2613" s="6" t="str">
        <f>LEFT(S:S,FIND("/",S:S)-1)</f>
        <v>film &amp; video</v>
      </c>
      <c r="U2613" s="6" t="str">
        <f>RIGHT(S:S,FIND("/",S:S) - 2)</f>
        <v>/television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44">
        <v>10000</v>
      </c>
      <c r="E2614" s="4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42">
        <f>(((I2614/60)/60)/24)+DATE(1970,1,1)</f>
        <v>42013.143171296295</v>
      </c>
      <c r="K2614">
        <v>1418095570</v>
      </c>
      <c r="L2614" s="42">
        <f>(((K2614/60)/60)/24)+DATE(1970,1,1)</f>
        <v>41982.143171296295</v>
      </c>
      <c r="M2614" t="b">
        <v>1</v>
      </c>
      <c r="N2614">
        <v>294</v>
      </c>
      <c r="O2614" s="7">
        <f>AVERAGE(N2614,E2614)</f>
        <v>8735.0650000000005</v>
      </c>
      <c r="P2614" t="b">
        <v>1</v>
      </c>
      <c r="R2614" s="56">
        <f>E2614/D2614</f>
        <v>1.7176130000000001</v>
      </c>
      <c r="S2614" t="s">
        <v>8303</v>
      </c>
      <c r="T2614" s="6" t="str">
        <f>LEFT(S:S,FIND("/",S:S)-1)</f>
        <v>theater</v>
      </c>
      <c r="U2614" s="6" t="str">
        <f>RIGHT(S:S,FIND("/",S:S) - 2)</f>
        <v>spaces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44">
        <v>7500</v>
      </c>
      <c r="E2615" s="4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42">
        <f>(((I2615/60)/60)/24)+DATE(1970,1,1)</f>
        <v>41173.81821759259</v>
      </c>
      <c r="K2615">
        <v>1345664294</v>
      </c>
      <c r="L2615" s="42">
        <f>(((K2615/60)/60)/24)+DATE(1970,1,1)</f>
        <v>41143.81821759259</v>
      </c>
      <c r="M2615" t="b">
        <v>1</v>
      </c>
      <c r="N2615">
        <v>28</v>
      </c>
      <c r="O2615" s="7">
        <f>AVERAGE(N2615,E2615)</f>
        <v>3802</v>
      </c>
      <c r="P2615" t="b">
        <v>1</v>
      </c>
      <c r="R2615" s="56">
        <f>E2615/D2615</f>
        <v>1.0101333333333333</v>
      </c>
      <c r="S2615" t="s">
        <v>8272</v>
      </c>
      <c r="T2615" s="6" t="str">
        <f>LEFT(S:S,FIND("/",S:S)-1)</f>
        <v>technology</v>
      </c>
      <c r="U2615" s="6" t="str">
        <f>RIGHT(S:S,FIND("/",S:S) - 2)</f>
        <v>ology/web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44">
        <v>10500</v>
      </c>
      <c r="E2616" s="4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42">
        <f>(((I2616/60)/60)/24)+DATE(1970,1,1)</f>
        <v>41759.208333333336</v>
      </c>
      <c r="K2616">
        <v>1396371612</v>
      </c>
      <c r="L2616" s="42">
        <f>(((K2616/60)/60)/24)+DATE(1970,1,1)</f>
        <v>41730.708472222221</v>
      </c>
      <c r="M2616" t="b">
        <v>1</v>
      </c>
      <c r="N2616">
        <v>100</v>
      </c>
      <c r="O2616" s="7">
        <f>AVERAGE(N2616,E2616)</f>
        <v>5405</v>
      </c>
      <c r="P2616" t="b">
        <v>1</v>
      </c>
      <c r="R2616" s="56">
        <f>E2616/D2616</f>
        <v>1.02</v>
      </c>
      <c r="S2616" t="s">
        <v>8271</v>
      </c>
      <c r="T2616" s="6" t="str">
        <f>LEFT(S:S,FIND("/",S:S)-1)</f>
        <v>theater</v>
      </c>
      <c r="U2616" s="6" t="str">
        <f>RIGHT(S:S,FIND("/",S:S) - 2)</f>
        <v>/plays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44">
        <v>2001</v>
      </c>
      <c r="E2617" s="4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42">
        <f>(((I2617/60)/60)/24)+DATE(1970,1,1)</f>
        <v>42490.5</v>
      </c>
      <c r="K2617">
        <v>1458820564</v>
      </c>
      <c r="L2617" s="42">
        <f>(((K2617/60)/60)/24)+DATE(1970,1,1)</f>
        <v>42453.49726851852</v>
      </c>
      <c r="M2617" t="b">
        <v>0</v>
      </c>
      <c r="N2617">
        <v>72</v>
      </c>
      <c r="O2617" s="7">
        <f>AVERAGE(N2617,E2617)</f>
        <v>1734.5</v>
      </c>
      <c r="P2617" t="b">
        <v>1</v>
      </c>
      <c r="R2617" s="56">
        <f>E2617/D2617</f>
        <v>1.6976511744127936</v>
      </c>
      <c r="S2617" t="s">
        <v>8289</v>
      </c>
      <c r="T2617" s="6" t="str">
        <f>LEFT(S:S,FIND("/",S:S)-1)</f>
        <v>photography</v>
      </c>
      <c r="U2617" s="6" t="str">
        <f>RIGHT(S:S,FIND("/",S:S) - 2)</f>
        <v>phy/nature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44">
        <v>25000</v>
      </c>
      <c r="E2618" s="4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42">
        <f>(((I2618/60)/60)/24)+DATE(1970,1,1)</f>
        <v>42241.99454861111</v>
      </c>
      <c r="K2618">
        <v>1437954729</v>
      </c>
      <c r="L2618" s="42">
        <f>(((K2618/60)/60)/24)+DATE(1970,1,1)</f>
        <v>42211.99454861111</v>
      </c>
      <c r="M2618" t="b">
        <v>1</v>
      </c>
      <c r="N2618">
        <v>238</v>
      </c>
      <c r="O2618" s="7">
        <f>AVERAGE(N2618,E2618)</f>
        <v>14435.75</v>
      </c>
      <c r="P2618" t="b">
        <v>1</v>
      </c>
      <c r="R2618" s="56">
        <f>E2618/D2618</f>
        <v>1.14534</v>
      </c>
      <c r="S2618" t="s">
        <v>8305</v>
      </c>
      <c r="T2618" s="6" t="str">
        <f>LEFT(S:S,FIND("/",S:S)-1)</f>
        <v>theater</v>
      </c>
      <c r="U2618" s="6" t="str">
        <f>RIGHT(S:S,FIND("/",S:S) - 2)</f>
        <v>usical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44">
        <v>500</v>
      </c>
      <c r="E2619" s="4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42">
        <f>(((I2619/60)/60)/24)+DATE(1970,1,1)</f>
        <v>41932.874432870369</v>
      </c>
      <c r="K2619">
        <v>1411246751</v>
      </c>
      <c r="L2619" s="42">
        <f>(((K2619/60)/60)/24)+DATE(1970,1,1)</f>
        <v>41902.874432870369</v>
      </c>
      <c r="M2619" t="b">
        <v>1</v>
      </c>
      <c r="N2619">
        <v>159</v>
      </c>
      <c r="O2619" s="7">
        <f>AVERAGE(N2619,E2619)</f>
        <v>2273.5</v>
      </c>
      <c r="P2619" t="b">
        <v>1</v>
      </c>
      <c r="R2619" s="56">
        <f>E2619/D2619</f>
        <v>8.7759999999999998</v>
      </c>
      <c r="S2619" t="s">
        <v>8284</v>
      </c>
      <c r="T2619" s="6" t="str">
        <f>LEFT(S:S,FIND("/",S:S)-1)</f>
        <v>food</v>
      </c>
      <c r="U2619" s="6" t="str">
        <f>RIGHT(S:S,FIND("/",S:S) - 2)</f>
        <v>cks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44">
        <v>15000</v>
      </c>
      <c r="E2620" s="4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42">
        <f>(((I2620/60)/60)/24)+DATE(1970,1,1)</f>
        <v>42339.834039351852</v>
      </c>
      <c r="K2620">
        <v>1443812461</v>
      </c>
      <c r="L2620" s="42">
        <f>(((K2620/60)/60)/24)+DATE(1970,1,1)</f>
        <v>42279.792372685188</v>
      </c>
      <c r="M2620" t="b">
        <v>1</v>
      </c>
      <c r="N2620">
        <v>77</v>
      </c>
      <c r="O2620" s="7">
        <f>AVERAGE(N2620,E2620)</f>
        <v>7942.5</v>
      </c>
      <c r="P2620" t="b">
        <v>1</v>
      </c>
      <c r="R2620" s="56">
        <f>E2620/D2620</f>
        <v>1.0538666666666667</v>
      </c>
      <c r="S2620" t="s">
        <v>8269</v>
      </c>
      <c r="T2620" s="6" t="str">
        <f>LEFT(S:S,FIND("/",S:S)-1)</f>
        <v>film &amp; video</v>
      </c>
      <c r="U2620" s="6" t="str">
        <f>RIGHT(S:S,FIND("/",S:S) - 2)</f>
        <v>documentary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44">
        <v>1000</v>
      </c>
      <c r="E2621" s="4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42">
        <f>(((I2621/60)/60)/24)+DATE(1970,1,1)</f>
        <v>42300.458333333328</v>
      </c>
      <c r="K2621">
        <v>1443302004</v>
      </c>
      <c r="L2621" s="42">
        <f>(((K2621/60)/60)/24)+DATE(1970,1,1)</f>
        <v>42273.884305555555</v>
      </c>
      <c r="M2621" t="b">
        <v>1</v>
      </c>
      <c r="N2621">
        <v>53</v>
      </c>
      <c r="O2621" s="7">
        <f>AVERAGE(N2621,E2621)</f>
        <v>968.5</v>
      </c>
      <c r="P2621" t="b">
        <v>1</v>
      </c>
      <c r="R2621" s="56">
        <f>E2621/D2621</f>
        <v>1.8839999999999999</v>
      </c>
      <c r="S2621" t="s">
        <v>8287</v>
      </c>
      <c r="T2621" s="6" t="str">
        <f>LEFT(S:S,FIND("/",S:S)-1)</f>
        <v>publishing</v>
      </c>
      <c r="U2621" s="6" t="str">
        <f>RIGHT(S:S,FIND("/",S:S) - 2)</f>
        <v>nslations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44">
        <v>65000</v>
      </c>
      <c r="E2622" s="4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42">
        <f>(((I2622/60)/60)/24)+DATE(1970,1,1)</f>
        <v>42288.041666666672</v>
      </c>
      <c r="K2622">
        <v>1441339242</v>
      </c>
      <c r="L2622" s="42">
        <f>(((K2622/60)/60)/24)+DATE(1970,1,1)</f>
        <v>42251.16715277778</v>
      </c>
      <c r="M2622" t="b">
        <v>1</v>
      </c>
      <c r="N2622">
        <v>1251</v>
      </c>
      <c r="O2622" s="7">
        <f>AVERAGE(N2622,E2622)</f>
        <v>47312.5</v>
      </c>
      <c r="P2622" t="b">
        <v>1</v>
      </c>
      <c r="R2622" s="56">
        <f>E2622/D2622</f>
        <v>1.436523076923077</v>
      </c>
      <c r="S2622" t="s">
        <v>8269</v>
      </c>
      <c r="T2622" s="6" t="str">
        <f>LEFT(S:S,FIND("/",S:S)-1)</f>
        <v>film &amp; video</v>
      </c>
      <c r="U2622" s="6" t="str">
        <f>RIGHT(S:S,FIND("/",S:S) - 2)</f>
        <v>documentary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44">
        <v>15000</v>
      </c>
      <c r="E2623" s="4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42">
        <f>(((I2623/60)/60)/24)+DATE(1970,1,1)</f>
        <v>42145.74754629629</v>
      </c>
      <c r="K2623">
        <v>1429638988</v>
      </c>
      <c r="L2623" s="42">
        <f>(((K2623/60)/60)/24)+DATE(1970,1,1)</f>
        <v>42115.74754629629</v>
      </c>
      <c r="M2623" t="b">
        <v>1</v>
      </c>
      <c r="N2623">
        <v>465</v>
      </c>
      <c r="O2623" s="7">
        <f>AVERAGE(N2623,E2623)</f>
        <v>11173.5</v>
      </c>
      <c r="P2623" t="b">
        <v>1</v>
      </c>
      <c r="R2623" s="56">
        <f>E2623/D2623</f>
        <v>1.4588000000000001</v>
      </c>
      <c r="S2623" t="s">
        <v>8285</v>
      </c>
      <c r="T2623" s="6" t="str">
        <f>LEFT(S:S,FIND("/",S:S)-1)</f>
        <v>photography</v>
      </c>
      <c r="U2623" s="6" t="str">
        <f>RIGHT(S:S,FIND("/",S:S) - 2)</f>
        <v>photobooks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44">
        <v>1500</v>
      </c>
      <c r="E2624" s="4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42">
        <f>(((I2624/60)/60)/24)+DATE(1970,1,1)</f>
        <v>42734.74324074074</v>
      </c>
      <c r="K2624">
        <v>1479232216</v>
      </c>
      <c r="L2624" s="42">
        <f>(((K2624/60)/60)/24)+DATE(1970,1,1)</f>
        <v>42689.74324074074</v>
      </c>
      <c r="M2624" t="b">
        <v>0</v>
      </c>
      <c r="N2624">
        <v>74</v>
      </c>
      <c r="O2624" s="7">
        <f>AVERAGE(N2624,E2624)</f>
        <v>1020.88</v>
      </c>
      <c r="P2624" t="b">
        <v>1</v>
      </c>
      <c r="R2624" s="56">
        <f>E2624/D2624</f>
        <v>1.3118399999999999</v>
      </c>
      <c r="S2624" t="s">
        <v>8265</v>
      </c>
      <c r="T2624" s="6" t="str">
        <f>LEFT(S:S,FIND("/",S:S)-1)</f>
        <v>film &amp; video</v>
      </c>
      <c r="U2624" s="6" t="str">
        <f>RIGHT(S:S,FIND("/",S:S) - 2)</f>
        <v>/television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44">
        <v>2000</v>
      </c>
      <c r="E2625" s="4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42">
        <f>(((I2625/60)/60)/24)+DATE(1970,1,1)</f>
        <v>42706.256550925929</v>
      </c>
      <c r="K2625">
        <v>1479449366</v>
      </c>
      <c r="L2625" s="42">
        <f>(((K2625/60)/60)/24)+DATE(1970,1,1)</f>
        <v>42692.256550925929</v>
      </c>
      <c r="M2625" t="b">
        <v>0</v>
      </c>
      <c r="N2625">
        <v>62</v>
      </c>
      <c r="O2625" s="7">
        <f>AVERAGE(N2625,E2625)</f>
        <v>1171</v>
      </c>
      <c r="P2625" t="b">
        <v>1</v>
      </c>
      <c r="R2625" s="56">
        <f>E2625/D2625</f>
        <v>1.1399999999999999</v>
      </c>
      <c r="S2625" t="s">
        <v>8284</v>
      </c>
      <c r="T2625" s="6" t="str">
        <f>LEFT(S:S,FIND("/",S:S)-1)</f>
        <v>food</v>
      </c>
      <c r="U2625" s="6" t="str">
        <f>RIGHT(S:S,FIND("/",S:S) - 2)</f>
        <v>cks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44">
        <v>8000</v>
      </c>
      <c r="E2626" s="4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42">
        <f>(((I2626/60)/60)/24)+DATE(1970,1,1)</f>
        <v>41165.42155092593</v>
      </c>
      <c r="K2626">
        <v>1345716422</v>
      </c>
      <c r="L2626" s="42">
        <f>(((K2626/60)/60)/24)+DATE(1970,1,1)</f>
        <v>41144.42155092593</v>
      </c>
      <c r="M2626" t="b">
        <v>0</v>
      </c>
      <c r="N2626">
        <v>3468</v>
      </c>
      <c r="O2626" s="7">
        <f>AVERAGE(N2626,E2626)</f>
        <v>56910.824999999997</v>
      </c>
      <c r="P2626" t="b">
        <v>1</v>
      </c>
      <c r="R2626" s="56">
        <f>E2626/D2626</f>
        <v>13.794206249999998</v>
      </c>
      <c r="S2626" t="s">
        <v>8266</v>
      </c>
      <c r="T2626" s="6" t="str">
        <f>LEFT(S:S,FIND("/",S:S)-1)</f>
        <v>film &amp; video</v>
      </c>
      <c r="U2626" s="6" t="str">
        <f>RIGHT(S:S,FIND("/",S:S) - 2)</f>
        <v>ideo/shorts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44">
        <v>150</v>
      </c>
      <c r="E2627" s="4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42">
        <f>(((I2627/60)/60)/24)+DATE(1970,1,1)</f>
        <v>42683.851944444439</v>
      </c>
      <c r="K2627">
        <v>1476559608</v>
      </c>
      <c r="L2627" s="42">
        <f>(((K2627/60)/60)/24)+DATE(1970,1,1)</f>
        <v>42658.810277777782</v>
      </c>
      <c r="M2627" t="b">
        <v>0</v>
      </c>
      <c r="N2627">
        <v>52</v>
      </c>
      <c r="O2627" s="7">
        <f>AVERAGE(N2627,E2627)</f>
        <v>743</v>
      </c>
      <c r="P2627" t="b">
        <v>1</v>
      </c>
      <c r="R2627" s="56">
        <f>E2627/D2627</f>
        <v>9.56</v>
      </c>
      <c r="S2627" t="s">
        <v>8284</v>
      </c>
      <c r="T2627" s="6" t="str">
        <f>LEFT(S:S,FIND("/",S:S)-1)</f>
        <v>food</v>
      </c>
      <c r="U2627" s="6" t="str">
        <f>RIGHT(S:S,FIND("/",S:S) - 2)</f>
        <v>cks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44">
        <v>2500</v>
      </c>
      <c r="E2628" s="4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42">
        <f>(((I2628/60)/60)/24)+DATE(1970,1,1)</f>
        <v>42158.628113425926</v>
      </c>
      <c r="K2628">
        <v>1430751869</v>
      </c>
      <c r="L2628" s="42">
        <f>(((K2628/60)/60)/24)+DATE(1970,1,1)</f>
        <v>42128.628113425926</v>
      </c>
      <c r="M2628" t="b">
        <v>0</v>
      </c>
      <c r="N2628">
        <v>50</v>
      </c>
      <c r="O2628" s="7">
        <f>AVERAGE(N2628,E2628)</f>
        <v>1425</v>
      </c>
      <c r="P2628" t="b">
        <v>1</v>
      </c>
      <c r="R2628" s="56">
        <f>E2628/D2628</f>
        <v>1.1200000000000001</v>
      </c>
      <c r="S2628" t="s">
        <v>8268</v>
      </c>
      <c r="T2628" s="6" t="str">
        <f>LEFT(S:S,FIND("/",S:S)-1)</f>
        <v>film &amp; video</v>
      </c>
      <c r="U2628" s="6" t="str">
        <f>RIGHT(S:S,FIND("/",S:S) - 2)</f>
        <v>video/drama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44">
        <v>150</v>
      </c>
      <c r="E2629" s="4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42">
        <f>(((I2629/60)/60)/24)+DATE(1970,1,1)</f>
        <v>42334.871076388896</v>
      </c>
      <c r="K2629">
        <v>1445975661</v>
      </c>
      <c r="L2629" s="42">
        <f>(((K2629/60)/60)/24)+DATE(1970,1,1)</f>
        <v>42304.829409722224</v>
      </c>
      <c r="M2629" t="b">
        <v>0</v>
      </c>
      <c r="N2629">
        <v>45</v>
      </c>
      <c r="O2629" s="7">
        <f>AVERAGE(N2629,E2629)</f>
        <v>507.5</v>
      </c>
      <c r="P2629" t="b">
        <v>1</v>
      </c>
      <c r="R2629" s="56">
        <f>E2629/D2629</f>
        <v>6.4666666666666668</v>
      </c>
      <c r="S2629" t="s">
        <v>8271</v>
      </c>
      <c r="T2629" s="6" t="str">
        <f>LEFT(S:S,FIND("/",S:S)-1)</f>
        <v>theater</v>
      </c>
      <c r="U2629" s="6" t="str">
        <f>RIGHT(S:S,FIND("/",S:S) - 2)</f>
        <v>/plays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44">
        <v>839</v>
      </c>
      <c r="E2630" s="4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42">
        <f>(((I2630/60)/60)/24)+DATE(1970,1,1)</f>
        <v>41973.966053240743</v>
      </c>
      <c r="K2630">
        <v>1415661067</v>
      </c>
      <c r="L2630" s="42">
        <f>(((K2630/60)/60)/24)+DATE(1970,1,1)</f>
        <v>41953.966053240743</v>
      </c>
      <c r="M2630" t="b">
        <v>0</v>
      </c>
      <c r="N2630">
        <v>21</v>
      </c>
      <c r="O2630" s="7">
        <f>AVERAGE(N2630,E2630)</f>
        <v>473.5</v>
      </c>
      <c r="P2630" t="b">
        <v>1</v>
      </c>
      <c r="R2630" s="56">
        <f>E2630/D2630</f>
        <v>1.1036948748510131</v>
      </c>
      <c r="S2630" t="s">
        <v>8271</v>
      </c>
      <c r="T2630" s="6" t="str">
        <f>LEFT(S:S,FIND("/",S:S)-1)</f>
        <v>theater</v>
      </c>
      <c r="U2630" s="6" t="str">
        <f>RIGHT(S:S,FIND("/",S:S) - 2)</f>
        <v>/plays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44">
        <v>5000</v>
      </c>
      <c r="E2631" s="4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42">
        <f>(((I2631/60)/60)/24)+DATE(1970,1,1)</f>
        <v>42138.538449074069</v>
      </c>
      <c r="K2631">
        <v>1429016122</v>
      </c>
      <c r="L2631" s="42">
        <f>(((K2631/60)/60)/24)+DATE(1970,1,1)</f>
        <v>42108.538449074069</v>
      </c>
      <c r="M2631" t="b">
        <v>0</v>
      </c>
      <c r="N2631">
        <v>100</v>
      </c>
      <c r="O2631" s="7">
        <f>AVERAGE(N2631,E2631)</f>
        <v>3243.5</v>
      </c>
      <c r="P2631" t="b">
        <v>1</v>
      </c>
      <c r="R2631" s="56">
        <f>E2631/D2631</f>
        <v>1.2774000000000001</v>
      </c>
      <c r="S2631" t="s">
        <v>8271</v>
      </c>
      <c r="T2631" s="6" t="str">
        <f>LEFT(S:S,FIND("/",S:S)-1)</f>
        <v>theater</v>
      </c>
      <c r="U2631" s="6" t="str">
        <f>RIGHT(S:S,FIND("/",S:S) - 2)</f>
        <v>/plays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44">
        <v>2000</v>
      </c>
      <c r="E2632" s="4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42">
        <f>(((I2632/60)/60)/24)+DATE(1970,1,1)</f>
        <v>42551.416666666672</v>
      </c>
      <c r="K2632">
        <v>1464921112</v>
      </c>
      <c r="L2632" s="42">
        <f>(((K2632/60)/60)/24)+DATE(1970,1,1)</f>
        <v>42524.105462962965</v>
      </c>
      <c r="M2632" t="b">
        <v>0</v>
      </c>
      <c r="N2632">
        <v>81</v>
      </c>
      <c r="O2632" s="7">
        <f>AVERAGE(N2632,E2632)</f>
        <v>1619.5</v>
      </c>
      <c r="P2632" t="b">
        <v>1</v>
      </c>
      <c r="R2632" s="56">
        <f>E2632/D2632</f>
        <v>1.579</v>
      </c>
      <c r="S2632" t="s">
        <v>8284</v>
      </c>
      <c r="T2632" s="6" t="str">
        <f>LEFT(S:S,FIND("/",S:S)-1)</f>
        <v>food</v>
      </c>
      <c r="U2632" s="6" t="str">
        <f>RIGHT(S:S,FIND("/",S:S) - 2)</f>
        <v>cks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44">
        <v>20000</v>
      </c>
      <c r="E2633" s="4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42">
        <f>(((I2633/60)/60)/24)+DATE(1970,1,1)</f>
        <v>42246.169293981482</v>
      </c>
      <c r="K2633">
        <v>1438488227</v>
      </c>
      <c r="L2633" s="42">
        <f>(((K2633/60)/60)/24)+DATE(1970,1,1)</f>
        <v>42218.169293981482</v>
      </c>
      <c r="M2633" t="b">
        <v>0</v>
      </c>
      <c r="N2633">
        <v>286</v>
      </c>
      <c r="O2633" s="7">
        <f>AVERAGE(N2633,E2633)</f>
        <v>11609.525</v>
      </c>
      <c r="P2633" t="b">
        <v>1</v>
      </c>
      <c r="R2633" s="56">
        <f>E2633/D2633</f>
        <v>1.1466525000000001</v>
      </c>
      <c r="S2633" t="s">
        <v>8271</v>
      </c>
      <c r="T2633" s="6" t="str">
        <f>LEFT(S:S,FIND("/",S:S)-1)</f>
        <v>theater</v>
      </c>
      <c r="U2633" s="6" t="str">
        <f>RIGHT(S:S,FIND("/",S:S) - 2)</f>
        <v>/plays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44">
        <v>1070</v>
      </c>
      <c r="E2634" s="4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42">
        <f>(((I2634/60)/60)/24)+DATE(1970,1,1)</f>
        <v>42519.061793981484</v>
      </c>
      <c r="K2634">
        <v>1462325339</v>
      </c>
      <c r="L2634" s="42">
        <f>(((K2634/60)/60)/24)+DATE(1970,1,1)</f>
        <v>42494.061793981484</v>
      </c>
      <c r="M2634" t="b">
        <v>0</v>
      </c>
      <c r="N2634">
        <v>42</v>
      </c>
      <c r="O2634" s="7">
        <f>AVERAGE(N2634,E2634)</f>
        <v>754</v>
      </c>
      <c r="P2634" t="b">
        <v>1</v>
      </c>
      <c r="R2634" s="56">
        <f>E2634/D2634</f>
        <v>1.3700934579439252</v>
      </c>
      <c r="S2634" t="s">
        <v>8266</v>
      </c>
      <c r="T2634" s="6" t="str">
        <f>LEFT(S:S,FIND("/",S:S)-1)</f>
        <v>film &amp; video</v>
      </c>
      <c r="U2634" s="6" t="str">
        <f>RIGHT(S:S,FIND("/",S:S) - 2)</f>
        <v>ideo/shorts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44">
        <v>5000</v>
      </c>
      <c r="E2635" s="4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42">
        <f>(((I2635/60)/60)/24)+DATE(1970,1,1)</f>
        <v>41697.958333333336</v>
      </c>
      <c r="K2635">
        <v>1390938332</v>
      </c>
      <c r="L2635" s="42">
        <f>(((K2635/60)/60)/24)+DATE(1970,1,1)</f>
        <v>41667.823287037041</v>
      </c>
      <c r="M2635" t="b">
        <v>0</v>
      </c>
      <c r="N2635">
        <v>199</v>
      </c>
      <c r="O2635" s="7">
        <f>AVERAGE(N2635,E2635)</f>
        <v>8965</v>
      </c>
      <c r="P2635" t="b">
        <v>1</v>
      </c>
      <c r="R2635" s="56">
        <f>E2635/D2635</f>
        <v>3.5461999999999998</v>
      </c>
      <c r="S2635" t="s">
        <v>8271</v>
      </c>
      <c r="T2635" s="6" t="str">
        <f>LEFT(S:S,FIND("/",S:S)-1)</f>
        <v>theater</v>
      </c>
      <c r="U2635" s="6" t="str">
        <f>RIGHT(S:S,FIND("/",S:S) - 2)</f>
        <v>/plays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44">
        <v>930</v>
      </c>
      <c r="E2636" s="4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42">
        <f>(((I2636/60)/60)/24)+DATE(1970,1,1)</f>
        <v>42642.656493055561</v>
      </c>
      <c r="K2636">
        <v>1472571921</v>
      </c>
      <c r="L2636" s="42">
        <f>(((K2636/60)/60)/24)+DATE(1970,1,1)</f>
        <v>42612.656493055561</v>
      </c>
      <c r="M2636" t="b">
        <v>0</v>
      </c>
      <c r="N2636">
        <v>25</v>
      </c>
      <c r="O2636" s="7">
        <f>AVERAGE(N2636,E2636)</f>
        <v>505.5</v>
      </c>
      <c r="P2636" t="b">
        <v>1</v>
      </c>
      <c r="R2636" s="56">
        <f>E2636/D2636</f>
        <v>1.0602150537634409</v>
      </c>
      <c r="S2636" t="s">
        <v>8297</v>
      </c>
      <c r="T2636" s="6" t="str">
        <f>LEFT(S:S,FIND("/",S:S)-1)</f>
        <v>games</v>
      </c>
      <c r="U2636" s="6" t="str">
        <f>RIGHT(S:S,FIND("/",S:S) - 2)</f>
        <v>ames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44">
        <v>11500</v>
      </c>
      <c r="E2637" s="4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42">
        <f>(((I2637/60)/60)/24)+DATE(1970,1,1)</f>
        <v>42072.909270833334</v>
      </c>
      <c r="K2637">
        <v>1422917361</v>
      </c>
      <c r="L2637" s="42">
        <f>(((K2637/60)/60)/24)+DATE(1970,1,1)</f>
        <v>42037.950937500005</v>
      </c>
      <c r="M2637" t="b">
        <v>0</v>
      </c>
      <c r="N2637">
        <v>84</v>
      </c>
      <c r="O2637" s="7">
        <f>AVERAGE(N2637,E2637)</f>
        <v>5792</v>
      </c>
      <c r="P2637" t="b">
        <v>1</v>
      </c>
      <c r="R2637" s="56">
        <f>E2637/D2637</f>
        <v>1</v>
      </c>
      <c r="S2637" t="s">
        <v>8276</v>
      </c>
      <c r="T2637" s="6" t="str">
        <f>LEFT(S:S,FIND("/",S:S)-1)</f>
        <v>music</v>
      </c>
      <c r="U2637" s="6" t="str">
        <f>RIGHT(S:S,FIND("/",S:S) - 2)</f>
        <v>rock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44">
        <v>1000</v>
      </c>
      <c r="E2638" s="4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42">
        <f>(((I2638/60)/60)/24)+DATE(1970,1,1)</f>
        <v>42659.041666666672</v>
      </c>
      <c r="K2638">
        <v>1474641914</v>
      </c>
      <c r="L2638" s="42">
        <f>(((K2638/60)/60)/24)+DATE(1970,1,1)</f>
        <v>42636.614745370374</v>
      </c>
      <c r="M2638" t="b">
        <v>0</v>
      </c>
      <c r="N2638">
        <v>50</v>
      </c>
      <c r="O2638" s="7">
        <f>AVERAGE(N2638,E2638)</f>
        <v>961.5</v>
      </c>
      <c r="P2638" t="b">
        <v>1</v>
      </c>
      <c r="R2638" s="56">
        <f>E2638/D2638</f>
        <v>1.873</v>
      </c>
      <c r="S2638" t="s">
        <v>8271</v>
      </c>
      <c r="T2638" s="6" t="str">
        <f>LEFT(S:S,FIND("/",S:S)-1)</f>
        <v>theater</v>
      </c>
      <c r="U2638" s="6" t="str">
        <f>RIGHT(S:S,FIND("/",S:S) - 2)</f>
        <v>/plays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44">
        <v>500</v>
      </c>
      <c r="E2639" s="4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42">
        <f>(((I2639/60)/60)/24)+DATE(1970,1,1)</f>
        <v>42655.549479166672</v>
      </c>
      <c r="K2639">
        <v>1474895475</v>
      </c>
      <c r="L2639" s="42">
        <f>(((K2639/60)/60)/24)+DATE(1970,1,1)</f>
        <v>42639.549479166672</v>
      </c>
      <c r="M2639" t="b">
        <v>0</v>
      </c>
      <c r="N2639">
        <v>26</v>
      </c>
      <c r="O2639" s="7">
        <f>AVERAGE(N2639,E2639)</f>
        <v>428.5</v>
      </c>
      <c r="P2639" t="b">
        <v>1</v>
      </c>
      <c r="R2639" s="56">
        <f>E2639/D2639</f>
        <v>1.6619999999999999</v>
      </c>
      <c r="S2639" t="s">
        <v>8271</v>
      </c>
      <c r="T2639" s="6" t="str">
        <f>LEFT(S:S,FIND("/",S:S)-1)</f>
        <v>theater</v>
      </c>
      <c r="U2639" s="6" t="str">
        <f>RIGHT(S:S,FIND("/",S:S) - 2)</f>
        <v>/plays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44">
        <v>347</v>
      </c>
      <c r="E2640" s="4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42">
        <f>(((I2640/60)/60)/24)+DATE(1970,1,1)</f>
        <v>42019.913136574076</v>
      </c>
      <c r="K2640">
        <v>1418766895</v>
      </c>
      <c r="L2640" s="42">
        <f>(((K2640/60)/60)/24)+DATE(1970,1,1)</f>
        <v>41989.913136574076</v>
      </c>
      <c r="M2640" t="b">
        <v>0</v>
      </c>
      <c r="N2640">
        <v>14</v>
      </c>
      <c r="O2640" s="7">
        <f>AVERAGE(N2640,E2640)</f>
        <v>183.5</v>
      </c>
      <c r="P2640" t="b">
        <v>1</v>
      </c>
      <c r="R2640" s="56">
        <f>E2640/D2640</f>
        <v>1.0172910662824208</v>
      </c>
      <c r="S2640" t="s">
        <v>8276</v>
      </c>
      <c r="T2640" s="6" t="str">
        <f>LEFT(S:S,FIND("/",S:S)-1)</f>
        <v>music</v>
      </c>
      <c r="U2640" s="6" t="str">
        <f>RIGHT(S:S,FIND("/",S:S) - 2)</f>
        <v>rock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44">
        <v>300</v>
      </c>
      <c r="E2641" s="4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42">
        <f>(((I2641/60)/60)/24)+DATE(1970,1,1)</f>
        <v>42054.86513888889</v>
      </c>
      <c r="K2641">
        <v>1421786748</v>
      </c>
      <c r="L2641" s="42">
        <f>(((K2641/60)/60)/24)+DATE(1970,1,1)</f>
        <v>42024.86513888889</v>
      </c>
      <c r="M2641" t="b">
        <v>0</v>
      </c>
      <c r="N2641">
        <v>49</v>
      </c>
      <c r="O2641" s="7">
        <f>AVERAGE(N2641,E2641)</f>
        <v>270.5</v>
      </c>
      <c r="P2641" t="b">
        <v>1</v>
      </c>
      <c r="R2641" s="56">
        <f>E2641/D2641</f>
        <v>1.64</v>
      </c>
      <c r="S2641" t="s">
        <v>8297</v>
      </c>
      <c r="T2641" s="6" t="str">
        <f>LEFT(S:S,FIND("/",S:S)-1)</f>
        <v>games</v>
      </c>
      <c r="U2641" s="6" t="str">
        <f>RIGHT(S:S,FIND("/",S:S) - 2)</f>
        <v>ames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44">
        <v>3000</v>
      </c>
      <c r="E2642" s="4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42">
        <f>(((I2642/60)/60)/24)+DATE(1970,1,1)</f>
        <v>42163.160578703704</v>
      </c>
      <c r="K2642">
        <v>1428551474</v>
      </c>
      <c r="L2642" s="42">
        <f>(((K2642/60)/60)/24)+DATE(1970,1,1)</f>
        <v>42103.160578703704</v>
      </c>
      <c r="M2642" t="b">
        <v>0</v>
      </c>
      <c r="N2642">
        <v>69</v>
      </c>
      <c r="O2642" s="7">
        <f>AVERAGE(N2642,E2642)</f>
        <v>1619.5</v>
      </c>
      <c r="P2642" t="b">
        <v>1</v>
      </c>
      <c r="R2642" s="56">
        <f>E2642/D2642</f>
        <v>1.0566666666666666</v>
      </c>
      <c r="S2642" t="s">
        <v>8287</v>
      </c>
      <c r="T2642" s="6" t="str">
        <f>LEFT(S:S,FIND("/",S:S)-1)</f>
        <v>publishing</v>
      </c>
      <c r="U2642" s="6" t="str">
        <f>RIGHT(S:S,FIND("/",S:S) - 2)</f>
        <v>nslations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44">
        <v>1500</v>
      </c>
      <c r="E2643" s="44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42">
        <f>(((I2643/60)/60)/24)+DATE(1970,1,1)</f>
        <v>41897.839583333334</v>
      </c>
      <c r="K2643">
        <v>1409341863</v>
      </c>
      <c r="L2643" s="42">
        <f>(((K2643/60)/60)/24)+DATE(1970,1,1)</f>
        <v>41880.827118055553</v>
      </c>
      <c r="M2643" t="b">
        <v>0</v>
      </c>
      <c r="N2643">
        <v>1</v>
      </c>
      <c r="O2643" s="7">
        <f>AVERAGE(N2643,E2643)</f>
        <v>8</v>
      </c>
      <c r="P2643" t="b">
        <v>0</v>
      </c>
      <c r="R2643" s="56">
        <f>E2643/D2643</f>
        <v>0.01</v>
      </c>
      <c r="S2643" t="s">
        <v>8285</v>
      </c>
      <c r="T2643" s="6" t="str">
        <f>LEFT(S:S,FIND("/",S:S)-1)</f>
        <v>photography</v>
      </c>
      <c r="U2643" s="6" t="str">
        <f>RIGHT(S:S,FIND("/",S:S) - 2)</f>
        <v>photobooks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44">
        <v>500000</v>
      </c>
      <c r="E2644" s="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42">
        <f>(((I2644/60)/60)/24)+DATE(1970,1,1)</f>
        <v>42566.289583333331</v>
      </c>
      <c r="K2644">
        <v>1465970108</v>
      </c>
      <c r="L2644" s="42">
        <f>(((K2644/60)/60)/24)+DATE(1970,1,1)</f>
        <v>42536.246620370366</v>
      </c>
      <c r="M2644" t="b">
        <v>0</v>
      </c>
      <c r="N2644">
        <v>0</v>
      </c>
      <c r="O2644" s="7">
        <f>AVERAGE(N2644,E2644)</f>
        <v>0</v>
      </c>
      <c r="P2644" t="b">
        <v>0</v>
      </c>
      <c r="R2644" s="56">
        <f>E2644/D2644</f>
        <v>0</v>
      </c>
      <c r="S2644" t="s">
        <v>8282</v>
      </c>
      <c r="T2644" s="6" t="str">
        <f>LEFT(S:S,FIND("/",S:S)-1)</f>
        <v>games</v>
      </c>
      <c r="U2644" s="6" t="str">
        <f>RIGHT(S:S,FIND("/",S:S) - 2)</f>
        <v>ames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44">
        <v>1000000</v>
      </c>
      <c r="E2645" s="4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42">
        <f>(((I2645/60)/60)/24)+DATE(1970,1,1)</f>
        <v>42725.332638888889</v>
      </c>
      <c r="K2645">
        <v>1479218315</v>
      </c>
      <c r="L2645" s="42">
        <f>(((K2645/60)/60)/24)+DATE(1970,1,1)</f>
        <v>42689.582349537035</v>
      </c>
      <c r="M2645" t="b">
        <v>1</v>
      </c>
      <c r="N2645">
        <v>1501</v>
      </c>
      <c r="O2645" s="7">
        <f>AVERAGE(N2645,E2645)</f>
        <v>168549.155</v>
      </c>
      <c r="P2645" t="b">
        <v>0</v>
      </c>
      <c r="R2645" s="56">
        <f>E2645/D2645</f>
        <v>0.33559730999999998</v>
      </c>
      <c r="S2645" t="s">
        <v>8268</v>
      </c>
      <c r="T2645" s="6" t="str">
        <f>LEFT(S:S,FIND("/",S:S)-1)</f>
        <v>film &amp; video</v>
      </c>
      <c r="U2645" s="6" t="str">
        <f>RIGHT(S:S,FIND("/",S:S) - 2)</f>
        <v>video/drama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44">
        <v>100000</v>
      </c>
      <c r="E2646" s="4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42">
        <f>(((I2646/60)/60)/24)+DATE(1970,1,1)</f>
        <v>42804.792071759264</v>
      </c>
      <c r="K2646">
        <v>1486580435</v>
      </c>
      <c r="L2646" s="42">
        <f>(((K2646/60)/60)/24)+DATE(1970,1,1)</f>
        <v>42774.792071759264</v>
      </c>
      <c r="M2646" t="b">
        <v>1</v>
      </c>
      <c r="N2646">
        <v>52</v>
      </c>
      <c r="O2646" s="7">
        <f>AVERAGE(N2646,E2646)</f>
        <v>1052.5</v>
      </c>
      <c r="P2646" t="b">
        <v>0</v>
      </c>
      <c r="R2646" s="56">
        <f>E2646/D2646</f>
        <v>2.053E-2</v>
      </c>
      <c r="S2646" t="s">
        <v>8303</v>
      </c>
      <c r="T2646" s="6" t="str">
        <f>LEFT(S:S,FIND("/",S:S)-1)</f>
        <v>theater</v>
      </c>
      <c r="U2646" s="6" t="str">
        <f>RIGHT(S:S,FIND("/",S:S) - 2)</f>
        <v>spaces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44">
        <v>20000</v>
      </c>
      <c r="E2647" s="4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42">
        <f>(((I2647/60)/60)/24)+DATE(1970,1,1)</f>
        <v>41951.884293981479</v>
      </c>
      <c r="K2647">
        <v>1412885603</v>
      </c>
      <c r="L2647" s="42">
        <f>(((K2647/60)/60)/24)+DATE(1970,1,1)</f>
        <v>41921.842627314814</v>
      </c>
      <c r="M2647" t="b">
        <v>1</v>
      </c>
      <c r="N2647">
        <v>23</v>
      </c>
      <c r="O2647" s="7">
        <f>AVERAGE(N2647,E2647)</f>
        <v>1061.5</v>
      </c>
      <c r="P2647" t="b">
        <v>0</v>
      </c>
      <c r="R2647" s="56">
        <f>E2647/D2647</f>
        <v>0.105</v>
      </c>
      <c r="S2647" t="s">
        <v>8276</v>
      </c>
      <c r="T2647" s="6" t="str">
        <f>LEFT(S:S,FIND("/",S:S)-1)</f>
        <v>music</v>
      </c>
      <c r="U2647" s="6" t="str">
        <f>RIGHT(S:S,FIND("/",S:S) - 2)</f>
        <v>rock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44">
        <v>500000</v>
      </c>
      <c r="E2648" s="4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42">
        <f>(((I2648/60)/60)/24)+DATE(1970,1,1)</f>
        <v>42256.313298611116</v>
      </c>
      <c r="K2648">
        <v>1439191869</v>
      </c>
      <c r="L2648" s="42">
        <f>(((K2648/60)/60)/24)+DATE(1970,1,1)</f>
        <v>42226.313298611116</v>
      </c>
      <c r="M2648" t="b">
        <v>1</v>
      </c>
      <c r="N2648">
        <v>535</v>
      </c>
      <c r="O2648" s="7">
        <f>AVERAGE(N2648,E2648)</f>
        <v>21310.71</v>
      </c>
      <c r="P2648" t="b">
        <v>0</v>
      </c>
      <c r="R2648" s="56">
        <f>E2648/D2648</f>
        <v>8.4172839999999999E-2</v>
      </c>
      <c r="S2648" t="s">
        <v>8293</v>
      </c>
      <c r="T2648" s="6" t="str">
        <f>LEFT(S:S,FIND("/",S:S)-1)</f>
        <v>music</v>
      </c>
      <c r="U2648" s="6" t="str">
        <f>RIGHT(S:S,FIND("/",S:S) - 2)</f>
        <v>aith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44">
        <v>2500</v>
      </c>
      <c r="E2649" s="44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42">
        <f>(((I2649/60)/60)/24)+DATE(1970,1,1)</f>
        <v>42230.261793981481</v>
      </c>
      <c r="K2649">
        <v>1436941019</v>
      </c>
      <c r="L2649" s="42">
        <f>(((K2649/60)/60)/24)+DATE(1970,1,1)</f>
        <v>42200.261793981481</v>
      </c>
      <c r="M2649" t="b">
        <v>0</v>
      </c>
      <c r="N2649">
        <v>3</v>
      </c>
      <c r="O2649" s="7">
        <f>AVERAGE(N2649,E2649)</f>
        <v>19.5</v>
      </c>
      <c r="P2649" t="b">
        <v>0</v>
      </c>
      <c r="R2649" s="56">
        <f>E2649/D2649</f>
        <v>1.44E-2</v>
      </c>
      <c r="S2649" t="s">
        <v>8297</v>
      </c>
      <c r="T2649" s="6" t="str">
        <f>LEFT(S:S,FIND("/",S:S)-1)</f>
        <v>games</v>
      </c>
      <c r="U2649" s="6" t="str">
        <f>RIGHT(S:S,FIND("/",S:S) - 2)</f>
        <v>ames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44">
        <v>12000</v>
      </c>
      <c r="E2650" s="4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42">
        <f>(((I2650/60)/60)/24)+DATE(1970,1,1)</f>
        <v>42438.714814814812</v>
      </c>
      <c r="K2650">
        <v>1454951360</v>
      </c>
      <c r="L2650" s="42">
        <f>(((K2650/60)/60)/24)+DATE(1970,1,1)</f>
        <v>42408.714814814812</v>
      </c>
      <c r="M2650" t="b">
        <v>0</v>
      </c>
      <c r="N2650">
        <v>6</v>
      </c>
      <c r="O2650" s="7">
        <f>AVERAGE(N2650,E2650)</f>
        <v>56</v>
      </c>
      <c r="P2650" t="b">
        <v>0</v>
      </c>
      <c r="R2650" s="56">
        <f>E2650/D2650</f>
        <v>8.8333333333333337E-3</v>
      </c>
      <c r="S2650" t="s">
        <v>8278</v>
      </c>
      <c r="T2650" s="6" t="str">
        <f>LEFT(S:S,FIND("/",S:S)-1)</f>
        <v>music</v>
      </c>
      <c r="U2650" s="6" t="str">
        <f>RIGHT(S:S,FIND("/",S:S) - 2)</f>
        <v>jazz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44">
        <v>125000</v>
      </c>
      <c r="E2651" s="4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42">
        <f>(((I2651/60)/60)/24)+DATE(1970,1,1)</f>
        <v>42401.99700231482</v>
      </c>
      <c r="K2651">
        <v>1449186941</v>
      </c>
      <c r="L2651" s="42">
        <f>(((K2651/60)/60)/24)+DATE(1970,1,1)</f>
        <v>42341.99700231482</v>
      </c>
      <c r="M2651" t="b">
        <v>0</v>
      </c>
      <c r="N2651">
        <v>3</v>
      </c>
      <c r="O2651" s="7">
        <f>AVERAGE(N2651,E2651)</f>
        <v>63.5</v>
      </c>
      <c r="P2651" t="b">
        <v>0</v>
      </c>
      <c r="R2651" s="56">
        <f>E2651/D2651</f>
        <v>9.9200000000000004E-4</v>
      </c>
      <c r="S2651" t="s">
        <v>8273</v>
      </c>
      <c r="T2651" s="6" t="str">
        <f>LEFT(S:S,FIND("/",S:S)-1)</f>
        <v>technology</v>
      </c>
      <c r="U2651" s="6" t="str">
        <f>RIGHT(S:S,FIND("/",S:S) - 2)</f>
        <v>wearables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44">
        <v>60000</v>
      </c>
      <c r="E2652" s="4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42">
        <f>(((I2652/60)/60)/24)+DATE(1970,1,1)</f>
        <v>42725.624340277776</v>
      </c>
      <c r="K2652">
        <v>1479740343</v>
      </c>
      <c r="L2652" s="42">
        <f>(((K2652/60)/60)/24)+DATE(1970,1,1)</f>
        <v>42695.624340277776</v>
      </c>
      <c r="M2652" t="b">
        <v>0</v>
      </c>
      <c r="N2652">
        <v>5</v>
      </c>
      <c r="O2652" s="7">
        <f>AVERAGE(N2652,E2652)</f>
        <v>181.5</v>
      </c>
      <c r="P2652" t="b">
        <v>0</v>
      </c>
      <c r="R2652" s="56">
        <f>E2652/D2652</f>
        <v>5.966666666666667E-3</v>
      </c>
      <c r="S2652" t="s">
        <v>8301</v>
      </c>
      <c r="T2652" s="6" t="str">
        <f>LEFT(S:S,FIND("/",S:S)-1)</f>
        <v>technology</v>
      </c>
      <c r="U2652" s="6" t="str">
        <f>RIGHT(S:S,FIND("/",S:S) - 2)</f>
        <v>ploration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44">
        <v>280000</v>
      </c>
      <c r="E2653" s="4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42">
        <f>(((I2653/60)/60)/24)+DATE(1970,1,1)</f>
        <v>42355.805659722217</v>
      </c>
      <c r="K2653">
        <v>1447960809</v>
      </c>
      <c r="L2653" s="42">
        <f>(((K2653/60)/60)/24)+DATE(1970,1,1)</f>
        <v>42327.805659722217</v>
      </c>
      <c r="M2653" t="b">
        <v>0</v>
      </c>
      <c r="N2653">
        <v>17</v>
      </c>
      <c r="O2653" s="7">
        <f>AVERAGE(N2653,E2653)</f>
        <v>2625</v>
      </c>
      <c r="P2653" t="b">
        <v>0</v>
      </c>
      <c r="R2653" s="56">
        <f>E2653/D2653</f>
        <v>1.8689285714285714E-2</v>
      </c>
      <c r="S2653" t="s">
        <v>8272</v>
      </c>
      <c r="T2653" s="6" t="str">
        <f>LEFT(S:S,FIND("/",S:S)-1)</f>
        <v>technology</v>
      </c>
      <c r="U2653" s="6" t="str">
        <f>RIGHT(S:S,FIND("/",S:S) - 2)</f>
        <v>ology/web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44">
        <v>100000</v>
      </c>
      <c r="E2654" s="4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42">
        <f>(((I2654/60)/60)/24)+DATE(1970,1,1)</f>
        <v>41983.158854166672</v>
      </c>
      <c r="K2654">
        <v>1415591325</v>
      </c>
      <c r="L2654" s="42">
        <f>(((K2654/60)/60)/24)+DATE(1970,1,1)</f>
        <v>41953.158854166672</v>
      </c>
      <c r="M2654" t="b">
        <v>0</v>
      </c>
      <c r="N2654">
        <v>11</v>
      </c>
      <c r="O2654" s="7">
        <f>AVERAGE(N2654,E2654)</f>
        <v>448</v>
      </c>
      <c r="P2654" t="b">
        <v>0</v>
      </c>
      <c r="R2654" s="56">
        <f>E2654/D2654</f>
        <v>8.8500000000000002E-3</v>
      </c>
      <c r="S2654" t="s">
        <v>8269</v>
      </c>
      <c r="T2654" s="6" t="str">
        <f>LEFT(S:S,FIND("/",S:S)-1)</f>
        <v>film &amp; video</v>
      </c>
      <c r="U2654" s="6" t="str">
        <f>RIGHT(S:S,FIND("/",S:S) - 2)</f>
        <v>documentary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44">
        <v>51000</v>
      </c>
      <c r="E2655" s="4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42">
        <f>(((I2655/60)/60)/24)+DATE(1970,1,1)</f>
        <v>41803.166666666664</v>
      </c>
      <c r="K2655">
        <v>1399909127</v>
      </c>
      <c r="L2655" s="42">
        <f>(((K2655/60)/60)/24)+DATE(1970,1,1)</f>
        <v>41771.651932870373</v>
      </c>
      <c r="M2655" t="b">
        <v>0</v>
      </c>
      <c r="N2655">
        <v>70</v>
      </c>
      <c r="O2655" s="7">
        <f>AVERAGE(N2655,E2655)</f>
        <v>2973</v>
      </c>
      <c r="P2655" t="b">
        <v>0</v>
      </c>
      <c r="R2655" s="56">
        <f>E2655/D2655</f>
        <v>0.1152156862745098</v>
      </c>
      <c r="S2655" t="s">
        <v>8269</v>
      </c>
      <c r="T2655" s="6" t="str">
        <f>LEFT(S:S,FIND("/",S:S)-1)</f>
        <v>film &amp; video</v>
      </c>
      <c r="U2655" s="6" t="str">
        <f>RIGHT(S:S,FIND("/",S:S) - 2)</f>
        <v>documentary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44">
        <v>100000</v>
      </c>
      <c r="E2656" s="44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42">
        <f>(((I2656/60)/60)/24)+DATE(1970,1,1)</f>
        <v>42115.559328703705</v>
      </c>
      <c r="K2656">
        <v>1424442326</v>
      </c>
      <c r="L2656" s="42">
        <f>(((K2656/60)/60)/24)+DATE(1970,1,1)</f>
        <v>42055.600995370376</v>
      </c>
      <c r="M2656" t="b">
        <v>0</v>
      </c>
      <c r="N2656">
        <v>6</v>
      </c>
      <c r="O2656" s="7">
        <f>AVERAGE(N2656,E2656)</f>
        <v>28.5</v>
      </c>
      <c r="P2656" t="b">
        <v>0</v>
      </c>
      <c r="R2656" s="56">
        <f>E2656/D2656</f>
        <v>5.1000000000000004E-4</v>
      </c>
      <c r="S2656" t="s">
        <v>8271</v>
      </c>
      <c r="T2656" s="6" t="str">
        <f>LEFT(S:S,FIND("/",S:S)-1)</f>
        <v>theater</v>
      </c>
      <c r="U2656" s="6" t="str">
        <f>RIGHT(S:S,FIND("/",S:S) - 2)</f>
        <v>/plays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44">
        <v>15000</v>
      </c>
      <c r="E2657" s="4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42">
        <f>(((I2657/60)/60)/24)+DATE(1970,1,1)</f>
        <v>42409.833333333328</v>
      </c>
      <c r="K2657">
        <v>1452631647</v>
      </c>
      <c r="L2657" s="42">
        <f>(((K2657/60)/60)/24)+DATE(1970,1,1)</f>
        <v>42381.866284722222</v>
      </c>
      <c r="M2657" t="b">
        <v>0</v>
      </c>
      <c r="N2657">
        <v>43</v>
      </c>
      <c r="O2657" s="7">
        <f>AVERAGE(N2657,E2657)</f>
        <v>1599</v>
      </c>
      <c r="P2657" t="b">
        <v>0</v>
      </c>
      <c r="R2657" s="56">
        <f>E2657/D2657</f>
        <v>0.21033333333333334</v>
      </c>
      <c r="S2657" t="s">
        <v>8269</v>
      </c>
      <c r="T2657" s="6" t="str">
        <f>LEFT(S:S,FIND("/",S:S)-1)</f>
        <v>film &amp; video</v>
      </c>
      <c r="U2657" s="6" t="str">
        <f>RIGHT(S:S,FIND("/",S:S) - 2)</f>
        <v>documentary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44">
        <v>150000</v>
      </c>
      <c r="E2658" s="4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42">
        <f>(((I2658/60)/60)/24)+DATE(1970,1,1)</f>
        <v>42806.791666666672</v>
      </c>
      <c r="K2658">
        <v>1485966688</v>
      </c>
      <c r="L2658" s="42">
        <f>(((K2658/60)/60)/24)+DATE(1970,1,1)</f>
        <v>42767.688518518517</v>
      </c>
      <c r="M2658" t="b">
        <v>0</v>
      </c>
      <c r="N2658">
        <v>152</v>
      </c>
      <c r="O2658" s="7">
        <f>AVERAGE(N2658,E2658)</f>
        <v>8653.5</v>
      </c>
      <c r="P2658" t="b">
        <v>0</v>
      </c>
      <c r="R2658" s="56">
        <f>E2658/D2658</f>
        <v>0.11436666666666667</v>
      </c>
      <c r="S2658" t="s">
        <v>8273</v>
      </c>
      <c r="T2658" s="6" t="str">
        <f>LEFT(S:S,FIND("/",S:S)-1)</f>
        <v>technology</v>
      </c>
      <c r="U2658" s="6" t="str">
        <f>RIGHT(S:S,FIND("/",S:S) - 2)</f>
        <v>wearables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44">
        <v>30000</v>
      </c>
      <c r="E2659" s="4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42">
        <f>(((I2659/60)/60)/24)+DATE(1970,1,1)</f>
        <v>42585.0625</v>
      </c>
      <c r="K2659">
        <v>1467325053</v>
      </c>
      <c r="L2659" s="42">
        <f>(((K2659/60)/60)/24)+DATE(1970,1,1)</f>
        <v>42551.928854166668</v>
      </c>
      <c r="M2659" t="b">
        <v>0</v>
      </c>
      <c r="N2659">
        <v>59</v>
      </c>
      <c r="O2659" s="7">
        <f>AVERAGE(N2659,E2659)</f>
        <v>2840.19</v>
      </c>
      <c r="P2659" t="b">
        <v>0</v>
      </c>
      <c r="R2659" s="56">
        <f>E2659/D2659</f>
        <v>0.18737933333333334</v>
      </c>
      <c r="S2659" t="s">
        <v>8271</v>
      </c>
      <c r="T2659" s="6" t="str">
        <f>LEFT(S:S,FIND("/",S:S)-1)</f>
        <v>theater</v>
      </c>
      <c r="U2659" s="6" t="str">
        <f>RIGHT(S:S,FIND("/",S:S) - 2)</f>
        <v>/plays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44">
        <v>98000</v>
      </c>
      <c r="E2660" s="44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42">
        <f>(((I2660/60)/60)/24)+DATE(1970,1,1)</f>
        <v>42581.884189814817</v>
      </c>
      <c r="K2660">
        <v>1467321194</v>
      </c>
      <c r="L2660" s="42">
        <f>(((K2660/60)/60)/24)+DATE(1970,1,1)</f>
        <v>42551.884189814817</v>
      </c>
      <c r="M2660" t="b">
        <v>0</v>
      </c>
      <c r="N2660">
        <v>4</v>
      </c>
      <c r="O2660" s="7">
        <f>AVERAGE(N2660,E2660)</f>
        <v>47.5</v>
      </c>
      <c r="P2660" t="b">
        <v>0</v>
      </c>
      <c r="R2660" s="56">
        <f>E2660/D2660</f>
        <v>9.2857142857142856E-4</v>
      </c>
      <c r="S2660" t="s">
        <v>8272</v>
      </c>
      <c r="T2660" s="6" t="str">
        <f>LEFT(S:S,FIND("/",S:S)-1)</f>
        <v>technology</v>
      </c>
      <c r="U2660" s="6" t="str">
        <f>RIGHT(S:S,FIND("/",S:S) - 2)</f>
        <v>ology/web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44">
        <v>49000</v>
      </c>
      <c r="E2661" s="4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42">
        <f>(((I2661/60)/60)/24)+DATE(1970,1,1)</f>
        <v>42112.069560185191</v>
      </c>
      <c r="K2661">
        <v>1426729210</v>
      </c>
      <c r="L2661" s="42">
        <f>(((K2661/60)/60)/24)+DATE(1970,1,1)</f>
        <v>42082.069560185191</v>
      </c>
      <c r="M2661" t="b">
        <v>0</v>
      </c>
      <c r="N2661">
        <v>10</v>
      </c>
      <c r="O2661" s="7">
        <f>AVERAGE(N2661,E2661)</f>
        <v>671.5</v>
      </c>
      <c r="P2661" t="b">
        <v>0</v>
      </c>
      <c r="R2661" s="56">
        <f>E2661/D2661</f>
        <v>2.720408163265306E-2</v>
      </c>
      <c r="S2661" t="s">
        <v>8271</v>
      </c>
      <c r="T2661" s="6" t="str">
        <f>LEFT(S:S,FIND("/",S:S)-1)</f>
        <v>theater</v>
      </c>
      <c r="U2661" s="6" t="str">
        <f>RIGHT(S:S,FIND("/",S:S) - 2)</f>
        <v>/plays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44">
        <v>20000</v>
      </c>
      <c r="E2662" s="44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42">
        <f>(((I2662/60)/60)/24)+DATE(1970,1,1)</f>
        <v>42332.754837962959</v>
      </c>
      <c r="K2662">
        <v>1443200818</v>
      </c>
      <c r="L2662" s="42">
        <f>(((K2662/60)/60)/24)+DATE(1970,1,1)</f>
        <v>42272.713171296295</v>
      </c>
      <c r="M2662" t="b">
        <v>0</v>
      </c>
      <c r="N2662">
        <v>5</v>
      </c>
      <c r="O2662" s="7">
        <f>AVERAGE(N2662,E2662)</f>
        <v>12</v>
      </c>
      <c r="P2662" t="b">
        <v>0</v>
      </c>
      <c r="R2662" s="56">
        <f>E2662/D2662</f>
        <v>9.5E-4</v>
      </c>
      <c r="S2662" t="s">
        <v>8297</v>
      </c>
      <c r="T2662" s="6" t="str">
        <f>LEFT(S:S,FIND("/",S:S)-1)</f>
        <v>games</v>
      </c>
      <c r="U2662" s="6" t="str">
        <f>RIGHT(S:S,FIND("/",S:S) - 2)</f>
        <v>ames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44">
        <v>5000</v>
      </c>
      <c r="E2663" s="4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42">
        <f>(((I2663/60)/60)/24)+DATE(1970,1,1)</f>
        <v>41572.958449074074</v>
      </c>
      <c r="K2663">
        <v>1380150010</v>
      </c>
      <c r="L2663" s="42">
        <f>(((K2663/60)/60)/24)+DATE(1970,1,1)</f>
        <v>41542.958449074074</v>
      </c>
      <c r="M2663" t="b">
        <v>0</v>
      </c>
      <c r="N2663">
        <v>60</v>
      </c>
      <c r="O2663" s="7">
        <f>AVERAGE(N2663,E2663)</f>
        <v>2602.5</v>
      </c>
      <c r="P2663" t="b">
        <v>1</v>
      </c>
      <c r="R2663" s="56">
        <f>E2663/D2663</f>
        <v>1.0289999999999999</v>
      </c>
      <c r="S2663" t="s">
        <v>8303</v>
      </c>
      <c r="T2663" s="6" t="str">
        <f>LEFT(S:S,FIND("/",S:S)-1)</f>
        <v>theater</v>
      </c>
      <c r="U2663" s="6" t="str">
        <f>RIGHT(S:S,FIND("/",S:S) - 2)</f>
        <v>spaces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44">
        <v>20000</v>
      </c>
      <c r="E2664" s="4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42">
        <f>(((I2664/60)/60)/24)+DATE(1970,1,1)</f>
        <v>42237.746678240743</v>
      </c>
      <c r="K2664">
        <v>1437587713</v>
      </c>
      <c r="L2664" s="42">
        <f>(((K2664/60)/60)/24)+DATE(1970,1,1)</f>
        <v>42207.746678240743</v>
      </c>
      <c r="M2664" t="b">
        <v>0</v>
      </c>
      <c r="N2664">
        <v>80</v>
      </c>
      <c r="O2664" s="7">
        <f>AVERAGE(N2664,E2664)</f>
        <v>10720</v>
      </c>
      <c r="P2664" t="b">
        <v>1</v>
      </c>
      <c r="R2664" s="56">
        <f>E2664/D2664</f>
        <v>1.0680000000000001</v>
      </c>
      <c r="S2664" t="s">
        <v>8285</v>
      </c>
      <c r="T2664" s="6" t="str">
        <f>LEFT(S:S,FIND("/",S:S)-1)</f>
        <v>photography</v>
      </c>
      <c r="U2664" s="6" t="str">
        <f>RIGHT(S:S,FIND("/",S:S) - 2)</f>
        <v>photobooks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44">
        <v>20000</v>
      </c>
      <c r="E2665" s="4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42">
        <f>(((I2665/60)/60)/24)+DATE(1970,1,1)</f>
        <v>42251.625</v>
      </c>
      <c r="K2665">
        <v>1438873007</v>
      </c>
      <c r="L2665" s="42">
        <f>(((K2665/60)/60)/24)+DATE(1970,1,1)</f>
        <v>42222.622766203705</v>
      </c>
      <c r="M2665" t="b">
        <v>0</v>
      </c>
      <c r="N2665">
        <v>56</v>
      </c>
      <c r="O2665" s="7">
        <f>AVERAGE(N2665,E2665)</f>
        <v>10487.625</v>
      </c>
      <c r="P2665" t="b">
        <v>1</v>
      </c>
      <c r="R2665" s="56">
        <f>E2665/D2665</f>
        <v>1.0459624999999999</v>
      </c>
      <c r="S2665" t="s">
        <v>8276</v>
      </c>
      <c r="T2665" s="6" t="str">
        <f>LEFT(S:S,FIND("/",S:S)-1)</f>
        <v>music</v>
      </c>
      <c r="U2665" s="6" t="str">
        <f>RIGHT(S:S,FIND("/",S:S) - 2)</f>
        <v>rock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44">
        <v>17500</v>
      </c>
      <c r="E2666" s="4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42">
        <f>(((I2666/60)/60)/24)+DATE(1970,1,1)</f>
        <v>42347.290972222225</v>
      </c>
      <c r="K2666">
        <v>1446683797</v>
      </c>
      <c r="L2666" s="42">
        <f>(((K2666/60)/60)/24)+DATE(1970,1,1)</f>
        <v>42313.02542824074</v>
      </c>
      <c r="M2666" t="b">
        <v>0</v>
      </c>
      <c r="N2666">
        <v>104</v>
      </c>
      <c r="O2666" s="7">
        <f>AVERAGE(N2666,E2666)</f>
        <v>9102</v>
      </c>
      <c r="P2666" t="b">
        <v>1</v>
      </c>
      <c r="R2666" s="56">
        <f>E2666/D2666</f>
        <v>1.0342857142857143</v>
      </c>
      <c r="S2666" t="s">
        <v>8284</v>
      </c>
      <c r="T2666" s="6" t="str">
        <f>LEFT(S:S,FIND("/",S:S)-1)</f>
        <v>food</v>
      </c>
      <c r="U2666" s="6" t="str">
        <f>RIGHT(S:S,FIND("/",S:S) - 2)</f>
        <v>cks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44">
        <v>3500</v>
      </c>
      <c r="E2667" s="4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42">
        <f>(((I2667/60)/60)/24)+DATE(1970,1,1)</f>
        <v>42128.895532407405</v>
      </c>
      <c r="K2667">
        <v>1426886974</v>
      </c>
      <c r="L2667" s="42">
        <f>(((K2667/60)/60)/24)+DATE(1970,1,1)</f>
        <v>42083.895532407405</v>
      </c>
      <c r="M2667" t="b">
        <v>0</v>
      </c>
      <c r="N2667">
        <v>46</v>
      </c>
      <c r="O2667" s="7">
        <f>AVERAGE(N2667,E2667)</f>
        <v>2178</v>
      </c>
      <c r="P2667" t="b">
        <v>1</v>
      </c>
      <c r="R2667" s="56">
        <f>E2667/D2667</f>
        <v>1.2314285714285715</v>
      </c>
      <c r="S2667" t="s">
        <v>8268</v>
      </c>
      <c r="T2667" s="6" t="str">
        <f>LEFT(S:S,FIND("/",S:S)-1)</f>
        <v>film &amp; video</v>
      </c>
      <c r="U2667" s="6" t="str">
        <f>RIGHT(S:S,FIND("/",S:S) - 2)</f>
        <v>video/drama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44">
        <v>10000</v>
      </c>
      <c r="E2668" s="4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42">
        <f>(((I2668/60)/60)/24)+DATE(1970,1,1)</f>
        <v>42272.875</v>
      </c>
      <c r="K2668">
        <v>1440008439</v>
      </c>
      <c r="L2668" s="42">
        <f>(((K2668/60)/60)/24)+DATE(1970,1,1)</f>
        <v>42235.764340277776</v>
      </c>
      <c r="M2668" t="b">
        <v>0</v>
      </c>
      <c r="N2668">
        <v>206</v>
      </c>
      <c r="O2668" s="7">
        <f>AVERAGE(N2668,E2668)</f>
        <v>8067.7550000000001</v>
      </c>
      <c r="P2668" t="b">
        <v>1</v>
      </c>
      <c r="R2668" s="56">
        <f>E2668/D2668</f>
        <v>1.592951</v>
      </c>
      <c r="S2668" t="s">
        <v>8271</v>
      </c>
      <c r="T2668" s="6" t="str">
        <f>LEFT(S:S,FIND("/",S:S)-1)</f>
        <v>theater</v>
      </c>
      <c r="U2668" s="6" t="str">
        <f>RIGHT(S:S,FIND("/",S:S) - 2)</f>
        <v>/plays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44">
        <v>1500</v>
      </c>
      <c r="E2669" s="4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42">
        <f>(((I2669/60)/60)/24)+DATE(1970,1,1)</f>
        <v>42410.926111111112</v>
      </c>
      <c r="K2669">
        <v>1452550416</v>
      </c>
      <c r="L2669" s="42">
        <f>(((K2669/60)/60)/24)+DATE(1970,1,1)</f>
        <v>42380.926111111112</v>
      </c>
      <c r="M2669" t="b">
        <v>0</v>
      </c>
      <c r="N2669">
        <v>18</v>
      </c>
      <c r="O2669" s="7">
        <f>AVERAGE(N2669,E2669)</f>
        <v>839</v>
      </c>
      <c r="P2669" t="b">
        <v>1</v>
      </c>
      <c r="R2669" s="56">
        <f>E2669/D2669</f>
        <v>1.1066666666666667</v>
      </c>
      <c r="S2669" t="s">
        <v>8279</v>
      </c>
      <c r="T2669" s="6" t="str">
        <f>LEFT(S:S,FIND("/",S:S)-1)</f>
        <v>music</v>
      </c>
      <c r="U2669" s="6" t="str">
        <f>RIGHT(S:S,FIND("/",S:S) - 2)</f>
        <v>rock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44">
        <v>1000</v>
      </c>
      <c r="E2670" s="4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42">
        <f>(((I2670/60)/60)/24)+DATE(1970,1,1)</f>
        <v>42317.60555555555</v>
      </c>
      <c r="K2670">
        <v>1443449265</v>
      </c>
      <c r="L2670" s="42">
        <f>(((K2670/60)/60)/24)+DATE(1970,1,1)</f>
        <v>42275.588715277772</v>
      </c>
      <c r="M2670" t="b">
        <v>0</v>
      </c>
      <c r="N2670">
        <v>28</v>
      </c>
      <c r="O2670" s="7">
        <f>AVERAGE(N2670,E2670)</f>
        <v>867.5</v>
      </c>
      <c r="P2670" t="b">
        <v>1</v>
      </c>
      <c r="R2670" s="56">
        <f>E2670/D2670</f>
        <v>1.7070000000000001</v>
      </c>
      <c r="S2670" t="s">
        <v>8269</v>
      </c>
      <c r="T2670" s="6" t="str">
        <f>LEFT(S:S,FIND("/",S:S)-1)</f>
        <v>film &amp; video</v>
      </c>
      <c r="U2670" s="6" t="str">
        <f>RIGHT(S:S,FIND("/",S:S) - 2)</f>
        <v>documentary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44">
        <v>800</v>
      </c>
      <c r="E2671" s="4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42">
        <f>(((I2671/60)/60)/24)+DATE(1970,1,1)</f>
        <v>42379.035833333335</v>
      </c>
      <c r="K2671">
        <v>1447203096</v>
      </c>
      <c r="L2671" s="42">
        <f>(((K2671/60)/60)/24)+DATE(1970,1,1)</f>
        <v>42319.035833333335</v>
      </c>
      <c r="M2671" t="b">
        <v>0</v>
      </c>
      <c r="N2671">
        <v>11</v>
      </c>
      <c r="O2671" s="7">
        <f>AVERAGE(N2671,E2671)</f>
        <v>506</v>
      </c>
      <c r="P2671" t="b">
        <v>1</v>
      </c>
      <c r="R2671" s="56">
        <f>E2671/D2671</f>
        <v>1.25125</v>
      </c>
      <c r="S2671" t="s">
        <v>8305</v>
      </c>
      <c r="T2671" s="6" t="str">
        <f>LEFT(S:S,FIND("/",S:S)-1)</f>
        <v>theater</v>
      </c>
      <c r="U2671" s="6" t="str">
        <f>RIGHT(S:S,FIND("/",S:S) - 2)</f>
        <v>usical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44">
        <v>38888</v>
      </c>
      <c r="E2672" s="4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42">
        <f>(((I2672/60)/60)/24)+DATE(1970,1,1)</f>
        <v>41849.020601851851</v>
      </c>
      <c r="K2672">
        <v>1404174580</v>
      </c>
      <c r="L2672" s="42">
        <f>(((K2672/60)/60)/24)+DATE(1970,1,1)</f>
        <v>41821.020601851851</v>
      </c>
      <c r="M2672" t="b">
        <v>1</v>
      </c>
      <c r="N2672">
        <v>60</v>
      </c>
      <c r="O2672" s="7">
        <f>AVERAGE(N2672,E2672)</f>
        <v>1277.5</v>
      </c>
      <c r="P2672" t="b">
        <v>0</v>
      </c>
      <c r="R2672" s="56">
        <f>E2672/D2672</f>
        <v>6.4158609339642042E-2</v>
      </c>
      <c r="S2672" t="s">
        <v>8268</v>
      </c>
      <c r="T2672" s="6" t="str">
        <f>LEFT(S:S,FIND("/",S:S)-1)</f>
        <v>film &amp; video</v>
      </c>
      <c r="U2672" s="6" t="str">
        <f>RIGHT(S:S,FIND("/",S:S) - 2)</f>
        <v>video/drama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44">
        <v>25000</v>
      </c>
      <c r="E2673" s="4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42">
        <f>(((I2673/60)/60)/24)+DATE(1970,1,1)</f>
        <v>41992.818055555559</v>
      </c>
      <c r="K2673">
        <v>1416419916</v>
      </c>
      <c r="L2673" s="42">
        <f>(((K2673/60)/60)/24)+DATE(1970,1,1)</f>
        <v>41962.749027777783</v>
      </c>
      <c r="M2673" t="b">
        <v>1</v>
      </c>
      <c r="N2673">
        <v>84</v>
      </c>
      <c r="O2673" s="7">
        <f>AVERAGE(N2673,E2673)</f>
        <v>1460</v>
      </c>
      <c r="P2673" t="b">
        <v>0</v>
      </c>
      <c r="R2673" s="56">
        <f>E2673/D2673</f>
        <v>0.11344</v>
      </c>
      <c r="S2673" t="s">
        <v>8265</v>
      </c>
      <c r="T2673" s="6" t="str">
        <f>LEFT(S:S,FIND("/",S:S)-1)</f>
        <v>film &amp; video</v>
      </c>
      <c r="U2673" s="6" t="str">
        <f>RIGHT(S:S,FIND("/",S:S) - 2)</f>
        <v>/television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44">
        <v>10000</v>
      </c>
      <c r="E2674" s="4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42">
        <f>(((I2674/60)/60)/24)+DATE(1970,1,1)</f>
        <v>42366.25</v>
      </c>
      <c r="K2674">
        <v>1449436390</v>
      </c>
      <c r="L2674" s="42">
        <f>(((K2674/60)/60)/24)+DATE(1970,1,1)</f>
        <v>42344.884143518517</v>
      </c>
      <c r="M2674" t="b">
        <v>1</v>
      </c>
      <c r="N2674">
        <v>47</v>
      </c>
      <c r="O2674" s="7">
        <f>AVERAGE(N2674,E2674)</f>
        <v>1683</v>
      </c>
      <c r="P2674" t="b">
        <v>0</v>
      </c>
      <c r="R2674" s="56">
        <f>E2674/D2674</f>
        <v>0.33189999999999997</v>
      </c>
      <c r="S2674" t="s">
        <v>8271</v>
      </c>
      <c r="T2674" s="6" t="str">
        <f>LEFT(S:S,FIND("/",S:S)-1)</f>
        <v>theater</v>
      </c>
      <c r="U2674" s="6" t="str">
        <f>RIGHT(S:S,FIND("/",S:S) - 2)</f>
        <v>/plays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44">
        <v>40000</v>
      </c>
      <c r="E2675" s="4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42">
        <f>(((I2675/60)/60)/24)+DATE(1970,1,1)</f>
        <v>41941.947916666664</v>
      </c>
      <c r="K2675">
        <v>1412081999</v>
      </c>
      <c r="L2675" s="42">
        <f>(((K2675/60)/60)/24)+DATE(1970,1,1)</f>
        <v>41912.541655092595</v>
      </c>
      <c r="M2675" t="b">
        <v>1</v>
      </c>
      <c r="N2675">
        <v>66</v>
      </c>
      <c r="O2675" s="7">
        <f>AVERAGE(N2675,E2675)</f>
        <v>5549</v>
      </c>
      <c r="P2675" t="b">
        <v>0</v>
      </c>
      <c r="R2675" s="56">
        <f>E2675/D2675</f>
        <v>0.27579999999999999</v>
      </c>
      <c r="S2675" t="s">
        <v>8271</v>
      </c>
      <c r="T2675" s="6" t="str">
        <f>LEFT(S:S,FIND("/",S:S)-1)</f>
        <v>theater</v>
      </c>
      <c r="U2675" s="6" t="str">
        <f>RIGHT(S:S,FIND("/",S:S) - 2)</f>
        <v>/plays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44">
        <v>35000</v>
      </c>
      <c r="E2676" s="4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42">
        <f>(((I2676/60)/60)/24)+DATE(1970,1,1)</f>
        <v>42556.207638888889</v>
      </c>
      <c r="K2676">
        <v>1465398670</v>
      </c>
      <c r="L2676" s="42">
        <f>(((K2676/60)/60)/24)+DATE(1970,1,1)</f>
        <v>42529.632754629631</v>
      </c>
      <c r="M2676" t="b">
        <v>1</v>
      </c>
      <c r="N2676">
        <v>171</v>
      </c>
      <c r="O2676" s="7">
        <f>AVERAGE(N2676,E2676)</f>
        <v>11082.5</v>
      </c>
      <c r="P2676" t="b">
        <v>0</v>
      </c>
      <c r="R2676" s="56">
        <f>E2676/D2676</f>
        <v>0.62839999999999996</v>
      </c>
      <c r="S2676" t="s">
        <v>8285</v>
      </c>
      <c r="T2676" s="6" t="str">
        <f>LEFT(S:S,FIND("/",S:S)-1)</f>
        <v>photography</v>
      </c>
      <c r="U2676" s="6" t="str">
        <f>RIGHT(S:S,FIND("/",S:S) - 2)</f>
        <v>photobooks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44">
        <v>25000</v>
      </c>
      <c r="E2677" s="4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42">
        <f>(((I2677/60)/60)/24)+DATE(1970,1,1)</f>
        <v>41953.899178240739</v>
      </c>
      <c r="K2677">
        <v>1413059689</v>
      </c>
      <c r="L2677" s="42">
        <f>(((K2677/60)/60)/24)+DATE(1970,1,1)</f>
        <v>41923.857511574075</v>
      </c>
      <c r="M2677" t="b">
        <v>1</v>
      </c>
      <c r="N2677">
        <v>29</v>
      </c>
      <c r="O2677" s="7">
        <f>AVERAGE(N2677,E2677)</f>
        <v>963</v>
      </c>
      <c r="P2677" t="b">
        <v>0</v>
      </c>
      <c r="R2677" s="56">
        <f>E2677/D2677</f>
        <v>7.5880000000000003E-2</v>
      </c>
      <c r="S2677" t="s">
        <v>8273</v>
      </c>
      <c r="T2677" s="6" t="str">
        <f>LEFT(S:S,FIND("/",S:S)-1)</f>
        <v>technology</v>
      </c>
      <c r="U2677" s="6" t="str">
        <f>RIGHT(S:S,FIND("/",S:S) - 2)</f>
        <v>wearables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44">
        <v>2100</v>
      </c>
      <c r="E2678" s="4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42">
        <f>(((I2678/60)/60)/24)+DATE(1970,1,1)</f>
        <v>42512.624699074076</v>
      </c>
      <c r="K2678">
        <v>1461337174</v>
      </c>
      <c r="L2678" s="42">
        <f>(((K2678/60)/60)/24)+DATE(1970,1,1)</f>
        <v>42482.624699074076</v>
      </c>
      <c r="M2678" t="b">
        <v>0</v>
      </c>
      <c r="N2678">
        <v>9</v>
      </c>
      <c r="O2678" s="7">
        <f>AVERAGE(N2678,E2678)</f>
        <v>533.5</v>
      </c>
      <c r="P2678" t="b">
        <v>0</v>
      </c>
      <c r="R2678" s="56">
        <f>E2678/D2678</f>
        <v>0.50380952380952382</v>
      </c>
      <c r="S2678" t="s">
        <v>8271</v>
      </c>
      <c r="T2678" s="6" t="str">
        <f>LEFT(S:S,FIND("/",S:S)-1)</f>
        <v>theater</v>
      </c>
      <c r="U2678" s="6" t="str">
        <f>RIGHT(S:S,FIND("/",S:S) - 2)</f>
        <v>/plays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44">
        <v>19500</v>
      </c>
      <c r="E2679" s="4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42">
        <f>(((I2679/60)/60)/24)+DATE(1970,1,1)</f>
        <v>41823.029432870368</v>
      </c>
      <c r="K2679">
        <v>1401756143</v>
      </c>
      <c r="L2679" s="42">
        <f>(((K2679/60)/60)/24)+DATE(1970,1,1)</f>
        <v>41793.029432870368</v>
      </c>
      <c r="M2679" t="b">
        <v>0</v>
      </c>
      <c r="N2679">
        <v>27</v>
      </c>
      <c r="O2679" s="7">
        <f>AVERAGE(N2679,E2679)</f>
        <v>1721</v>
      </c>
      <c r="P2679" t="b">
        <v>0</v>
      </c>
      <c r="R2679" s="56">
        <f>E2679/D2679</f>
        <v>0.17512820512820512</v>
      </c>
      <c r="S2679" t="s">
        <v>8295</v>
      </c>
      <c r="T2679" s="6" t="str">
        <f>LEFT(S:S,FIND("/",S:S)-1)</f>
        <v>technology</v>
      </c>
      <c r="U2679" s="6" t="str">
        <f>RIGHT(S:S,FIND("/",S:S) - 2)</f>
        <v>/hardware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44">
        <v>8000000</v>
      </c>
      <c r="E2680" s="4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42">
        <f>(((I2680/60)/60)/24)+DATE(1970,1,1)</f>
        <v>42271.798206018517</v>
      </c>
      <c r="K2680">
        <v>1440529765</v>
      </c>
      <c r="L2680" s="42">
        <f>(((K2680/60)/60)/24)+DATE(1970,1,1)</f>
        <v>42241.798206018517</v>
      </c>
      <c r="M2680" t="b">
        <v>0</v>
      </c>
      <c r="N2680">
        <v>2</v>
      </c>
      <c r="O2680" s="7">
        <f>AVERAGE(N2680,E2680)</f>
        <v>551</v>
      </c>
      <c r="P2680" t="b">
        <v>0</v>
      </c>
      <c r="R2680" s="56">
        <f>E2680/D2680</f>
        <v>1.3750000000000001E-4</v>
      </c>
      <c r="S2680" t="s">
        <v>8272</v>
      </c>
      <c r="T2680" s="6" t="str">
        <f>LEFT(S:S,FIND("/",S:S)-1)</f>
        <v>technology</v>
      </c>
      <c r="U2680" s="6" t="str">
        <f>RIGHT(S:S,FIND("/",S:S) - 2)</f>
        <v>ology/web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44">
        <v>40000</v>
      </c>
      <c r="E2681" s="4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42">
        <f>(((I2681/60)/60)/24)+DATE(1970,1,1)</f>
        <v>42063.001087962963</v>
      </c>
      <c r="K2681">
        <v>1422489694</v>
      </c>
      <c r="L2681" s="42">
        <f>(((K2681/60)/60)/24)+DATE(1970,1,1)</f>
        <v>42033.001087962963</v>
      </c>
      <c r="M2681" t="b">
        <v>0</v>
      </c>
      <c r="N2681">
        <v>3</v>
      </c>
      <c r="O2681" s="7">
        <f>AVERAGE(N2681,E2681)</f>
        <v>67.5</v>
      </c>
      <c r="P2681" t="b">
        <v>0</v>
      </c>
      <c r="R2681" s="56">
        <f>E2681/D2681</f>
        <v>3.3E-3</v>
      </c>
      <c r="S2681" t="s">
        <v>8276</v>
      </c>
      <c r="T2681" s="6" t="str">
        <f>LEFT(S:S,FIND("/",S:S)-1)</f>
        <v>music</v>
      </c>
      <c r="U2681" s="6" t="str">
        <f>RIGHT(S:S,FIND("/",S:S) - 2)</f>
        <v>rock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44">
        <v>32000</v>
      </c>
      <c r="E2682" s="4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42">
        <f>(((I2682/60)/60)/24)+DATE(1970,1,1)</f>
        <v>42466.170034722221</v>
      </c>
      <c r="K2682">
        <v>1457327091</v>
      </c>
      <c r="L2682" s="42">
        <f>(((K2682/60)/60)/24)+DATE(1970,1,1)</f>
        <v>42436.211701388893</v>
      </c>
      <c r="M2682" t="b">
        <v>0</v>
      </c>
      <c r="N2682">
        <v>4</v>
      </c>
      <c r="O2682" s="7">
        <f>AVERAGE(N2682,E2682)</f>
        <v>140</v>
      </c>
      <c r="P2682" t="b">
        <v>0</v>
      </c>
      <c r="R2682" s="56">
        <f>E2682/D2682</f>
        <v>8.6250000000000007E-3</v>
      </c>
      <c r="S2682" t="s">
        <v>8271</v>
      </c>
      <c r="T2682" s="6" t="str">
        <f>LEFT(S:S,FIND("/",S:S)-1)</f>
        <v>theater</v>
      </c>
      <c r="U2682" s="6" t="str">
        <f>RIGHT(S:S,FIND("/",S:S) - 2)</f>
        <v>/plays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44">
        <v>8000</v>
      </c>
      <c r="E2683" s="44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42">
        <f>(((I2683/60)/60)/24)+DATE(1970,1,1)</f>
        <v>41830.895254629628</v>
      </c>
      <c r="K2683">
        <v>1402867750</v>
      </c>
      <c r="L2683" s="42">
        <f>(((K2683/60)/60)/24)+DATE(1970,1,1)</f>
        <v>41805.895254629628</v>
      </c>
      <c r="M2683" t="b">
        <v>0</v>
      </c>
      <c r="N2683">
        <v>2</v>
      </c>
      <c r="O2683" s="7">
        <f>AVERAGE(N2683,E2683)</f>
        <v>28.5</v>
      </c>
      <c r="P2683" t="b">
        <v>0</v>
      </c>
      <c r="R2683" s="56">
        <f>E2683/D2683</f>
        <v>6.875E-3</v>
      </c>
      <c r="S2683" t="s">
        <v>8279</v>
      </c>
      <c r="T2683" s="6" t="str">
        <f>LEFT(S:S,FIND("/",S:S)-1)</f>
        <v>music</v>
      </c>
      <c r="U2683" s="6" t="str">
        <f>RIGHT(S:S,FIND("/",S:S) - 2)</f>
        <v>rock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44">
        <v>6000</v>
      </c>
      <c r="E2684" s="4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42">
        <f>(((I2684/60)/60)/24)+DATE(1970,1,1)</f>
        <v>41965.249305555553</v>
      </c>
      <c r="K2684">
        <v>1413838540</v>
      </c>
      <c r="L2684" s="42">
        <f>(((K2684/60)/60)/24)+DATE(1970,1,1)</f>
        <v>41932.871990740743</v>
      </c>
      <c r="M2684" t="b">
        <v>0</v>
      </c>
      <c r="N2684">
        <v>20</v>
      </c>
      <c r="O2684" s="7">
        <f>AVERAGE(N2684,E2684)</f>
        <v>859</v>
      </c>
      <c r="P2684" t="b">
        <v>0</v>
      </c>
      <c r="R2684" s="56">
        <f>E2684/D2684</f>
        <v>0.28299999999999997</v>
      </c>
      <c r="S2684" t="s">
        <v>8271</v>
      </c>
      <c r="T2684" s="6" t="str">
        <f>LEFT(S:S,FIND("/",S:S)-1)</f>
        <v>theater</v>
      </c>
      <c r="U2684" s="6" t="str">
        <f>RIGHT(S:S,FIND("/",S:S) - 2)</f>
        <v>/plays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44">
        <v>15000</v>
      </c>
      <c r="E2685" s="44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42">
        <f>(((I2685/60)/60)/24)+DATE(1970,1,1)</f>
        <v>42064.75509259259</v>
      </c>
      <c r="K2685">
        <v>1422641240</v>
      </c>
      <c r="L2685" s="42">
        <f>(((K2685/60)/60)/24)+DATE(1970,1,1)</f>
        <v>42034.75509259259</v>
      </c>
      <c r="M2685" t="b">
        <v>0</v>
      </c>
      <c r="N2685">
        <v>3</v>
      </c>
      <c r="O2685" s="7">
        <f>AVERAGE(N2685,E2685)</f>
        <v>19.5</v>
      </c>
      <c r="P2685" t="b">
        <v>0</v>
      </c>
      <c r="R2685" s="56">
        <f>E2685/D2685</f>
        <v>2.3999999999999998E-3</v>
      </c>
      <c r="S2685" t="s">
        <v>8271</v>
      </c>
      <c r="T2685" s="6" t="str">
        <f>LEFT(S:S,FIND("/",S:S)-1)</f>
        <v>theater</v>
      </c>
      <c r="U2685" s="6" t="str">
        <f>RIGHT(S:S,FIND("/",S:S) - 2)</f>
        <v>/plays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44">
        <v>70000</v>
      </c>
      <c r="E2686" s="4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42">
        <f>(((I2686/60)/60)/24)+DATE(1970,1,1)</f>
        <v>41860.914641203701</v>
      </c>
      <c r="K2686">
        <v>1404165425</v>
      </c>
      <c r="L2686" s="42">
        <f>(((K2686/60)/60)/24)+DATE(1970,1,1)</f>
        <v>41820.914641203701</v>
      </c>
      <c r="M2686" t="b">
        <v>0</v>
      </c>
      <c r="N2686">
        <v>4</v>
      </c>
      <c r="O2686" s="7">
        <f>AVERAGE(N2686,E2686)</f>
        <v>402</v>
      </c>
      <c r="P2686" t="b">
        <v>0</v>
      </c>
      <c r="R2686" s="56">
        <f>E2686/D2686</f>
        <v>1.1428571428571429E-2</v>
      </c>
      <c r="S2686" t="s">
        <v>8295</v>
      </c>
      <c r="T2686" s="6" t="str">
        <f>LEFT(S:S,FIND("/",S:S)-1)</f>
        <v>technology</v>
      </c>
      <c r="U2686" s="6" t="str">
        <f>RIGHT(S:S,FIND("/",S:S) - 2)</f>
        <v>/hardware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44">
        <v>50000</v>
      </c>
      <c r="E2687" s="44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42">
        <f>(((I2687/60)/60)/24)+DATE(1970,1,1)</f>
        <v>42121.654282407413</v>
      </c>
      <c r="K2687">
        <v>1424968930</v>
      </c>
      <c r="L2687" s="42">
        <f>(((K2687/60)/60)/24)+DATE(1970,1,1)</f>
        <v>42061.69594907407</v>
      </c>
      <c r="M2687" t="b">
        <v>0</v>
      </c>
      <c r="N2687">
        <v>1</v>
      </c>
      <c r="O2687" s="7">
        <f>AVERAGE(N2687,E2687)</f>
        <v>5.5</v>
      </c>
      <c r="P2687" t="b">
        <v>0</v>
      </c>
      <c r="R2687" s="56">
        <f>E2687/D2687</f>
        <v>2.0000000000000001E-4</v>
      </c>
      <c r="S2687" t="s">
        <v>8271</v>
      </c>
      <c r="T2687" s="6" t="str">
        <f>LEFT(S:S,FIND("/",S:S)-1)</f>
        <v>theater</v>
      </c>
      <c r="U2687" s="6" t="str">
        <f>RIGHT(S:S,FIND("/",S:S) - 2)</f>
        <v>/plays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44">
        <v>30000</v>
      </c>
      <c r="E2688" s="44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42">
        <f>(((I2688/60)/60)/24)+DATE(1970,1,1)</f>
        <v>41912.974803240737</v>
      </c>
      <c r="K2688">
        <v>1410391423</v>
      </c>
      <c r="L2688" s="42">
        <f>(((K2688/60)/60)/24)+DATE(1970,1,1)</f>
        <v>41892.974803240737</v>
      </c>
      <c r="M2688" t="b">
        <v>0</v>
      </c>
      <c r="N2688">
        <v>0</v>
      </c>
      <c r="O2688" s="7">
        <f>AVERAGE(N2688,E2688)</f>
        <v>0</v>
      </c>
      <c r="P2688" t="b">
        <v>0</v>
      </c>
      <c r="R2688" s="56">
        <f>E2688/D2688</f>
        <v>0</v>
      </c>
      <c r="S2688" t="s">
        <v>8284</v>
      </c>
      <c r="T2688" s="6" t="str">
        <f>LEFT(S:S,FIND("/",S:S)-1)</f>
        <v>food</v>
      </c>
      <c r="U2688" s="6" t="str">
        <f>RIGHT(S:S,FIND("/",S:S) - 2)</f>
        <v>cks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44">
        <v>15000</v>
      </c>
      <c r="E2689" s="44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42">
        <f>(((I2689/60)/60)/24)+DATE(1970,1,1)</f>
        <v>42184.64025462963</v>
      </c>
      <c r="K2689">
        <v>1432999318</v>
      </c>
      <c r="L2689" s="42">
        <f>(((K2689/60)/60)/24)+DATE(1970,1,1)</f>
        <v>42154.64025462963</v>
      </c>
      <c r="M2689" t="b">
        <v>0</v>
      </c>
      <c r="N2689">
        <v>0</v>
      </c>
      <c r="O2689" s="7">
        <f>AVERAGE(N2689,E2689)</f>
        <v>0</v>
      </c>
      <c r="P2689" t="b">
        <v>0</v>
      </c>
      <c r="R2689" s="56">
        <f>E2689/D2689</f>
        <v>0</v>
      </c>
      <c r="S2689" t="s">
        <v>8279</v>
      </c>
      <c r="T2689" s="6" t="str">
        <f>LEFT(S:S,FIND("/",S:S)-1)</f>
        <v>music</v>
      </c>
      <c r="U2689" s="6" t="str">
        <f>RIGHT(S:S,FIND("/",S:S) - 2)</f>
        <v>rock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44">
        <v>50000</v>
      </c>
      <c r="E2690" s="44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42">
        <f>(((I2690/60)/60)/24)+DATE(1970,1,1)</f>
        <v>42059.125</v>
      </c>
      <c r="K2690">
        <v>1422067870</v>
      </c>
      <c r="L2690" s="42">
        <f>(((K2690/60)/60)/24)+DATE(1970,1,1)</f>
        <v>42028.118865740747</v>
      </c>
      <c r="M2690" t="b">
        <v>0</v>
      </c>
      <c r="N2690">
        <v>14</v>
      </c>
      <c r="O2690" s="7">
        <f>AVERAGE(N2690,E2690)</f>
        <v>44</v>
      </c>
      <c r="P2690" t="b">
        <v>0</v>
      </c>
      <c r="R2690" s="56">
        <f>E2690/D2690</f>
        <v>1.48E-3</v>
      </c>
      <c r="S2690" t="s">
        <v>8273</v>
      </c>
      <c r="T2690" s="6" t="str">
        <f>LEFT(S:S,FIND("/",S:S)-1)</f>
        <v>technology</v>
      </c>
      <c r="U2690" s="6" t="str">
        <f>RIGHT(S:S,FIND("/",S:S) - 2)</f>
        <v>wearables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44">
        <v>35000</v>
      </c>
      <c r="E2691" s="44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42">
        <f>(((I2691/60)/60)/24)+DATE(1970,1,1)</f>
        <v>42581.961689814809</v>
      </c>
      <c r="K2691">
        <v>1467327890</v>
      </c>
      <c r="L2691" s="42">
        <f>(((K2691/60)/60)/24)+DATE(1970,1,1)</f>
        <v>42551.961689814809</v>
      </c>
      <c r="M2691" t="b">
        <v>0</v>
      </c>
      <c r="N2691">
        <v>1</v>
      </c>
      <c r="O2691" s="7">
        <f>AVERAGE(N2691,E2691)</f>
        <v>1</v>
      </c>
      <c r="P2691" t="b">
        <v>0</v>
      </c>
      <c r="R2691" s="56">
        <f>E2691/D2691</f>
        <v>2.8571428571428571E-5</v>
      </c>
      <c r="S2691" t="s">
        <v>8271</v>
      </c>
      <c r="T2691" s="6" t="str">
        <f>LEFT(S:S,FIND("/",S:S)-1)</f>
        <v>theater</v>
      </c>
      <c r="U2691" s="6" t="str">
        <f>RIGHT(S:S,FIND("/",S:S) - 2)</f>
        <v>/plays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44">
        <v>80000</v>
      </c>
      <c r="E2692" s="4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42">
        <f>(((I2692/60)/60)/24)+DATE(1970,1,1)</f>
        <v>42158.105046296296</v>
      </c>
      <c r="K2692">
        <v>1429410676</v>
      </c>
      <c r="L2692" s="42">
        <f>(((K2692/60)/60)/24)+DATE(1970,1,1)</f>
        <v>42113.105046296296</v>
      </c>
      <c r="M2692" t="b">
        <v>0</v>
      </c>
      <c r="N2692">
        <v>118</v>
      </c>
      <c r="O2692" s="7">
        <f>AVERAGE(N2692,E2692)</f>
        <v>4352</v>
      </c>
      <c r="P2692" t="b">
        <v>0</v>
      </c>
      <c r="R2692" s="56">
        <f>E2692/D2692</f>
        <v>0.107325</v>
      </c>
      <c r="S2692" t="s">
        <v>8271</v>
      </c>
      <c r="T2692" s="6" t="str">
        <f>LEFT(S:S,FIND("/",S:S)-1)</f>
        <v>theater</v>
      </c>
      <c r="U2692" s="6" t="str">
        <f>RIGHT(S:S,FIND("/",S:S) - 2)</f>
        <v>/plays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44">
        <v>65000</v>
      </c>
      <c r="E2693" s="44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42">
        <f>(((I2693/60)/60)/24)+DATE(1970,1,1)</f>
        <v>42134.724039351851</v>
      </c>
      <c r="K2693">
        <v>1427390557</v>
      </c>
      <c r="L2693" s="42">
        <f>(((K2693/60)/60)/24)+DATE(1970,1,1)</f>
        <v>42089.724039351851</v>
      </c>
      <c r="M2693" t="b">
        <v>0</v>
      </c>
      <c r="N2693">
        <v>2</v>
      </c>
      <c r="O2693" s="7">
        <f>AVERAGE(N2693,E2693)</f>
        <v>18.5</v>
      </c>
      <c r="P2693" t="b">
        <v>0</v>
      </c>
      <c r="R2693" s="56">
        <f>E2693/D2693</f>
        <v>5.3846153846153844E-4</v>
      </c>
      <c r="S2693" t="s">
        <v>8271</v>
      </c>
      <c r="T2693" s="6" t="str">
        <f>LEFT(S:S,FIND("/",S:S)-1)</f>
        <v>theater</v>
      </c>
      <c r="U2693" s="6" t="str">
        <f>RIGHT(S:S,FIND("/",S:S) - 2)</f>
        <v>/plays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44">
        <v>3500</v>
      </c>
      <c r="E2694" s="4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42">
        <f>(((I2694/60)/60)/24)+DATE(1970,1,1)</f>
        <v>42088.292361111111</v>
      </c>
      <c r="K2694">
        <v>1424678460</v>
      </c>
      <c r="L2694" s="42">
        <f>(((K2694/60)/60)/24)+DATE(1970,1,1)</f>
        <v>42058.334027777775</v>
      </c>
      <c r="M2694" t="b">
        <v>0</v>
      </c>
      <c r="N2694">
        <v>1</v>
      </c>
      <c r="O2694" s="7">
        <f>AVERAGE(N2694,E2694)</f>
        <v>13</v>
      </c>
      <c r="P2694" t="b">
        <v>0</v>
      </c>
      <c r="R2694" s="56">
        <f>E2694/D2694</f>
        <v>7.1428571428571426E-3</v>
      </c>
      <c r="S2694" t="s">
        <v>8296</v>
      </c>
      <c r="T2694" s="6" t="str">
        <f>LEFT(S:S,FIND("/",S:S)-1)</f>
        <v>photography</v>
      </c>
      <c r="U2694" s="6" t="str">
        <f>RIGHT(S:S,FIND("/",S:S) - 2)</f>
        <v>phy/people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44">
        <v>5000</v>
      </c>
      <c r="E2695" s="44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42">
        <f>(((I2695/60)/60)/24)+DATE(1970,1,1)</f>
        <v>41864.138495370367</v>
      </c>
      <c r="K2695">
        <v>1405307966</v>
      </c>
      <c r="L2695" s="42">
        <f>(((K2695/60)/60)/24)+DATE(1970,1,1)</f>
        <v>41834.138495370367</v>
      </c>
      <c r="M2695" t="b">
        <v>0</v>
      </c>
      <c r="N2695">
        <v>3</v>
      </c>
      <c r="O2695" s="7">
        <f>AVERAGE(N2695,E2695)</f>
        <v>21.5</v>
      </c>
      <c r="P2695" t="b">
        <v>0</v>
      </c>
      <c r="R2695" s="56">
        <f>E2695/D2695</f>
        <v>8.0000000000000002E-3</v>
      </c>
      <c r="S2695" t="s">
        <v>8282</v>
      </c>
      <c r="T2695" s="6" t="str">
        <f>LEFT(S:S,FIND("/",S:S)-1)</f>
        <v>games</v>
      </c>
      <c r="U2695" s="6" t="str">
        <f>RIGHT(S:S,FIND("/",S:S) - 2)</f>
        <v>ames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44">
        <v>30000</v>
      </c>
      <c r="E2696" s="44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42">
        <f>(((I2696/60)/60)/24)+DATE(1970,1,1)</f>
        <v>41908.140497685185</v>
      </c>
      <c r="K2696">
        <v>1409109739</v>
      </c>
      <c r="L2696" s="42">
        <f>(((K2696/60)/60)/24)+DATE(1970,1,1)</f>
        <v>41878.140497685185</v>
      </c>
      <c r="M2696" t="b">
        <v>0</v>
      </c>
      <c r="N2696">
        <v>1</v>
      </c>
      <c r="O2696" s="7">
        <f>AVERAGE(N2696,E2696)</f>
        <v>1</v>
      </c>
      <c r="P2696" t="b">
        <v>0</v>
      </c>
      <c r="R2696" s="56">
        <f>E2696/D2696</f>
        <v>3.3333333333333335E-5</v>
      </c>
      <c r="S2696" t="s">
        <v>8295</v>
      </c>
      <c r="T2696" s="6" t="str">
        <f>LEFT(S:S,FIND("/",S:S)-1)</f>
        <v>technology</v>
      </c>
      <c r="U2696" s="6" t="str">
        <f>RIGHT(S:S,FIND("/",S:S) - 2)</f>
        <v>/hardware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44">
        <v>15000</v>
      </c>
      <c r="E2697" s="44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42">
        <f>(((I2697/60)/60)/24)+DATE(1970,1,1)</f>
        <v>42108.14025462963</v>
      </c>
      <c r="K2697">
        <v>1423801318</v>
      </c>
      <c r="L2697" s="42">
        <f>(((K2697/60)/60)/24)+DATE(1970,1,1)</f>
        <v>42048.181921296295</v>
      </c>
      <c r="M2697" t="b">
        <v>0</v>
      </c>
      <c r="N2697">
        <v>3</v>
      </c>
      <c r="O2697" s="7">
        <f>AVERAGE(N2697,E2697)</f>
        <v>37</v>
      </c>
      <c r="P2697" t="b">
        <v>0</v>
      </c>
      <c r="R2697" s="56">
        <f>E2697/D2697</f>
        <v>4.7333333333333333E-3</v>
      </c>
      <c r="S2697" t="s">
        <v>8304</v>
      </c>
      <c r="T2697" s="6" t="str">
        <f>LEFT(S:S,FIND("/",S:S)-1)</f>
        <v>publishing</v>
      </c>
      <c r="U2697" s="6" t="str">
        <f>RIGHT(S:S,FIND("/",S:S) - 2)</f>
        <v>n's books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44">
        <v>60000</v>
      </c>
      <c r="E2698" s="4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42">
        <f>(((I2698/60)/60)/24)+DATE(1970,1,1)</f>
        <v>41998.844444444447</v>
      </c>
      <c r="K2698">
        <v>1416600960</v>
      </c>
      <c r="L2698" s="42">
        <f>(((K2698/60)/60)/24)+DATE(1970,1,1)</f>
        <v>41964.844444444447</v>
      </c>
      <c r="M2698" t="b">
        <v>0</v>
      </c>
      <c r="N2698">
        <v>38</v>
      </c>
      <c r="O2698" s="7">
        <f>AVERAGE(N2698,E2698)</f>
        <v>1714</v>
      </c>
      <c r="P2698" t="b">
        <v>0</v>
      </c>
      <c r="R2698" s="56">
        <f>E2698/D2698</f>
        <v>5.6500000000000002E-2</v>
      </c>
      <c r="S2698" t="s">
        <v>8301</v>
      </c>
      <c r="T2698" s="6" t="str">
        <f>LEFT(S:S,FIND("/",S:S)-1)</f>
        <v>technology</v>
      </c>
      <c r="U2698" s="6" t="str">
        <f>RIGHT(S:S,FIND("/",S:S) - 2)</f>
        <v>ploration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44">
        <v>23000</v>
      </c>
      <c r="E2699" s="4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42">
        <f>(((I2699/60)/60)/24)+DATE(1970,1,1)</f>
        <v>42218.916666666672</v>
      </c>
      <c r="K2699">
        <v>1435876423</v>
      </c>
      <c r="L2699" s="42">
        <f>(((K2699/60)/60)/24)+DATE(1970,1,1)</f>
        <v>42187.940081018518</v>
      </c>
      <c r="M2699" t="b">
        <v>0</v>
      </c>
      <c r="N2699">
        <v>52</v>
      </c>
      <c r="O2699" s="7">
        <f>AVERAGE(N2699,E2699)</f>
        <v>3056.5</v>
      </c>
      <c r="P2699" t="b">
        <v>0</v>
      </c>
      <c r="R2699" s="56">
        <f>E2699/D2699</f>
        <v>0.26352173913043481</v>
      </c>
      <c r="S2699" t="s">
        <v>8271</v>
      </c>
      <c r="T2699" s="6" t="str">
        <f>LEFT(S:S,FIND("/",S:S)-1)</f>
        <v>theater</v>
      </c>
      <c r="U2699" s="6" t="str">
        <f>RIGHT(S:S,FIND("/",S:S) - 2)</f>
        <v>/plays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44">
        <v>8000</v>
      </c>
      <c r="E2700" s="4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42">
        <f>(((I2700/60)/60)/24)+DATE(1970,1,1)</f>
        <v>41817.898240740738</v>
      </c>
      <c r="K2700">
        <v>1401312808</v>
      </c>
      <c r="L2700" s="42">
        <f>(((K2700/60)/60)/24)+DATE(1970,1,1)</f>
        <v>41787.898240740738</v>
      </c>
      <c r="M2700" t="b">
        <v>0</v>
      </c>
      <c r="N2700">
        <v>2</v>
      </c>
      <c r="O2700" s="7">
        <f>AVERAGE(N2700,E2700)</f>
        <v>14.005000000000001</v>
      </c>
      <c r="P2700" t="b">
        <v>0</v>
      </c>
      <c r="R2700" s="56">
        <f>E2700/D2700</f>
        <v>3.2512500000000002E-3</v>
      </c>
      <c r="S2700" t="s">
        <v>8279</v>
      </c>
      <c r="T2700" s="6" t="str">
        <f>LEFT(S:S,FIND("/",S:S)-1)</f>
        <v>music</v>
      </c>
      <c r="U2700" s="6" t="str">
        <f>RIGHT(S:S,FIND("/",S:S) - 2)</f>
        <v>rock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44">
        <v>2</v>
      </c>
      <c r="E2701" s="44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42">
        <f>(((I2701/60)/60)/24)+DATE(1970,1,1)</f>
        <v>41859.896562499998</v>
      </c>
      <c r="K2701">
        <v>1404941463</v>
      </c>
      <c r="L2701" s="42">
        <f>(((K2701/60)/60)/24)+DATE(1970,1,1)</f>
        <v>41829.896562499998</v>
      </c>
      <c r="M2701" t="b">
        <v>0</v>
      </c>
      <c r="N2701">
        <v>0</v>
      </c>
      <c r="O2701" s="7">
        <f>AVERAGE(N2701,E2701)</f>
        <v>0</v>
      </c>
      <c r="P2701" t="b">
        <v>0</v>
      </c>
      <c r="R2701" s="56">
        <f>E2701/D2701</f>
        <v>0</v>
      </c>
      <c r="S2701" t="s">
        <v>8271</v>
      </c>
      <c r="T2701" s="6" t="str">
        <f>LEFT(S:S,FIND("/",S:S)-1)</f>
        <v>theater</v>
      </c>
      <c r="U2701" s="6" t="str">
        <f>RIGHT(S:S,FIND("/",S:S) - 2)</f>
        <v>/plays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44">
        <v>9999</v>
      </c>
      <c r="E2702" s="44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42">
        <f>(((I2702/60)/60)/24)+DATE(1970,1,1)</f>
        <v>41900.87467592593</v>
      </c>
      <c r="K2702">
        <v>1408481972</v>
      </c>
      <c r="L2702" s="42">
        <f>(((K2702/60)/60)/24)+DATE(1970,1,1)</f>
        <v>41870.87467592593</v>
      </c>
      <c r="M2702" t="b">
        <v>0</v>
      </c>
      <c r="N2702">
        <v>4</v>
      </c>
      <c r="O2702" s="7">
        <f>AVERAGE(N2702,E2702)</f>
        <v>37</v>
      </c>
      <c r="P2702" t="b">
        <v>0</v>
      </c>
      <c r="R2702" s="56">
        <f>E2702/D2702</f>
        <v>7.0007000700070005E-3</v>
      </c>
      <c r="S2702" t="s">
        <v>8292</v>
      </c>
      <c r="T2702" s="6" t="str">
        <f>LEFT(S:S,FIND("/",S:S)-1)</f>
        <v>music</v>
      </c>
      <c r="U2702" s="6" t="str">
        <f>RIGHT(S:S,FIND("/",S:S) - 2)</f>
        <v>/pop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44">
        <v>3400</v>
      </c>
      <c r="E2703" s="4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42">
        <f>(((I2703/60)/60)/24)+DATE(1970,1,1)</f>
        <v>42832.733032407406</v>
      </c>
      <c r="K2703">
        <v>1488911734</v>
      </c>
      <c r="L2703" s="42">
        <f>(((K2703/60)/60)/24)+DATE(1970,1,1)</f>
        <v>42801.774699074071</v>
      </c>
      <c r="M2703" t="b">
        <v>0</v>
      </c>
      <c r="N2703">
        <v>46</v>
      </c>
      <c r="O2703" s="7">
        <f>AVERAGE(N2703,E2703)</f>
        <v>808</v>
      </c>
      <c r="P2703" t="b">
        <v>0</v>
      </c>
      <c r="R2703" s="56">
        <f>E2703/D2703</f>
        <v>0.46176470588235297</v>
      </c>
      <c r="S2703" t="s">
        <v>8295</v>
      </c>
      <c r="T2703" s="6" t="str">
        <f>LEFT(S:S,FIND("/",S:S)-1)</f>
        <v>technology</v>
      </c>
      <c r="U2703" s="6" t="str">
        <f>RIGHT(S:S,FIND("/",S:S) - 2)</f>
        <v>/hardware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44">
        <v>10000</v>
      </c>
      <c r="E2704" s="4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42">
        <f>(((I2704/60)/60)/24)+DATE(1970,1,1)</f>
        <v>42830.760150462964</v>
      </c>
      <c r="K2704">
        <v>1488827677</v>
      </c>
      <c r="L2704" s="42">
        <f>(((K2704/60)/60)/24)+DATE(1970,1,1)</f>
        <v>42800.801817129628</v>
      </c>
      <c r="M2704" t="b">
        <v>1</v>
      </c>
      <c r="N2704">
        <v>26</v>
      </c>
      <c r="O2704" s="7">
        <f>AVERAGE(N2704,E2704)</f>
        <v>1733.5</v>
      </c>
      <c r="P2704" t="b">
        <v>0</v>
      </c>
      <c r="R2704" s="56">
        <f>E2704/D2704</f>
        <v>0.34410000000000002</v>
      </c>
      <c r="S2704" t="s">
        <v>8303</v>
      </c>
      <c r="T2704" s="6" t="str">
        <f>LEFT(S:S,FIND("/",S:S)-1)</f>
        <v>theater</v>
      </c>
      <c r="U2704" s="6" t="str">
        <f>RIGHT(S:S,FIND("/",S:S) - 2)</f>
        <v>spaces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44">
        <v>40000</v>
      </c>
      <c r="E2705" s="4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42">
        <f>(((I2705/60)/60)/24)+DATE(1970,1,1)</f>
        <v>42816.648495370369</v>
      </c>
      <c r="K2705">
        <v>1485016430</v>
      </c>
      <c r="L2705" s="42">
        <f>(((K2705/60)/60)/24)+DATE(1970,1,1)</f>
        <v>42756.690162037034</v>
      </c>
      <c r="M2705" t="b">
        <v>0</v>
      </c>
      <c r="N2705">
        <v>45</v>
      </c>
      <c r="O2705" s="7">
        <f>AVERAGE(N2705,E2705)</f>
        <v>20772.5</v>
      </c>
      <c r="P2705" t="b">
        <v>0</v>
      </c>
      <c r="R2705" s="56">
        <f>E2705/D2705</f>
        <v>1.0375000000000001</v>
      </c>
      <c r="S2705" t="s">
        <v>8271</v>
      </c>
      <c r="T2705" s="6" t="str">
        <f>LEFT(S:S,FIND("/",S:S)-1)</f>
        <v>theater</v>
      </c>
      <c r="U2705" s="6" t="str">
        <f>RIGHT(S:S,FIND("/",S:S) - 2)</f>
        <v>/plays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44">
        <v>19000</v>
      </c>
      <c r="E2706" s="4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42">
        <f>(((I2706/60)/60)/24)+DATE(1970,1,1)</f>
        <v>42830.820763888885</v>
      </c>
      <c r="K2706">
        <v>1487709714</v>
      </c>
      <c r="L2706" s="42">
        <f>(((K2706/60)/60)/24)+DATE(1970,1,1)</f>
        <v>42787.862430555557</v>
      </c>
      <c r="M2706" t="b">
        <v>0</v>
      </c>
      <c r="N2706">
        <v>7</v>
      </c>
      <c r="O2706" s="7">
        <f>AVERAGE(N2706,E2706)</f>
        <v>576</v>
      </c>
      <c r="P2706" t="b">
        <v>0</v>
      </c>
      <c r="R2706" s="56">
        <f>E2706/D2706</f>
        <v>6.0263157894736845E-2</v>
      </c>
      <c r="S2706" t="s">
        <v>8301</v>
      </c>
      <c r="T2706" s="6" t="str">
        <f>LEFT(S:S,FIND("/",S:S)-1)</f>
        <v>technology</v>
      </c>
      <c r="U2706" s="6" t="str">
        <f>RIGHT(S:S,FIND("/",S:S) - 2)</f>
        <v>ploration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44">
        <v>16500</v>
      </c>
      <c r="E2707" s="4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42">
        <f>(((I2707/60)/60)/24)+DATE(1970,1,1)</f>
        <v>42818.874513888892</v>
      </c>
      <c r="K2707">
        <v>1486504758</v>
      </c>
      <c r="L2707" s="42">
        <f>(((K2707/60)/60)/24)+DATE(1970,1,1)</f>
        <v>42773.916180555556</v>
      </c>
      <c r="M2707" t="b">
        <v>0</v>
      </c>
      <c r="N2707">
        <v>8</v>
      </c>
      <c r="O2707" s="7">
        <f>AVERAGE(N2707,E2707)</f>
        <v>873.5</v>
      </c>
      <c r="P2707" t="b">
        <v>0</v>
      </c>
      <c r="R2707" s="56">
        <f>E2707/D2707</f>
        <v>0.10539393939393939</v>
      </c>
      <c r="S2707" t="s">
        <v>8275</v>
      </c>
      <c r="T2707" s="6" t="str">
        <f>LEFT(S:S,FIND("/",S:S)-1)</f>
        <v>publishing</v>
      </c>
      <c r="U2707" s="6" t="str">
        <f>RIGHT(S:S,FIND("/",S:S) - 2)</f>
        <v>g/fiction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44">
        <v>35000</v>
      </c>
      <c r="E2708" s="4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42">
        <f>(((I2708/60)/60)/24)+DATE(1970,1,1)</f>
        <v>41928.290972222225</v>
      </c>
      <c r="K2708">
        <v>1410937483</v>
      </c>
      <c r="L2708" s="42">
        <f>(((K2708/60)/60)/24)+DATE(1970,1,1)</f>
        <v>41899.294942129629</v>
      </c>
      <c r="M2708" t="b">
        <v>1</v>
      </c>
      <c r="N2708">
        <v>263</v>
      </c>
      <c r="O2708" s="7">
        <f>AVERAGE(N2708,E2708)</f>
        <v>19783.5</v>
      </c>
      <c r="P2708" t="b">
        <v>1</v>
      </c>
      <c r="R2708" s="56">
        <f>E2708/D2708</f>
        <v>1.1229714285714285</v>
      </c>
      <c r="S2708" t="s">
        <v>8271</v>
      </c>
      <c r="T2708" s="6" t="str">
        <f>LEFT(S:S,FIND("/",S:S)-1)</f>
        <v>theater</v>
      </c>
      <c r="U2708" s="6" t="str">
        <f>RIGHT(S:S,FIND("/",S:S) - 2)</f>
        <v>/plays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44">
        <v>8000</v>
      </c>
      <c r="E2709" s="4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42">
        <f>(((I2709/60)/60)/24)+DATE(1970,1,1)</f>
        <v>41421.290972222225</v>
      </c>
      <c r="K2709">
        <v>1367088443</v>
      </c>
      <c r="L2709" s="42">
        <f>(((K2709/60)/60)/24)+DATE(1970,1,1)</f>
        <v>41391.782905092594</v>
      </c>
      <c r="M2709" t="b">
        <v>1</v>
      </c>
      <c r="N2709">
        <v>394</v>
      </c>
      <c r="O2709" s="7">
        <f>AVERAGE(N2709,E2709)</f>
        <v>14230.785</v>
      </c>
      <c r="P2709" t="b">
        <v>1</v>
      </c>
      <c r="R2709" s="56">
        <f>E2709/D2709</f>
        <v>3.50844625</v>
      </c>
      <c r="S2709" t="s">
        <v>8284</v>
      </c>
      <c r="T2709" s="6" t="str">
        <f>LEFT(S:S,FIND("/",S:S)-1)</f>
        <v>food</v>
      </c>
      <c r="U2709" s="6" t="str">
        <f>RIGHT(S:S,FIND("/",S:S) - 2)</f>
        <v>cks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44">
        <v>20000</v>
      </c>
      <c r="E2710" s="4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42">
        <f>(((I2710/60)/60)/24)+DATE(1970,1,1)</f>
        <v>42572.698217592595</v>
      </c>
      <c r="K2710">
        <v>1463935526</v>
      </c>
      <c r="L2710" s="42">
        <f>(((K2710/60)/60)/24)+DATE(1970,1,1)</f>
        <v>42512.698217592595</v>
      </c>
      <c r="M2710" t="b">
        <v>1</v>
      </c>
      <c r="N2710">
        <v>1049</v>
      </c>
      <c r="O2710" s="7">
        <f>AVERAGE(N2710,E2710)</f>
        <v>23846.035</v>
      </c>
      <c r="P2710" t="b">
        <v>1</v>
      </c>
      <c r="R2710" s="56">
        <f>E2710/D2710</f>
        <v>2.3321535</v>
      </c>
      <c r="S2710" t="s">
        <v>8278</v>
      </c>
      <c r="T2710" s="6" t="str">
        <f>LEFT(S:S,FIND("/",S:S)-1)</f>
        <v>music</v>
      </c>
      <c r="U2710" s="6" t="str">
        <f>RIGHT(S:S,FIND("/",S:S) - 2)</f>
        <v>jazz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44">
        <v>50000</v>
      </c>
      <c r="E2711" s="4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42">
        <f>(((I2711/60)/60)/24)+DATE(1970,1,1)</f>
        <v>42647.165972222225</v>
      </c>
      <c r="K2711">
        <v>1472528141</v>
      </c>
      <c r="L2711" s="42">
        <f>(((K2711/60)/60)/24)+DATE(1970,1,1)</f>
        <v>42612.149780092594</v>
      </c>
      <c r="M2711" t="b">
        <v>1</v>
      </c>
      <c r="N2711">
        <v>308</v>
      </c>
      <c r="O2711" s="7">
        <f>AVERAGE(N2711,E2711)</f>
        <v>25555.5</v>
      </c>
      <c r="P2711" t="b">
        <v>1</v>
      </c>
      <c r="R2711" s="56">
        <f>E2711/D2711</f>
        <v>1.01606</v>
      </c>
      <c r="S2711" t="s">
        <v>8271</v>
      </c>
      <c r="T2711" s="6" t="str">
        <f>LEFT(S:S,FIND("/",S:S)-1)</f>
        <v>theater</v>
      </c>
      <c r="U2711" s="6" t="str">
        <f>RIGHT(S:S,FIND("/",S:S) - 2)</f>
        <v>/plays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44">
        <v>60000</v>
      </c>
      <c r="E2712" s="4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42">
        <f>(((I2712/60)/60)/24)+DATE(1970,1,1)</f>
        <v>41860.083333333336</v>
      </c>
      <c r="K2712">
        <v>1404797428</v>
      </c>
      <c r="L2712" s="42">
        <f>(((K2712/60)/60)/24)+DATE(1970,1,1)</f>
        <v>41828.229490740741</v>
      </c>
      <c r="M2712" t="b">
        <v>1</v>
      </c>
      <c r="N2712">
        <v>1088</v>
      </c>
      <c r="O2712" s="7">
        <f>AVERAGE(N2712,E2712)</f>
        <v>46714.105000000003</v>
      </c>
      <c r="P2712" t="b">
        <v>1</v>
      </c>
      <c r="R2712" s="56">
        <f>E2712/D2712</f>
        <v>1.5390035000000002</v>
      </c>
      <c r="S2712" t="s">
        <v>8270</v>
      </c>
      <c r="T2712" s="6" t="str">
        <f>LEFT(S:S,FIND("/",S:S)-1)</f>
        <v>film &amp; video</v>
      </c>
      <c r="U2712" s="6" t="str">
        <f>RIGHT(S:S,FIND("/",S:S) - 2)</f>
        <v>o/animation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44">
        <v>3910</v>
      </c>
      <c r="E2713" s="4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42">
        <f>(((I2713/60)/60)/24)+DATE(1970,1,1)</f>
        <v>41810.917361111111</v>
      </c>
      <c r="K2713">
        <v>1400694790</v>
      </c>
      <c r="L2713" s="42">
        <f>(((K2713/60)/60)/24)+DATE(1970,1,1)</f>
        <v>41780.745254629634</v>
      </c>
      <c r="M2713" t="b">
        <v>1</v>
      </c>
      <c r="N2713">
        <v>73</v>
      </c>
      <c r="O2713" s="7">
        <f>AVERAGE(N2713,E2713)</f>
        <v>2005.5</v>
      </c>
      <c r="P2713" t="b">
        <v>1</v>
      </c>
      <c r="R2713" s="56">
        <f>E2713/D2713</f>
        <v>1.007161125319693</v>
      </c>
      <c r="S2713" t="s">
        <v>8286</v>
      </c>
      <c r="T2713" s="6" t="str">
        <f>LEFT(S:S,FIND("/",S:S)-1)</f>
        <v>music</v>
      </c>
      <c r="U2713" s="6" t="str">
        <f>RIGHT(S:S,FIND("/",S:S) - 2)</f>
        <v>usic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44">
        <v>5500</v>
      </c>
      <c r="E2714" s="4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42">
        <f>(((I2714/60)/60)/24)+DATE(1970,1,1)</f>
        <v>41468.75</v>
      </c>
      <c r="K2714">
        <v>1370568560</v>
      </c>
      <c r="L2714" s="42">
        <f>(((K2714/60)/60)/24)+DATE(1970,1,1)</f>
        <v>41432.062037037038</v>
      </c>
      <c r="M2714" t="b">
        <v>1</v>
      </c>
      <c r="N2714">
        <v>143</v>
      </c>
      <c r="O2714" s="7">
        <f>AVERAGE(N2714,E2714)</f>
        <v>3684.5</v>
      </c>
      <c r="P2714" t="b">
        <v>1</v>
      </c>
      <c r="R2714" s="56">
        <f>E2714/D2714</f>
        <v>1.3138181818181818</v>
      </c>
      <c r="S2714" t="s">
        <v>8303</v>
      </c>
      <c r="T2714" s="6" t="str">
        <f>LEFT(S:S,FIND("/",S:S)-1)</f>
        <v>theater</v>
      </c>
      <c r="U2714" s="6" t="str">
        <f>RIGHT(S:S,FIND("/",S:S) - 2)</f>
        <v>spaces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44">
        <v>150000</v>
      </c>
      <c r="E2715" s="4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42">
        <f>(((I2715/60)/60)/24)+DATE(1970,1,1)</f>
        <v>42362.653749999998</v>
      </c>
      <c r="K2715">
        <v>1447515684</v>
      </c>
      <c r="L2715" s="42">
        <f>(((K2715/60)/60)/24)+DATE(1970,1,1)</f>
        <v>42322.653749999998</v>
      </c>
      <c r="M2715" t="b">
        <v>1</v>
      </c>
      <c r="N2715">
        <v>1420</v>
      </c>
      <c r="O2715" s="7">
        <f>AVERAGE(N2715,E2715)</f>
        <v>77391</v>
      </c>
      <c r="P2715" t="b">
        <v>1</v>
      </c>
      <c r="R2715" s="56">
        <f>E2715/D2715</f>
        <v>1.0224133333333334</v>
      </c>
      <c r="S2715" t="s">
        <v>8268</v>
      </c>
      <c r="T2715" s="6" t="str">
        <f>LEFT(S:S,FIND("/",S:S)-1)</f>
        <v>film &amp; video</v>
      </c>
      <c r="U2715" s="6" t="str">
        <f>RIGHT(S:S,FIND("/",S:S) - 2)</f>
        <v>video/drama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44">
        <v>25000</v>
      </c>
      <c r="E2716" s="4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42">
        <f>(((I2716/60)/60)/24)+DATE(1970,1,1)</f>
        <v>42657.958333333328</v>
      </c>
      <c r="K2716">
        <v>1474040596</v>
      </c>
      <c r="L2716" s="42">
        <f>(((K2716/60)/60)/24)+DATE(1970,1,1)</f>
        <v>42629.655046296291</v>
      </c>
      <c r="M2716" t="b">
        <v>1</v>
      </c>
      <c r="N2716">
        <v>305</v>
      </c>
      <c r="O2716" s="7">
        <f>AVERAGE(N2716,E2716)</f>
        <v>14697</v>
      </c>
      <c r="P2716" t="b">
        <v>1</v>
      </c>
      <c r="R2716" s="56">
        <f>E2716/D2716</f>
        <v>1.1635599999999999</v>
      </c>
      <c r="S2716" t="s">
        <v>8303</v>
      </c>
      <c r="T2716" s="6" t="str">
        <f>LEFT(S:S,FIND("/",S:S)-1)</f>
        <v>theater</v>
      </c>
      <c r="U2716" s="6" t="str">
        <f>RIGHT(S:S,FIND("/",S:S) - 2)</f>
        <v>spaces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44">
        <v>12000</v>
      </c>
      <c r="E2717" s="4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42">
        <f>(((I2717/60)/60)/24)+DATE(1970,1,1)</f>
        <v>42421.398472222223</v>
      </c>
      <c r="K2717">
        <v>1453109628</v>
      </c>
      <c r="L2717" s="42">
        <f>(((K2717/60)/60)/24)+DATE(1970,1,1)</f>
        <v>42387.398472222223</v>
      </c>
      <c r="M2717" t="b">
        <v>1</v>
      </c>
      <c r="N2717">
        <v>551</v>
      </c>
      <c r="O2717" s="7">
        <f>AVERAGE(N2717,E2717)</f>
        <v>16152.844999999999</v>
      </c>
      <c r="P2717" t="b">
        <v>1</v>
      </c>
      <c r="R2717" s="56">
        <f>E2717/D2717</f>
        <v>2.6462241666666664</v>
      </c>
      <c r="S2717" t="s">
        <v>8292</v>
      </c>
      <c r="T2717" s="6" t="str">
        <f>LEFT(S:S,FIND("/",S:S)-1)</f>
        <v>music</v>
      </c>
      <c r="U2717" s="6" t="str">
        <f>RIGHT(S:S,FIND("/",S:S) - 2)</f>
        <v>/pop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44">
        <v>10000</v>
      </c>
      <c r="E2718" s="4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42">
        <f>(((I2718/60)/60)/24)+DATE(1970,1,1)</f>
        <v>42285.333252314813</v>
      </c>
      <c r="K2718">
        <v>1441699193</v>
      </c>
      <c r="L2718" s="42">
        <f>(((K2718/60)/60)/24)+DATE(1970,1,1)</f>
        <v>42255.333252314813</v>
      </c>
      <c r="M2718" t="b">
        <v>1</v>
      </c>
      <c r="N2718">
        <v>187</v>
      </c>
      <c r="O2718" s="7">
        <f>AVERAGE(N2718,E2718)</f>
        <v>6092.5050000000001</v>
      </c>
      <c r="P2718" t="b">
        <v>1</v>
      </c>
      <c r="R2718" s="56">
        <f>E2718/D2718</f>
        <v>1.1998010000000001</v>
      </c>
      <c r="S2718" t="s">
        <v>8267</v>
      </c>
      <c r="T2718" s="6" t="str">
        <f>LEFT(S:S,FIND("/",S:S)-1)</f>
        <v>film &amp; video</v>
      </c>
      <c r="U2718" s="6" t="str">
        <f>RIGHT(S:S,FIND("/",S:S) - 2)</f>
        <v>nce fiction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44">
        <v>25000</v>
      </c>
      <c r="E2719" s="4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42">
        <f>(((I2719/60)/60)/24)+DATE(1970,1,1)</f>
        <v>41979.956585648149</v>
      </c>
      <c r="K2719">
        <v>1414015049</v>
      </c>
      <c r="L2719" s="42">
        <f>(((K2719/60)/60)/24)+DATE(1970,1,1)</f>
        <v>41934.914918981485</v>
      </c>
      <c r="M2719" t="b">
        <v>1</v>
      </c>
      <c r="N2719">
        <v>325</v>
      </c>
      <c r="O2719" s="7">
        <f>AVERAGE(N2719,E2719)</f>
        <v>15175.5</v>
      </c>
      <c r="P2719" t="b">
        <v>1</v>
      </c>
      <c r="R2719" s="56">
        <f>E2719/D2719</f>
        <v>1.2010400000000001</v>
      </c>
      <c r="S2719" t="s">
        <v>8271</v>
      </c>
      <c r="T2719" s="6" t="str">
        <f>LEFT(S:S,FIND("/",S:S)-1)</f>
        <v>theater</v>
      </c>
      <c r="U2719" s="6" t="str">
        <f>RIGHT(S:S,FIND("/",S:S) - 2)</f>
        <v>/plays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44">
        <v>18000</v>
      </c>
      <c r="E2720" s="4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42">
        <f>(((I2720/60)/60)/24)+DATE(1970,1,1)</f>
        <v>42493.958333333328</v>
      </c>
      <c r="K2720">
        <v>1459865945</v>
      </c>
      <c r="L2720" s="42">
        <f>(((K2720/60)/60)/24)+DATE(1970,1,1)</f>
        <v>42465.596585648149</v>
      </c>
      <c r="M2720" t="b">
        <v>1</v>
      </c>
      <c r="N2720">
        <v>148</v>
      </c>
      <c r="O2720" s="7">
        <f>AVERAGE(N2720,E2720)</f>
        <v>9396.5</v>
      </c>
      <c r="P2720" t="b">
        <v>1</v>
      </c>
      <c r="R2720" s="56">
        <f>E2720/D2720</f>
        <v>1.0358333333333334</v>
      </c>
      <c r="S2720" t="s">
        <v>8278</v>
      </c>
      <c r="T2720" s="6" t="str">
        <f>LEFT(S:S,FIND("/",S:S)-1)</f>
        <v>music</v>
      </c>
      <c r="U2720" s="6" t="str">
        <f>RIGHT(S:S,FIND("/",S:S) - 2)</f>
        <v>jazz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44">
        <v>6000</v>
      </c>
      <c r="E2721" s="4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42">
        <f>(((I2721/60)/60)/24)+DATE(1970,1,1)</f>
        <v>42477.989513888882</v>
      </c>
      <c r="K2721">
        <v>1455756294</v>
      </c>
      <c r="L2721" s="42">
        <f>(((K2721/60)/60)/24)+DATE(1970,1,1)</f>
        <v>42418.031180555554</v>
      </c>
      <c r="M2721" t="b">
        <v>0</v>
      </c>
      <c r="N2721">
        <v>69</v>
      </c>
      <c r="O2721" s="7">
        <f>AVERAGE(N2721,E2721)</f>
        <v>3299.5</v>
      </c>
      <c r="P2721" t="b">
        <v>1</v>
      </c>
      <c r="R2721" s="56">
        <f>E2721/D2721</f>
        <v>1.0883333333333334</v>
      </c>
      <c r="S2721" t="s">
        <v>8271</v>
      </c>
      <c r="T2721" s="6" t="str">
        <f>LEFT(S:S,FIND("/",S:S)-1)</f>
        <v>theater</v>
      </c>
      <c r="U2721" s="6" t="str">
        <f>RIGHT(S:S,FIND("/",S:S) - 2)</f>
        <v>/plays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44">
        <v>25000</v>
      </c>
      <c r="E2722" s="4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42">
        <f>(((I2722/60)/60)/24)+DATE(1970,1,1)</f>
        <v>42685.507557870369</v>
      </c>
      <c r="K2722">
        <v>1476270653</v>
      </c>
      <c r="L2722" s="42">
        <f>(((K2722/60)/60)/24)+DATE(1970,1,1)</f>
        <v>42655.465891203698</v>
      </c>
      <c r="M2722" t="b">
        <v>0</v>
      </c>
      <c r="N2722">
        <v>173</v>
      </c>
      <c r="O2722" s="7">
        <f>AVERAGE(N2722,E2722)</f>
        <v>14852</v>
      </c>
      <c r="P2722" t="b">
        <v>1</v>
      </c>
      <c r="R2722" s="56">
        <f>E2722/D2722</f>
        <v>1.1812400000000001</v>
      </c>
      <c r="S2722" t="s">
        <v>8297</v>
      </c>
      <c r="T2722" s="6" t="str">
        <f>LEFT(S:S,FIND("/",S:S)-1)</f>
        <v>games</v>
      </c>
      <c r="U2722" s="6" t="str">
        <f>RIGHT(S:S,FIND("/",S:S) - 2)</f>
        <v>ames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44">
        <v>750</v>
      </c>
      <c r="E2723" s="4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42">
        <f>(((I2723/60)/60)/24)+DATE(1970,1,1)</f>
        <v>41523.791666666664</v>
      </c>
      <c r="K2723">
        <v>1375880598</v>
      </c>
      <c r="L2723" s="42">
        <f>(((K2723/60)/60)/24)+DATE(1970,1,1)</f>
        <v>41493.543958333335</v>
      </c>
      <c r="M2723" t="b">
        <v>0</v>
      </c>
      <c r="N2723">
        <v>269</v>
      </c>
      <c r="O2723" s="7">
        <f>AVERAGE(N2723,E2723)</f>
        <v>5617</v>
      </c>
      <c r="P2723" t="b">
        <v>1</v>
      </c>
      <c r="R2723" s="56">
        <f>E2723/D2723</f>
        <v>14.62</v>
      </c>
      <c r="S2723" t="s">
        <v>8271</v>
      </c>
      <c r="T2723" s="6" t="str">
        <f>LEFT(S:S,FIND("/",S:S)-1)</f>
        <v>theater</v>
      </c>
      <c r="U2723" s="6" t="str">
        <f>RIGHT(S:S,FIND("/",S:S) - 2)</f>
        <v>/plays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44">
        <v>5000</v>
      </c>
      <c r="E2724" s="4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42">
        <f>(((I2724/60)/60)/24)+DATE(1970,1,1)</f>
        <v>42764.857094907406</v>
      </c>
      <c r="K2724">
        <v>1480538053</v>
      </c>
      <c r="L2724" s="42">
        <f>(((K2724/60)/60)/24)+DATE(1970,1,1)</f>
        <v>42704.857094907406</v>
      </c>
      <c r="M2724" t="b">
        <v>0</v>
      </c>
      <c r="N2724">
        <v>185</v>
      </c>
      <c r="O2724" s="7">
        <f>AVERAGE(N2724,E2724)</f>
        <v>6406</v>
      </c>
      <c r="P2724" t="b">
        <v>1</v>
      </c>
      <c r="R2724" s="56">
        <f>E2724/D2724</f>
        <v>2.5253999999999999</v>
      </c>
      <c r="S2724" t="s">
        <v>8268</v>
      </c>
      <c r="T2724" s="6" t="str">
        <f>LEFT(S:S,FIND("/",S:S)-1)</f>
        <v>film &amp; video</v>
      </c>
      <c r="U2724" s="6" t="str">
        <f>RIGHT(S:S,FIND("/",S:S) - 2)</f>
        <v>video/drama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44">
        <v>12000</v>
      </c>
      <c r="E2725" s="4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42">
        <f>(((I2725/60)/60)/24)+DATE(1970,1,1)</f>
        <v>42004.880648148144</v>
      </c>
      <c r="K2725">
        <v>1414872488</v>
      </c>
      <c r="L2725" s="42">
        <f>(((K2725/60)/60)/24)+DATE(1970,1,1)</f>
        <v>41944.83898148148</v>
      </c>
      <c r="M2725" t="b">
        <v>0</v>
      </c>
      <c r="N2725">
        <v>176</v>
      </c>
      <c r="O2725" s="7">
        <f>AVERAGE(N2725,E2725)</f>
        <v>8491</v>
      </c>
      <c r="P2725" t="b">
        <v>1</v>
      </c>
      <c r="R2725" s="56">
        <f>E2725/D2725</f>
        <v>1.4005000000000001</v>
      </c>
      <c r="S2725" t="s">
        <v>8271</v>
      </c>
      <c r="T2725" s="6" t="str">
        <f>LEFT(S:S,FIND("/",S:S)-1)</f>
        <v>theater</v>
      </c>
      <c r="U2725" s="6" t="str">
        <f>RIGHT(S:S,FIND("/",S:S) - 2)</f>
        <v>/plays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44">
        <v>2468</v>
      </c>
      <c r="E2726" s="4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42">
        <f>(((I2726/60)/60)/24)+DATE(1970,1,1)</f>
        <v>42231.32707175926</v>
      </c>
      <c r="K2726">
        <v>1436860259</v>
      </c>
      <c r="L2726" s="42">
        <f>(((K2726/60)/60)/24)+DATE(1970,1,1)</f>
        <v>42199.32707175926</v>
      </c>
      <c r="M2726" t="b">
        <v>0</v>
      </c>
      <c r="N2726">
        <v>1019</v>
      </c>
      <c r="O2726" s="7">
        <f>AVERAGE(N2726,E2726)</f>
        <v>4172.9400000000005</v>
      </c>
      <c r="P2726" t="b">
        <v>1</v>
      </c>
      <c r="R2726" s="56">
        <f>E2726/D2726</f>
        <v>2.9687520259319289</v>
      </c>
      <c r="S2726" t="s">
        <v>8278</v>
      </c>
      <c r="T2726" s="6" t="str">
        <f>LEFT(S:S,FIND("/",S:S)-1)</f>
        <v>music</v>
      </c>
      <c r="U2726" s="6" t="str">
        <f>RIGHT(S:S,FIND("/",S:S) - 2)</f>
        <v>jazz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44">
        <v>40000</v>
      </c>
      <c r="E2727" s="4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42">
        <f>(((I2727/60)/60)/24)+DATE(1970,1,1)</f>
        <v>42795.744618055556</v>
      </c>
      <c r="K2727">
        <v>1484070735</v>
      </c>
      <c r="L2727" s="42">
        <f>(((K2727/60)/60)/24)+DATE(1970,1,1)</f>
        <v>42745.744618055556</v>
      </c>
      <c r="M2727" t="b">
        <v>0</v>
      </c>
      <c r="N2727">
        <v>113</v>
      </c>
      <c r="O2727" s="7">
        <f>AVERAGE(N2727,E2727)</f>
        <v>28965</v>
      </c>
      <c r="P2727" t="b">
        <v>1</v>
      </c>
      <c r="R2727" s="56">
        <f>E2727/D2727</f>
        <v>1.445425</v>
      </c>
      <c r="S2727" t="s">
        <v>8271</v>
      </c>
      <c r="T2727" s="6" t="str">
        <f>LEFT(S:S,FIND("/",S:S)-1)</f>
        <v>theater</v>
      </c>
      <c r="U2727" s="6" t="str">
        <f>RIGHT(S:S,FIND("/",S:S) - 2)</f>
        <v>/plays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44">
        <v>100000</v>
      </c>
      <c r="E2728" s="4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42">
        <f>(((I2728/60)/60)/24)+DATE(1970,1,1)</f>
        <v>42482.579988425925</v>
      </c>
      <c r="K2728">
        <v>1458741311</v>
      </c>
      <c r="L2728" s="42">
        <f>(((K2728/60)/60)/24)+DATE(1970,1,1)</f>
        <v>42452.579988425925</v>
      </c>
      <c r="M2728" t="b">
        <v>0</v>
      </c>
      <c r="N2728">
        <v>404</v>
      </c>
      <c r="O2728" s="7">
        <f>AVERAGE(N2728,E2728)</f>
        <v>53074.5</v>
      </c>
      <c r="P2728" t="b">
        <v>1</v>
      </c>
      <c r="R2728" s="56">
        <f>E2728/D2728</f>
        <v>1.05745</v>
      </c>
      <c r="S2728" t="s">
        <v>8272</v>
      </c>
      <c r="T2728" s="6" t="str">
        <f>LEFT(S:S,FIND("/",S:S)-1)</f>
        <v>technology</v>
      </c>
      <c r="U2728" s="6" t="str">
        <f>RIGHT(S:S,FIND("/",S:S) - 2)</f>
        <v>ology/web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44">
        <v>10000</v>
      </c>
      <c r="E2729" s="4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42">
        <f>(((I2729/60)/60)/24)+DATE(1970,1,1)</f>
        <v>42223.676655092597</v>
      </c>
      <c r="K2729">
        <v>1436804063</v>
      </c>
      <c r="L2729" s="42">
        <f>(((K2729/60)/60)/24)+DATE(1970,1,1)</f>
        <v>42198.676655092597</v>
      </c>
      <c r="M2729" t="b">
        <v>0</v>
      </c>
      <c r="N2729">
        <v>707</v>
      </c>
      <c r="O2729" s="7">
        <f>AVERAGE(N2729,E2729)</f>
        <v>25014</v>
      </c>
      <c r="P2729" t="b">
        <v>1</v>
      </c>
      <c r="R2729" s="56">
        <f>E2729/D2729</f>
        <v>4.9321000000000002</v>
      </c>
      <c r="S2729" t="s">
        <v>8274</v>
      </c>
      <c r="T2729" s="6" t="str">
        <f>LEFT(S:S,FIND("/",S:S)-1)</f>
        <v>publishing</v>
      </c>
      <c r="U2729" s="6" t="str">
        <f>RIGHT(S:S,FIND("/",S:S) - 2)</f>
        <v>onfiction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44">
        <v>15000</v>
      </c>
      <c r="E2730" s="4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42">
        <f>(((I2730/60)/60)/24)+DATE(1970,1,1)</f>
        <v>42368.59993055556</v>
      </c>
      <c r="K2730">
        <v>1448461434</v>
      </c>
      <c r="L2730" s="42">
        <f>(((K2730/60)/60)/24)+DATE(1970,1,1)</f>
        <v>42333.59993055556</v>
      </c>
      <c r="M2730" t="b">
        <v>0</v>
      </c>
      <c r="N2730">
        <v>392</v>
      </c>
      <c r="O2730" s="7">
        <f>AVERAGE(N2730,E2730)</f>
        <v>15333</v>
      </c>
      <c r="P2730" t="b">
        <v>1</v>
      </c>
      <c r="R2730" s="56">
        <f>E2730/D2730</f>
        <v>2.0182666666666669</v>
      </c>
      <c r="S2730" t="s">
        <v>8284</v>
      </c>
      <c r="T2730" s="6" t="str">
        <f>LEFT(S:S,FIND("/",S:S)-1)</f>
        <v>food</v>
      </c>
      <c r="U2730" s="6" t="str">
        <f>RIGHT(S:S,FIND("/",S:S) - 2)</f>
        <v>cks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44">
        <v>7500</v>
      </c>
      <c r="E2731" s="4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42">
        <f>(((I2731/60)/60)/24)+DATE(1970,1,1)</f>
        <v>42125.240706018521</v>
      </c>
      <c r="K2731">
        <v>1427867197</v>
      </c>
      <c r="L2731" s="42">
        <f>(((K2731/60)/60)/24)+DATE(1970,1,1)</f>
        <v>42095.240706018521</v>
      </c>
      <c r="M2731" t="b">
        <v>0</v>
      </c>
      <c r="N2731">
        <v>23</v>
      </c>
      <c r="O2731" s="7">
        <f>AVERAGE(N2731,E2731)</f>
        <v>3928</v>
      </c>
      <c r="P2731" t="b">
        <v>1</v>
      </c>
      <c r="R2731" s="56">
        <f>E2731/D2731</f>
        <v>1.0444</v>
      </c>
      <c r="S2731" t="s">
        <v>8271</v>
      </c>
      <c r="T2731" s="6" t="str">
        <f>LEFT(S:S,FIND("/",S:S)-1)</f>
        <v>theater</v>
      </c>
      <c r="U2731" s="6" t="str">
        <f>RIGHT(S:S,FIND("/",S:S) - 2)</f>
        <v>/plays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44">
        <v>27000</v>
      </c>
      <c r="E2732" s="4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42">
        <f>(((I2732/60)/60)/24)+DATE(1970,1,1)</f>
        <v>41386.541377314818</v>
      </c>
      <c r="K2732">
        <v>1363611575</v>
      </c>
      <c r="L2732" s="42">
        <f>(((K2732/60)/60)/24)+DATE(1970,1,1)</f>
        <v>41351.541377314818</v>
      </c>
      <c r="M2732" t="b">
        <v>0</v>
      </c>
      <c r="N2732">
        <v>682</v>
      </c>
      <c r="O2732" s="7">
        <f>AVERAGE(N2732,E2732)</f>
        <v>23330.505000000001</v>
      </c>
      <c r="P2732" t="b">
        <v>1</v>
      </c>
      <c r="R2732" s="56">
        <f>E2732/D2732</f>
        <v>1.7029262962962963</v>
      </c>
      <c r="S2732" t="s">
        <v>8274</v>
      </c>
      <c r="T2732" s="6" t="str">
        <f>LEFT(S:S,FIND("/",S:S)-1)</f>
        <v>publishing</v>
      </c>
      <c r="U2732" s="6" t="str">
        <f>RIGHT(S:S,FIND("/",S:S) - 2)</f>
        <v>onfiction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44">
        <v>30000</v>
      </c>
      <c r="E2733" s="4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42">
        <f>(((I2733/60)/60)/24)+DATE(1970,1,1)</f>
        <v>41930.166666666664</v>
      </c>
      <c r="K2733">
        <v>1408624622</v>
      </c>
      <c r="L2733" s="42">
        <f>(((K2733/60)/60)/24)+DATE(1970,1,1)</f>
        <v>41872.525717592594</v>
      </c>
      <c r="M2733" t="b">
        <v>0</v>
      </c>
      <c r="N2733">
        <v>37</v>
      </c>
      <c r="O2733" s="7">
        <f>AVERAGE(N2733,E2733)</f>
        <v>15664</v>
      </c>
      <c r="P2733" t="b">
        <v>1</v>
      </c>
      <c r="R2733" s="56">
        <f>E2733/D2733</f>
        <v>1.0430333333333333</v>
      </c>
      <c r="S2733" t="s">
        <v>8285</v>
      </c>
      <c r="T2733" s="6" t="str">
        <f>LEFT(S:S,FIND("/",S:S)-1)</f>
        <v>photography</v>
      </c>
      <c r="U2733" s="6" t="str">
        <f>RIGHT(S:S,FIND("/",S:S) - 2)</f>
        <v>photobooks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44">
        <v>12000</v>
      </c>
      <c r="E2734" s="4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42">
        <f>(((I2734/60)/60)/24)+DATE(1970,1,1)</f>
        <v>41422</v>
      </c>
      <c r="K2734">
        <v>1366917828</v>
      </c>
      <c r="L2734" s="42">
        <f>(((K2734/60)/60)/24)+DATE(1970,1,1)</f>
        <v>41389.808194444442</v>
      </c>
      <c r="M2734" t="b">
        <v>0</v>
      </c>
      <c r="N2734">
        <v>146</v>
      </c>
      <c r="O2734" s="7">
        <f>AVERAGE(N2734,E2734)</f>
        <v>7168</v>
      </c>
      <c r="P2734" t="b">
        <v>1</v>
      </c>
      <c r="R2734" s="56">
        <f>E2734/D2734</f>
        <v>1.1825000000000001</v>
      </c>
      <c r="S2734" t="s">
        <v>8271</v>
      </c>
      <c r="T2734" s="6" t="str">
        <f>LEFT(S:S,FIND("/",S:S)-1)</f>
        <v>theater</v>
      </c>
      <c r="U2734" s="6" t="str">
        <f>RIGHT(S:S,FIND("/",S:S) - 2)</f>
        <v>/plays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44">
        <v>50000</v>
      </c>
      <c r="E2735" s="4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42">
        <f>(((I2735/60)/60)/24)+DATE(1970,1,1)</f>
        <v>42104.231180555551</v>
      </c>
      <c r="K2735">
        <v>1423463574</v>
      </c>
      <c r="L2735" s="42">
        <f>(((K2735/60)/60)/24)+DATE(1970,1,1)</f>
        <v>42044.272847222222</v>
      </c>
      <c r="M2735" t="b">
        <v>0</v>
      </c>
      <c r="N2735">
        <v>119</v>
      </c>
      <c r="O2735" s="7">
        <f>AVERAGE(N2735,E2735)</f>
        <v>26944</v>
      </c>
      <c r="P2735" t="b">
        <v>1</v>
      </c>
      <c r="R2735" s="56">
        <f>E2735/D2735</f>
        <v>1.07538</v>
      </c>
      <c r="S2735" t="s">
        <v>8272</v>
      </c>
      <c r="T2735" s="6" t="str">
        <f>LEFT(S:S,FIND("/",S:S)-1)</f>
        <v>technology</v>
      </c>
      <c r="U2735" s="6" t="str">
        <f>RIGHT(S:S,FIND("/",S:S) - 2)</f>
        <v>ology/web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44">
        <v>1</v>
      </c>
      <c r="E2736" s="4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42">
        <f>(((I2736/60)/60)/24)+DATE(1970,1,1)</f>
        <v>42656.915972222225</v>
      </c>
      <c r="K2736">
        <v>1473782592</v>
      </c>
      <c r="L2736" s="42">
        <f>(((K2736/60)/60)/24)+DATE(1970,1,1)</f>
        <v>42626.668888888889</v>
      </c>
      <c r="M2736" t="b">
        <v>0</v>
      </c>
      <c r="N2736">
        <v>163</v>
      </c>
      <c r="O2736" s="7">
        <f>AVERAGE(N2736,E2736)</f>
        <v>11383</v>
      </c>
      <c r="P2736" t="b">
        <v>1</v>
      </c>
      <c r="R2736" s="56">
        <f>E2736/D2736</f>
        <v>22603</v>
      </c>
      <c r="S2736" t="s">
        <v>8271</v>
      </c>
      <c r="T2736" s="6" t="str">
        <f>LEFT(S:S,FIND("/",S:S)-1)</f>
        <v>theater</v>
      </c>
      <c r="U2736" s="6" t="str">
        <f>RIGHT(S:S,FIND("/",S:S) - 2)</f>
        <v>/plays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44">
        <v>750</v>
      </c>
      <c r="E2737" s="4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42">
        <f>(((I2737/60)/60)/24)+DATE(1970,1,1)</f>
        <v>41346.833333333336</v>
      </c>
      <c r="K2737">
        <v>1360551250</v>
      </c>
      <c r="L2737" s="42">
        <f>(((K2737/60)/60)/24)+DATE(1970,1,1)</f>
        <v>41316.120949074073</v>
      </c>
      <c r="M2737" t="b">
        <v>0</v>
      </c>
      <c r="N2737">
        <v>339</v>
      </c>
      <c r="O2737" s="7">
        <f>AVERAGE(N2737,E2737)</f>
        <v>3837.5050000000001</v>
      </c>
      <c r="P2737" t="b">
        <v>1</v>
      </c>
      <c r="R2737" s="56">
        <f>E2737/D2737</f>
        <v>9.7813466666666677</v>
      </c>
      <c r="S2737" t="s">
        <v>8302</v>
      </c>
      <c r="T2737" s="6" t="str">
        <f>LEFT(S:S,FIND("/",S:S)-1)</f>
        <v>technology</v>
      </c>
      <c r="U2737" s="6" t="str">
        <f>RIGHT(S:S,FIND("/",S:S) - 2)</f>
        <v>kerspaces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44">
        <v>8000</v>
      </c>
      <c r="E2738" s="4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42">
        <f>(((I2738/60)/60)/24)+DATE(1970,1,1)</f>
        <v>41752.666354166664</v>
      </c>
      <c r="K2738">
        <v>1395676773</v>
      </c>
      <c r="L2738" s="42">
        <f>(((K2738/60)/60)/24)+DATE(1970,1,1)</f>
        <v>41722.666354166664</v>
      </c>
      <c r="M2738" t="b">
        <v>0</v>
      </c>
      <c r="N2738">
        <v>58</v>
      </c>
      <c r="O2738" s="7">
        <f>AVERAGE(N2738,E2738)</f>
        <v>4945</v>
      </c>
      <c r="P2738" t="b">
        <v>1</v>
      </c>
      <c r="R2738" s="56">
        <f>E2738/D2738</f>
        <v>1.2290000000000001</v>
      </c>
      <c r="S2738" t="s">
        <v>8273</v>
      </c>
      <c r="T2738" s="6" t="str">
        <f>LEFT(S:S,FIND("/",S:S)-1)</f>
        <v>technology</v>
      </c>
      <c r="U2738" s="6" t="str">
        <f>RIGHT(S:S,FIND("/",S:S) - 2)</f>
        <v>wearables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44">
        <v>30000</v>
      </c>
      <c r="E2739" s="4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42">
        <f>(((I2739/60)/60)/24)+DATE(1970,1,1)</f>
        <v>41654.791666666664</v>
      </c>
      <c r="K2739">
        <v>1386108087</v>
      </c>
      <c r="L2739" s="42">
        <f>(((K2739/60)/60)/24)+DATE(1970,1,1)</f>
        <v>41611.917673611111</v>
      </c>
      <c r="M2739" t="b">
        <v>0</v>
      </c>
      <c r="N2739">
        <v>456</v>
      </c>
      <c r="O2739" s="7">
        <f>AVERAGE(N2739,E2739)</f>
        <v>37137.120000000003</v>
      </c>
      <c r="P2739" t="b">
        <v>1</v>
      </c>
      <c r="R2739" s="56">
        <f>E2739/D2739</f>
        <v>2.4606080000000001</v>
      </c>
      <c r="S2739" t="s">
        <v>8285</v>
      </c>
      <c r="T2739" s="6" t="str">
        <f>LEFT(S:S,FIND("/",S:S)-1)</f>
        <v>photography</v>
      </c>
      <c r="U2739" s="6" t="str">
        <f>RIGHT(S:S,FIND("/",S:S) - 2)</f>
        <v>photobooks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44">
        <v>5000</v>
      </c>
      <c r="E2740" s="4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42">
        <f>(((I2740/60)/60)/24)+DATE(1970,1,1)</f>
        <v>42680.143564814818</v>
      </c>
      <c r="K2740">
        <v>1473218804</v>
      </c>
      <c r="L2740" s="42">
        <f>(((K2740/60)/60)/24)+DATE(1970,1,1)</f>
        <v>42620.143564814818</v>
      </c>
      <c r="M2740" t="b">
        <v>0</v>
      </c>
      <c r="N2740">
        <v>15</v>
      </c>
      <c r="O2740" s="7">
        <f>AVERAGE(N2740,E2740)</f>
        <v>3706</v>
      </c>
      <c r="P2740" t="b">
        <v>1</v>
      </c>
      <c r="R2740" s="56">
        <f>E2740/D2740</f>
        <v>1.4794</v>
      </c>
      <c r="S2740" t="s">
        <v>8271</v>
      </c>
      <c r="T2740" s="6" t="str">
        <f>LEFT(S:S,FIND("/",S:S)-1)</f>
        <v>theater</v>
      </c>
      <c r="U2740" s="6" t="str">
        <f>RIGHT(S:S,FIND("/",S:S) - 2)</f>
        <v>/plays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44">
        <v>1100</v>
      </c>
      <c r="E2741" s="4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42">
        <f>(((I2741/60)/60)/24)+DATE(1970,1,1)</f>
        <v>41764.887928240743</v>
      </c>
      <c r="K2741">
        <v>1395436717</v>
      </c>
      <c r="L2741" s="42">
        <f>(((K2741/60)/60)/24)+DATE(1970,1,1)</f>
        <v>41719.887928240743</v>
      </c>
      <c r="M2741" t="b">
        <v>0</v>
      </c>
      <c r="N2741">
        <v>191</v>
      </c>
      <c r="O2741" s="7">
        <f>AVERAGE(N2741,E2741)</f>
        <v>2208</v>
      </c>
      <c r="P2741" t="b">
        <v>1</v>
      </c>
      <c r="R2741" s="56">
        <f>E2741/D2741</f>
        <v>3.8409090909090908</v>
      </c>
      <c r="S2741" t="s">
        <v>8271</v>
      </c>
      <c r="T2741" s="6" t="str">
        <f>LEFT(S:S,FIND("/",S:S)-1)</f>
        <v>theater</v>
      </c>
      <c r="U2741" s="6" t="str">
        <f>RIGHT(S:S,FIND("/",S:S) - 2)</f>
        <v>/plays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44">
        <v>300</v>
      </c>
      <c r="E2742" s="4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42">
        <f>(((I2742/60)/60)/24)+DATE(1970,1,1)</f>
        <v>42074.99018518519</v>
      </c>
      <c r="K2742">
        <v>1423529152</v>
      </c>
      <c r="L2742" s="42">
        <f>(((K2742/60)/60)/24)+DATE(1970,1,1)</f>
        <v>42045.031851851847</v>
      </c>
      <c r="M2742" t="b">
        <v>0</v>
      </c>
      <c r="N2742">
        <v>17</v>
      </c>
      <c r="O2742" s="7">
        <f>AVERAGE(N2742,E2742)</f>
        <v>163.5</v>
      </c>
      <c r="P2742" t="b">
        <v>1</v>
      </c>
      <c r="R2742" s="56">
        <f>E2742/D2742</f>
        <v>1.0333333333333334</v>
      </c>
      <c r="S2742" t="s">
        <v>8290</v>
      </c>
      <c r="T2742" s="6" t="str">
        <f>LEFT(S:S,FIND("/",S:S)-1)</f>
        <v>publishing</v>
      </c>
      <c r="U2742" s="6" t="str">
        <f>RIGHT(S:S,FIND("/",S:S) - 2)</f>
        <v>art books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44">
        <v>8000</v>
      </c>
      <c r="E2743" s="44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42">
        <f>(((I2743/60)/60)/24)+DATE(1970,1,1)</f>
        <v>41932.088194444441</v>
      </c>
      <c r="K2743">
        <v>1412005602</v>
      </c>
      <c r="L2743" s="42">
        <f>(((K2743/60)/60)/24)+DATE(1970,1,1)</f>
        <v>41911.657430555555</v>
      </c>
      <c r="M2743" t="b">
        <v>0</v>
      </c>
      <c r="N2743">
        <v>4</v>
      </c>
      <c r="O2743" s="7">
        <f>AVERAGE(N2743,E2743)</f>
        <v>19.5</v>
      </c>
      <c r="P2743" t="b">
        <v>0</v>
      </c>
      <c r="R2743" s="56">
        <f>E2743/D2743</f>
        <v>4.3750000000000004E-3</v>
      </c>
      <c r="S2743" t="s">
        <v>8284</v>
      </c>
      <c r="T2743" s="6" t="str">
        <f>LEFT(S:S,FIND("/",S:S)-1)</f>
        <v>food</v>
      </c>
      <c r="U2743" s="6" t="str">
        <f>RIGHT(S:S,FIND("/",S:S) - 2)</f>
        <v>cks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44">
        <v>2500</v>
      </c>
      <c r="E2744" s="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42">
        <f>(((I2744/60)/60)/24)+DATE(1970,1,1)</f>
        <v>41044.719756944447</v>
      </c>
      <c r="K2744">
        <v>1335892587</v>
      </c>
      <c r="L2744" s="42">
        <f>(((K2744/60)/60)/24)+DATE(1970,1,1)</f>
        <v>41030.719756944447</v>
      </c>
      <c r="M2744" t="b">
        <v>0</v>
      </c>
      <c r="N2744">
        <v>18</v>
      </c>
      <c r="O2744" s="7">
        <f>AVERAGE(N2744,E2744)</f>
        <v>374.5</v>
      </c>
      <c r="P2744" t="b">
        <v>0</v>
      </c>
      <c r="R2744" s="56">
        <f>E2744/D2744</f>
        <v>0.29239999999999999</v>
      </c>
      <c r="S2744" t="s">
        <v>8288</v>
      </c>
      <c r="T2744" s="6" t="str">
        <f>LEFT(S:S,FIND("/",S:S)-1)</f>
        <v>publishing</v>
      </c>
      <c r="U2744" s="6" t="str">
        <f>RIGHT(S:S,FIND("/",S:S) - 2)</f>
        <v xml:space="preserve"> podcasts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44">
        <v>5999</v>
      </c>
      <c r="E2745" s="44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42">
        <f>(((I2745/60)/60)/24)+DATE(1970,1,1)</f>
        <v>42662.328784722224</v>
      </c>
      <c r="K2745">
        <v>1474271607</v>
      </c>
      <c r="L2745" s="42">
        <f>(((K2745/60)/60)/24)+DATE(1970,1,1)</f>
        <v>42632.328784722224</v>
      </c>
      <c r="M2745" t="b">
        <v>0</v>
      </c>
      <c r="N2745">
        <v>0</v>
      </c>
      <c r="O2745" s="7">
        <f>AVERAGE(N2745,E2745)</f>
        <v>0</v>
      </c>
      <c r="P2745" t="b">
        <v>0</v>
      </c>
      <c r="R2745" s="56">
        <f>E2745/D2745</f>
        <v>0</v>
      </c>
      <c r="S2745" t="s">
        <v>8271</v>
      </c>
      <c r="T2745" s="6" t="str">
        <f>LEFT(S:S,FIND("/",S:S)-1)</f>
        <v>theater</v>
      </c>
      <c r="U2745" s="6" t="str">
        <f>RIGHT(S:S,FIND("/",S:S) - 2)</f>
        <v>/plays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44">
        <v>16000</v>
      </c>
      <c r="E2746" s="4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42">
        <f>(((I2746/60)/60)/24)+DATE(1970,1,1)</f>
        <v>40968.062476851854</v>
      </c>
      <c r="K2746">
        <v>1327886998</v>
      </c>
      <c r="L2746" s="42">
        <f>(((K2746/60)/60)/24)+DATE(1970,1,1)</f>
        <v>40938.062476851854</v>
      </c>
      <c r="M2746" t="b">
        <v>0</v>
      </c>
      <c r="N2746">
        <v>22</v>
      </c>
      <c r="O2746" s="7">
        <f>AVERAGE(N2746,E2746)</f>
        <v>428.5</v>
      </c>
      <c r="P2746" t="b">
        <v>0</v>
      </c>
      <c r="R2746" s="56">
        <f>E2746/D2746</f>
        <v>5.2187499999999998E-2</v>
      </c>
      <c r="S2746" t="s">
        <v>8278</v>
      </c>
      <c r="T2746" s="6" t="str">
        <f>LEFT(S:S,FIND("/",S:S)-1)</f>
        <v>music</v>
      </c>
      <c r="U2746" s="6" t="str">
        <f>RIGHT(S:S,FIND("/",S:S) - 2)</f>
        <v>jazz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44">
        <v>8000</v>
      </c>
      <c r="E2747" s="4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42">
        <f>(((I2747/60)/60)/24)+DATE(1970,1,1)</f>
        <v>41104.988055555557</v>
      </c>
      <c r="K2747">
        <v>1337125368</v>
      </c>
      <c r="L2747" s="42">
        <f>(((K2747/60)/60)/24)+DATE(1970,1,1)</f>
        <v>41044.988055555557</v>
      </c>
      <c r="M2747" t="b">
        <v>0</v>
      </c>
      <c r="N2747">
        <v>49</v>
      </c>
      <c r="O2747" s="7">
        <f>AVERAGE(N2747,E2747)</f>
        <v>900</v>
      </c>
      <c r="P2747" t="b">
        <v>0</v>
      </c>
      <c r="R2747" s="56">
        <f>E2747/D2747</f>
        <v>0.21887499999999999</v>
      </c>
      <c r="S2747" t="s">
        <v>8304</v>
      </c>
      <c r="T2747" s="6" t="str">
        <f>LEFT(S:S,FIND("/",S:S)-1)</f>
        <v>publishing</v>
      </c>
      <c r="U2747" s="6" t="str">
        <f>RIGHT(S:S,FIND("/",S:S) - 2)</f>
        <v>n's books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44">
        <v>3000</v>
      </c>
      <c r="E2748" s="4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42">
        <f>(((I2748/60)/60)/24)+DATE(1970,1,1)</f>
        <v>41880.781377314815</v>
      </c>
      <c r="K2748">
        <v>1406745911</v>
      </c>
      <c r="L2748" s="42">
        <f>(((K2748/60)/60)/24)+DATE(1970,1,1)</f>
        <v>41850.781377314815</v>
      </c>
      <c r="M2748" t="b">
        <v>0</v>
      </c>
      <c r="N2748">
        <v>19</v>
      </c>
      <c r="O2748" s="7">
        <f>AVERAGE(N2748,E2748)</f>
        <v>410</v>
      </c>
      <c r="P2748" t="b">
        <v>0</v>
      </c>
      <c r="R2748" s="56">
        <f>E2748/D2748</f>
        <v>0.26700000000000002</v>
      </c>
      <c r="S2748" t="s">
        <v>8271</v>
      </c>
      <c r="T2748" s="6" t="str">
        <f>LEFT(S:S,FIND("/",S:S)-1)</f>
        <v>theater</v>
      </c>
      <c r="U2748" s="6" t="str">
        <f>RIGHT(S:S,FIND("/",S:S) - 2)</f>
        <v>/plays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44">
        <v>500</v>
      </c>
      <c r="E2749" s="4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42">
        <f>(((I2749/60)/60)/24)+DATE(1970,1,1)</f>
        <v>41076.131944444445</v>
      </c>
      <c r="K2749">
        <v>1337095997</v>
      </c>
      <c r="L2749" s="42">
        <f>(((K2749/60)/60)/24)+DATE(1970,1,1)</f>
        <v>41044.64811342593</v>
      </c>
      <c r="M2749" t="b">
        <v>0</v>
      </c>
      <c r="N2749">
        <v>4</v>
      </c>
      <c r="O2749" s="7">
        <f>AVERAGE(N2749,E2749)</f>
        <v>72</v>
      </c>
      <c r="P2749" t="b">
        <v>0</v>
      </c>
      <c r="R2749" s="56">
        <f>E2749/D2749</f>
        <v>0.28000000000000003</v>
      </c>
      <c r="S2749" t="s">
        <v>8273</v>
      </c>
      <c r="T2749" s="6" t="str">
        <f>LEFT(S:S,FIND("/",S:S)-1)</f>
        <v>technology</v>
      </c>
      <c r="U2749" s="6" t="str">
        <f>RIGHT(S:S,FIND("/",S:S) - 2)</f>
        <v>wearables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44">
        <v>5000</v>
      </c>
      <c r="E2750" s="44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42">
        <f>(((I2750/60)/60)/24)+DATE(1970,1,1)</f>
        <v>42615.7106712963</v>
      </c>
      <c r="K2750">
        <v>1470243802</v>
      </c>
      <c r="L2750" s="42">
        <f>(((K2750/60)/60)/24)+DATE(1970,1,1)</f>
        <v>42585.7106712963</v>
      </c>
      <c r="M2750" t="b">
        <v>0</v>
      </c>
      <c r="N2750">
        <v>4</v>
      </c>
      <c r="O2750" s="7">
        <f>AVERAGE(N2750,E2750)</f>
        <v>28.5</v>
      </c>
      <c r="P2750" t="b">
        <v>0</v>
      </c>
      <c r="R2750" s="56">
        <f>E2750/D2750</f>
        <v>1.06E-2</v>
      </c>
      <c r="S2750" t="s">
        <v>8295</v>
      </c>
      <c r="T2750" s="6" t="str">
        <f>LEFT(S:S,FIND("/",S:S)-1)</f>
        <v>technology</v>
      </c>
      <c r="U2750" s="6" t="str">
        <f>RIGHT(S:S,FIND("/",S:S) - 2)</f>
        <v>/hardware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44">
        <v>10000</v>
      </c>
      <c r="E2751" s="4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42">
        <f>(((I2751/60)/60)/24)+DATE(1970,1,1)</f>
        <v>42098.757372685184</v>
      </c>
      <c r="K2751">
        <v>1425582637</v>
      </c>
      <c r="L2751" s="42">
        <f>(((K2751/60)/60)/24)+DATE(1970,1,1)</f>
        <v>42068.799039351856</v>
      </c>
      <c r="M2751" t="b">
        <v>0</v>
      </c>
      <c r="N2751">
        <v>2</v>
      </c>
      <c r="O2751" s="7">
        <f>AVERAGE(N2751,E2751)</f>
        <v>56</v>
      </c>
      <c r="P2751" t="b">
        <v>0</v>
      </c>
      <c r="R2751" s="56">
        <f>E2751/D2751</f>
        <v>1.0999999999999999E-2</v>
      </c>
      <c r="S2751" t="s">
        <v>8279</v>
      </c>
      <c r="T2751" s="6" t="str">
        <f>LEFT(S:S,FIND("/",S:S)-1)</f>
        <v>music</v>
      </c>
      <c r="U2751" s="6" t="str">
        <f>RIGHT(S:S,FIND("/",S:S) - 2)</f>
        <v>rock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44">
        <v>1999</v>
      </c>
      <c r="E2752" s="44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42">
        <f>(((I2752/60)/60)/24)+DATE(1970,1,1)</f>
        <v>41090.833333333336</v>
      </c>
      <c r="K2752">
        <v>1340055345</v>
      </c>
      <c r="L2752" s="42">
        <f>(((K2752/60)/60)/24)+DATE(1970,1,1)</f>
        <v>41078.899826388886</v>
      </c>
      <c r="M2752" t="b">
        <v>0</v>
      </c>
      <c r="N2752">
        <v>0</v>
      </c>
      <c r="O2752" s="7">
        <f>AVERAGE(N2752,E2752)</f>
        <v>0</v>
      </c>
      <c r="P2752" t="b">
        <v>0</v>
      </c>
      <c r="R2752" s="56">
        <f>E2752/D2752</f>
        <v>0</v>
      </c>
      <c r="S2752" t="s">
        <v>8304</v>
      </c>
      <c r="T2752" s="6" t="str">
        <f>LEFT(S:S,FIND("/",S:S)-1)</f>
        <v>publishing</v>
      </c>
      <c r="U2752" s="6" t="str">
        <f>RIGHT(S:S,FIND("/",S:S) - 2)</f>
        <v>n's books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44">
        <v>3274</v>
      </c>
      <c r="E2753" s="44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42">
        <f>(((I2753/60)/60)/24)+DATE(1970,1,1)</f>
        <v>41807.887060185189</v>
      </c>
      <c r="K2753">
        <v>1397855842</v>
      </c>
      <c r="L2753" s="42">
        <f>(((K2753/60)/60)/24)+DATE(1970,1,1)</f>
        <v>41747.887060185189</v>
      </c>
      <c r="M2753" t="b">
        <v>0</v>
      </c>
      <c r="N2753">
        <v>0</v>
      </c>
      <c r="O2753" s="7">
        <f>AVERAGE(N2753,E2753)</f>
        <v>0</v>
      </c>
      <c r="P2753" t="b">
        <v>0</v>
      </c>
      <c r="R2753" s="56">
        <f>E2753/D2753</f>
        <v>0</v>
      </c>
      <c r="S2753" t="s">
        <v>8295</v>
      </c>
      <c r="T2753" s="6" t="str">
        <f>LEFT(S:S,FIND("/",S:S)-1)</f>
        <v>technology</v>
      </c>
      <c r="U2753" s="6" t="str">
        <f>RIGHT(S:S,FIND("/",S:S) - 2)</f>
        <v>/hardware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44">
        <v>4800</v>
      </c>
      <c r="E2754" s="4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42">
        <f>(((I2754/60)/60)/24)+DATE(1970,1,1)</f>
        <v>40895.765092592592</v>
      </c>
      <c r="K2754">
        <v>1320776504</v>
      </c>
      <c r="L2754" s="42">
        <f>(((K2754/60)/60)/24)+DATE(1970,1,1)</f>
        <v>40855.765092592592</v>
      </c>
      <c r="M2754" t="b">
        <v>0</v>
      </c>
      <c r="N2754">
        <v>14</v>
      </c>
      <c r="O2754" s="7">
        <f>AVERAGE(N2754,E2754)</f>
        <v>282</v>
      </c>
      <c r="P2754" t="b">
        <v>0</v>
      </c>
      <c r="R2754" s="56">
        <f>E2754/D2754</f>
        <v>0.11458333333333333</v>
      </c>
      <c r="S2754" t="s">
        <v>8269</v>
      </c>
      <c r="T2754" s="6" t="str">
        <f>LEFT(S:S,FIND("/",S:S)-1)</f>
        <v>film &amp; video</v>
      </c>
      <c r="U2754" s="6" t="str">
        <f>RIGHT(S:S,FIND("/",S:S) - 2)</f>
        <v>documentary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44">
        <v>2000</v>
      </c>
      <c r="E2755" s="4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42">
        <f>(((I2755/60)/60)/24)+DATE(1970,1,1)</f>
        <v>41147.900729166664</v>
      </c>
      <c r="K2755">
        <v>1343425023</v>
      </c>
      <c r="L2755" s="42">
        <f>(((K2755/60)/60)/24)+DATE(1970,1,1)</f>
        <v>41117.900729166664</v>
      </c>
      <c r="M2755" t="b">
        <v>0</v>
      </c>
      <c r="N2755">
        <v>8</v>
      </c>
      <c r="O2755" s="7">
        <f>AVERAGE(N2755,E2755)</f>
        <v>194</v>
      </c>
      <c r="P2755" t="b">
        <v>0</v>
      </c>
      <c r="R2755" s="56">
        <f>E2755/D2755</f>
        <v>0.19</v>
      </c>
      <c r="S2755" t="s">
        <v>8295</v>
      </c>
      <c r="T2755" s="6" t="str">
        <f>LEFT(S:S,FIND("/",S:S)-1)</f>
        <v>technology</v>
      </c>
      <c r="U2755" s="6" t="str">
        <f>RIGHT(S:S,FIND("/",S:S) - 2)</f>
        <v>/hardware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44">
        <v>10000</v>
      </c>
      <c r="E2756" s="44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42">
        <f>(((I2756/60)/60)/24)+DATE(1970,1,1)</f>
        <v>41893.636006944449</v>
      </c>
      <c r="K2756">
        <v>1407856551</v>
      </c>
      <c r="L2756" s="42">
        <f>(((K2756/60)/60)/24)+DATE(1970,1,1)</f>
        <v>41863.636006944449</v>
      </c>
      <c r="M2756" t="b">
        <v>0</v>
      </c>
      <c r="N2756">
        <v>0</v>
      </c>
      <c r="O2756" s="7">
        <f>AVERAGE(N2756,E2756)</f>
        <v>0</v>
      </c>
      <c r="P2756" t="b">
        <v>0</v>
      </c>
      <c r="R2756" s="56">
        <f>E2756/D2756</f>
        <v>0</v>
      </c>
      <c r="S2756" t="s">
        <v>8271</v>
      </c>
      <c r="T2756" s="6" t="str">
        <f>LEFT(S:S,FIND("/",S:S)-1)</f>
        <v>theater</v>
      </c>
      <c r="U2756" s="6" t="str">
        <f>RIGHT(S:S,FIND("/",S:S) - 2)</f>
        <v>/plays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44">
        <v>500</v>
      </c>
      <c r="E2757" s="4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42">
        <f>(((I2757/60)/60)/24)+DATE(1970,1,1)</f>
        <v>42102.790821759263</v>
      </c>
      <c r="K2757">
        <v>1425927527</v>
      </c>
      <c r="L2757" s="42">
        <f>(((K2757/60)/60)/24)+DATE(1970,1,1)</f>
        <v>42072.790821759263</v>
      </c>
      <c r="M2757" t="b">
        <v>0</v>
      </c>
      <c r="N2757">
        <v>15</v>
      </c>
      <c r="O2757" s="7">
        <f>AVERAGE(N2757,E2757)</f>
        <v>137.5</v>
      </c>
      <c r="P2757" t="b">
        <v>0</v>
      </c>
      <c r="R2757" s="56">
        <f>E2757/D2757</f>
        <v>0.52</v>
      </c>
      <c r="S2757" t="s">
        <v>8282</v>
      </c>
      <c r="T2757" s="6" t="str">
        <f>LEFT(S:S,FIND("/",S:S)-1)</f>
        <v>games</v>
      </c>
      <c r="U2757" s="6" t="str">
        <f>RIGHT(S:S,FIND("/",S:S) - 2)</f>
        <v>ames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44">
        <v>10000</v>
      </c>
      <c r="E2758" s="4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42">
        <f>(((I2758/60)/60)/24)+DATE(1970,1,1)</f>
        <v>41650.90047453704</v>
      </c>
      <c r="K2758">
        <v>1386884201</v>
      </c>
      <c r="L2758" s="42">
        <f>(((K2758/60)/60)/24)+DATE(1970,1,1)</f>
        <v>41620.90047453704</v>
      </c>
      <c r="M2758" t="b">
        <v>0</v>
      </c>
      <c r="N2758">
        <v>33</v>
      </c>
      <c r="O2758" s="7">
        <f>AVERAGE(N2758,E2758)</f>
        <v>540.5</v>
      </c>
      <c r="P2758" t="b">
        <v>0</v>
      </c>
      <c r="R2758" s="56">
        <f>E2758/D2758</f>
        <v>0.1048</v>
      </c>
      <c r="S2758" t="s">
        <v>8298</v>
      </c>
      <c r="T2758" s="6" t="str">
        <f>LEFT(S:S,FIND("/",S:S)-1)</f>
        <v>food</v>
      </c>
      <c r="U2758" s="6" t="str">
        <f>RIGHT(S:S,FIND("/",S:S) - 2)</f>
        <v>tch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44">
        <v>1500</v>
      </c>
      <c r="E2759" s="44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42">
        <f>(((I2759/60)/60)/24)+DATE(1970,1,1)</f>
        <v>42588.65662037037</v>
      </c>
      <c r="K2759">
        <v>1469202332</v>
      </c>
      <c r="L2759" s="42">
        <f>(((K2759/60)/60)/24)+DATE(1970,1,1)</f>
        <v>42573.65662037037</v>
      </c>
      <c r="M2759" t="b">
        <v>0</v>
      </c>
      <c r="N2759">
        <v>2</v>
      </c>
      <c r="O2759" s="7">
        <f>AVERAGE(N2759,E2759)</f>
        <v>6</v>
      </c>
      <c r="P2759" t="b">
        <v>0</v>
      </c>
      <c r="R2759" s="56">
        <f>E2759/D2759</f>
        <v>6.6666666666666671E-3</v>
      </c>
      <c r="S2759" t="s">
        <v>8295</v>
      </c>
      <c r="T2759" s="6" t="str">
        <f>LEFT(S:S,FIND("/",S:S)-1)</f>
        <v>technology</v>
      </c>
      <c r="U2759" s="6" t="str">
        <f>RIGHT(S:S,FIND("/",S:S) - 2)</f>
        <v>/hardware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44">
        <v>2000</v>
      </c>
      <c r="E2760" s="4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42">
        <f>(((I2760/60)/60)/24)+DATE(1970,1,1)</f>
        <v>42653.441932870366</v>
      </c>
      <c r="K2760">
        <v>1474886183</v>
      </c>
      <c r="L2760" s="42">
        <f>(((K2760/60)/60)/24)+DATE(1970,1,1)</f>
        <v>42639.441932870366</v>
      </c>
      <c r="M2760" t="b">
        <v>0</v>
      </c>
      <c r="N2760">
        <v>6</v>
      </c>
      <c r="O2760" s="7">
        <f>AVERAGE(N2760,E2760)</f>
        <v>120</v>
      </c>
      <c r="P2760" t="b">
        <v>0</v>
      </c>
      <c r="R2760" s="56">
        <f>E2760/D2760</f>
        <v>0.11700000000000001</v>
      </c>
      <c r="S2760" t="s">
        <v>8273</v>
      </c>
      <c r="T2760" s="6" t="str">
        <f>LEFT(S:S,FIND("/",S:S)-1)</f>
        <v>technology</v>
      </c>
      <c r="U2760" s="6" t="str">
        <f>RIGHT(S:S,FIND("/",S:S) - 2)</f>
        <v>wearables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44">
        <v>1000</v>
      </c>
      <c r="E2761" s="4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42">
        <f>(((I2761/60)/60)/24)+DATE(1970,1,1)</f>
        <v>42567.36650462963</v>
      </c>
      <c r="K2761">
        <v>1464943666</v>
      </c>
      <c r="L2761" s="42">
        <f>(((K2761/60)/60)/24)+DATE(1970,1,1)</f>
        <v>42524.36650462963</v>
      </c>
      <c r="M2761" t="b">
        <v>0</v>
      </c>
      <c r="N2761">
        <v>2</v>
      </c>
      <c r="O2761" s="7">
        <f>AVERAGE(N2761,E2761)</f>
        <v>53.5</v>
      </c>
      <c r="P2761" t="b">
        <v>0</v>
      </c>
      <c r="R2761" s="56">
        <f>E2761/D2761</f>
        <v>0.105</v>
      </c>
      <c r="S2761" t="s">
        <v>8271</v>
      </c>
      <c r="T2761" s="6" t="str">
        <f>LEFT(S:S,FIND("/",S:S)-1)</f>
        <v>theater</v>
      </c>
      <c r="U2761" s="6" t="str">
        <f>RIGHT(S:S,FIND("/",S:S) - 2)</f>
        <v>/plays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44">
        <v>5000</v>
      </c>
      <c r="E2762" s="44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42">
        <f>(((I2762/60)/60)/24)+DATE(1970,1,1)</f>
        <v>41445.461319444446</v>
      </c>
      <c r="K2762">
        <v>1369134258</v>
      </c>
      <c r="L2762" s="42">
        <f>(((K2762/60)/60)/24)+DATE(1970,1,1)</f>
        <v>41415.461319444446</v>
      </c>
      <c r="M2762" t="b">
        <v>0</v>
      </c>
      <c r="N2762">
        <v>0</v>
      </c>
      <c r="O2762" s="7">
        <f>AVERAGE(N2762,E2762)</f>
        <v>0</v>
      </c>
      <c r="P2762" t="b">
        <v>0</v>
      </c>
      <c r="R2762" s="56">
        <f>E2762/D2762</f>
        <v>0</v>
      </c>
      <c r="S2762" t="s">
        <v>8272</v>
      </c>
      <c r="T2762" s="6" t="str">
        <f>LEFT(S:S,FIND("/",S:S)-1)</f>
        <v>technology</v>
      </c>
      <c r="U2762" s="6" t="str">
        <f>RIGHT(S:S,FIND("/",S:S) - 2)</f>
        <v>ology/web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44">
        <v>5000</v>
      </c>
      <c r="E2763" s="44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42">
        <f>(((I2763/60)/60)/24)+DATE(1970,1,1)</f>
        <v>41277.063576388886</v>
      </c>
      <c r="K2763">
        <v>1354584693</v>
      </c>
      <c r="L2763" s="42">
        <f>(((K2763/60)/60)/24)+DATE(1970,1,1)</f>
        <v>41247.063576388886</v>
      </c>
      <c r="M2763" t="b">
        <v>0</v>
      </c>
      <c r="N2763">
        <v>4</v>
      </c>
      <c r="O2763" s="7">
        <f>AVERAGE(N2763,E2763)</f>
        <v>20</v>
      </c>
      <c r="P2763" t="b">
        <v>0</v>
      </c>
      <c r="R2763" s="56">
        <f>E2763/D2763</f>
        <v>7.1999999999999998E-3</v>
      </c>
      <c r="S2763" t="s">
        <v>8271</v>
      </c>
      <c r="T2763" s="6" t="str">
        <f>LEFT(S:S,FIND("/",S:S)-1)</f>
        <v>theater</v>
      </c>
      <c r="U2763" s="6" t="str">
        <f>RIGHT(S:S,FIND("/",S:S) - 2)</f>
        <v>/plays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44">
        <v>3250</v>
      </c>
      <c r="E2764" s="4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42">
        <f>(((I2764/60)/60)/24)+DATE(1970,1,1)</f>
        <v>40986.995312500003</v>
      </c>
      <c r="K2764">
        <v>1326934395</v>
      </c>
      <c r="L2764" s="42">
        <f>(((K2764/60)/60)/24)+DATE(1970,1,1)</f>
        <v>40927.036979166667</v>
      </c>
      <c r="M2764" t="b">
        <v>0</v>
      </c>
      <c r="N2764">
        <v>1</v>
      </c>
      <c r="O2764" s="7">
        <f>AVERAGE(N2764,E2764)</f>
        <v>13</v>
      </c>
      <c r="P2764" t="b">
        <v>0</v>
      </c>
      <c r="R2764" s="56">
        <f>E2764/D2764</f>
        <v>7.6923076923076927E-3</v>
      </c>
      <c r="S2764" t="s">
        <v>8285</v>
      </c>
      <c r="T2764" s="6" t="str">
        <f>LEFT(S:S,FIND("/",S:S)-1)</f>
        <v>photography</v>
      </c>
      <c r="U2764" s="6" t="str">
        <f>RIGHT(S:S,FIND("/",S:S) - 2)</f>
        <v>photobooks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44">
        <v>39400</v>
      </c>
      <c r="E2765" s="44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42">
        <f>(((I2765/60)/60)/24)+DATE(1970,1,1)</f>
        <v>41418.579675925925</v>
      </c>
      <c r="K2765">
        <v>1365515684</v>
      </c>
      <c r="L2765" s="42">
        <f>(((K2765/60)/60)/24)+DATE(1970,1,1)</f>
        <v>41373.579675925925</v>
      </c>
      <c r="M2765" t="b">
        <v>0</v>
      </c>
      <c r="N2765">
        <v>3</v>
      </c>
      <c r="O2765" s="7">
        <f>AVERAGE(N2765,E2765)</f>
        <v>46.5</v>
      </c>
      <c r="P2765" t="b">
        <v>0</v>
      </c>
      <c r="R2765" s="56">
        <f>E2765/D2765</f>
        <v>2.2842639593908631E-3</v>
      </c>
      <c r="S2765" t="s">
        <v>8273</v>
      </c>
      <c r="T2765" s="6" t="str">
        <f>LEFT(S:S,FIND("/",S:S)-1)</f>
        <v>technology</v>
      </c>
      <c r="U2765" s="6" t="str">
        <f>RIGHT(S:S,FIND("/",S:S) - 2)</f>
        <v>wearables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44">
        <v>4000</v>
      </c>
      <c r="E2766" s="44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42">
        <f>(((I2766/60)/60)/24)+DATE(1970,1,1)</f>
        <v>41059.791666666664</v>
      </c>
      <c r="K2766">
        <v>1335855631</v>
      </c>
      <c r="L2766" s="42">
        <f>(((K2766/60)/60)/24)+DATE(1970,1,1)</f>
        <v>41030.292025462964</v>
      </c>
      <c r="M2766" t="b">
        <v>0</v>
      </c>
      <c r="N2766">
        <v>4</v>
      </c>
      <c r="O2766" s="7">
        <f>AVERAGE(N2766,E2766)</f>
        <v>24.5</v>
      </c>
      <c r="P2766" t="b">
        <v>0</v>
      </c>
      <c r="R2766" s="56">
        <f>E2766/D2766</f>
        <v>1.125E-2</v>
      </c>
      <c r="S2766" t="s">
        <v>8305</v>
      </c>
      <c r="T2766" s="6" t="str">
        <f>LEFT(S:S,FIND("/",S:S)-1)</f>
        <v>theater</v>
      </c>
      <c r="U2766" s="6" t="str">
        <f>RIGHT(S:S,FIND("/",S:S) - 2)</f>
        <v>usical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44">
        <v>4000</v>
      </c>
      <c r="E2767" s="44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42">
        <f>(((I2767/60)/60)/24)+DATE(1970,1,1)</f>
        <v>41210.579027777778</v>
      </c>
      <c r="K2767">
        <v>1350050028</v>
      </c>
      <c r="L2767" s="42">
        <f>(((K2767/60)/60)/24)+DATE(1970,1,1)</f>
        <v>41194.579027777778</v>
      </c>
      <c r="M2767" t="b">
        <v>0</v>
      </c>
      <c r="N2767">
        <v>0</v>
      </c>
      <c r="O2767" s="7">
        <f>AVERAGE(N2767,E2767)</f>
        <v>0</v>
      </c>
      <c r="P2767" t="b">
        <v>0</v>
      </c>
      <c r="R2767" s="56">
        <f>E2767/D2767</f>
        <v>0</v>
      </c>
      <c r="S2767" t="s">
        <v>8282</v>
      </c>
      <c r="T2767" s="6" t="str">
        <f>LEFT(S:S,FIND("/",S:S)-1)</f>
        <v>games</v>
      </c>
      <c r="U2767" s="6" t="str">
        <f>RIGHT(S:S,FIND("/",S:S) - 2)</f>
        <v>ames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44">
        <v>5000</v>
      </c>
      <c r="E2768" s="4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42">
        <f>(((I2768/60)/60)/24)+DATE(1970,1,1)</f>
        <v>40766.668032407404</v>
      </c>
      <c r="K2768">
        <v>1310486518</v>
      </c>
      <c r="L2768" s="42">
        <f>(((K2768/60)/60)/24)+DATE(1970,1,1)</f>
        <v>40736.668032407404</v>
      </c>
      <c r="M2768" t="b">
        <v>0</v>
      </c>
      <c r="N2768">
        <v>4</v>
      </c>
      <c r="O2768" s="7">
        <f>AVERAGE(N2768,E2768)</f>
        <v>52</v>
      </c>
      <c r="P2768" t="b">
        <v>0</v>
      </c>
      <c r="R2768" s="56">
        <f>E2768/D2768</f>
        <v>0.02</v>
      </c>
      <c r="S2768" t="s">
        <v>8272</v>
      </c>
      <c r="T2768" s="6" t="str">
        <f>LEFT(S:S,FIND("/",S:S)-1)</f>
        <v>technology</v>
      </c>
      <c r="U2768" s="6" t="str">
        <f>RIGHT(S:S,FIND("/",S:S) - 2)</f>
        <v>ology/web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44">
        <v>4000</v>
      </c>
      <c r="E2769" s="44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42">
        <f>(((I2769/60)/60)/24)+DATE(1970,1,1)</f>
        <v>42232.958912037036</v>
      </c>
      <c r="K2769">
        <v>1434582050</v>
      </c>
      <c r="L2769" s="42">
        <f>(((K2769/60)/60)/24)+DATE(1970,1,1)</f>
        <v>42172.958912037036</v>
      </c>
      <c r="M2769" t="b">
        <v>0</v>
      </c>
      <c r="N2769">
        <v>3</v>
      </c>
      <c r="O2769" s="7">
        <f>AVERAGE(N2769,E2769)</f>
        <v>18.5</v>
      </c>
      <c r="P2769" t="b">
        <v>0</v>
      </c>
      <c r="R2769" s="56">
        <f>E2769/D2769</f>
        <v>8.5000000000000006E-3</v>
      </c>
      <c r="S2769" t="s">
        <v>8271</v>
      </c>
      <c r="T2769" s="6" t="str">
        <f>LEFT(S:S,FIND("/",S:S)-1)</f>
        <v>theater</v>
      </c>
      <c r="U2769" s="6" t="str">
        <f>RIGHT(S:S,FIND("/",S:S) - 2)</f>
        <v>/plays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44">
        <v>7000</v>
      </c>
      <c r="E2770" s="4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42">
        <f>(((I2770/60)/60)/24)+DATE(1970,1,1)</f>
        <v>40997.573182870372</v>
      </c>
      <c r="K2770">
        <v>1330440323</v>
      </c>
      <c r="L2770" s="42">
        <f>(((K2770/60)/60)/24)+DATE(1970,1,1)</f>
        <v>40967.614849537036</v>
      </c>
      <c r="M2770" t="b">
        <v>0</v>
      </c>
      <c r="N2770">
        <v>34</v>
      </c>
      <c r="O2770" s="7">
        <f>AVERAGE(N2770,E2770)</f>
        <v>518</v>
      </c>
      <c r="P2770" t="b">
        <v>0</v>
      </c>
      <c r="R2770" s="56">
        <f>E2770/D2770</f>
        <v>0.14314285714285716</v>
      </c>
      <c r="S2770" t="s">
        <v>8268</v>
      </c>
      <c r="T2770" s="6" t="str">
        <f>LEFT(S:S,FIND("/",S:S)-1)</f>
        <v>film &amp; video</v>
      </c>
      <c r="U2770" s="6" t="str">
        <f>RIGHT(S:S,FIND("/",S:S) - 2)</f>
        <v>video/drama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44">
        <v>800</v>
      </c>
      <c r="E2771" s="44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42">
        <f>(((I2771/60)/60)/24)+DATE(1970,1,1)</f>
        <v>41795.826273148145</v>
      </c>
      <c r="K2771">
        <v>1397677790</v>
      </c>
      <c r="L2771" s="42">
        <f>(((K2771/60)/60)/24)+DATE(1970,1,1)</f>
        <v>41745.826273148145</v>
      </c>
      <c r="M2771" t="b">
        <v>0</v>
      </c>
      <c r="N2771">
        <v>2</v>
      </c>
      <c r="O2771" s="7">
        <f>AVERAGE(N2771,E2771)</f>
        <v>2</v>
      </c>
      <c r="P2771" t="b">
        <v>0</v>
      </c>
      <c r="R2771" s="56">
        <f>E2771/D2771</f>
        <v>2.5000000000000001E-3</v>
      </c>
      <c r="S2771" t="s">
        <v>8271</v>
      </c>
      <c r="T2771" s="6" t="str">
        <f>LEFT(S:S,FIND("/",S:S)-1)</f>
        <v>theater</v>
      </c>
      <c r="U2771" s="6" t="str">
        <f>RIGHT(S:S,FIND("/",S:S) - 2)</f>
        <v>/plays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44">
        <v>20000</v>
      </c>
      <c r="E2772" s="4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42">
        <f>(((I2772/60)/60)/24)+DATE(1970,1,1)</f>
        <v>41716.663541666669</v>
      </c>
      <c r="K2772">
        <v>1392569730</v>
      </c>
      <c r="L2772" s="42">
        <f>(((K2772/60)/60)/24)+DATE(1970,1,1)</f>
        <v>41686.705208333333</v>
      </c>
      <c r="M2772" t="b">
        <v>0</v>
      </c>
      <c r="N2772">
        <v>33</v>
      </c>
      <c r="O2772" s="7">
        <f>AVERAGE(N2772,E2772)</f>
        <v>1057.625</v>
      </c>
      <c r="P2772" t="b">
        <v>0</v>
      </c>
      <c r="R2772" s="56">
        <f>E2772/D2772</f>
        <v>0.1041125</v>
      </c>
      <c r="S2772" t="s">
        <v>8271</v>
      </c>
      <c r="T2772" s="6" t="str">
        <f>LEFT(S:S,FIND("/",S:S)-1)</f>
        <v>theater</v>
      </c>
      <c r="U2772" s="6" t="str">
        <f>RIGHT(S:S,FIND("/",S:S) - 2)</f>
        <v>/plays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44">
        <v>19980</v>
      </c>
      <c r="E2773" s="44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42">
        <f>(((I2773/60)/60)/24)+DATE(1970,1,1)</f>
        <v>41306.708333333336</v>
      </c>
      <c r="K2773">
        <v>1355489140</v>
      </c>
      <c r="L2773" s="42">
        <f>(((K2773/60)/60)/24)+DATE(1970,1,1)</f>
        <v>41257.531712962962</v>
      </c>
      <c r="M2773" t="b">
        <v>0</v>
      </c>
      <c r="N2773">
        <v>0</v>
      </c>
      <c r="O2773" s="7">
        <f>AVERAGE(N2773,E2773)</f>
        <v>0</v>
      </c>
      <c r="P2773" t="b">
        <v>0</v>
      </c>
      <c r="R2773" s="56">
        <f>E2773/D2773</f>
        <v>0</v>
      </c>
      <c r="S2773" t="s">
        <v>8271</v>
      </c>
      <c r="T2773" s="6" t="str">
        <f>LEFT(S:S,FIND("/",S:S)-1)</f>
        <v>theater</v>
      </c>
      <c r="U2773" s="6" t="str">
        <f>RIGHT(S:S,FIND("/",S:S) - 2)</f>
        <v>/plays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44">
        <v>8000</v>
      </c>
      <c r="E2774" s="4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42">
        <f>(((I2774/60)/60)/24)+DATE(1970,1,1)</f>
        <v>41552.869143518517</v>
      </c>
      <c r="K2774">
        <v>1379710294</v>
      </c>
      <c r="L2774" s="42">
        <f>(((K2774/60)/60)/24)+DATE(1970,1,1)</f>
        <v>41537.869143518517</v>
      </c>
      <c r="M2774" t="b">
        <v>0</v>
      </c>
      <c r="N2774">
        <v>0</v>
      </c>
      <c r="O2774" s="7">
        <f>AVERAGE(N2774,E2774)</f>
        <v>0</v>
      </c>
      <c r="P2774" t="b">
        <v>0</v>
      </c>
      <c r="R2774" s="56">
        <f>E2774/D2774</f>
        <v>0</v>
      </c>
      <c r="S2774" t="s">
        <v>8271</v>
      </c>
      <c r="T2774" s="6" t="str">
        <f>LEFT(S:S,FIND("/",S:S)-1)</f>
        <v>theater</v>
      </c>
      <c r="U2774" s="6" t="str">
        <f>RIGHT(S:S,FIND("/",S:S) - 2)</f>
        <v>/plays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44">
        <v>530</v>
      </c>
      <c r="E2775" s="44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42">
        <f>(((I2775/60)/60)/24)+DATE(1970,1,1)</f>
        <v>42484.86482638889</v>
      </c>
      <c r="K2775">
        <v>1460666721</v>
      </c>
      <c r="L2775" s="42">
        <f>(((K2775/60)/60)/24)+DATE(1970,1,1)</f>
        <v>42474.86482638889</v>
      </c>
      <c r="M2775" t="b">
        <v>0</v>
      </c>
      <c r="N2775">
        <v>1</v>
      </c>
      <c r="O2775" s="7">
        <f>AVERAGE(N2775,E2775)</f>
        <v>1</v>
      </c>
      <c r="P2775" t="b">
        <v>0</v>
      </c>
      <c r="R2775" s="56">
        <f>E2775/D2775</f>
        <v>1.8867924528301887E-3</v>
      </c>
      <c r="S2775" t="s">
        <v>8269</v>
      </c>
      <c r="T2775" s="6" t="str">
        <f>LEFT(S:S,FIND("/",S:S)-1)</f>
        <v>film &amp; video</v>
      </c>
      <c r="U2775" s="6" t="str">
        <f>RIGHT(S:S,FIND("/",S:S) - 2)</f>
        <v>documentary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44">
        <v>4000</v>
      </c>
      <c r="E2776" s="4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42">
        <f>(((I2776/60)/60)/24)+DATE(1970,1,1)</f>
        <v>41341.126481481479</v>
      </c>
      <c r="K2776">
        <v>1360119728</v>
      </c>
      <c r="L2776" s="42">
        <f>(((K2776/60)/60)/24)+DATE(1970,1,1)</f>
        <v>41311.126481481479</v>
      </c>
      <c r="M2776" t="b">
        <v>0</v>
      </c>
      <c r="N2776">
        <v>13</v>
      </c>
      <c r="O2776" s="7">
        <f>AVERAGE(N2776,E2776)</f>
        <v>291.5</v>
      </c>
      <c r="P2776" t="b">
        <v>0</v>
      </c>
      <c r="R2776" s="56">
        <f>E2776/D2776</f>
        <v>0.14249999999999999</v>
      </c>
      <c r="S2776" t="s">
        <v>8305</v>
      </c>
      <c r="T2776" s="6" t="str">
        <f>LEFT(S:S,FIND("/",S:S)-1)</f>
        <v>theater</v>
      </c>
      <c r="U2776" s="6" t="str">
        <f>RIGHT(S:S,FIND("/",S:S) - 2)</f>
        <v>usical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44">
        <v>5000</v>
      </c>
      <c r="E2777" s="4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42">
        <f>(((I2777/60)/60)/24)+DATE(1970,1,1)</f>
        <v>40893.013356481482</v>
      </c>
      <c r="K2777">
        <v>1321402754</v>
      </c>
      <c r="L2777" s="42">
        <f>(((K2777/60)/60)/24)+DATE(1970,1,1)</f>
        <v>40863.013356481482</v>
      </c>
      <c r="M2777" t="b">
        <v>0</v>
      </c>
      <c r="N2777">
        <v>2</v>
      </c>
      <c r="O2777" s="7">
        <f>AVERAGE(N2777,E2777)</f>
        <v>76</v>
      </c>
      <c r="P2777" t="b">
        <v>0</v>
      </c>
      <c r="R2777" s="56">
        <f>E2777/D2777</f>
        <v>0.03</v>
      </c>
      <c r="S2777" t="s">
        <v>8271</v>
      </c>
      <c r="T2777" s="6" t="str">
        <f>LEFT(S:S,FIND("/",S:S)-1)</f>
        <v>theater</v>
      </c>
      <c r="U2777" s="6" t="str">
        <f>RIGHT(S:S,FIND("/",S:S) - 2)</f>
        <v>/plays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44">
        <v>21000</v>
      </c>
      <c r="E2778" s="4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42">
        <f>(((I2778/60)/60)/24)+DATE(1970,1,1)</f>
        <v>42167.297175925924</v>
      </c>
      <c r="K2778">
        <v>1431414476</v>
      </c>
      <c r="L2778" s="42">
        <f>(((K2778/60)/60)/24)+DATE(1970,1,1)</f>
        <v>42136.297175925924</v>
      </c>
      <c r="M2778" t="b">
        <v>0</v>
      </c>
      <c r="N2778">
        <v>36</v>
      </c>
      <c r="O2778" s="7">
        <f>AVERAGE(N2778,E2778)</f>
        <v>845.5</v>
      </c>
      <c r="P2778" t="b">
        <v>0</v>
      </c>
      <c r="R2778" s="56">
        <f>E2778/D2778</f>
        <v>7.8809523809523815E-2</v>
      </c>
      <c r="S2778" t="s">
        <v>8303</v>
      </c>
      <c r="T2778" s="6" t="str">
        <f>LEFT(S:S,FIND("/",S:S)-1)</f>
        <v>theater</v>
      </c>
      <c r="U2778" s="6" t="str">
        <f>RIGHT(S:S,FIND("/",S:S) - 2)</f>
        <v>spaces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44">
        <v>3000</v>
      </c>
      <c r="E2779" s="44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42">
        <f>(((I2779/60)/60)/24)+DATE(1970,1,1)</f>
        <v>42202.669027777782</v>
      </c>
      <c r="K2779">
        <v>1434557004</v>
      </c>
      <c r="L2779" s="42">
        <f>(((K2779/60)/60)/24)+DATE(1970,1,1)</f>
        <v>42172.669027777782</v>
      </c>
      <c r="M2779" t="b">
        <v>0</v>
      </c>
      <c r="N2779">
        <v>1</v>
      </c>
      <c r="O2779" s="7">
        <f>AVERAGE(N2779,E2779)</f>
        <v>5.5</v>
      </c>
      <c r="P2779" t="b">
        <v>0</v>
      </c>
      <c r="R2779" s="56">
        <f>E2779/D2779</f>
        <v>3.3333333333333335E-3</v>
      </c>
      <c r="S2779" t="s">
        <v>8276</v>
      </c>
      <c r="T2779" s="6" t="str">
        <f>LEFT(S:S,FIND("/",S:S)-1)</f>
        <v>music</v>
      </c>
      <c r="U2779" s="6" t="str">
        <f>RIGHT(S:S,FIND("/",S:S) - 2)</f>
        <v>rock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44">
        <v>5500</v>
      </c>
      <c r="E2780" s="4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42">
        <f>(((I2780/60)/60)/24)+DATE(1970,1,1)</f>
        <v>41876.978078703702</v>
      </c>
      <c r="K2780">
        <v>1406417306</v>
      </c>
      <c r="L2780" s="42">
        <f>(((K2780/60)/60)/24)+DATE(1970,1,1)</f>
        <v>41846.978078703702</v>
      </c>
      <c r="M2780" t="b">
        <v>0</v>
      </c>
      <c r="N2780">
        <v>15</v>
      </c>
      <c r="O2780" s="7">
        <f>AVERAGE(N2780,E2780)</f>
        <v>710</v>
      </c>
      <c r="P2780" t="b">
        <v>0</v>
      </c>
      <c r="R2780" s="56">
        <f>E2780/D2780</f>
        <v>0.25545454545454543</v>
      </c>
      <c r="S2780" t="s">
        <v>8284</v>
      </c>
      <c r="T2780" s="6" t="str">
        <f>LEFT(S:S,FIND("/",S:S)-1)</f>
        <v>food</v>
      </c>
      <c r="U2780" s="6" t="str">
        <f>RIGHT(S:S,FIND("/",S:S) - 2)</f>
        <v>cks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44">
        <v>2500</v>
      </c>
      <c r="E2781" s="44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42">
        <f>(((I2781/60)/60)/24)+DATE(1970,1,1)</f>
        <v>42330.627557870372</v>
      </c>
      <c r="K2781">
        <v>1445609021</v>
      </c>
      <c r="L2781" s="42">
        <f>(((K2781/60)/60)/24)+DATE(1970,1,1)</f>
        <v>42300.585891203707</v>
      </c>
      <c r="M2781" t="b">
        <v>0</v>
      </c>
      <c r="N2781">
        <v>1</v>
      </c>
      <c r="O2781" s="7">
        <f>AVERAGE(N2781,E2781)</f>
        <v>27</v>
      </c>
      <c r="P2781" t="b">
        <v>0</v>
      </c>
      <c r="R2781" s="56">
        <f>E2781/D2781</f>
        <v>2.12E-2</v>
      </c>
      <c r="S2781" t="s">
        <v>8284</v>
      </c>
      <c r="T2781" s="6" t="str">
        <f>LEFT(S:S,FIND("/",S:S)-1)</f>
        <v>food</v>
      </c>
      <c r="U2781" s="6" t="str">
        <f>RIGHT(S:S,FIND("/",S:S) - 2)</f>
        <v>cks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44">
        <v>100000</v>
      </c>
      <c r="E2782" s="44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42">
        <f>(((I2782/60)/60)/24)+DATE(1970,1,1)</f>
        <v>42804.447777777779</v>
      </c>
      <c r="K2782">
        <v>1486550688</v>
      </c>
      <c r="L2782" s="42">
        <f>(((K2782/60)/60)/24)+DATE(1970,1,1)</f>
        <v>42774.447777777779</v>
      </c>
      <c r="M2782" t="b">
        <v>0</v>
      </c>
      <c r="N2782">
        <v>0</v>
      </c>
      <c r="O2782" s="7">
        <f>AVERAGE(N2782,E2782)</f>
        <v>0</v>
      </c>
      <c r="P2782" t="b">
        <v>0</v>
      </c>
      <c r="R2782" s="56">
        <f>E2782/D2782</f>
        <v>0</v>
      </c>
      <c r="S2782" t="s">
        <v>8271</v>
      </c>
      <c r="T2782" s="6" t="str">
        <f>LEFT(S:S,FIND("/",S:S)-1)</f>
        <v>theater</v>
      </c>
      <c r="U2782" s="6" t="str">
        <f>RIGHT(S:S,FIND("/",S:S) - 2)</f>
        <v>/plays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44">
        <v>1250</v>
      </c>
      <c r="E2783" s="4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42">
        <f>(((I2783/60)/60)/24)+DATE(1970,1,1)</f>
        <v>42047.291666666672</v>
      </c>
      <c r="K2783">
        <v>1421274954</v>
      </c>
      <c r="L2783" s="42">
        <f>(((K2783/60)/60)/24)+DATE(1970,1,1)</f>
        <v>42018.94159722222</v>
      </c>
      <c r="M2783" t="b">
        <v>0</v>
      </c>
      <c r="N2783">
        <v>28</v>
      </c>
      <c r="O2783" s="7">
        <f>AVERAGE(N2783,E2783)</f>
        <v>672</v>
      </c>
      <c r="P2783" t="b">
        <v>1</v>
      </c>
      <c r="R2783" s="56">
        <f>E2783/D2783</f>
        <v>1.0528</v>
      </c>
      <c r="S2783" t="s">
        <v>8270</v>
      </c>
      <c r="T2783" s="6" t="str">
        <f>LEFT(S:S,FIND("/",S:S)-1)</f>
        <v>film &amp; video</v>
      </c>
      <c r="U2783" s="6" t="str">
        <f>RIGHT(S:S,FIND("/",S:S) - 2)</f>
        <v>o/animation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44">
        <v>1000</v>
      </c>
      <c r="E2784" s="4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42">
        <f>(((I2784/60)/60)/24)+DATE(1970,1,1)</f>
        <v>42052.207638888889</v>
      </c>
      <c r="K2784">
        <v>1421964718</v>
      </c>
      <c r="L2784" s="42">
        <f>(((K2784/60)/60)/24)+DATE(1970,1,1)</f>
        <v>42026.924976851849</v>
      </c>
      <c r="M2784" t="b">
        <v>0</v>
      </c>
      <c r="N2784">
        <v>18</v>
      </c>
      <c r="O2784" s="7">
        <f>AVERAGE(N2784,E2784)</f>
        <v>609</v>
      </c>
      <c r="P2784" t="b">
        <v>1</v>
      </c>
      <c r="R2784" s="56">
        <f>E2784/D2784</f>
        <v>1.2</v>
      </c>
      <c r="S2784" t="s">
        <v>8276</v>
      </c>
      <c r="T2784" s="6" t="str">
        <f>LEFT(S:S,FIND("/",S:S)-1)</f>
        <v>music</v>
      </c>
      <c r="U2784" s="6" t="str">
        <f>RIGHT(S:S,FIND("/",S:S) - 2)</f>
        <v>rock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44">
        <v>1000</v>
      </c>
      <c r="E2785" s="4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42">
        <f>(((I2785/60)/60)/24)+DATE(1970,1,1)</f>
        <v>42117.535254629634</v>
      </c>
      <c r="K2785">
        <v>1428583846</v>
      </c>
      <c r="L2785" s="42">
        <f>(((K2785/60)/60)/24)+DATE(1970,1,1)</f>
        <v>42103.535254629634</v>
      </c>
      <c r="M2785" t="b">
        <v>0</v>
      </c>
      <c r="N2785">
        <v>61</v>
      </c>
      <c r="O2785" s="7">
        <f>AVERAGE(N2785,E2785)</f>
        <v>603</v>
      </c>
      <c r="P2785" t="b">
        <v>1</v>
      </c>
      <c r="R2785" s="56">
        <f>E2785/D2785</f>
        <v>1.145</v>
      </c>
      <c r="S2785" t="s">
        <v>8284</v>
      </c>
      <c r="T2785" s="6" t="str">
        <f>LEFT(S:S,FIND("/",S:S)-1)</f>
        <v>food</v>
      </c>
      <c r="U2785" s="6" t="str">
        <f>RIGHT(S:S,FIND("/",S:S) - 2)</f>
        <v>cks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44">
        <v>6000</v>
      </c>
      <c r="E2786" s="4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42">
        <f>(((I2786/60)/60)/24)+DATE(1970,1,1)</f>
        <v>41941.787534722222</v>
      </c>
      <c r="K2786">
        <v>1412794443</v>
      </c>
      <c r="L2786" s="42">
        <f>(((K2786/60)/60)/24)+DATE(1970,1,1)</f>
        <v>41920.787534722222</v>
      </c>
      <c r="M2786" t="b">
        <v>0</v>
      </c>
      <c r="N2786">
        <v>108</v>
      </c>
      <c r="O2786" s="7">
        <f>AVERAGE(N2786,E2786)</f>
        <v>3624</v>
      </c>
      <c r="P2786" t="b">
        <v>1</v>
      </c>
      <c r="R2786" s="56">
        <f>E2786/D2786</f>
        <v>1.19</v>
      </c>
      <c r="S2786" t="s">
        <v>8271</v>
      </c>
      <c r="T2786" s="6" t="str">
        <f>LEFT(S:S,FIND("/",S:S)-1)</f>
        <v>theater</v>
      </c>
      <c r="U2786" s="6" t="str">
        <f>RIGHT(S:S,FIND("/",S:S) - 2)</f>
        <v>/plays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44">
        <v>5000</v>
      </c>
      <c r="E2787" s="4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42">
        <f>(((I2787/60)/60)/24)+DATE(1970,1,1)</f>
        <v>42587.875</v>
      </c>
      <c r="K2787">
        <v>1467865967</v>
      </c>
      <c r="L2787" s="42">
        <f>(((K2787/60)/60)/24)+DATE(1970,1,1)</f>
        <v>42558.189432870371</v>
      </c>
      <c r="M2787" t="b">
        <v>0</v>
      </c>
      <c r="N2787">
        <v>142</v>
      </c>
      <c r="O2787" s="7">
        <f>AVERAGE(N2787,E2787)</f>
        <v>2688</v>
      </c>
      <c r="P2787" t="b">
        <v>1</v>
      </c>
      <c r="R2787" s="56">
        <f>E2787/D2787</f>
        <v>1.0468</v>
      </c>
      <c r="S2787" t="s">
        <v>8303</v>
      </c>
      <c r="T2787" s="6" t="str">
        <f>LEFT(S:S,FIND("/",S:S)-1)</f>
        <v>theater</v>
      </c>
      <c r="U2787" s="6" t="str">
        <f>RIGHT(S:S,FIND("/",S:S) - 2)</f>
        <v>spaces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44">
        <v>2500</v>
      </c>
      <c r="E2788" s="4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42">
        <f>(((I2788/60)/60)/24)+DATE(1970,1,1)</f>
        <v>41829.569212962961</v>
      </c>
      <c r="K2788">
        <v>1403703580</v>
      </c>
      <c r="L2788" s="42">
        <f>(((K2788/60)/60)/24)+DATE(1970,1,1)</f>
        <v>41815.569212962961</v>
      </c>
      <c r="M2788" t="b">
        <v>0</v>
      </c>
      <c r="N2788">
        <v>74</v>
      </c>
      <c r="O2788" s="7">
        <f>AVERAGE(N2788,E2788)</f>
        <v>1510</v>
      </c>
      <c r="P2788" t="b">
        <v>1</v>
      </c>
      <c r="R2788" s="56">
        <f>E2788/D2788</f>
        <v>1.1783999999999999</v>
      </c>
      <c r="S2788" t="s">
        <v>8269</v>
      </c>
      <c r="T2788" s="6" t="str">
        <f>LEFT(S:S,FIND("/",S:S)-1)</f>
        <v>film &amp; video</v>
      </c>
      <c r="U2788" s="6" t="str">
        <f>RIGHT(S:S,FIND("/",S:S) - 2)</f>
        <v>documentary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44">
        <v>1000</v>
      </c>
      <c r="E2789" s="4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42">
        <f>(((I2789/60)/60)/24)+DATE(1970,1,1)</f>
        <v>41838.198518518519</v>
      </c>
      <c r="K2789">
        <v>1403066752</v>
      </c>
      <c r="L2789" s="42">
        <f>(((K2789/60)/60)/24)+DATE(1970,1,1)</f>
        <v>41808.198518518519</v>
      </c>
      <c r="M2789" t="b">
        <v>0</v>
      </c>
      <c r="N2789">
        <v>38</v>
      </c>
      <c r="O2789" s="7">
        <f>AVERAGE(N2789,E2789)</f>
        <v>617.5</v>
      </c>
      <c r="P2789" t="b">
        <v>1</v>
      </c>
      <c r="R2789" s="56">
        <f>E2789/D2789</f>
        <v>1.1970000000000001</v>
      </c>
      <c r="S2789" t="s">
        <v>8284</v>
      </c>
      <c r="T2789" s="6" t="str">
        <f>LEFT(S:S,FIND("/",S:S)-1)</f>
        <v>food</v>
      </c>
      <c r="U2789" s="6" t="str">
        <f>RIGHT(S:S,FIND("/",S:S) - 2)</f>
        <v>cks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44">
        <v>2000</v>
      </c>
      <c r="E2790" s="4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42">
        <f>(((I2790/60)/60)/24)+DATE(1970,1,1)</f>
        <v>42580.701886574068</v>
      </c>
      <c r="K2790">
        <v>1467219043</v>
      </c>
      <c r="L2790" s="42">
        <f>(((K2790/60)/60)/24)+DATE(1970,1,1)</f>
        <v>42550.701886574068</v>
      </c>
      <c r="M2790" t="b">
        <v>0</v>
      </c>
      <c r="N2790">
        <v>20</v>
      </c>
      <c r="O2790" s="7">
        <f>AVERAGE(N2790,E2790)</f>
        <v>1035</v>
      </c>
      <c r="P2790" t="b">
        <v>1</v>
      </c>
      <c r="R2790" s="56">
        <f>E2790/D2790</f>
        <v>1.0249999999999999</v>
      </c>
      <c r="S2790" t="s">
        <v>8276</v>
      </c>
      <c r="T2790" s="6" t="str">
        <f>LEFT(S:S,FIND("/",S:S)-1)</f>
        <v>music</v>
      </c>
      <c r="U2790" s="6" t="str">
        <f>RIGHT(S:S,FIND("/",S:S) - 2)</f>
        <v>rock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44">
        <v>3000</v>
      </c>
      <c r="E2791" s="4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42">
        <f>(((I2791/60)/60)/24)+DATE(1970,1,1)</f>
        <v>42075.166666666672</v>
      </c>
      <c r="K2791">
        <v>1424477934</v>
      </c>
      <c r="L2791" s="42">
        <f>(((K2791/60)/60)/24)+DATE(1970,1,1)</f>
        <v>42056.013124999998</v>
      </c>
      <c r="M2791" t="b">
        <v>0</v>
      </c>
      <c r="N2791">
        <v>24</v>
      </c>
      <c r="O2791" s="7">
        <f>AVERAGE(N2791,E2791)</f>
        <v>1529.5</v>
      </c>
      <c r="P2791" t="b">
        <v>1</v>
      </c>
      <c r="R2791" s="56">
        <f>E2791/D2791</f>
        <v>1.0116666666666667</v>
      </c>
      <c r="S2791" t="s">
        <v>8295</v>
      </c>
      <c r="T2791" s="6" t="str">
        <f>LEFT(S:S,FIND("/",S:S)-1)</f>
        <v>technology</v>
      </c>
      <c r="U2791" s="6" t="str">
        <f>RIGHT(S:S,FIND("/",S:S) - 2)</f>
        <v>/hardware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44">
        <v>3000</v>
      </c>
      <c r="E2792" s="4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42">
        <f>(((I2792/60)/60)/24)+DATE(1970,1,1)</f>
        <v>42046.938692129625</v>
      </c>
      <c r="K2792">
        <v>1421101903</v>
      </c>
      <c r="L2792" s="42">
        <f>(((K2792/60)/60)/24)+DATE(1970,1,1)</f>
        <v>42016.938692129625</v>
      </c>
      <c r="M2792" t="b">
        <v>0</v>
      </c>
      <c r="N2792">
        <v>66</v>
      </c>
      <c r="O2792" s="7">
        <f>AVERAGE(N2792,E2792)</f>
        <v>1613</v>
      </c>
      <c r="P2792" t="b">
        <v>1</v>
      </c>
      <c r="R2792" s="56">
        <f>E2792/D2792</f>
        <v>1.0533333333333332</v>
      </c>
      <c r="S2792" t="s">
        <v>8267</v>
      </c>
      <c r="T2792" s="6" t="str">
        <f>LEFT(S:S,FIND("/",S:S)-1)</f>
        <v>film &amp; video</v>
      </c>
      <c r="U2792" s="6" t="str">
        <f>RIGHT(S:S,FIND("/",S:S) - 2)</f>
        <v>nce fiction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44">
        <v>2000</v>
      </c>
      <c r="E2793" s="4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42">
        <f>(((I2793/60)/60)/24)+DATE(1970,1,1)</f>
        <v>42622.166666666672</v>
      </c>
      <c r="K2793">
        <v>1470778559</v>
      </c>
      <c r="L2793" s="42">
        <f>(((K2793/60)/60)/24)+DATE(1970,1,1)</f>
        <v>42591.899988425925</v>
      </c>
      <c r="M2793" t="b">
        <v>0</v>
      </c>
      <c r="N2793">
        <v>28</v>
      </c>
      <c r="O2793" s="7">
        <f>AVERAGE(N2793,E2793)</f>
        <v>1039</v>
      </c>
      <c r="P2793" t="b">
        <v>1</v>
      </c>
      <c r="R2793" s="56">
        <f>E2793/D2793</f>
        <v>1.0249999999999999</v>
      </c>
      <c r="S2793" t="s">
        <v>8270</v>
      </c>
      <c r="T2793" s="6" t="str">
        <f>LEFT(S:S,FIND("/",S:S)-1)</f>
        <v>film &amp; video</v>
      </c>
      <c r="U2793" s="6" t="str">
        <f>RIGHT(S:S,FIND("/",S:S) - 2)</f>
        <v>o/animation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44">
        <v>2000</v>
      </c>
      <c r="E2794" s="4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42">
        <f>(((I2794/60)/60)/24)+DATE(1970,1,1)</f>
        <v>42228.231006944443</v>
      </c>
      <c r="K2794">
        <v>1435469559</v>
      </c>
      <c r="L2794" s="42">
        <f>(((K2794/60)/60)/24)+DATE(1970,1,1)</f>
        <v>42183.231006944443</v>
      </c>
      <c r="M2794" t="b">
        <v>0</v>
      </c>
      <c r="N2794">
        <v>24</v>
      </c>
      <c r="O2794" s="7">
        <f>AVERAGE(N2794,E2794)</f>
        <v>1088</v>
      </c>
      <c r="P2794" t="b">
        <v>1</v>
      </c>
      <c r="R2794" s="56">
        <f>E2794/D2794</f>
        <v>1.0760000000000001</v>
      </c>
      <c r="S2794" t="s">
        <v>8275</v>
      </c>
      <c r="T2794" s="6" t="str">
        <f>LEFT(S:S,FIND("/",S:S)-1)</f>
        <v>publishing</v>
      </c>
      <c r="U2794" s="6" t="str">
        <f>RIGHT(S:S,FIND("/",S:S) - 2)</f>
        <v>g/fiction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44">
        <v>10000</v>
      </c>
      <c r="E2795" s="4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42">
        <f>(((I2795/60)/60)/24)+DATE(1970,1,1)</f>
        <v>42206.419039351851</v>
      </c>
      <c r="K2795">
        <v>1434881005</v>
      </c>
      <c r="L2795" s="42">
        <f>(((K2795/60)/60)/24)+DATE(1970,1,1)</f>
        <v>42176.419039351851</v>
      </c>
      <c r="M2795" t="b">
        <v>0</v>
      </c>
      <c r="N2795">
        <v>73</v>
      </c>
      <c r="O2795" s="7">
        <f>AVERAGE(N2795,E2795)</f>
        <v>5564.875</v>
      </c>
      <c r="P2795" t="b">
        <v>1</v>
      </c>
      <c r="R2795" s="56">
        <f>E2795/D2795</f>
        <v>1.105675</v>
      </c>
      <c r="S2795" t="s">
        <v>8270</v>
      </c>
      <c r="T2795" s="6" t="str">
        <f>LEFT(S:S,FIND("/",S:S)-1)</f>
        <v>film &amp; video</v>
      </c>
      <c r="U2795" s="6" t="str">
        <f>RIGHT(S:S,FIND("/",S:S) - 2)</f>
        <v>o/animation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44">
        <v>50</v>
      </c>
      <c r="E2796" s="44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42">
        <f>(((I2796/60)/60)/24)+DATE(1970,1,1)</f>
        <v>42432.791666666672</v>
      </c>
      <c r="K2796">
        <v>1455640559</v>
      </c>
      <c r="L2796" s="42">
        <f>(((K2796/60)/60)/24)+DATE(1970,1,1)</f>
        <v>42416.691655092596</v>
      </c>
      <c r="M2796" t="b">
        <v>0</v>
      </c>
      <c r="N2796">
        <v>3</v>
      </c>
      <c r="O2796" s="7">
        <f>AVERAGE(N2796,E2796)</f>
        <v>39</v>
      </c>
      <c r="P2796" t="b">
        <v>1</v>
      </c>
      <c r="R2796" s="56">
        <f>E2796/D2796</f>
        <v>1.5</v>
      </c>
      <c r="S2796" t="s">
        <v>8271</v>
      </c>
      <c r="T2796" s="6" t="str">
        <f>LEFT(S:S,FIND("/",S:S)-1)</f>
        <v>theater</v>
      </c>
      <c r="U2796" s="6" t="str">
        <f>RIGHT(S:S,FIND("/",S:S) - 2)</f>
        <v>/plays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44">
        <v>700</v>
      </c>
      <c r="E2797" s="4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42">
        <f>(((I2797/60)/60)/24)+DATE(1970,1,1)</f>
        <v>41796.958333333336</v>
      </c>
      <c r="K2797">
        <v>1400675841</v>
      </c>
      <c r="L2797" s="42">
        <f>(((K2797/60)/60)/24)+DATE(1970,1,1)</f>
        <v>41780.525937500002</v>
      </c>
      <c r="M2797" t="b">
        <v>0</v>
      </c>
      <c r="N2797">
        <v>20</v>
      </c>
      <c r="O2797" s="7">
        <f>AVERAGE(N2797,E2797)</f>
        <v>375</v>
      </c>
      <c r="P2797" t="b">
        <v>1</v>
      </c>
      <c r="R2797" s="56">
        <f>E2797/D2797</f>
        <v>1.0428571428571429</v>
      </c>
      <c r="S2797" t="s">
        <v>8285</v>
      </c>
      <c r="T2797" s="6" t="str">
        <f>LEFT(S:S,FIND("/",S:S)-1)</f>
        <v>photography</v>
      </c>
      <c r="U2797" s="6" t="str">
        <f>RIGHT(S:S,FIND("/",S:S) - 2)</f>
        <v>photobooks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44">
        <v>800</v>
      </c>
      <c r="E2798" s="4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42">
        <f>(((I2798/60)/60)/24)+DATE(1970,1,1)</f>
        <v>41825.528101851851</v>
      </c>
      <c r="K2798">
        <v>1401972028</v>
      </c>
      <c r="L2798" s="42">
        <f>(((K2798/60)/60)/24)+DATE(1970,1,1)</f>
        <v>41795.528101851851</v>
      </c>
      <c r="M2798" t="b">
        <v>0</v>
      </c>
      <c r="N2798">
        <v>21</v>
      </c>
      <c r="O2798" s="7">
        <f>AVERAGE(N2798,E2798)</f>
        <v>472.5</v>
      </c>
      <c r="P2798" t="b">
        <v>1</v>
      </c>
      <c r="R2798" s="56">
        <f>E2798/D2798</f>
        <v>1.155</v>
      </c>
      <c r="S2798" t="s">
        <v>8276</v>
      </c>
      <c r="T2798" s="6" t="str">
        <f>LEFT(S:S,FIND("/",S:S)-1)</f>
        <v>music</v>
      </c>
      <c r="U2798" s="6" t="str">
        <f>RIGHT(S:S,FIND("/",S:S) - 2)</f>
        <v>rock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44">
        <v>8000</v>
      </c>
      <c r="E2799" s="4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42">
        <f>(((I2799/60)/60)/24)+DATE(1970,1,1)</f>
        <v>41828.94027777778</v>
      </c>
      <c r="K2799">
        <v>1402266840</v>
      </c>
      <c r="L2799" s="42">
        <f>(((K2799/60)/60)/24)+DATE(1970,1,1)</f>
        <v>41798.94027777778</v>
      </c>
      <c r="M2799" t="b">
        <v>0</v>
      </c>
      <c r="N2799">
        <v>94</v>
      </c>
      <c r="O2799" s="7">
        <f>AVERAGE(N2799,E2799)</f>
        <v>4152.8050000000003</v>
      </c>
      <c r="P2799" t="b">
        <v>1</v>
      </c>
      <c r="R2799" s="56">
        <f>E2799/D2799</f>
        <v>1.02645125</v>
      </c>
      <c r="S2799" t="s">
        <v>8271</v>
      </c>
      <c r="T2799" s="6" t="str">
        <f>LEFT(S:S,FIND("/",S:S)-1)</f>
        <v>theater</v>
      </c>
      <c r="U2799" s="6" t="str">
        <f>RIGHT(S:S,FIND("/",S:S) - 2)</f>
        <v>/plays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44">
        <v>5000</v>
      </c>
      <c r="E2800" s="4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42">
        <f>(((I2800/60)/60)/24)+DATE(1970,1,1)</f>
        <v>42216.666666666672</v>
      </c>
      <c r="K2800">
        <v>1437063121</v>
      </c>
      <c r="L2800" s="42">
        <f>(((K2800/60)/60)/24)+DATE(1970,1,1)</f>
        <v>42201.675011574072</v>
      </c>
      <c r="M2800" t="b">
        <v>0</v>
      </c>
      <c r="N2800">
        <v>139</v>
      </c>
      <c r="O2800" s="7">
        <f>AVERAGE(N2800,E2800)</f>
        <v>2604.5</v>
      </c>
      <c r="P2800" t="b">
        <v>1</v>
      </c>
      <c r="R2800" s="56">
        <f>E2800/D2800</f>
        <v>1.014</v>
      </c>
      <c r="S2800" t="s">
        <v>8300</v>
      </c>
      <c r="T2800" s="6" t="str">
        <f>LEFT(S:S,FIND("/",S:S)-1)</f>
        <v>music</v>
      </c>
      <c r="U2800" s="6" t="str">
        <f>RIGHT(S:S,FIND("/",S:S) - 2)</f>
        <v>usic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44">
        <v>5000</v>
      </c>
      <c r="E2801" s="4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42">
        <f>(((I2801/60)/60)/24)+DATE(1970,1,1)</f>
        <v>42538.666666666672</v>
      </c>
      <c r="K2801">
        <v>1463466070</v>
      </c>
      <c r="L2801" s="42">
        <f>(((K2801/60)/60)/24)+DATE(1970,1,1)</f>
        <v>42507.264699074076</v>
      </c>
      <c r="M2801" t="b">
        <v>0</v>
      </c>
      <c r="N2801">
        <v>130</v>
      </c>
      <c r="O2801" s="7">
        <f>AVERAGE(N2801,E2801)</f>
        <v>2980.87</v>
      </c>
      <c r="P2801" t="b">
        <v>1</v>
      </c>
      <c r="R2801" s="56">
        <f>E2801/D2801</f>
        <v>1.1663479999999999</v>
      </c>
      <c r="S2801" t="s">
        <v>8285</v>
      </c>
      <c r="T2801" s="6" t="str">
        <f>LEFT(S:S,FIND("/",S:S)-1)</f>
        <v>photography</v>
      </c>
      <c r="U2801" s="6" t="str">
        <f>RIGHT(S:S,FIND("/",S:S) - 2)</f>
        <v>photobooks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44">
        <v>1000</v>
      </c>
      <c r="E2802" s="4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42">
        <f>(((I2802/60)/60)/24)+DATE(1970,1,1)</f>
        <v>42008.552847222221</v>
      </c>
      <c r="K2802">
        <v>1415193366</v>
      </c>
      <c r="L2802" s="42">
        <f>(((K2802/60)/60)/24)+DATE(1970,1,1)</f>
        <v>41948.552847222221</v>
      </c>
      <c r="M2802" t="b">
        <v>0</v>
      </c>
      <c r="N2802">
        <v>31</v>
      </c>
      <c r="O2802" s="7">
        <f>AVERAGE(N2802,E2802)</f>
        <v>680.5</v>
      </c>
      <c r="P2802" t="b">
        <v>1</v>
      </c>
      <c r="R2802" s="56">
        <f>E2802/D2802</f>
        <v>1.33</v>
      </c>
      <c r="S2802" t="s">
        <v>8300</v>
      </c>
      <c r="T2802" s="6" t="str">
        <f>LEFT(S:S,FIND("/",S:S)-1)</f>
        <v>music</v>
      </c>
      <c r="U2802" s="6" t="str">
        <f>RIGHT(S:S,FIND("/",S:S) - 2)</f>
        <v>usic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44">
        <v>500</v>
      </c>
      <c r="E2803" s="4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42">
        <f>(((I2803/60)/60)/24)+DATE(1970,1,1)</f>
        <v>41922.458333333336</v>
      </c>
      <c r="K2803">
        <v>1411019409</v>
      </c>
      <c r="L2803" s="42">
        <f>(((K2803/60)/60)/24)+DATE(1970,1,1)</f>
        <v>41900.243159722224</v>
      </c>
      <c r="M2803" t="b">
        <v>0</v>
      </c>
      <c r="N2803">
        <v>13</v>
      </c>
      <c r="O2803" s="7">
        <f>AVERAGE(N2803,E2803)</f>
        <v>339.5</v>
      </c>
      <c r="P2803" t="b">
        <v>1</v>
      </c>
      <c r="R2803" s="56">
        <f>E2803/D2803</f>
        <v>1.3320000000000001</v>
      </c>
      <c r="S2803" t="s">
        <v>8271</v>
      </c>
      <c r="T2803" s="6" t="str">
        <f>LEFT(S:S,FIND("/",S:S)-1)</f>
        <v>theater</v>
      </c>
      <c r="U2803" s="6" t="str">
        <f>RIGHT(S:S,FIND("/",S:S) - 2)</f>
        <v>/plays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44">
        <v>3000</v>
      </c>
      <c r="E2804" s="4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42">
        <f>(((I2804/60)/60)/24)+DATE(1970,1,1)</f>
        <v>42222.64707175926</v>
      </c>
      <c r="K2804">
        <v>1436283107</v>
      </c>
      <c r="L2804" s="42">
        <f>(((K2804/60)/60)/24)+DATE(1970,1,1)</f>
        <v>42192.64707175926</v>
      </c>
      <c r="M2804" t="b">
        <v>0</v>
      </c>
      <c r="N2804">
        <v>90</v>
      </c>
      <c r="O2804" s="7">
        <f>AVERAGE(N2804,E2804)</f>
        <v>1572.5</v>
      </c>
      <c r="P2804" t="b">
        <v>1</v>
      </c>
      <c r="R2804" s="56">
        <f>E2804/D2804</f>
        <v>1.0183333333333333</v>
      </c>
      <c r="S2804" t="s">
        <v>8266</v>
      </c>
      <c r="T2804" s="6" t="str">
        <f>LEFT(S:S,FIND("/",S:S)-1)</f>
        <v>film &amp; video</v>
      </c>
      <c r="U2804" s="6" t="str">
        <f>RIGHT(S:S,FIND("/",S:S) - 2)</f>
        <v>ideo/shorts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44">
        <v>10000</v>
      </c>
      <c r="E2805" s="4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42">
        <f>(((I2805/60)/60)/24)+DATE(1970,1,1)</f>
        <v>42201</v>
      </c>
      <c r="K2805">
        <v>1433295276</v>
      </c>
      <c r="L2805" s="42">
        <f>(((K2805/60)/60)/24)+DATE(1970,1,1)</f>
        <v>42158.065694444449</v>
      </c>
      <c r="M2805" t="b">
        <v>0</v>
      </c>
      <c r="N2805">
        <v>141</v>
      </c>
      <c r="O2805" s="7">
        <f>AVERAGE(N2805,E2805)</f>
        <v>6468</v>
      </c>
      <c r="P2805" t="b">
        <v>1</v>
      </c>
      <c r="R2805" s="56">
        <f>E2805/D2805</f>
        <v>1.2795000000000001</v>
      </c>
      <c r="S2805" t="s">
        <v>8287</v>
      </c>
      <c r="T2805" s="6" t="str">
        <f>LEFT(S:S,FIND("/",S:S)-1)</f>
        <v>publishing</v>
      </c>
      <c r="U2805" s="6" t="str">
        <f>RIGHT(S:S,FIND("/",S:S) - 2)</f>
        <v>nslations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44">
        <v>1000</v>
      </c>
      <c r="E2806" s="4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42">
        <f>(((I2806/60)/60)/24)+DATE(1970,1,1)</f>
        <v>41911.453587962962</v>
      </c>
      <c r="K2806">
        <v>1409395990</v>
      </c>
      <c r="L2806" s="42">
        <f>(((K2806/60)/60)/24)+DATE(1970,1,1)</f>
        <v>41881.453587962962</v>
      </c>
      <c r="M2806" t="b">
        <v>0</v>
      </c>
      <c r="N2806">
        <v>23</v>
      </c>
      <c r="O2806" s="7">
        <f>AVERAGE(N2806,E2806)</f>
        <v>586.5</v>
      </c>
      <c r="P2806" t="b">
        <v>1</v>
      </c>
      <c r="R2806" s="56">
        <f>E2806/D2806</f>
        <v>1.1499999999999999</v>
      </c>
      <c r="S2806" t="s">
        <v>8271</v>
      </c>
      <c r="T2806" s="6" t="str">
        <f>LEFT(S:S,FIND("/",S:S)-1)</f>
        <v>theater</v>
      </c>
      <c r="U2806" s="6" t="str">
        <f>RIGHT(S:S,FIND("/",S:S) - 2)</f>
        <v>/plays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44">
        <v>400</v>
      </c>
      <c r="E2807" s="4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42">
        <f>(((I2807/60)/60)/24)+DATE(1970,1,1)</f>
        <v>42238.505474537036</v>
      </c>
      <c r="K2807">
        <v>1438085273</v>
      </c>
      <c r="L2807" s="42">
        <f>(((K2807/60)/60)/24)+DATE(1970,1,1)</f>
        <v>42213.505474537036</v>
      </c>
      <c r="M2807" t="b">
        <v>0</v>
      </c>
      <c r="N2807">
        <v>18</v>
      </c>
      <c r="O2807" s="7">
        <f>AVERAGE(N2807,E2807)</f>
        <v>229</v>
      </c>
      <c r="P2807" t="b">
        <v>1</v>
      </c>
      <c r="R2807" s="56">
        <f>E2807/D2807</f>
        <v>1.1000000000000001</v>
      </c>
      <c r="S2807" t="s">
        <v>8278</v>
      </c>
      <c r="T2807" s="6" t="str">
        <f>LEFT(S:S,FIND("/",S:S)-1)</f>
        <v>music</v>
      </c>
      <c r="U2807" s="6" t="str">
        <f>RIGHT(S:S,FIND("/",S:S) - 2)</f>
        <v>jazz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44">
        <v>3000</v>
      </c>
      <c r="E2808" s="4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42">
        <f>(((I2808/60)/60)/24)+DATE(1970,1,1)</f>
        <v>42221.458333333328</v>
      </c>
      <c r="K2808">
        <v>1435645490</v>
      </c>
      <c r="L2808" s="42">
        <f>(((K2808/60)/60)/24)+DATE(1970,1,1)</f>
        <v>42185.267245370371</v>
      </c>
      <c r="M2808" t="b">
        <v>0</v>
      </c>
      <c r="N2808">
        <v>76</v>
      </c>
      <c r="O2808" s="7">
        <f>AVERAGE(N2808,E2808)</f>
        <v>1719.5</v>
      </c>
      <c r="P2808" t="b">
        <v>1</v>
      </c>
      <c r="R2808" s="56">
        <f>E2808/D2808</f>
        <v>1.121</v>
      </c>
      <c r="S2808" t="s">
        <v>8271</v>
      </c>
      <c r="T2808" s="6" t="str">
        <f>LEFT(S:S,FIND("/",S:S)-1)</f>
        <v>theater</v>
      </c>
      <c r="U2808" s="6" t="str">
        <f>RIGHT(S:S,FIND("/",S:S) - 2)</f>
        <v>/plays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44">
        <v>5000</v>
      </c>
      <c r="E2809" s="4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42">
        <f>(((I2809/60)/60)/24)+DATE(1970,1,1)</f>
        <v>42184.873124999998</v>
      </c>
      <c r="K2809">
        <v>1433019438</v>
      </c>
      <c r="L2809" s="42">
        <f>(((K2809/60)/60)/24)+DATE(1970,1,1)</f>
        <v>42154.873124999998</v>
      </c>
      <c r="M2809" t="b">
        <v>0</v>
      </c>
      <c r="N2809">
        <v>93</v>
      </c>
      <c r="O2809" s="7">
        <f>AVERAGE(N2809,E2809)</f>
        <v>3196.5</v>
      </c>
      <c r="P2809" t="b">
        <v>1</v>
      </c>
      <c r="R2809" s="56">
        <f>E2809/D2809</f>
        <v>1.26</v>
      </c>
      <c r="S2809" t="s">
        <v>8271</v>
      </c>
      <c r="T2809" s="6" t="str">
        <f>LEFT(S:S,FIND("/",S:S)-1)</f>
        <v>theater</v>
      </c>
      <c r="U2809" s="6" t="str">
        <f>RIGHT(S:S,FIND("/",S:S) - 2)</f>
        <v>/plays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44">
        <v>4500</v>
      </c>
      <c r="E2810" s="4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42">
        <f>(((I2810/60)/60)/24)+DATE(1970,1,1)</f>
        <v>42238.84646990741</v>
      </c>
      <c r="K2810">
        <v>1437682735</v>
      </c>
      <c r="L2810" s="42">
        <f>(((K2810/60)/60)/24)+DATE(1970,1,1)</f>
        <v>42208.84646990741</v>
      </c>
      <c r="M2810" t="b">
        <v>0</v>
      </c>
      <c r="N2810">
        <v>69</v>
      </c>
      <c r="O2810" s="7">
        <f>AVERAGE(N2810,E2810)</f>
        <v>2290</v>
      </c>
      <c r="P2810" t="b">
        <v>1</v>
      </c>
      <c r="R2810" s="56">
        <f>E2810/D2810</f>
        <v>1.0024444444444445</v>
      </c>
      <c r="S2810" t="s">
        <v>8305</v>
      </c>
      <c r="T2810" s="6" t="str">
        <f>LEFT(S:S,FIND("/",S:S)-1)</f>
        <v>theater</v>
      </c>
      <c r="U2810" s="6" t="str">
        <f>RIGHT(S:S,FIND("/",S:S) - 2)</f>
        <v>usical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44">
        <v>2500</v>
      </c>
      <c r="E2811" s="4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42">
        <f>(((I2811/60)/60)/24)+DATE(1970,1,1)</f>
        <v>42459.610416666663</v>
      </c>
      <c r="K2811">
        <v>1458647725</v>
      </c>
      <c r="L2811" s="42">
        <f>(((K2811/60)/60)/24)+DATE(1970,1,1)</f>
        <v>42451.496817129635</v>
      </c>
      <c r="M2811" t="b">
        <v>0</v>
      </c>
      <c r="N2811">
        <v>21</v>
      </c>
      <c r="O2811" s="7">
        <f>AVERAGE(N2811,E2811)</f>
        <v>1290.5</v>
      </c>
      <c r="P2811" t="b">
        <v>1</v>
      </c>
      <c r="R2811" s="56">
        <f>E2811/D2811</f>
        <v>1.024</v>
      </c>
      <c r="S2811" t="s">
        <v>8273</v>
      </c>
      <c r="T2811" s="6" t="str">
        <f>LEFT(S:S,FIND("/",S:S)-1)</f>
        <v>technology</v>
      </c>
      <c r="U2811" s="6" t="str">
        <f>RIGHT(S:S,FIND("/",S:S) - 2)</f>
        <v>wearables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44">
        <v>2500</v>
      </c>
      <c r="E2812" s="4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42">
        <f>(((I2812/60)/60)/24)+DATE(1970,1,1)</f>
        <v>41791.165972222225</v>
      </c>
      <c r="K2812">
        <v>1398828064</v>
      </c>
      <c r="L2812" s="42">
        <f>(((K2812/60)/60)/24)+DATE(1970,1,1)</f>
        <v>41759.13962962963</v>
      </c>
      <c r="M2812" t="b">
        <v>0</v>
      </c>
      <c r="N2812">
        <v>57</v>
      </c>
      <c r="O2812" s="7">
        <f>AVERAGE(N2812,E2812)</f>
        <v>1381</v>
      </c>
      <c r="P2812" t="b">
        <v>1</v>
      </c>
      <c r="R2812" s="56">
        <f>E2812/D2812</f>
        <v>1.0820000000000001</v>
      </c>
      <c r="S2812" t="s">
        <v>8271</v>
      </c>
      <c r="T2812" s="6" t="str">
        <f>LEFT(S:S,FIND("/",S:S)-1)</f>
        <v>theater</v>
      </c>
      <c r="U2812" s="6" t="str">
        <f>RIGHT(S:S,FIND("/",S:S) - 2)</f>
        <v>/plays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44">
        <v>10000</v>
      </c>
      <c r="E2813" s="4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42">
        <f>(((I2813/60)/60)/24)+DATE(1970,1,1)</f>
        <v>42058.496562500004</v>
      </c>
      <c r="K2813">
        <v>1422100503</v>
      </c>
      <c r="L2813" s="42">
        <f>(((K2813/60)/60)/24)+DATE(1970,1,1)</f>
        <v>42028.496562500004</v>
      </c>
      <c r="M2813" t="b">
        <v>0</v>
      </c>
      <c r="N2813">
        <v>108</v>
      </c>
      <c r="O2813" s="7">
        <f>AVERAGE(N2813,E2813)</f>
        <v>5067.5</v>
      </c>
      <c r="P2813" t="b">
        <v>1</v>
      </c>
      <c r="R2813" s="56">
        <f>E2813/D2813</f>
        <v>1.0026999999999999</v>
      </c>
      <c r="S2813" t="s">
        <v>8296</v>
      </c>
      <c r="T2813" s="6" t="str">
        <f>LEFT(S:S,FIND("/",S:S)-1)</f>
        <v>photography</v>
      </c>
      <c r="U2813" s="6" t="str">
        <f>RIGHT(S:S,FIND("/",S:S) - 2)</f>
        <v>phy/people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44">
        <v>5000</v>
      </c>
      <c r="E2814" s="4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42">
        <f>(((I2814/60)/60)/24)+DATE(1970,1,1)</f>
        <v>42100.166666666672</v>
      </c>
      <c r="K2814">
        <v>1424368298</v>
      </c>
      <c r="L2814" s="42">
        <f>(((K2814/60)/60)/24)+DATE(1970,1,1)</f>
        <v>42054.74418981481</v>
      </c>
      <c r="M2814" t="b">
        <v>0</v>
      </c>
      <c r="N2814">
        <v>83</v>
      </c>
      <c r="O2814" s="7">
        <f>AVERAGE(N2814,E2814)</f>
        <v>2874</v>
      </c>
      <c r="P2814" t="b">
        <v>1</v>
      </c>
      <c r="R2814" s="56">
        <f>E2814/D2814</f>
        <v>1.133</v>
      </c>
      <c r="S2814" t="s">
        <v>8276</v>
      </c>
      <c r="T2814" s="6" t="str">
        <f>LEFT(S:S,FIND("/",S:S)-1)</f>
        <v>music</v>
      </c>
      <c r="U2814" s="6" t="str">
        <f>RIGHT(S:S,FIND("/",S:S) - 2)</f>
        <v>rock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44">
        <v>2800</v>
      </c>
      <c r="E2815" s="4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42">
        <f>(((I2815/60)/60)/24)+DATE(1970,1,1)</f>
        <v>42718.742604166662</v>
      </c>
      <c r="K2815">
        <v>1479577761</v>
      </c>
      <c r="L2815" s="42">
        <f>(((K2815/60)/60)/24)+DATE(1970,1,1)</f>
        <v>42693.742604166662</v>
      </c>
      <c r="M2815" t="b">
        <v>0</v>
      </c>
      <c r="N2815">
        <v>96</v>
      </c>
      <c r="O2815" s="7">
        <f>AVERAGE(N2815,E2815)</f>
        <v>1834.06</v>
      </c>
      <c r="P2815" t="b">
        <v>1</v>
      </c>
      <c r="R2815" s="56">
        <f>E2815/D2815</f>
        <v>1.2757571428571428</v>
      </c>
      <c r="S2815" t="s">
        <v>8271</v>
      </c>
      <c r="T2815" s="6" t="str">
        <f>LEFT(S:S,FIND("/",S:S)-1)</f>
        <v>theater</v>
      </c>
      <c r="U2815" s="6" t="str">
        <f>RIGHT(S:S,FIND("/",S:S) - 2)</f>
        <v>/plays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44">
        <v>1500</v>
      </c>
      <c r="E2816" s="4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42">
        <f>(((I2816/60)/60)/24)+DATE(1970,1,1)</f>
        <v>42133.399479166663</v>
      </c>
      <c r="K2816">
        <v>1428572115</v>
      </c>
      <c r="L2816" s="42">
        <f>(((K2816/60)/60)/24)+DATE(1970,1,1)</f>
        <v>42103.399479166663</v>
      </c>
      <c r="M2816" t="b">
        <v>0</v>
      </c>
      <c r="N2816">
        <v>64</v>
      </c>
      <c r="O2816" s="7">
        <f>AVERAGE(N2816,E2816)</f>
        <v>840</v>
      </c>
      <c r="P2816" t="b">
        <v>1</v>
      </c>
      <c r="R2816" s="56">
        <f>E2816/D2816</f>
        <v>1.0773333333333333</v>
      </c>
      <c r="S2816" t="s">
        <v>8303</v>
      </c>
      <c r="T2816" s="6" t="str">
        <f>LEFT(S:S,FIND("/",S:S)-1)</f>
        <v>theater</v>
      </c>
      <c r="U2816" s="6" t="str">
        <f>RIGHT(S:S,FIND("/",S:S) - 2)</f>
        <v>spaces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44">
        <v>250</v>
      </c>
      <c r="E2817" s="4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42">
        <f>(((I2817/60)/60)/24)+DATE(1970,1,1)</f>
        <v>42589.776724537034</v>
      </c>
      <c r="K2817">
        <v>1468003109</v>
      </c>
      <c r="L2817" s="42">
        <f>(((K2817/60)/60)/24)+DATE(1970,1,1)</f>
        <v>42559.776724537034</v>
      </c>
      <c r="M2817" t="b">
        <v>0</v>
      </c>
      <c r="N2817">
        <v>14</v>
      </c>
      <c r="O2817" s="7">
        <f>AVERAGE(N2817,E2817)</f>
        <v>309.5</v>
      </c>
      <c r="P2817" t="b">
        <v>1</v>
      </c>
      <c r="R2817" s="56">
        <f>E2817/D2817</f>
        <v>2.42</v>
      </c>
      <c r="S2817" t="s">
        <v>8273</v>
      </c>
      <c r="T2817" s="6" t="str">
        <f>LEFT(S:S,FIND("/",S:S)-1)</f>
        <v>technology</v>
      </c>
      <c r="U2817" s="6" t="str">
        <f>RIGHT(S:S,FIND("/",S:S) - 2)</f>
        <v>wearables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44">
        <v>3000</v>
      </c>
      <c r="E2818" s="4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42">
        <f>(((I2818/60)/60)/24)+DATE(1970,1,1)</f>
        <v>42218.666666666672</v>
      </c>
      <c r="K2818">
        <v>1435921992</v>
      </c>
      <c r="L2818" s="42">
        <f>(((K2818/60)/60)/24)+DATE(1970,1,1)</f>
        <v>42188.467499999999</v>
      </c>
      <c r="M2818" t="b">
        <v>0</v>
      </c>
      <c r="N2818">
        <v>169</v>
      </c>
      <c r="O2818" s="7">
        <f>AVERAGE(N2818,E2818)</f>
        <v>2208</v>
      </c>
      <c r="P2818" t="b">
        <v>1</v>
      </c>
      <c r="R2818" s="56">
        <f>E2818/D2818</f>
        <v>1.4156666666666666</v>
      </c>
      <c r="S2818" t="s">
        <v>8266</v>
      </c>
      <c r="T2818" s="6" t="str">
        <f>LEFT(S:S,FIND("/",S:S)-1)</f>
        <v>film &amp; video</v>
      </c>
      <c r="U2818" s="6" t="str">
        <f>RIGHT(S:S,FIND("/",S:S) - 2)</f>
        <v>ideo/shorts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44">
        <v>600</v>
      </c>
      <c r="E2819" s="4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42">
        <f>(((I2819/60)/60)/24)+DATE(1970,1,1)</f>
        <v>42063.634976851856</v>
      </c>
      <c r="K2819">
        <v>1421680462</v>
      </c>
      <c r="L2819" s="42">
        <f>(((K2819/60)/60)/24)+DATE(1970,1,1)</f>
        <v>42023.634976851856</v>
      </c>
      <c r="M2819" t="b">
        <v>0</v>
      </c>
      <c r="N2819">
        <v>33</v>
      </c>
      <c r="O2819" s="7">
        <f>AVERAGE(N2819,E2819)</f>
        <v>406.5</v>
      </c>
      <c r="P2819" t="b">
        <v>1</v>
      </c>
      <c r="R2819" s="56">
        <f>E2819/D2819</f>
        <v>1.3</v>
      </c>
      <c r="S2819" t="s">
        <v>8271</v>
      </c>
      <c r="T2819" s="6" t="str">
        <f>LEFT(S:S,FIND("/",S:S)-1)</f>
        <v>theater</v>
      </c>
      <c r="U2819" s="6" t="str">
        <f>RIGHT(S:S,FIND("/",S:S) - 2)</f>
        <v>/plays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44">
        <v>10000</v>
      </c>
      <c r="E2820" s="4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42">
        <f>(((I2820/60)/60)/24)+DATE(1970,1,1)</f>
        <v>42270.598217592589</v>
      </c>
      <c r="K2820">
        <v>1441290086</v>
      </c>
      <c r="L2820" s="42">
        <f>(((K2820/60)/60)/24)+DATE(1970,1,1)</f>
        <v>42250.598217592589</v>
      </c>
      <c r="M2820" t="b">
        <v>0</v>
      </c>
      <c r="N2820">
        <v>102</v>
      </c>
      <c r="O2820" s="7">
        <f>AVERAGE(N2820,E2820)</f>
        <v>5352.5</v>
      </c>
      <c r="P2820" t="b">
        <v>1</v>
      </c>
      <c r="R2820" s="56">
        <f>E2820/D2820</f>
        <v>1.0603</v>
      </c>
      <c r="S2820" t="s">
        <v>8297</v>
      </c>
      <c r="T2820" s="6" t="str">
        <f>LEFT(S:S,FIND("/",S:S)-1)</f>
        <v>games</v>
      </c>
      <c r="U2820" s="6" t="str">
        <f>RIGHT(S:S,FIND("/",S:S) - 2)</f>
        <v>ames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44">
        <v>5000</v>
      </c>
      <c r="E2821" s="4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42">
        <f>(((I2821/60)/60)/24)+DATE(1970,1,1)</f>
        <v>42169.525567129633</v>
      </c>
      <c r="K2821">
        <v>1431693409</v>
      </c>
      <c r="L2821" s="42">
        <f>(((K2821/60)/60)/24)+DATE(1970,1,1)</f>
        <v>42139.525567129633</v>
      </c>
      <c r="M2821" t="b">
        <v>0</v>
      </c>
      <c r="N2821">
        <v>104</v>
      </c>
      <c r="O2821" s="7">
        <f>AVERAGE(N2821,E2821)</f>
        <v>2672</v>
      </c>
      <c r="P2821" t="b">
        <v>1</v>
      </c>
      <c r="R2821" s="56">
        <f>E2821/D2821</f>
        <v>1.048</v>
      </c>
      <c r="S2821" t="s">
        <v>8271</v>
      </c>
      <c r="T2821" s="6" t="str">
        <f>LEFT(S:S,FIND("/",S:S)-1)</f>
        <v>theater</v>
      </c>
      <c r="U2821" s="6" t="str">
        <f>RIGHT(S:S,FIND("/",S:S) - 2)</f>
        <v>/plays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44">
        <v>200</v>
      </c>
      <c r="E2822" s="4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42">
        <f>(((I2822/60)/60)/24)+DATE(1970,1,1)</f>
        <v>42426</v>
      </c>
      <c r="K2822">
        <v>1454337589</v>
      </c>
      <c r="L2822" s="42">
        <f>(((K2822/60)/60)/24)+DATE(1970,1,1)</f>
        <v>42401.610983796301</v>
      </c>
      <c r="M2822" t="b">
        <v>0</v>
      </c>
      <c r="N2822">
        <v>20</v>
      </c>
      <c r="O2822" s="7">
        <f>AVERAGE(N2822,E2822)</f>
        <v>146</v>
      </c>
      <c r="P2822" t="b">
        <v>1</v>
      </c>
      <c r="R2822" s="56">
        <f>E2822/D2822</f>
        <v>1.36</v>
      </c>
      <c r="S2822" t="s">
        <v>8295</v>
      </c>
      <c r="T2822" s="6" t="str">
        <f>LEFT(S:S,FIND("/",S:S)-1)</f>
        <v>technology</v>
      </c>
      <c r="U2822" s="6" t="str">
        <f>RIGHT(S:S,FIND("/",S:S) - 2)</f>
        <v>/hardware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44">
        <v>1000</v>
      </c>
      <c r="E2823" s="4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42">
        <f>(((I2823/60)/60)/24)+DATE(1970,1,1)</f>
        <v>41905.922858796301</v>
      </c>
      <c r="K2823">
        <v>1408918135</v>
      </c>
      <c r="L2823" s="42">
        <f>(((K2823/60)/60)/24)+DATE(1970,1,1)</f>
        <v>41875.922858796301</v>
      </c>
      <c r="M2823" t="b">
        <v>0</v>
      </c>
      <c r="N2823">
        <v>35</v>
      </c>
      <c r="O2823" s="7">
        <f>AVERAGE(N2823,E2823)</f>
        <v>517.5</v>
      </c>
      <c r="P2823" t="b">
        <v>1</v>
      </c>
      <c r="R2823" s="56">
        <f>E2823/D2823</f>
        <v>1</v>
      </c>
      <c r="S2823" t="s">
        <v>8273</v>
      </c>
      <c r="T2823" s="6" t="str">
        <f>LEFT(S:S,FIND("/",S:S)-1)</f>
        <v>technology</v>
      </c>
      <c r="U2823" s="6" t="str">
        <f>RIGHT(S:S,FIND("/",S:S) - 2)</f>
        <v>wearables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44">
        <v>6000</v>
      </c>
      <c r="E2824" s="4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42">
        <f>(((I2824/60)/60)/24)+DATE(1970,1,1)</f>
        <v>42090.642268518524</v>
      </c>
      <c r="K2824">
        <v>1424881492</v>
      </c>
      <c r="L2824" s="42">
        <f>(((K2824/60)/60)/24)+DATE(1970,1,1)</f>
        <v>42060.683935185181</v>
      </c>
      <c r="M2824" t="b">
        <v>0</v>
      </c>
      <c r="N2824">
        <v>94</v>
      </c>
      <c r="O2824" s="7">
        <f>AVERAGE(N2824,E2824)</f>
        <v>3047</v>
      </c>
      <c r="P2824" t="b">
        <v>1</v>
      </c>
      <c r="R2824" s="56">
        <f>E2824/D2824</f>
        <v>1</v>
      </c>
      <c r="S2824" t="s">
        <v>8301</v>
      </c>
      <c r="T2824" s="6" t="str">
        <f>LEFT(S:S,FIND("/",S:S)-1)</f>
        <v>technology</v>
      </c>
      <c r="U2824" s="6" t="str">
        <f>RIGHT(S:S,FIND("/",S:S) - 2)</f>
        <v>ploration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44">
        <v>100</v>
      </c>
      <c r="E2825" s="4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42">
        <f>(((I2825/60)/60)/24)+DATE(1970,1,1)</f>
        <v>42094.957638888889</v>
      </c>
      <c r="K2825">
        <v>1425428206</v>
      </c>
      <c r="L2825" s="42">
        <f>(((K2825/60)/60)/24)+DATE(1970,1,1)</f>
        <v>42067.011643518519</v>
      </c>
      <c r="M2825" t="b">
        <v>0</v>
      </c>
      <c r="N2825">
        <v>14</v>
      </c>
      <c r="O2825" s="7">
        <f>AVERAGE(N2825,E2825)</f>
        <v>69</v>
      </c>
      <c r="P2825" t="b">
        <v>1</v>
      </c>
      <c r="R2825" s="56">
        <f>E2825/D2825</f>
        <v>1.24</v>
      </c>
      <c r="S2825" t="s">
        <v>8295</v>
      </c>
      <c r="T2825" s="6" t="str">
        <f>LEFT(S:S,FIND("/",S:S)-1)</f>
        <v>technology</v>
      </c>
      <c r="U2825" s="6" t="str">
        <f>RIGHT(S:S,FIND("/",S:S) - 2)</f>
        <v>/hardware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44">
        <v>650</v>
      </c>
      <c r="E2826" s="4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42">
        <f>(((I2826/60)/60)/24)+DATE(1970,1,1)</f>
        <v>42168.071527777778</v>
      </c>
      <c r="K2826">
        <v>1431412196</v>
      </c>
      <c r="L2826" s="42">
        <f>(((K2826/60)/60)/24)+DATE(1970,1,1)</f>
        <v>42136.270787037036</v>
      </c>
      <c r="M2826" t="b">
        <v>0</v>
      </c>
      <c r="N2826">
        <v>15</v>
      </c>
      <c r="O2826" s="7">
        <f>AVERAGE(N2826,E2826)</f>
        <v>387.5</v>
      </c>
      <c r="P2826" t="b">
        <v>1</v>
      </c>
      <c r="R2826" s="56">
        <f>E2826/D2826</f>
        <v>1.1692307692307693</v>
      </c>
      <c r="S2826" t="s">
        <v>8270</v>
      </c>
      <c r="T2826" s="6" t="str">
        <f>LEFT(S:S,FIND("/",S:S)-1)</f>
        <v>film &amp; video</v>
      </c>
      <c r="U2826" s="6" t="str">
        <f>RIGHT(S:S,FIND("/",S:S) - 2)</f>
        <v>o/animation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44">
        <v>3000</v>
      </c>
      <c r="E2827" s="4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42">
        <f>(((I2827/60)/60)/24)+DATE(1970,1,1)</f>
        <v>42342.792662037042</v>
      </c>
      <c r="K2827">
        <v>1446663686</v>
      </c>
      <c r="L2827" s="42">
        <f>(((K2827/60)/60)/24)+DATE(1970,1,1)</f>
        <v>42312.792662037042</v>
      </c>
      <c r="M2827" t="b">
        <v>0</v>
      </c>
      <c r="N2827">
        <v>51</v>
      </c>
      <c r="O2827" s="7">
        <f>AVERAGE(N2827,E2827)</f>
        <v>1575.5</v>
      </c>
      <c r="P2827" t="b">
        <v>1</v>
      </c>
      <c r="R2827" s="56">
        <f>E2827/D2827</f>
        <v>1.0333333333333334</v>
      </c>
      <c r="S2827" t="s">
        <v>8284</v>
      </c>
      <c r="T2827" s="6" t="str">
        <f>LEFT(S:S,FIND("/",S:S)-1)</f>
        <v>food</v>
      </c>
      <c r="U2827" s="6" t="str">
        <f>RIGHT(S:S,FIND("/",S:S) - 2)</f>
        <v>cks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44">
        <v>2000</v>
      </c>
      <c r="E2828" s="4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42">
        <f>(((I2828/60)/60)/24)+DATE(1970,1,1)</f>
        <v>42195.291666666672</v>
      </c>
      <c r="K2828">
        <v>1434415812</v>
      </c>
      <c r="L2828" s="42">
        <f>(((K2828/60)/60)/24)+DATE(1970,1,1)</f>
        <v>42171.034861111111</v>
      </c>
      <c r="M2828" t="b">
        <v>0</v>
      </c>
      <c r="N2828">
        <v>19</v>
      </c>
      <c r="O2828" s="7">
        <f>AVERAGE(N2828,E2828)</f>
        <v>1087</v>
      </c>
      <c r="P2828" t="b">
        <v>1</v>
      </c>
      <c r="R2828" s="56">
        <f>E2828/D2828</f>
        <v>1.0774999999999999</v>
      </c>
      <c r="S2828" t="s">
        <v>8270</v>
      </c>
      <c r="T2828" s="6" t="str">
        <f>LEFT(S:S,FIND("/",S:S)-1)</f>
        <v>film &amp; video</v>
      </c>
      <c r="U2828" s="6" t="str">
        <f>RIGHT(S:S,FIND("/",S:S) - 2)</f>
        <v>o/animation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44">
        <v>2000</v>
      </c>
      <c r="E2829" s="4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42">
        <f>(((I2829/60)/60)/24)+DATE(1970,1,1)</f>
        <v>42524.6875</v>
      </c>
      <c r="K2829">
        <v>1462379066</v>
      </c>
      <c r="L2829" s="42">
        <f>(((K2829/60)/60)/24)+DATE(1970,1,1)</f>
        <v>42494.683634259258</v>
      </c>
      <c r="M2829" t="b">
        <v>0</v>
      </c>
      <c r="N2829">
        <v>23</v>
      </c>
      <c r="O2829" s="7">
        <f>AVERAGE(N2829,E2829)</f>
        <v>1214</v>
      </c>
      <c r="P2829" t="b">
        <v>1</v>
      </c>
      <c r="R2829" s="56">
        <f>E2829/D2829</f>
        <v>1.2024999999999999</v>
      </c>
      <c r="S2829" t="s">
        <v>8271</v>
      </c>
      <c r="T2829" s="6" t="str">
        <f>LEFT(S:S,FIND("/",S:S)-1)</f>
        <v>theater</v>
      </c>
      <c r="U2829" s="6" t="str">
        <f>RIGHT(S:S,FIND("/",S:S) - 2)</f>
        <v>/plays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44">
        <v>9500</v>
      </c>
      <c r="E2830" s="4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42">
        <f>(((I2830/60)/60)/24)+DATE(1970,1,1)</f>
        <v>42279.958333333328</v>
      </c>
      <c r="K2830">
        <v>1441606869</v>
      </c>
      <c r="L2830" s="42">
        <f>(((K2830/60)/60)/24)+DATE(1970,1,1)</f>
        <v>42254.264687499999</v>
      </c>
      <c r="M2830" t="b">
        <v>0</v>
      </c>
      <c r="N2830">
        <v>97</v>
      </c>
      <c r="O2830" s="7">
        <f>AVERAGE(N2830,E2830)</f>
        <v>4816.5</v>
      </c>
      <c r="P2830" t="b">
        <v>1</v>
      </c>
      <c r="R2830" s="56">
        <f>E2830/D2830</f>
        <v>1.0037894736842106</v>
      </c>
      <c r="S2830" t="s">
        <v>8269</v>
      </c>
      <c r="T2830" s="6" t="str">
        <f>LEFT(S:S,FIND("/",S:S)-1)</f>
        <v>film &amp; video</v>
      </c>
      <c r="U2830" s="6" t="str">
        <f>RIGHT(S:S,FIND("/",S:S) - 2)</f>
        <v>documentary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44">
        <v>2500</v>
      </c>
      <c r="E2831" s="4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42">
        <f>(((I2831/60)/60)/24)+DATE(1970,1,1)</f>
        <v>42523.434236111112</v>
      </c>
      <c r="K2831">
        <v>1462443918</v>
      </c>
      <c r="L2831" s="42">
        <f>(((K2831/60)/60)/24)+DATE(1970,1,1)</f>
        <v>42495.434236111112</v>
      </c>
      <c r="M2831" t="b">
        <v>0</v>
      </c>
      <c r="N2831">
        <v>76</v>
      </c>
      <c r="O2831" s="7">
        <f>AVERAGE(N2831,E2831)</f>
        <v>1369.5</v>
      </c>
      <c r="P2831" t="b">
        <v>1</v>
      </c>
      <c r="R2831" s="56">
        <f>E2831/D2831</f>
        <v>1.0651999999999999</v>
      </c>
      <c r="S2831" t="s">
        <v>8300</v>
      </c>
      <c r="T2831" s="6" t="str">
        <f>LEFT(S:S,FIND("/",S:S)-1)</f>
        <v>music</v>
      </c>
      <c r="U2831" s="6" t="str">
        <f>RIGHT(S:S,FIND("/",S:S) - 2)</f>
        <v>usic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44">
        <v>3000</v>
      </c>
      <c r="E2832" s="4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42">
        <f>(((I2832/60)/60)/24)+DATE(1970,1,1)</f>
        <v>41771.165972222225</v>
      </c>
      <c r="K2832">
        <v>1398802148</v>
      </c>
      <c r="L2832" s="42">
        <f>(((K2832/60)/60)/24)+DATE(1970,1,1)</f>
        <v>41758.839675925927</v>
      </c>
      <c r="M2832" t="b">
        <v>0</v>
      </c>
      <c r="N2832">
        <v>11</v>
      </c>
      <c r="O2832" s="7">
        <f>AVERAGE(N2832,E2832)</f>
        <v>1505.5</v>
      </c>
      <c r="P2832" t="b">
        <v>1</v>
      </c>
      <c r="R2832" s="56">
        <f>E2832/D2832</f>
        <v>1</v>
      </c>
      <c r="S2832" t="s">
        <v>8298</v>
      </c>
      <c r="T2832" s="6" t="str">
        <f>LEFT(S:S,FIND("/",S:S)-1)</f>
        <v>food</v>
      </c>
      <c r="U2832" s="6" t="str">
        <f>RIGHT(S:S,FIND("/",S:S) - 2)</f>
        <v>tch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44">
        <v>3000</v>
      </c>
      <c r="E2833" s="4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42">
        <f>(((I2833/60)/60)/24)+DATE(1970,1,1)</f>
        <v>42201.824884259258</v>
      </c>
      <c r="K2833">
        <v>1434484070</v>
      </c>
      <c r="L2833" s="42">
        <f>(((K2833/60)/60)/24)+DATE(1970,1,1)</f>
        <v>42171.824884259258</v>
      </c>
      <c r="M2833" t="b">
        <v>0</v>
      </c>
      <c r="N2833">
        <v>52</v>
      </c>
      <c r="O2833" s="7">
        <f>AVERAGE(N2833,E2833)</f>
        <v>1686</v>
      </c>
      <c r="P2833" t="b">
        <v>1</v>
      </c>
      <c r="R2833" s="56">
        <f>E2833/D2833</f>
        <v>1.1066666666666667</v>
      </c>
      <c r="S2833" t="s">
        <v>8288</v>
      </c>
      <c r="T2833" s="6" t="str">
        <f>LEFT(S:S,FIND("/",S:S)-1)</f>
        <v>publishing</v>
      </c>
      <c r="U2833" s="6" t="str">
        <f>RIGHT(S:S,FIND("/",S:S) - 2)</f>
        <v xml:space="preserve"> podcasts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44">
        <v>2500</v>
      </c>
      <c r="E2834" s="4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42">
        <f>(((I2834/60)/60)/24)+DATE(1970,1,1)</f>
        <v>41966.916666666672</v>
      </c>
      <c r="K2834">
        <v>1414342894</v>
      </c>
      <c r="L2834" s="42">
        <f>(((K2834/60)/60)/24)+DATE(1970,1,1)</f>
        <v>41938.709421296298</v>
      </c>
      <c r="M2834" t="b">
        <v>0</v>
      </c>
      <c r="N2834">
        <v>95</v>
      </c>
      <c r="O2834" s="7">
        <f>AVERAGE(N2834,E2834)</f>
        <v>1481.4949999999999</v>
      </c>
      <c r="P2834" t="b">
        <v>1</v>
      </c>
      <c r="R2834" s="56">
        <f>E2834/D2834</f>
        <v>1.1471959999999999</v>
      </c>
      <c r="S2834" t="s">
        <v>8271</v>
      </c>
      <c r="T2834" s="6" t="str">
        <f>LEFT(S:S,FIND("/",S:S)-1)</f>
        <v>theater</v>
      </c>
      <c r="U2834" s="6" t="str">
        <f>RIGHT(S:S,FIND("/",S:S) - 2)</f>
        <v>/plays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44">
        <v>2700</v>
      </c>
      <c r="E2835" s="4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42">
        <f>(((I2835/60)/60)/24)+DATE(1970,1,1)</f>
        <v>42288.083333333328</v>
      </c>
      <c r="K2835">
        <v>1442804633</v>
      </c>
      <c r="L2835" s="42">
        <f>(((K2835/60)/60)/24)+DATE(1970,1,1)</f>
        <v>42268.127696759257</v>
      </c>
      <c r="M2835" t="b">
        <v>0</v>
      </c>
      <c r="N2835">
        <v>35</v>
      </c>
      <c r="O2835" s="7">
        <f>AVERAGE(N2835,E2835)</f>
        <v>1479</v>
      </c>
      <c r="P2835" t="b">
        <v>1</v>
      </c>
      <c r="R2835" s="56">
        <f>E2835/D2835</f>
        <v>1.0825925925925926</v>
      </c>
      <c r="S2835" t="s">
        <v>8305</v>
      </c>
      <c r="T2835" s="6" t="str">
        <f>LEFT(S:S,FIND("/",S:S)-1)</f>
        <v>theater</v>
      </c>
      <c r="U2835" s="6" t="str">
        <f>RIGHT(S:S,FIND("/",S:S) - 2)</f>
        <v>usical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44">
        <v>800</v>
      </c>
      <c r="E2836" s="4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42">
        <f>(((I2836/60)/60)/24)+DATE(1970,1,1)</f>
        <v>42034.959837962961</v>
      </c>
      <c r="K2836">
        <v>1421362930</v>
      </c>
      <c r="L2836" s="42">
        <f>(((K2836/60)/60)/24)+DATE(1970,1,1)</f>
        <v>42019.959837962961</v>
      </c>
      <c r="M2836" t="b">
        <v>0</v>
      </c>
      <c r="N2836">
        <v>21</v>
      </c>
      <c r="O2836" s="7">
        <f>AVERAGE(N2836,E2836)</f>
        <v>690.5</v>
      </c>
      <c r="P2836" t="b">
        <v>1</v>
      </c>
      <c r="R2836" s="56">
        <f>E2836/D2836</f>
        <v>1.7</v>
      </c>
      <c r="S2836" t="s">
        <v>8270</v>
      </c>
      <c r="T2836" s="6" t="str">
        <f>LEFT(S:S,FIND("/",S:S)-1)</f>
        <v>film &amp; video</v>
      </c>
      <c r="U2836" s="6" t="str">
        <f>RIGHT(S:S,FIND("/",S:S) - 2)</f>
        <v>o/animation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44">
        <v>1000</v>
      </c>
      <c r="E2837" s="4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42">
        <f>(((I2837/60)/60)/24)+DATE(1970,1,1)</f>
        <v>42343</v>
      </c>
      <c r="K2837">
        <v>1446742417</v>
      </c>
      <c r="L2837" s="42">
        <f>(((K2837/60)/60)/24)+DATE(1970,1,1)</f>
        <v>42313.703900462962</v>
      </c>
      <c r="M2837" t="b">
        <v>0</v>
      </c>
      <c r="N2837">
        <v>93</v>
      </c>
      <c r="O2837" s="7">
        <f>AVERAGE(N2837,E2837)</f>
        <v>981.995</v>
      </c>
      <c r="P2837" t="b">
        <v>1</v>
      </c>
      <c r="R2837" s="56">
        <f>E2837/D2837</f>
        <v>1.8709899999999999</v>
      </c>
      <c r="S2837" t="s">
        <v>8302</v>
      </c>
      <c r="T2837" s="6" t="str">
        <f>LEFT(S:S,FIND("/",S:S)-1)</f>
        <v>technology</v>
      </c>
      <c r="U2837" s="6" t="str">
        <f>RIGHT(S:S,FIND("/",S:S) - 2)</f>
        <v>kerspaces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44">
        <v>450</v>
      </c>
      <c r="E2838" s="4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42">
        <f>(((I2838/60)/60)/24)+DATE(1970,1,1)</f>
        <v>42784.207638888889</v>
      </c>
      <c r="K2838">
        <v>1484115418</v>
      </c>
      <c r="L2838" s="42">
        <f>(((K2838/60)/60)/24)+DATE(1970,1,1)</f>
        <v>42746.261782407411</v>
      </c>
      <c r="M2838" t="b">
        <v>0</v>
      </c>
      <c r="N2838">
        <v>11</v>
      </c>
      <c r="O2838" s="7">
        <f>AVERAGE(N2838,E2838)</f>
        <v>248</v>
      </c>
      <c r="P2838" t="b">
        <v>1</v>
      </c>
      <c r="R2838" s="56">
        <f>E2838/D2838</f>
        <v>1.0777777777777777</v>
      </c>
      <c r="S2838" t="s">
        <v>8296</v>
      </c>
      <c r="T2838" s="6" t="str">
        <f>LEFT(S:S,FIND("/",S:S)-1)</f>
        <v>photography</v>
      </c>
      <c r="U2838" s="6" t="str">
        <f>RIGHT(S:S,FIND("/",S:S) - 2)</f>
        <v>phy/people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44">
        <v>850</v>
      </c>
      <c r="E2839" s="4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42">
        <f>(((I2839/60)/60)/24)+DATE(1970,1,1)</f>
        <v>42347.950046296297</v>
      </c>
      <c r="K2839">
        <v>1446241684</v>
      </c>
      <c r="L2839" s="42">
        <f>(((K2839/60)/60)/24)+DATE(1970,1,1)</f>
        <v>42307.908379629633</v>
      </c>
      <c r="M2839" t="b">
        <v>0</v>
      </c>
      <c r="N2839">
        <v>21</v>
      </c>
      <c r="O2839" s="7">
        <f>AVERAGE(N2839,E2839)</f>
        <v>435.5</v>
      </c>
      <c r="P2839" t="b">
        <v>1</v>
      </c>
      <c r="R2839" s="56">
        <f>E2839/D2839</f>
        <v>1</v>
      </c>
      <c r="S2839" t="s">
        <v>8273</v>
      </c>
      <c r="T2839" s="6" t="str">
        <f>LEFT(S:S,FIND("/",S:S)-1)</f>
        <v>technology</v>
      </c>
      <c r="U2839" s="6" t="str">
        <f>RIGHT(S:S,FIND("/",S:S) - 2)</f>
        <v>wearables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44">
        <v>2000</v>
      </c>
      <c r="E2840" s="4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42">
        <f>(((I2840/60)/60)/24)+DATE(1970,1,1)</f>
        <v>41864.916666666664</v>
      </c>
      <c r="K2840">
        <v>1406039696</v>
      </c>
      <c r="L2840" s="42">
        <f>(((K2840/60)/60)/24)+DATE(1970,1,1)</f>
        <v>41842.607592592591</v>
      </c>
      <c r="M2840" t="b">
        <v>0</v>
      </c>
      <c r="N2840">
        <v>54</v>
      </c>
      <c r="O2840" s="7">
        <f>AVERAGE(N2840,E2840)</f>
        <v>1229.5</v>
      </c>
      <c r="P2840" t="b">
        <v>1</v>
      </c>
      <c r="R2840" s="56">
        <f>E2840/D2840</f>
        <v>1.2024999999999999</v>
      </c>
      <c r="S2840" t="s">
        <v>8269</v>
      </c>
      <c r="T2840" s="6" t="str">
        <f>LEFT(S:S,FIND("/",S:S)-1)</f>
        <v>film &amp; video</v>
      </c>
      <c r="U2840" s="6" t="str">
        <f>RIGHT(S:S,FIND("/",S:S) - 2)</f>
        <v>documentary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44">
        <v>3500</v>
      </c>
      <c r="E2841" s="4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42">
        <f>(((I2841/60)/60)/24)+DATE(1970,1,1)</f>
        <v>41876.207638888889</v>
      </c>
      <c r="K2841">
        <v>1406958354</v>
      </c>
      <c r="L2841" s="42">
        <f>(((K2841/60)/60)/24)+DATE(1970,1,1)</f>
        <v>41853.240208333329</v>
      </c>
      <c r="M2841" t="b">
        <v>0</v>
      </c>
      <c r="N2841">
        <v>31</v>
      </c>
      <c r="O2841" s="7">
        <f>AVERAGE(N2841,E2841)</f>
        <v>1965.5</v>
      </c>
      <c r="P2841" t="b">
        <v>1</v>
      </c>
      <c r="R2841" s="56">
        <f>E2841/D2841</f>
        <v>1.1142857142857143</v>
      </c>
      <c r="S2841" t="s">
        <v>8297</v>
      </c>
      <c r="T2841" s="6" t="str">
        <f>LEFT(S:S,FIND("/",S:S)-1)</f>
        <v>games</v>
      </c>
      <c r="U2841" s="6" t="str">
        <f>RIGHT(S:S,FIND("/",S:S) - 2)</f>
        <v>ames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44">
        <v>2500</v>
      </c>
      <c r="E2842" s="4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42">
        <f>(((I2842/60)/60)/24)+DATE(1970,1,1)</f>
        <v>42081.708333333328</v>
      </c>
      <c r="K2842">
        <v>1424825479</v>
      </c>
      <c r="L2842" s="42">
        <f>(((K2842/60)/60)/24)+DATE(1970,1,1)</f>
        <v>42060.035636574074</v>
      </c>
      <c r="M2842" t="b">
        <v>0</v>
      </c>
      <c r="N2842">
        <v>132</v>
      </c>
      <c r="O2842" s="7">
        <f>AVERAGE(N2842,E2842)</f>
        <v>1366</v>
      </c>
      <c r="P2842" t="b">
        <v>1</v>
      </c>
      <c r="R2842" s="56">
        <f>E2842/D2842</f>
        <v>1.04</v>
      </c>
      <c r="S2842" t="s">
        <v>8303</v>
      </c>
      <c r="T2842" s="6" t="str">
        <f>LEFT(S:S,FIND("/",S:S)-1)</f>
        <v>theater</v>
      </c>
      <c r="U2842" s="6" t="str">
        <f>RIGHT(S:S,FIND("/",S:S) - 2)</f>
        <v>spaces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44">
        <v>1000</v>
      </c>
      <c r="E2843" s="44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42">
        <f>(((I2843/60)/60)/24)+DATE(1970,1,1)</f>
        <v>42351.781215277777</v>
      </c>
      <c r="K2843">
        <v>1444844697</v>
      </c>
      <c r="L2843" s="42">
        <f>(((K2843/60)/60)/24)+DATE(1970,1,1)</f>
        <v>42291.739548611105</v>
      </c>
      <c r="M2843" t="b">
        <v>0</v>
      </c>
      <c r="N2843">
        <v>1</v>
      </c>
      <c r="O2843" s="7">
        <f>AVERAGE(N2843,E2843)</f>
        <v>5.5</v>
      </c>
      <c r="P2843" t="b">
        <v>0</v>
      </c>
      <c r="R2843" s="56">
        <f>E2843/D2843</f>
        <v>0.01</v>
      </c>
      <c r="S2843" t="s">
        <v>8271</v>
      </c>
      <c r="T2843" s="6" t="str">
        <f>LEFT(S:S,FIND("/",S:S)-1)</f>
        <v>theater</v>
      </c>
      <c r="U2843" s="6" t="str">
        <f>RIGHT(S:S,FIND("/",S:S) - 2)</f>
        <v>/plays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44">
        <v>1500</v>
      </c>
      <c r="E2844" s="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42">
        <f>(((I2844/60)/60)/24)+DATE(1970,1,1)</f>
        <v>41811.458333333336</v>
      </c>
      <c r="K2844">
        <v>1401058295</v>
      </c>
      <c r="L2844" s="42">
        <f>(((K2844/60)/60)/24)+DATE(1970,1,1)</f>
        <v>41784.952488425923</v>
      </c>
      <c r="M2844" t="b">
        <v>0</v>
      </c>
      <c r="N2844">
        <v>0</v>
      </c>
      <c r="O2844" s="7">
        <f>AVERAGE(N2844,E2844)</f>
        <v>0</v>
      </c>
      <c r="P2844" t="b">
        <v>0</v>
      </c>
      <c r="R2844" s="56">
        <f>E2844/D2844</f>
        <v>0</v>
      </c>
      <c r="S2844" t="s">
        <v>8279</v>
      </c>
      <c r="T2844" s="6" t="str">
        <f>LEFT(S:S,FIND("/",S:S)-1)</f>
        <v>music</v>
      </c>
      <c r="U2844" s="6" t="str">
        <f>RIGHT(S:S,FIND("/",S:S) - 2)</f>
        <v>rock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44">
        <v>1200</v>
      </c>
      <c r="E2845" s="44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42">
        <f>(((I2845/60)/60)/24)+DATE(1970,1,1)</f>
        <v>42534.166666666672</v>
      </c>
      <c r="K2845">
        <v>1462210950</v>
      </c>
      <c r="L2845" s="42">
        <f>(((K2845/60)/60)/24)+DATE(1970,1,1)</f>
        <v>42492.737847222219</v>
      </c>
      <c r="M2845" t="b">
        <v>0</v>
      </c>
      <c r="N2845">
        <v>0</v>
      </c>
      <c r="O2845" s="7">
        <f>AVERAGE(N2845,E2845)</f>
        <v>0</v>
      </c>
      <c r="P2845" t="b">
        <v>0</v>
      </c>
      <c r="R2845" s="56">
        <f>E2845/D2845</f>
        <v>0</v>
      </c>
      <c r="S2845" t="s">
        <v>8276</v>
      </c>
      <c r="T2845" s="6" t="str">
        <f>LEFT(S:S,FIND("/",S:S)-1)</f>
        <v>music</v>
      </c>
      <c r="U2845" s="6" t="str">
        <f>RIGHT(S:S,FIND("/",S:S) - 2)</f>
        <v>rock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44">
        <v>550</v>
      </c>
      <c r="E2846" s="44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42">
        <f>(((I2846/60)/60)/24)+DATE(1970,1,1)</f>
        <v>42739.546064814815</v>
      </c>
      <c r="K2846">
        <v>1480943180</v>
      </c>
      <c r="L2846" s="42">
        <f>(((K2846/60)/60)/24)+DATE(1970,1,1)</f>
        <v>42709.546064814815</v>
      </c>
      <c r="M2846" t="b">
        <v>0</v>
      </c>
      <c r="N2846">
        <v>1</v>
      </c>
      <c r="O2846" s="7">
        <f>AVERAGE(N2846,E2846)</f>
        <v>15.5</v>
      </c>
      <c r="P2846" t="b">
        <v>0</v>
      </c>
      <c r="R2846" s="56">
        <f>E2846/D2846</f>
        <v>5.4545454545454543E-2</v>
      </c>
      <c r="S2846" t="s">
        <v>8283</v>
      </c>
      <c r="T2846" s="6" t="str">
        <f>LEFT(S:S,FIND("/",S:S)-1)</f>
        <v>games</v>
      </c>
      <c r="U2846" s="6" t="str">
        <f>RIGHT(S:S,FIND("/",S:S) - 2)</f>
        <v>ames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44">
        <v>7500</v>
      </c>
      <c r="E2847" s="4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42">
        <f>(((I2847/60)/60)/24)+DATE(1970,1,1)</f>
        <v>42163.016585648147</v>
      </c>
      <c r="K2847">
        <v>1428539033</v>
      </c>
      <c r="L2847" s="42">
        <f>(((K2847/60)/60)/24)+DATE(1970,1,1)</f>
        <v>42103.016585648147</v>
      </c>
      <c r="M2847" t="b">
        <v>0</v>
      </c>
      <c r="N2847">
        <v>39</v>
      </c>
      <c r="O2847" s="7">
        <f>AVERAGE(N2847,E2847)</f>
        <v>1202.5</v>
      </c>
      <c r="P2847" t="b">
        <v>0</v>
      </c>
      <c r="R2847" s="56">
        <f>E2847/D2847</f>
        <v>0.31546666666666667</v>
      </c>
      <c r="S2847" t="s">
        <v>8265</v>
      </c>
      <c r="T2847" s="6" t="str">
        <f>LEFT(S:S,FIND("/",S:S)-1)</f>
        <v>film &amp; video</v>
      </c>
      <c r="U2847" s="6" t="str">
        <f>RIGHT(S:S,FIND("/",S:S) - 2)</f>
        <v>/television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44">
        <v>8000</v>
      </c>
      <c r="E2848" s="44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42">
        <f>(((I2848/60)/60)/24)+DATE(1970,1,1)</f>
        <v>42153.692060185189</v>
      </c>
      <c r="K2848">
        <v>1429029394</v>
      </c>
      <c r="L2848" s="42">
        <f>(((K2848/60)/60)/24)+DATE(1970,1,1)</f>
        <v>42108.692060185189</v>
      </c>
      <c r="M2848" t="b">
        <v>0</v>
      </c>
      <c r="N2848">
        <v>0</v>
      </c>
      <c r="O2848" s="7">
        <f>AVERAGE(N2848,E2848)</f>
        <v>0</v>
      </c>
      <c r="P2848" t="b">
        <v>0</v>
      </c>
      <c r="R2848" s="56">
        <f>E2848/D2848</f>
        <v>0</v>
      </c>
      <c r="S2848" t="s">
        <v>8269</v>
      </c>
      <c r="T2848" s="6" t="str">
        <f>LEFT(S:S,FIND("/",S:S)-1)</f>
        <v>film &amp; video</v>
      </c>
      <c r="U2848" s="6" t="str">
        <f>RIGHT(S:S,FIND("/",S:S) - 2)</f>
        <v>documentary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44">
        <v>2000</v>
      </c>
      <c r="E2849" s="44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42">
        <f>(((I2849/60)/60)/24)+DATE(1970,1,1)</f>
        <v>42513.806307870371</v>
      </c>
      <c r="K2849">
        <v>1458847265</v>
      </c>
      <c r="L2849" s="42">
        <f>(((K2849/60)/60)/24)+DATE(1970,1,1)</f>
        <v>42453.806307870371</v>
      </c>
      <c r="M2849" t="b">
        <v>0</v>
      </c>
      <c r="N2849">
        <v>0</v>
      </c>
      <c r="O2849" s="7">
        <f>AVERAGE(N2849,E2849)</f>
        <v>0</v>
      </c>
      <c r="P2849" t="b">
        <v>0</v>
      </c>
      <c r="R2849" s="56">
        <f>E2849/D2849</f>
        <v>0</v>
      </c>
      <c r="S2849" t="s">
        <v>8305</v>
      </c>
      <c r="T2849" s="6" t="str">
        <f>LEFT(S:S,FIND("/",S:S)-1)</f>
        <v>theater</v>
      </c>
      <c r="U2849" s="6" t="str">
        <f>RIGHT(S:S,FIND("/",S:S) - 2)</f>
        <v>usical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44">
        <v>35000</v>
      </c>
      <c r="E2850" s="44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42">
        <f>(((I2850/60)/60)/24)+DATE(1970,1,1)</f>
        <v>42153.648831018523</v>
      </c>
      <c r="K2850">
        <v>1430321659</v>
      </c>
      <c r="L2850" s="42">
        <f>(((K2850/60)/60)/24)+DATE(1970,1,1)</f>
        <v>42123.648831018523</v>
      </c>
      <c r="M2850" t="b">
        <v>0</v>
      </c>
      <c r="N2850">
        <v>3</v>
      </c>
      <c r="O2850" s="7">
        <f>AVERAGE(N2850,E2850)</f>
        <v>36.5</v>
      </c>
      <c r="P2850" t="b">
        <v>0</v>
      </c>
      <c r="R2850" s="56">
        <f>E2850/D2850</f>
        <v>2E-3</v>
      </c>
      <c r="S2850" t="s">
        <v>8275</v>
      </c>
      <c r="T2850" s="6" t="str">
        <f>LEFT(S:S,FIND("/",S:S)-1)</f>
        <v>publishing</v>
      </c>
      <c r="U2850" s="6" t="str">
        <f>RIGHT(S:S,FIND("/",S:S) - 2)</f>
        <v>g/fiction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44">
        <v>500</v>
      </c>
      <c r="E2851" s="44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42">
        <f>(((I2851/60)/60)/24)+DATE(1970,1,1)</f>
        <v>42483.428240740745</v>
      </c>
      <c r="K2851">
        <v>1458814600</v>
      </c>
      <c r="L2851" s="42">
        <f>(((K2851/60)/60)/24)+DATE(1970,1,1)</f>
        <v>42453.428240740745</v>
      </c>
      <c r="M2851" t="b">
        <v>0</v>
      </c>
      <c r="N2851">
        <v>1</v>
      </c>
      <c r="O2851" s="7">
        <f>AVERAGE(N2851,E2851)</f>
        <v>3</v>
      </c>
      <c r="P2851" t="b">
        <v>0</v>
      </c>
      <c r="R2851" s="56">
        <f>E2851/D2851</f>
        <v>0.01</v>
      </c>
      <c r="S2851" t="s">
        <v>8303</v>
      </c>
      <c r="T2851" s="6" t="str">
        <f>LEFT(S:S,FIND("/",S:S)-1)</f>
        <v>theater</v>
      </c>
      <c r="U2851" s="6" t="str">
        <f>RIGHT(S:S,FIND("/",S:S) - 2)</f>
        <v>spaces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44">
        <v>8000</v>
      </c>
      <c r="E2852" s="4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42">
        <f>(((I2852/60)/60)/24)+DATE(1970,1,1)</f>
        <v>41888.007071759261</v>
      </c>
      <c r="K2852">
        <v>1407370211</v>
      </c>
      <c r="L2852" s="42">
        <f>(((K2852/60)/60)/24)+DATE(1970,1,1)</f>
        <v>41858.007071759261</v>
      </c>
      <c r="M2852" t="b">
        <v>0</v>
      </c>
      <c r="N2852">
        <v>13</v>
      </c>
      <c r="O2852" s="7">
        <f>AVERAGE(N2852,E2852)</f>
        <v>162</v>
      </c>
      <c r="P2852" t="b">
        <v>0</v>
      </c>
      <c r="R2852" s="56">
        <f>E2852/D2852</f>
        <v>3.8875E-2</v>
      </c>
      <c r="S2852" t="s">
        <v>8273</v>
      </c>
      <c r="T2852" s="6" t="str">
        <f>LEFT(S:S,FIND("/",S:S)-1)</f>
        <v>technology</v>
      </c>
      <c r="U2852" s="6" t="str">
        <f>RIGHT(S:S,FIND("/",S:S) - 2)</f>
        <v>wearables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44">
        <v>4500</v>
      </c>
      <c r="E2853" s="44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42">
        <f>(((I2853/60)/60)/24)+DATE(1970,1,1)</f>
        <v>42398.970138888893</v>
      </c>
      <c r="K2853">
        <v>1453334629</v>
      </c>
      <c r="L2853" s="42">
        <f>(((K2853/60)/60)/24)+DATE(1970,1,1)</f>
        <v>42390.002650462964</v>
      </c>
      <c r="M2853" t="b">
        <v>0</v>
      </c>
      <c r="N2853">
        <v>0</v>
      </c>
      <c r="O2853" s="7">
        <f>AVERAGE(N2853,E2853)</f>
        <v>0</v>
      </c>
      <c r="P2853" t="b">
        <v>0</v>
      </c>
      <c r="R2853" s="56">
        <f>E2853/D2853</f>
        <v>0</v>
      </c>
      <c r="S2853" t="s">
        <v>8279</v>
      </c>
      <c r="T2853" s="6" t="str">
        <f>LEFT(S:S,FIND("/",S:S)-1)</f>
        <v>music</v>
      </c>
      <c r="U2853" s="6" t="str">
        <f>RIGHT(S:S,FIND("/",S:S) - 2)</f>
        <v>rock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44">
        <v>5000</v>
      </c>
      <c r="E2854" s="4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42">
        <f>(((I2854/60)/60)/24)+DATE(1970,1,1)</f>
        <v>41811.045173611114</v>
      </c>
      <c r="K2854">
        <v>1400720703</v>
      </c>
      <c r="L2854" s="42">
        <f>(((K2854/60)/60)/24)+DATE(1970,1,1)</f>
        <v>41781.045173611114</v>
      </c>
      <c r="M2854" t="b">
        <v>0</v>
      </c>
      <c r="N2854">
        <v>6</v>
      </c>
      <c r="O2854" s="7">
        <f>AVERAGE(N2854,E2854)</f>
        <v>50.5</v>
      </c>
      <c r="P2854" t="b">
        <v>0</v>
      </c>
      <c r="R2854" s="56">
        <f>E2854/D2854</f>
        <v>1.9E-2</v>
      </c>
      <c r="S2854" t="s">
        <v>8280</v>
      </c>
      <c r="T2854" s="6" t="str">
        <f>LEFT(S:S,FIND("/",S:S)-1)</f>
        <v>music</v>
      </c>
      <c r="U2854" s="6" t="str">
        <f>RIGHT(S:S,FIND("/",S:S) - 2)</f>
        <v>usic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44">
        <v>9500</v>
      </c>
      <c r="E2855" s="44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42">
        <f>(((I2855/60)/60)/24)+DATE(1970,1,1)</f>
        <v>41896.190937499996</v>
      </c>
      <c r="K2855">
        <v>1405485297</v>
      </c>
      <c r="L2855" s="42">
        <f>(((K2855/60)/60)/24)+DATE(1970,1,1)</f>
        <v>41836.190937499996</v>
      </c>
      <c r="M2855" t="b">
        <v>0</v>
      </c>
      <c r="N2855">
        <v>0</v>
      </c>
      <c r="O2855" s="7">
        <f>AVERAGE(N2855,E2855)</f>
        <v>0</v>
      </c>
      <c r="P2855" t="b">
        <v>0</v>
      </c>
      <c r="R2855" s="56">
        <f>E2855/D2855</f>
        <v>0</v>
      </c>
      <c r="S2855" t="s">
        <v>8276</v>
      </c>
      <c r="T2855" s="6" t="str">
        <f>LEFT(S:S,FIND("/",S:S)-1)</f>
        <v>music</v>
      </c>
      <c r="U2855" s="6" t="str">
        <f>RIGHT(S:S,FIND("/",S:S) - 2)</f>
        <v>rock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44">
        <v>1000</v>
      </c>
      <c r="E2856" s="4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42">
        <f>(((I2856/60)/60)/24)+DATE(1970,1,1)</f>
        <v>42131.71665509259</v>
      </c>
      <c r="K2856">
        <v>1429290719</v>
      </c>
      <c r="L2856" s="42">
        <f>(((K2856/60)/60)/24)+DATE(1970,1,1)</f>
        <v>42111.71665509259</v>
      </c>
      <c r="M2856" t="b">
        <v>0</v>
      </c>
      <c r="N2856">
        <v>14</v>
      </c>
      <c r="O2856" s="7">
        <f>AVERAGE(N2856,E2856)</f>
        <v>215.5</v>
      </c>
      <c r="P2856" t="b">
        <v>0</v>
      </c>
      <c r="R2856" s="56">
        <f>E2856/D2856</f>
        <v>0.41699999999999998</v>
      </c>
      <c r="S2856" t="s">
        <v>8285</v>
      </c>
      <c r="T2856" s="6" t="str">
        <f>LEFT(S:S,FIND("/",S:S)-1)</f>
        <v>photography</v>
      </c>
      <c r="U2856" s="6" t="str">
        <f>RIGHT(S:S,FIND("/",S:S) - 2)</f>
        <v>photobooks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44">
        <v>600</v>
      </c>
      <c r="E2857" s="4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42">
        <f>(((I2857/60)/60)/24)+DATE(1970,1,1)</f>
        <v>42398.981944444444</v>
      </c>
      <c r="K2857">
        <v>1451607071</v>
      </c>
      <c r="L2857" s="42">
        <f>(((K2857/60)/60)/24)+DATE(1970,1,1)</f>
        <v>42370.007766203707</v>
      </c>
      <c r="M2857" t="b">
        <v>0</v>
      </c>
      <c r="N2857">
        <v>5</v>
      </c>
      <c r="O2857" s="7">
        <f>AVERAGE(N2857,E2857)</f>
        <v>152.5</v>
      </c>
      <c r="P2857" t="b">
        <v>0</v>
      </c>
      <c r="R2857" s="56">
        <f>E2857/D2857</f>
        <v>0.5</v>
      </c>
      <c r="S2857" t="s">
        <v>8295</v>
      </c>
      <c r="T2857" s="6" t="str">
        <f>LEFT(S:S,FIND("/",S:S)-1)</f>
        <v>technology</v>
      </c>
      <c r="U2857" s="6" t="str">
        <f>RIGHT(S:S,FIND("/",S:S) - 2)</f>
        <v>/hardware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44">
        <v>3000</v>
      </c>
      <c r="E2858" s="4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42">
        <f>(((I2858/60)/60)/24)+DATE(1970,1,1)</f>
        <v>42224.898611111115</v>
      </c>
      <c r="K2858">
        <v>1433897647</v>
      </c>
      <c r="L2858" s="42">
        <f>(((K2858/60)/60)/24)+DATE(1970,1,1)</f>
        <v>42165.037581018521</v>
      </c>
      <c r="M2858" t="b">
        <v>0</v>
      </c>
      <c r="N2858">
        <v>6</v>
      </c>
      <c r="O2858" s="7">
        <f>AVERAGE(N2858,E2858)</f>
        <v>76</v>
      </c>
      <c r="P2858" t="b">
        <v>0</v>
      </c>
      <c r="R2858" s="56">
        <f>E2858/D2858</f>
        <v>4.8666666666666664E-2</v>
      </c>
      <c r="S2858" t="s">
        <v>8269</v>
      </c>
      <c r="T2858" s="6" t="str">
        <f>LEFT(S:S,FIND("/",S:S)-1)</f>
        <v>film &amp; video</v>
      </c>
      <c r="U2858" s="6" t="str">
        <f>RIGHT(S:S,FIND("/",S:S) - 2)</f>
        <v>documentary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44">
        <v>38000</v>
      </c>
      <c r="E2859" s="4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42">
        <f>(((I2859/60)/60)/24)+DATE(1970,1,1)</f>
        <v>42786.75</v>
      </c>
      <c r="K2859">
        <v>1482444295</v>
      </c>
      <c r="L2859" s="42">
        <f>(((K2859/60)/60)/24)+DATE(1970,1,1)</f>
        <v>42726.920081018514</v>
      </c>
      <c r="M2859" t="b">
        <v>0</v>
      </c>
      <c r="N2859">
        <v>15</v>
      </c>
      <c r="O2859" s="7">
        <f>AVERAGE(N2859,E2859)</f>
        <v>3757.5</v>
      </c>
      <c r="P2859" t="b">
        <v>0</v>
      </c>
      <c r="R2859" s="56">
        <f>E2859/D2859</f>
        <v>0.19736842105263158</v>
      </c>
      <c r="S2859" t="s">
        <v>8278</v>
      </c>
      <c r="T2859" s="6" t="str">
        <f>LEFT(S:S,FIND("/",S:S)-1)</f>
        <v>music</v>
      </c>
      <c r="U2859" s="6" t="str">
        <f>RIGHT(S:S,FIND("/",S:S) - 2)</f>
        <v>jazz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44">
        <v>1000</v>
      </c>
      <c r="E2860" s="44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42">
        <f>(((I2860/60)/60)/24)+DATE(1970,1,1)</f>
        <v>41978.477777777778</v>
      </c>
      <c r="K2860">
        <v>1415711095</v>
      </c>
      <c r="L2860" s="42">
        <f>(((K2860/60)/60)/24)+DATE(1970,1,1)</f>
        <v>41954.545081018514</v>
      </c>
      <c r="M2860" t="b">
        <v>0</v>
      </c>
      <c r="N2860">
        <v>0</v>
      </c>
      <c r="O2860" s="7">
        <f>AVERAGE(N2860,E2860)</f>
        <v>0</v>
      </c>
      <c r="P2860" t="b">
        <v>0</v>
      </c>
      <c r="R2860" s="56">
        <f>E2860/D2860</f>
        <v>0</v>
      </c>
      <c r="S2860" t="s">
        <v>8271</v>
      </c>
      <c r="T2860" s="6" t="str">
        <f>LEFT(S:S,FIND("/",S:S)-1)</f>
        <v>theater</v>
      </c>
      <c r="U2860" s="6" t="str">
        <f>RIGHT(S:S,FIND("/",S:S) - 2)</f>
        <v>/plays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44">
        <v>2000</v>
      </c>
      <c r="E2861" s="44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42">
        <f>(((I2861/60)/60)/24)+DATE(1970,1,1)</f>
        <v>42293.362314814818</v>
      </c>
      <c r="K2861">
        <v>1439800904</v>
      </c>
      <c r="L2861" s="42">
        <f>(((K2861/60)/60)/24)+DATE(1970,1,1)</f>
        <v>42233.362314814818</v>
      </c>
      <c r="M2861" t="b">
        <v>0</v>
      </c>
      <c r="N2861">
        <v>1</v>
      </c>
      <c r="O2861" s="7">
        <f>AVERAGE(N2861,E2861)</f>
        <v>18</v>
      </c>
      <c r="P2861" t="b">
        <v>0</v>
      </c>
      <c r="R2861" s="56">
        <f>E2861/D2861</f>
        <v>1.7500000000000002E-2</v>
      </c>
      <c r="S2861" t="s">
        <v>8295</v>
      </c>
      <c r="T2861" s="6" t="str">
        <f>LEFT(S:S,FIND("/",S:S)-1)</f>
        <v>technology</v>
      </c>
      <c r="U2861" s="6" t="str">
        <f>RIGHT(S:S,FIND("/",S:S) - 2)</f>
        <v>/hardware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44">
        <v>4000</v>
      </c>
      <c r="E2862" s="4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42">
        <f>(((I2862/60)/60)/24)+DATE(1970,1,1)</f>
        <v>42540.800648148142</v>
      </c>
      <c r="K2862">
        <v>1461179576</v>
      </c>
      <c r="L2862" s="42">
        <f>(((K2862/60)/60)/24)+DATE(1970,1,1)</f>
        <v>42480.800648148142</v>
      </c>
      <c r="M2862" t="b">
        <v>0</v>
      </c>
      <c r="N2862">
        <v>9</v>
      </c>
      <c r="O2862" s="7">
        <f>AVERAGE(N2862,E2862)</f>
        <v>137.5</v>
      </c>
      <c r="P2862" t="b">
        <v>0</v>
      </c>
      <c r="R2862" s="56">
        <f>E2862/D2862</f>
        <v>6.6500000000000004E-2</v>
      </c>
      <c r="S2862" t="s">
        <v>8276</v>
      </c>
      <c r="T2862" s="6" t="str">
        <f>LEFT(S:S,FIND("/",S:S)-1)</f>
        <v>music</v>
      </c>
      <c r="U2862" s="6" t="str">
        <f>RIGHT(S:S,FIND("/",S:S) - 2)</f>
        <v>rock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44">
        <v>250</v>
      </c>
      <c r="E2863" s="44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42">
        <f>(((I2863/60)/60)/24)+DATE(1970,1,1)</f>
        <v>42271.590833333335</v>
      </c>
      <c r="K2863">
        <v>1441894248</v>
      </c>
      <c r="L2863" s="42">
        <f>(((K2863/60)/60)/24)+DATE(1970,1,1)</f>
        <v>42257.590833333335</v>
      </c>
      <c r="M2863" t="b">
        <v>0</v>
      </c>
      <c r="N2863">
        <v>3</v>
      </c>
      <c r="O2863" s="7">
        <f>AVERAGE(N2863,E2863)</f>
        <v>41.5</v>
      </c>
      <c r="P2863" t="b">
        <v>0</v>
      </c>
      <c r="R2863" s="56">
        <f>E2863/D2863</f>
        <v>0.32</v>
      </c>
      <c r="S2863" t="s">
        <v>8284</v>
      </c>
      <c r="T2863" s="6" t="str">
        <f>LEFT(S:S,FIND("/",S:S)-1)</f>
        <v>food</v>
      </c>
      <c r="U2863" s="6" t="str">
        <f>RIGHT(S:S,FIND("/",S:S) - 2)</f>
        <v>cks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44">
        <v>12700</v>
      </c>
      <c r="E2864" s="4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42">
        <f>(((I2864/60)/60)/24)+DATE(1970,1,1)</f>
        <v>41814.789687500001</v>
      </c>
      <c r="K2864">
        <v>1401044229</v>
      </c>
      <c r="L2864" s="42">
        <f>(((K2864/60)/60)/24)+DATE(1970,1,1)</f>
        <v>41784.789687500001</v>
      </c>
      <c r="M2864" t="b">
        <v>0</v>
      </c>
      <c r="N2864">
        <v>3</v>
      </c>
      <c r="O2864" s="7">
        <f>AVERAGE(N2864,E2864)</f>
        <v>29</v>
      </c>
      <c r="P2864" t="b">
        <v>0</v>
      </c>
      <c r="R2864" s="56">
        <f>E2864/D2864</f>
        <v>4.3307086614173228E-3</v>
      </c>
      <c r="S2864" t="s">
        <v>8271</v>
      </c>
      <c r="T2864" s="6" t="str">
        <f>LEFT(S:S,FIND("/",S:S)-1)</f>
        <v>theater</v>
      </c>
      <c r="U2864" s="6" t="str">
        <f>RIGHT(S:S,FIND("/",S:S) - 2)</f>
        <v>/plays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44">
        <v>50000</v>
      </c>
      <c r="E2865" s="44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42">
        <f>(((I2865/60)/60)/24)+DATE(1970,1,1)</f>
        <v>41891.675034722226</v>
      </c>
      <c r="K2865">
        <v>1405095123</v>
      </c>
      <c r="L2865" s="42">
        <f>(((K2865/60)/60)/24)+DATE(1970,1,1)</f>
        <v>41831.675034722226</v>
      </c>
      <c r="M2865" t="b">
        <v>0</v>
      </c>
      <c r="N2865">
        <v>1</v>
      </c>
      <c r="O2865" s="7">
        <f>AVERAGE(N2865,E2865)</f>
        <v>10.5</v>
      </c>
      <c r="P2865" t="b">
        <v>0</v>
      </c>
      <c r="R2865" s="56">
        <f>E2865/D2865</f>
        <v>4.0000000000000002E-4</v>
      </c>
      <c r="S2865" t="s">
        <v>8269</v>
      </c>
      <c r="T2865" s="6" t="str">
        <f>LEFT(S:S,FIND("/",S:S)-1)</f>
        <v>film &amp; video</v>
      </c>
      <c r="U2865" s="6" t="str">
        <f>RIGHT(S:S,FIND("/",S:S) - 2)</f>
        <v>documentary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44">
        <v>2500</v>
      </c>
      <c r="E2866" s="44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42">
        <f>(((I2866/60)/60)/24)+DATE(1970,1,1)</f>
        <v>42202.554166666669</v>
      </c>
      <c r="K2866">
        <v>1434552207</v>
      </c>
      <c r="L2866" s="42">
        <f>(((K2866/60)/60)/24)+DATE(1970,1,1)</f>
        <v>42172.613506944443</v>
      </c>
      <c r="M2866" t="b">
        <v>0</v>
      </c>
      <c r="N2866">
        <v>3</v>
      </c>
      <c r="O2866" s="7">
        <f>AVERAGE(N2866,E2866)</f>
        <v>21.5</v>
      </c>
      <c r="P2866" t="b">
        <v>0</v>
      </c>
      <c r="R2866" s="56">
        <f>E2866/D2866</f>
        <v>1.6E-2</v>
      </c>
      <c r="S2866" t="s">
        <v>8276</v>
      </c>
      <c r="T2866" s="6" t="str">
        <f>LEFT(S:S,FIND("/",S:S)-1)</f>
        <v>music</v>
      </c>
      <c r="U2866" s="6" t="str">
        <f>RIGHT(S:S,FIND("/",S:S) - 2)</f>
        <v>rock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44">
        <v>2888</v>
      </c>
      <c r="E2867" s="44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42">
        <f>(((I2867/60)/60)/24)+DATE(1970,1,1)</f>
        <v>42010.114108796297</v>
      </c>
      <c r="K2867">
        <v>1415328259</v>
      </c>
      <c r="L2867" s="42">
        <f>(((K2867/60)/60)/24)+DATE(1970,1,1)</f>
        <v>41950.114108796297</v>
      </c>
      <c r="M2867" t="b">
        <v>0</v>
      </c>
      <c r="N2867">
        <v>0</v>
      </c>
      <c r="O2867" s="7">
        <f>AVERAGE(N2867,E2867)</f>
        <v>0</v>
      </c>
      <c r="P2867" t="b">
        <v>0</v>
      </c>
      <c r="R2867" s="56">
        <f>E2867/D2867</f>
        <v>0</v>
      </c>
      <c r="S2867" t="s">
        <v>8292</v>
      </c>
      <c r="T2867" s="6" t="str">
        <f>LEFT(S:S,FIND("/",S:S)-1)</f>
        <v>music</v>
      </c>
      <c r="U2867" s="6" t="str">
        <f>RIGHT(S:S,FIND("/",S:S) - 2)</f>
        <v>/pop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44">
        <v>5000</v>
      </c>
      <c r="E2868" s="44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42">
        <f>(((I2868/60)/60)/24)+DATE(1970,1,1)</f>
        <v>42657.916666666672</v>
      </c>
      <c r="K2868">
        <v>1473893721</v>
      </c>
      <c r="L2868" s="42">
        <f>(((K2868/60)/60)/24)+DATE(1970,1,1)</f>
        <v>42627.955104166671</v>
      </c>
      <c r="M2868" t="b">
        <v>0</v>
      </c>
      <c r="N2868">
        <v>2</v>
      </c>
      <c r="O2868" s="7">
        <f>AVERAGE(N2868,E2868)</f>
        <v>23.5</v>
      </c>
      <c r="P2868" t="b">
        <v>0</v>
      </c>
      <c r="R2868" s="56">
        <f>E2868/D2868</f>
        <v>8.9999999999999993E-3</v>
      </c>
      <c r="S2868" t="s">
        <v>8282</v>
      </c>
      <c r="T2868" s="6" t="str">
        <f>LEFT(S:S,FIND("/",S:S)-1)</f>
        <v>games</v>
      </c>
      <c r="U2868" s="6" t="str">
        <f>RIGHT(S:S,FIND("/",S:S) - 2)</f>
        <v>ames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44">
        <v>2500</v>
      </c>
      <c r="E2869" s="4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42">
        <f>(((I2869/60)/60)/24)+DATE(1970,1,1)</f>
        <v>42555.166666666672</v>
      </c>
      <c r="K2869">
        <v>1465533672</v>
      </c>
      <c r="L2869" s="42">
        <f>(((K2869/60)/60)/24)+DATE(1970,1,1)</f>
        <v>42531.195277777777</v>
      </c>
      <c r="M2869" t="b">
        <v>0</v>
      </c>
      <c r="N2869">
        <v>10</v>
      </c>
      <c r="O2869" s="7">
        <f>AVERAGE(N2869,E2869)</f>
        <v>257</v>
      </c>
      <c r="P2869" t="b">
        <v>0</v>
      </c>
      <c r="R2869" s="56">
        <f>E2869/D2869</f>
        <v>0.2016</v>
      </c>
      <c r="S2869" t="s">
        <v>8271</v>
      </c>
      <c r="T2869" s="6" t="str">
        <f>LEFT(S:S,FIND("/",S:S)-1)</f>
        <v>theater</v>
      </c>
      <c r="U2869" s="6" t="str">
        <f>RIGHT(S:S,FIND("/",S:S) - 2)</f>
        <v>/plays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44">
        <v>15000</v>
      </c>
      <c r="E2870" s="4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42">
        <f>(((I2870/60)/60)/24)+DATE(1970,1,1)</f>
        <v>42648.827013888891</v>
      </c>
      <c r="K2870">
        <v>1473105054</v>
      </c>
      <c r="L2870" s="42">
        <f>(((K2870/60)/60)/24)+DATE(1970,1,1)</f>
        <v>42618.827013888891</v>
      </c>
      <c r="M2870" t="b">
        <v>0</v>
      </c>
      <c r="N2870">
        <v>60</v>
      </c>
      <c r="O2870" s="7">
        <f>AVERAGE(N2870,E2870)</f>
        <v>3180.88</v>
      </c>
      <c r="P2870" t="b">
        <v>0</v>
      </c>
      <c r="R2870" s="56">
        <f>E2870/D2870</f>
        <v>0.42011733333333334</v>
      </c>
      <c r="S2870" t="s">
        <v>8268</v>
      </c>
      <c r="T2870" s="6" t="str">
        <f>LEFT(S:S,FIND("/",S:S)-1)</f>
        <v>film &amp; video</v>
      </c>
      <c r="U2870" s="6" t="str">
        <f>RIGHT(S:S,FIND("/",S:S) - 2)</f>
        <v>video/drama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44">
        <v>20000</v>
      </c>
      <c r="E2871" s="4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42">
        <f>(((I2871/60)/60)/24)+DATE(1970,1,1)</f>
        <v>42570.593530092592</v>
      </c>
      <c r="K2871">
        <v>1466345681</v>
      </c>
      <c r="L2871" s="42">
        <f>(((K2871/60)/60)/24)+DATE(1970,1,1)</f>
        <v>42540.593530092592</v>
      </c>
      <c r="M2871" t="b">
        <v>0</v>
      </c>
      <c r="N2871">
        <v>5</v>
      </c>
      <c r="O2871" s="7">
        <f>AVERAGE(N2871,E2871)</f>
        <v>91</v>
      </c>
      <c r="P2871" t="b">
        <v>0</v>
      </c>
      <c r="R2871" s="56">
        <f>E2871/D2871</f>
        <v>8.8500000000000002E-3</v>
      </c>
      <c r="S2871" t="s">
        <v>8278</v>
      </c>
      <c r="T2871" s="6" t="str">
        <f>LEFT(S:S,FIND("/",S:S)-1)</f>
        <v>music</v>
      </c>
      <c r="U2871" s="6" t="str">
        <f>RIGHT(S:S,FIND("/",S:S) - 2)</f>
        <v>jazz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44">
        <v>5000</v>
      </c>
      <c r="E2872" s="4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42">
        <f>(((I2872/60)/60)/24)+DATE(1970,1,1)</f>
        <v>41776.189409722225</v>
      </c>
      <c r="K2872">
        <v>1397709165</v>
      </c>
      <c r="L2872" s="42">
        <f>(((K2872/60)/60)/24)+DATE(1970,1,1)</f>
        <v>41746.189409722225</v>
      </c>
      <c r="M2872" t="b">
        <v>0</v>
      </c>
      <c r="N2872">
        <v>9</v>
      </c>
      <c r="O2872" s="7">
        <f>AVERAGE(N2872,E2872)</f>
        <v>379.5</v>
      </c>
      <c r="P2872" t="b">
        <v>0</v>
      </c>
      <c r="R2872" s="56">
        <f>E2872/D2872</f>
        <v>0.15</v>
      </c>
      <c r="S2872" t="s">
        <v>8272</v>
      </c>
      <c r="T2872" s="6" t="str">
        <f>LEFT(S:S,FIND("/",S:S)-1)</f>
        <v>technology</v>
      </c>
      <c r="U2872" s="6" t="str">
        <f>RIGHT(S:S,FIND("/",S:S) - 2)</f>
        <v>ology/web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44">
        <v>10000</v>
      </c>
      <c r="E2873" s="4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42">
        <f>(((I2873/60)/60)/24)+DATE(1970,1,1)</f>
        <v>41994.738576388889</v>
      </c>
      <c r="K2873">
        <v>1417455813</v>
      </c>
      <c r="L2873" s="42">
        <f>(((K2873/60)/60)/24)+DATE(1970,1,1)</f>
        <v>41974.738576388889</v>
      </c>
      <c r="M2873" t="b">
        <v>0</v>
      </c>
      <c r="N2873">
        <v>13</v>
      </c>
      <c r="O2873" s="7">
        <f>AVERAGE(N2873,E2873)</f>
        <v>240</v>
      </c>
      <c r="P2873" t="b">
        <v>0</v>
      </c>
      <c r="R2873" s="56">
        <f>E2873/D2873</f>
        <v>4.6699999999999998E-2</v>
      </c>
      <c r="S2873" t="s">
        <v>8285</v>
      </c>
      <c r="T2873" s="6" t="str">
        <f>LEFT(S:S,FIND("/",S:S)-1)</f>
        <v>photography</v>
      </c>
      <c r="U2873" s="6" t="str">
        <f>RIGHT(S:S,FIND("/",S:S) - 2)</f>
        <v>photobooks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44">
        <v>3000</v>
      </c>
      <c r="E2874" s="4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42">
        <f>(((I2874/60)/60)/24)+DATE(1970,1,1)</f>
        <v>42175.11618055556</v>
      </c>
      <c r="K2874">
        <v>1429584438</v>
      </c>
      <c r="L2874" s="42">
        <f>(((K2874/60)/60)/24)+DATE(1970,1,1)</f>
        <v>42115.11618055556</v>
      </c>
      <c r="M2874" t="b">
        <v>0</v>
      </c>
      <c r="N2874">
        <v>0</v>
      </c>
      <c r="O2874" s="7">
        <f>AVERAGE(N2874,E2874)</f>
        <v>0</v>
      </c>
      <c r="P2874" t="b">
        <v>0</v>
      </c>
      <c r="R2874" s="56">
        <f>E2874/D2874</f>
        <v>0</v>
      </c>
      <c r="S2874" t="s">
        <v>8271</v>
      </c>
      <c r="T2874" s="6" t="str">
        <f>LEFT(S:S,FIND("/",S:S)-1)</f>
        <v>theater</v>
      </c>
      <c r="U2874" s="6" t="str">
        <f>RIGHT(S:S,FIND("/",S:S) - 2)</f>
        <v>/plays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44">
        <v>2500</v>
      </c>
      <c r="E2875" s="4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42">
        <f>(((I2875/60)/60)/24)+DATE(1970,1,1)</f>
        <v>42032.817488425921</v>
      </c>
      <c r="K2875">
        <v>1419881831</v>
      </c>
      <c r="L2875" s="42">
        <f>(((K2875/60)/60)/24)+DATE(1970,1,1)</f>
        <v>42002.817488425921</v>
      </c>
      <c r="M2875" t="b">
        <v>0</v>
      </c>
      <c r="N2875">
        <v>8</v>
      </c>
      <c r="O2875" s="7">
        <f>AVERAGE(N2875,E2875)</f>
        <v>480.5</v>
      </c>
      <c r="P2875" t="b">
        <v>0</v>
      </c>
      <c r="R2875" s="56">
        <f>E2875/D2875</f>
        <v>0.38119999999999998</v>
      </c>
      <c r="S2875" t="s">
        <v>8278</v>
      </c>
      <c r="T2875" s="6" t="str">
        <f>LEFT(S:S,FIND("/",S:S)-1)</f>
        <v>music</v>
      </c>
      <c r="U2875" s="6" t="str">
        <f>RIGHT(S:S,FIND("/",S:S) - 2)</f>
        <v>jazz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44">
        <v>5000</v>
      </c>
      <c r="E2876" s="4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42">
        <f>(((I2876/60)/60)/24)+DATE(1970,1,1)</f>
        <v>42752.84474537037</v>
      </c>
      <c r="K2876">
        <v>1482092186</v>
      </c>
      <c r="L2876" s="42">
        <f>(((K2876/60)/60)/24)+DATE(1970,1,1)</f>
        <v>42722.84474537037</v>
      </c>
      <c r="M2876" t="b">
        <v>0</v>
      </c>
      <c r="N2876">
        <v>3</v>
      </c>
      <c r="O2876" s="7">
        <f>AVERAGE(N2876,E2876)</f>
        <v>137</v>
      </c>
      <c r="P2876" t="b">
        <v>0</v>
      </c>
      <c r="R2876" s="56">
        <f>E2876/D2876</f>
        <v>5.4199999999999998E-2</v>
      </c>
      <c r="S2876" t="s">
        <v>8273</v>
      </c>
      <c r="T2876" s="6" t="str">
        <f>LEFT(S:S,FIND("/",S:S)-1)</f>
        <v>technology</v>
      </c>
      <c r="U2876" s="6" t="str">
        <f>RIGHT(S:S,FIND("/",S:S) - 2)</f>
        <v>wearables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44">
        <v>20000</v>
      </c>
      <c r="E2877" s="44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42">
        <f>(((I2877/60)/60)/24)+DATE(1970,1,1)</f>
        <v>42495.128391203703</v>
      </c>
      <c r="K2877">
        <v>1459825493</v>
      </c>
      <c r="L2877" s="42">
        <f>(((K2877/60)/60)/24)+DATE(1970,1,1)</f>
        <v>42465.128391203703</v>
      </c>
      <c r="M2877" t="b">
        <v>0</v>
      </c>
      <c r="N2877">
        <v>3</v>
      </c>
      <c r="O2877" s="7">
        <f>AVERAGE(N2877,E2877)</f>
        <v>5</v>
      </c>
      <c r="P2877" t="b">
        <v>0</v>
      </c>
      <c r="R2877" s="56">
        <f>E2877/D2877</f>
        <v>3.5E-4</v>
      </c>
      <c r="S2877" t="s">
        <v>8270</v>
      </c>
      <c r="T2877" s="6" t="str">
        <f>LEFT(S:S,FIND("/",S:S)-1)</f>
        <v>film &amp; video</v>
      </c>
      <c r="U2877" s="6" t="str">
        <f>RIGHT(S:S,FIND("/",S:S) - 2)</f>
        <v>o/animation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44">
        <v>150000</v>
      </c>
      <c r="E2878" s="44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42">
        <f>(((I2878/60)/60)/24)+DATE(1970,1,1)</f>
        <v>42201.743969907402</v>
      </c>
      <c r="K2878">
        <v>1434477079</v>
      </c>
      <c r="L2878" s="42">
        <f>(((K2878/60)/60)/24)+DATE(1970,1,1)</f>
        <v>42171.743969907402</v>
      </c>
      <c r="M2878" t="b">
        <v>0</v>
      </c>
      <c r="N2878">
        <v>0</v>
      </c>
      <c r="O2878" s="7">
        <f>AVERAGE(N2878,E2878)</f>
        <v>0</v>
      </c>
      <c r="P2878" t="b">
        <v>0</v>
      </c>
      <c r="R2878" s="56">
        <f>E2878/D2878</f>
        <v>0</v>
      </c>
      <c r="S2878" t="s">
        <v>8282</v>
      </c>
      <c r="T2878" s="6" t="str">
        <f>LEFT(S:S,FIND("/",S:S)-1)</f>
        <v>games</v>
      </c>
      <c r="U2878" s="6" t="str">
        <f>RIGHT(S:S,FIND("/",S:S) - 2)</f>
        <v>ames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44">
        <v>6000</v>
      </c>
      <c r="E2879" s="4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42">
        <f>(((I2879/60)/60)/24)+DATE(1970,1,1)</f>
        <v>42704.708333333328</v>
      </c>
      <c r="K2879">
        <v>1477781724</v>
      </c>
      <c r="L2879" s="42">
        <f>(((K2879/60)/60)/24)+DATE(1970,1,1)</f>
        <v>42672.955138888887</v>
      </c>
      <c r="M2879" t="b">
        <v>0</v>
      </c>
      <c r="N2879">
        <v>6</v>
      </c>
      <c r="O2879" s="7">
        <f>AVERAGE(N2879,E2879)</f>
        <v>328</v>
      </c>
      <c r="P2879" t="b">
        <v>0</v>
      </c>
      <c r="R2879" s="56">
        <f>E2879/D2879</f>
        <v>0.10833333333333334</v>
      </c>
      <c r="S2879" t="s">
        <v>8291</v>
      </c>
      <c r="T2879" s="6" t="str">
        <f>LEFT(S:S,FIND("/",S:S)-1)</f>
        <v>photography</v>
      </c>
      <c r="U2879" s="6" t="str">
        <f>RIGHT(S:S,FIND("/",S:S) - 2)</f>
        <v>phy/places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44">
        <v>3000</v>
      </c>
      <c r="E2880" s="44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42">
        <f>(((I2880/60)/60)/24)+DATE(1970,1,1)</f>
        <v>42188.615682870368</v>
      </c>
      <c r="K2880">
        <v>1430750795</v>
      </c>
      <c r="L2880" s="42">
        <f>(((K2880/60)/60)/24)+DATE(1970,1,1)</f>
        <v>42128.615682870368</v>
      </c>
      <c r="M2880" t="b">
        <v>0</v>
      </c>
      <c r="N2880">
        <v>4</v>
      </c>
      <c r="O2880" s="7">
        <f>AVERAGE(N2880,E2880)</f>
        <v>33.5</v>
      </c>
      <c r="P2880" t="b">
        <v>0</v>
      </c>
      <c r="R2880" s="56">
        <f>E2880/D2880</f>
        <v>2.1000000000000001E-2</v>
      </c>
      <c r="S2880" t="s">
        <v>8271</v>
      </c>
      <c r="T2880" s="6" t="str">
        <f>LEFT(S:S,FIND("/",S:S)-1)</f>
        <v>theater</v>
      </c>
      <c r="U2880" s="6" t="str">
        <f>RIGHT(S:S,FIND("/",S:S) - 2)</f>
        <v>/plays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44">
        <v>11200</v>
      </c>
      <c r="E2881" s="44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42">
        <f>(((I2881/60)/60)/24)+DATE(1970,1,1)</f>
        <v>42389.725243055553</v>
      </c>
      <c r="K2881">
        <v>1450718661</v>
      </c>
      <c r="L2881" s="42">
        <f>(((K2881/60)/60)/24)+DATE(1970,1,1)</f>
        <v>42359.725243055553</v>
      </c>
      <c r="M2881" t="b">
        <v>0</v>
      </c>
      <c r="N2881">
        <v>1</v>
      </c>
      <c r="O2881" s="7">
        <f>AVERAGE(N2881,E2881)</f>
        <v>15</v>
      </c>
      <c r="P2881" t="b">
        <v>0</v>
      </c>
      <c r="R2881" s="56">
        <f>E2881/D2881</f>
        <v>2.5892857142857141E-3</v>
      </c>
      <c r="S2881" t="s">
        <v>8271</v>
      </c>
      <c r="T2881" s="6" t="str">
        <f>LEFT(S:S,FIND("/",S:S)-1)</f>
        <v>theater</v>
      </c>
      <c r="U2881" s="6" t="str">
        <f>RIGHT(S:S,FIND("/",S:S) - 2)</f>
        <v>/plays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44">
        <v>12000</v>
      </c>
      <c r="E2882" s="4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42">
        <f>(((I2882/60)/60)/24)+DATE(1970,1,1)</f>
        <v>42236.711805555555</v>
      </c>
      <c r="K2882">
        <v>1436305452</v>
      </c>
      <c r="L2882" s="42">
        <f>(((K2882/60)/60)/24)+DATE(1970,1,1)</f>
        <v>42192.905694444446</v>
      </c>
      <c r="M2882" t="b">
        <v>0</v>
      </c>
      <c r="N2882">
        <v>29</v>
      </c>
      <c r="O2882" s="7">
        <f>AVERAGE(N2882,E2882)</f>
        <v>1414.5</v>
      </c>
      <c r="P2882" t="b">
        <v>0</v>
      </c>
      <c r="R2882" s="56">
        <f>E2882/D2882</f>
        <v>0.23333333333333334</v>
      </c>
      <c r="S2882" t="s">
        <v>8303</v>
      </c>
      <c r="T2882" s="6" t="str">
        <f>LEFT(S:S,FIND("/",S:S)-1)</f>
        <v>theater</v>
      </c>
      <c r="U2882" s="6" t="str">
        <f>RIGHT(S:S,FIND("/",S:S) - 2)</f>
        <v>spaces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44">
        <v>5500</v>
      </c>
      <c r="E2883" s="44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42">
        <f>(((I2883/60)/60)/24)+DATE(1970,1,1)</f>
        <v>41976.639305555553</v>
      </c>
      <c r="K2883">
        <v>1412432436</v>
      </c>
      <c r="L2883" s="42">
        <f>(((K2883/60)/60)/24)+DATE(1970,1,1)</f>
        <v>41916.597638888888</v>
      </c>
      <c r="M2883" t="b">
        <v>0</v>
      </c>
      <c r="N2883">
        <v>0</v>
      </c>
      <c r="O2883" s="7">
        <f>AVERAGE(N2883,E2883)</f>
        <v>0</v>
      </c>
      <c r="P2883" t="b">
        <v>0</v>
      </c>
      <c r="R2883" s="56">
        <f>E2883/D2883</f>
        <v>0</v>
      </c>
      <c r="S2883" t="s">
        <v>8285</v>
      </c>
      <c r="T2883" s="6" t="str">
        <f>LEFT(S:S,FIND("/",S:S)-1)</f>
        <v>photography</v>
      </c>
      <c r="U2883" s="6" t="str">
        <f>RIGHT(S:S,FIND("/",S:S) - 2)</f>
        <v>photobooks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44">
        <v>750</v>
      </c>
      <c r="E2884" s="4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42">
        <f>(((I2884/60)/60)/24)+DATE(1970,1,1)</f>
        <v>42491.596273148149</v>
      </c>
      <c r="K2884">
        <v>1459520318</v>
      </c>
      <c r="L2884" s="42">
        <f>(((K2884/60)/60)/24)+DATE(1970,1,1)</f>
        <v>42461.596273148149</v>
      </c>
      <c r="M2884" t="b">
        <v>0</v>
      </c>
      <c r="N2884">
        <v>4</v>
      </c>
      <c r="O2884" s="7">
        <f>AVERAGE(N2884,E2884)</f>
        <v>128</v>
      </c>
      <c r="P2884" t="b">
        <v>0</v>
      </c>
      <c r="R2884" s="56">
        <f>E2884/D2884</f>
        <v>0.33600000000000002</v>
      </c>
      <c r="S2884" t="s">
        <v>8276</v>
      </c>
      <c r="T2884" s="6" t="str">
        <f>LEFT(S:S,FIND("/",S:S)-1)</f>
        <v>music</v>
      </c>
      <c r="U2884" s="6" t="str">
        <f>RIGHT(S:S,FIND("/",S:S) - 2)</f>
        <v>rock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44">
        <v>10000</v>
      </c>
      <c r="E2885" s="4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42">
        <f>(((I2885/60)/60)/24)+DATE(1970,1,1)</f>
        <v>42406.207638888889</v>
      </c>
      <c r="K2885">
        <v>1451684437</v>
      </c>
      <c r="L2885" s="42">
        <f>(((K2885/60)/60)/24)+DATE(1970,1,1)</f>
        <v>42370.90320601852</v>
      </c>
      <c r="M2885" t="b">
        <v>0</v>
      </c>
      <c r="N2885">
        <v>5</v>
      </c>
      <c r="O2885" s="7">
        <f>AVERAGE(N2885,E2885)</f>
        <v>956.5</v>
      </c>
      <c r="P2885" t="b">
        <v>0</v>
      </c>
      <c r="R2885" s="56">
        <f>E2885/D2885</f>
        <v>0.1908</v>
      </c>
      <c r="S2885" t="s">
        <v>8305</v>
      </c>
      <c r="T2885" s="6" t="str">
        <f>LEFT(S:S,FIND("/",S:S)-1)</f>
        <v>theater</v>
      </c>
      <c r="U2885" s="6" t="str">
        <f>RIGHT(S:S,FIND("/",S:S) - 2)</f>
        <v>usical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44">
        <v>45000</v>
      </c>
      <c r="E2886" s="4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42">
        <f>(((I2886/60)/60)/24)+DATE(1970,1,1)</f>
        <v>41978.727256944447</v>
      </c>
      <c r="K2886">
        <v>1415208435</v>
      </c>
      <c r="L2886" s="42">
        <f>(((K2886/60)/60)/24)+DATE(1970,1,1)</f>
        <v>41948.727256944447</v>
      </c>
      <c r="M2886" t="b">
        <v>0</v>
      </c>
      <c r="N2886">
        <v>4</v>
      </c>
      <c r="O2886" s="7">
        <f>AVERAGE(N2886,E2886)</f>
        <v>94.5</v>
      </c>
      <c r="P2886" t="b">
        <v>0</v>
      </c>
      <c r="R2886" s="56">
        <f>E2886/D2886</f>
        <v>4.1111111111111114E-3</v>
      </c>
      <c r="S2886" t="s">
        <v>8294</v>
      </c>
      <c r="T2886" s="6" t="str">
        <f>LEFT(S:S,FIND("/",S:S)-1)</f>
        <v>technology</v>
      </c>
      <c r="U2886" s="6" t="str">
        <f>RIGHT(S:S,FIND("/",S:S) - 2)</f>
        <v>y/gadgets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44">
        <v>400</v>
      </c>
      <c r="E2887" s="4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42">
        <f>(((I2887/60)/60)/24)+DATE(1970,1,1)</f>
        <v>42077.034733796296</v>
      </c>
      <c r="K2887">
        <v>1423705801</v>
      </c>
      <c r="L2887" s="42">
        <f>(((K2887/60)/60)/24)+DATE(1970,1,1)</f>
        <v>42047.07640046296</v>
      </c>
      <c r="M2887" t="b">
        <v>0</v>
      </c>
      <c r="N2887">
        <v>5</v>
      </c>
      <c r="O2887" s="7">
        <f>AVERAGE(N2887,E2887)</f>
        <v>67.5</v>
      </c>
      <c r="P2887" t="b">
        <v>0</v>
      </c>
      <c r="R2887" s="56">
        <f>E2887/D2887</f>
        <v>0.32500000000000001</v>
      </c>
      <c r="S2887" t="s">
        <v>8305</v>
      </c>
      <c r="T2887" s="6" t="str">
        <f>LEFT(S:S,FIND("/",S:S)-1)</f>
        <v>theater</v>
      </c>
      <c r="U2887" s="6" t="str">
        <f>RIGHT(S:S,FIND("/",S:S) - 2)</f>
        <v>usical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44">
        <v>200</v>
      </c>
      <c r="E2888" s="44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42">
        <f>(((I2888/60)/60)/24)+DATE(1970,1,1)</f>
        <v>42266.165972222225</v>
      </c>
      <c r="K2888">
        <v>1442243484</v>
      </c>
      <c r="L2888" s="42">
        <f>(((K2888/60)/60)/24)+DATE(1970,1,1)</f>
        <v>42261.632916666669</v>
      </c>
      <c r="M2888" t="b">
        <v>0</v>
      </c>
      <c r="N2888">
        <v>1</v>
      </c>
      <c r="O2888" s="7">
        <f>AVERAGE(N2888,E2888)</f>
        <v>5.5</v>
      </c>
      <c r="P2888" t="b">
        <v>0</v>
      </c>
      <c r="R2888" s="56">
        <f>E2888/D2888</f>
        <v>0.05</v>
      </c>
      <c r="S2888" t="s">
        <v>8271</v>
      </c>
      <c r="T2888" s="6" t="str">
        <f>LEFT(S:S,FIND("/",S:S)-1)</f>
        <v>theater</v>
      </c>
      <c r="U2888" s="6" t="str">
        <f>RIGHT(S:S,FIND("/",S:S) - 2)</f>
        <v>/plays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44">
        <v>3000</v>
      </c>
      <c r="E2889" s="44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42">
        <f>(((I2889/60)/60)/24)+DATE(1970,1,1)</f>
        <v>42015.427361111113</v>
      </c>
      <c r="K2889">
        <v>1418379324</v>
      </c>
      <c r="L2889" s="42">
        <f>(((K2889/60)/60)/24)+DATE(1970,1,1)</f>
        <v>41985.427361111113</v>
      </c>
      <c r="M2889" t="b">
        <v>0</v>
      </c>
      <c r="N2889">
        <v>1</v>
      </c>
      <c r="O2889" s="7">
        <f>AVERAGE(N2889,E2889)</f>
        <v>3</v>
      </c>
      <c r="P2889" t="b">
        <v>0</v>
      </c>
      <c r="R2889" s="56">
        <f>E2889/D2889</f>
        <v>1.6666666666666668E-3</v>
      </c>
      <c r="S2889" t="s">
        <v>8284</v>
      </c>
      <c r="T2889" s="6" t="str">
        <f>LEFT(S:S,FIND("/",S:S)-1)</f>
        <v>food</v>
      </c>
      <c r="U2889" s="6" t="str">
        <f>RIGHT(S:S,FIND("/",S:S) - 2)</f>
        <v>cks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44">
        <v>30000</v>
      </c>
      <c r="E2890" s="44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42">
        <f>(((I2890/60)/60)/24)+DATE(1970,1,1)</f>
        <v>41930.207638888889</v>
      </c>
      <c r="K2890">
        <v>1412945440</v>
      </c>
      <c r="L2890" s="42">
        <f>(((K2890/60)/60)/24)+DATE(1970,1,1)</f>
        <v>41922.535185185188</v>
      </c>
      <c r="M2890" t="b">
        <v>0</v>
      </c>
      <c r="N2890">
        <v>0</v>
      </c>
      <c r="O2890" s="7">
        <f>AVERAGE(N2890,E2890)</f>
        <v>0</v>
      </c>
      <c r="P2890" t="b">
        <v>0</v>
      </c>
      <c r="R2890" s="56">
        <f>E2890/D2890</f>
        <v>0</v>
      </c>
      <c r="S2890" t="s">
        <v>8279</v>
      </c>
      <c r="T2890" s="6" t="str">
        <f>LEFT(S:S,FIND("/",S:S)-1)</f>
        <v>music</v>
      </c>
      <c r="U2890" s="6" t="str">
        <f>RIGHT(S:S,FIND("/",S:S) - 2)</f>
        <v>rock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44">
        <v>3000</v>
      </c>
      <c r="E2891" s="4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42">
        <f>(((I2891/60)/60)/24)+DATE(1970,1,1)</f>
        <v>41880.863252314812</v>
      </c>
      <c r="K2891">
        <v>1406752985</v>
      </c>
      <c r="L2891" s="42">
        <f>(((K2891/60)/60)/24)+DATE(1970,1,1)</f>
        <v>41850.863252314812</v>
      </c>
      <c r="M2891" t="b">
        <v>0</v>
      </c>
      <c r="N2891">
        <v>14</v>
      </c>
      <c r="O2891" s="7">
        <f>AVERAGE(N2891,E2891)</f>
        <v>578</v>
      </c>
      <c r="P2891" t="b">
        <v>0</v>
      </c>
      <c r="R2891" s="56">
        <f>E2891/D2891</f>
        <v>0.38066666666666665</v>
      </c>
      <c r="S2891" t="s">
        <v>8287</v>
      </c>
      <c r="T2891" s="6" t="str">
        <f>LEFT(S:S,FIND("/",S:S)-1)</f>
        <v>publishing</v>
      </c>
      <c r="U2891" s="6" t="str">
        <f>RIGHT(S:S,FIND("/",S:S) - 2)</f>
        <v>nslations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44">
        <v>2000</v>
      </c>
      <c r="E2892" s="44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42">
        <f>(((I2892/60)/60)/24)+DATE(1970,1,1)</f>
        <v>41860.125</v>
      </c>
      <c r="K2892">
        <v>1405100992</v>
      </c>
      <c r="L2892" s="42">
        <f>(((K2892/60)/60)/24)+DATE(1970,1,1)</f>
        <v>41831.742962962962</v>
      </c>
      <c r="M2892" t="b">
        <v>0</v>
      </c>
      <c r="N2892">
        <v>3</v>
      </c>
      <c r="O2892" s="7">
        <f>AVERAGE(N2892,E2892)</f>
        <v>12</v>
      </c>
      <c r="P2892" t="b">
        <v>0</v>
      </c>
      <c r="R2892" s="56">
        <f>E2892/D2892</f>
        <v>1.0500000000000001E-2</v>
      </c>
      <c r="S2892" t="s">
        <v>8276</v>
      </c>
      <c r="T2892" s="6" t="str">
        <f>LEFT(S:S,FIND("/",S:S)-1)</f>
        <v>music</v>
      </c>
      <c r="U2892" s="6" t="str">
        <f>RIGHT(S:S,FIND("/",S:S) - 2)</f>
        <v>rock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44">
        <v>10000</v>
      </c>
      <c r="E2893" s="4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42">
        <f>(((I2893/60)/60)/24)+DATE(1970,1,1)</f>
        <v>42475.84175925926</v>
      </c>
      <c r="K2893">
        <v>1455570728</v>
      </c>
      <c r="L2893" s="42">
        <f>(((K2893/60)/60)/24)+DATE(1970,1,1)</f>
        <v>42415.883425925931</v>
      </c>
      <c r="M2893" t="b">
        <v>0</v>
      </c>
      <c r="N2893">
        <v>10</v>
      </c>
      <c r="O2893" s="7">
        <f>AVERAGE(N2893,E2893)</f>
        <v>141.5</v>
      </c>
      <c r="P2893" t="b">
        <v>0</v>
      </c>
      <c r="R2893" s="56">
        <f>E2893/D2893</f>
        <v>2.7300000000000001E-2</v>
      </c>
      <c r="S2893" t="s">
        <v>8288</v>
      </c>
      <c r="T2893" s="6" t="str">
        <f>LEFT(S:S,FIND("/",S:S)-1)</f>
        <v>publishing</v>
      </c>
      <c r="U2893" s="6" t="str">
        <f>RIGHT(S:S,FIND("/",S:S) - 2)</f>
        <v xml:space="preserve"> podcasts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44">
        <v>5500</v>
      </c>
      <c r="E2894" s="4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42">
        <f>(((I2894/60)/60)/24)+DATE(1970,1,1)</f>
        <v>41876.875</v>
      </c>
      <c r="K2894">
        <v>1408381704</v>
      </c>
      <c r="L2894" s="42">
        <f>(((K2894/60)/60)/24)+DATE(1970,1,1)</f>
        <v>41869.714166666665</v>
      </c>
      <c r="M2894" t="b">
        <v>0</v>
      </c>
      <c r="N2894">
        <v>17</v>
      </c>
      <c r="O2894" s="7">
        <f>AVERAGE(N2894,E2894)</f>
        <v>258.5</v>
      </c>
      <c r="P2894" t="b">
        <v>0</v>
      </c>
      <c r="R2894" s="56">
        <f>E2894/D2894</f>
        <v>9.0909090909090912E-2</v>
      </c>
      <c r="S2894" t="s">
        <v>8297</v>
      </c>
      <c r="T2894" s="6" t="str">
        <f>LEFT(S:S,FIND("/",S:S)-1)</f>
        <v>games</v>
      </c>
      <c r="U2894" s="6" t="str">
        <f>RIGHT(S:S,FIND("/",S:S) - 2)</f>
        <v>ames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44">
        <v>5000</v>
      </c>
      <c r="E2895" s="44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42">
        <f>(((I2895/60)/60)/24)+DATE(1970,1,1)</f>
        <v>42013.083333333328</v>
      </c>
      <c r="K2895">
        <v>1415644395</v>
      </c>
      <c r="L2895" s="42">
        <f>(((K2895/60)/60)/24)+DATE(1970,1,1)</f>
        <v>41953.773090277777</v>
      </c>
      <c r="M2895" t="b">
        <v>0</v>
      </c>
      <c r="N2895">
        <v>2</v>
      </c>
      <c r="O2895" s="7">
        <f>AVERAGE(N2895,E2895)</f>
        <v>13.5</v>
      </c>
      <c r="P2895" t="b">
        <v>0</v>
      </c>
      <c r="R2895" s="56">
        <f>E2895/D2895</f>
        <v>5.0000000000000001E-3</v>
      </c>
      <c r="S2895" t="s">
        <v>8276</v>
      </c>
      <c r="T2895" s="6" t="str">
        <f>LEFT(S:S,FIND("/",S:S)-1)</f>
        <v>music</v>
      </c>
      <c r="U2895" s="6" t="str">
        <f>RIGHT(S:S,FIND("/",S:S) - 2)</f>
        <v>rock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44">
        <v>50000</v>
      </c>
      <c r="E2896" s="44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42">
        <f>(((I2896/60)/60)/24)+DATE(1970,1,1)</f>
        <v>42097.944618055553</v>
      </c>
      <c r="K2896">
        <v>1422920415</v>
      </c>
      <c r="L2896" s="42">
        <f>(((K2896/60)/60)/24)+DATE(1970,1,1)</f>
        <v>42037.986284722225</v>
      </c>
      <c r="M2896" t="b">
        <v>0</v>
      </c>
      <c r="N2896">
        <v>0</v>
      </c>
      <c r="O2896" s="7">
        <f>AVERAGE(N2896,E2896)</f>
        <v>0</v>
      </c>
      <c r="P2896" t="b">
        <v>0</v>
      </c>
      <c r="R2896" s="56">
        <f>E2896/D2896</f>
        <v>0</v>
      </c>
      <c r="S2896" t="s">
        <v>8295</v>
      </c>
      <c r="T2896" s="6" t="str">
        <f>LEFT(S:S,FIND("/",S:S)-1)</f>
        <v>technology</v>
      </c>
      <c r="U2896" s="6" t="str">
        <f>RIGHT(S:S,FIND("/",S:S) - 2)</f>
        <v>/hardware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44">
        <v>500</v>
      </c>
      <c r="E2897" s="44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42">
        <f>(((I2897/60)/60)/24)+DATE(1970,1,1)</f>
        <v>41812.875</v>
      </c>
      <c r="K2897">
        <v>1403356792</v>
      </c>
      <c r="L2897" s="42">
        <f>(((K2897/60)/60)/24)+DATE(1970,1,1)</f>
        <v>41811.555462962962</v>
      </c>
      <c r="M2897" t="b">
        <v>0</v>
      </c>
      <c r="N2897">
        <v>4</v>
      </c>
      <c r="O2897" s="7">
        <f>AVERAGE(N2897,E2897)</f>
        <v>13.5</v>
      </c>
      <c r="P2897" t="b">
        <v>0</v>
      </c>
      <c r="R2897" s="56">
        <f>E2897/D2897</f>
        <v>4.5999999999999999E-2</v>
      </c>
      <c r="S2897" t="s">
        <v>8271</v>
      </c>
      <c r="T2897" s="6" t="str">
        <f>LEFT(S:S,FIND("/",S:S)-1)</f>
        <v>theater</v>
      </c>
      <c r="U2897" s="6" t="str">
        <f>RIGHT(S:S,FIND("/",S:S) - 2)</f>
        <v>/plays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44">
        <v>3000</v>
      </c>
      <c r="E2898" s="4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42">
        <f>(((I2898/60)/60)/24)+DATE(1970,1,1)</f>
        <v>42716.25</v>
      </c>
      <c r="K2898">
        <v>1480283321</v>
      </c>
      <c r="L2898" s="42">
        <f>(((K2898/60)/60)/24)+DATE(1970,1,1)</f>
        <v>42701.908807870372</v>
      </c>
      <c r="M2898" t="b">
        <v>0</v>
      </c>
      <c r="N2898">
        <v>12</v>
      </c>
      <c r="O2898" s="7">
        <f>AVERAGE(N2898,E2898)</f>
        <v>318.5</v>
      </c>
      <c r="P2898" t="b">
        <v>0</v>
      </c>
      <c r="R2898" s="56">
        <f>E2898/D2898</f>
        <v>0.20833333333333334</v>
      </c>
      <c r="S2898" t="s">
        <v>8305</v>
      </c>
      <c r="T2898" s="6" t="str">
        <f>LEFT(S:S,FIND("/",S:S)-1)</f>
        <v>theater</v>
      </c>
      <c r="U2898" s="6" t="str">
        <f>RIGHT(S:S,FIND("/",S:S) - 2)</f>
        <v>usical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44">
        <v>12000</v>
      </c>
      <c r="E2899" s="4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42">
        <f>(((I2899/60)/60)/24)+DATE(1970,1,1)</f>
        <v>42288.645196759258</v>
      </c>
      <c r="K2899">
        <v>1441985458</v>
      </c>
      <c r="L2899" s="42">
        <f>(((K2899/60)/60)/24)+DATE(1970,1,1)</f>
        <v>42258.646504629629</v>
      </c>
      <c r="M2899" t="b">
        <v>0</v>
      </c>
      <c r="N2899">
        <v>3</v>
      </c>
      <c r="O2899" s="7">
        <f>AVERAGE(N2899,E2899)</f>
        <v>276.5</v>
      </c>
      <c r="P2899" t="b">
        <v>0</v>
      </c>
      <c r="R2899" s="56">
        <f>E2899/D2899</f>
        <v>4.583333333333333E-2</v>
      </c>
      <c r="S2899" t="s">
        <v>8271</v>
      </c>
      <c r="T2899" s="6" t="str">
        <f>LEFT(S:S,FIND("/",S:S)-1)</f>
        <v>theater</v>
      </c>
      <c r="U2899" s="6" t="str">
        <f>RIGHT(S:S,FIND("/",S:S) - 2)</f>
        <v>/plays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44">
        <v>7500</v>
      </c>
      <c r="E2900" s="4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42">
        <f>(((I2900/60)/60)/24)+DATE(1970,1,1)</f>
        <v>42308.664965277778</v>
      </c>
      <c r="K2900">
        <v>1443715053</v>
      </c>
      <c r="L2900" s="42">
        <f>(((K2900/60)/60)/24)+DATE(1970,1,1)</f>
        <v>42278.664965277778</v>
      </c>
      <c r="M2900" t="b">
        <v>0</v>
      </c>
      <c r="N2900">
        <v>12</v>
      </c>
      <c r="O2900" s="7">
        <f>AVERAGE(N2900,E2900)</f>
        <v>164</v>
      </c>
      <c r="P2900" t="b">
        <v>0</v>
      </c>
      <c r="R2900" s="56">
        <f>E2900/D2900</f>
        <v>4.2133333333333335E-2</v>
      </c>
      <c r="S2900" t="s">
        <v>8276</v>
      </c>
      <c r="T2900" s="6" t="str">
        <f>LEFT(S:S,FIND("/",S:S)-1)</f>
        <v>music</v>
      </c>
      <c r="U2900" s="6" t="str">
        <f>RIGHT(S:S,FIND("/",S:S) - 2)</f>
        <v>rock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44">
        <v>10000</v>
      </c>
      <c r="E2901" s="44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42">
        <f>(((I2901/60)/60)/24)+DATE(1970,1,1)</f>
        <v>42575.078217592592</v>
      </c>
      <c r="K2901">
        <v>1464141158</v>
      </c>
      <c r="L2901" s="42">
        <f>(((K2901/60)/60)/24)+DATE(1970,1,1)</f>
        <v>42515.078217592592</v>
      </c>
      <c r="M2901" t="b">
        <v>0</v>
      </c>
      <c r="N2901">
        <v>0</v>
      </c>
      <c r="O2901" s="7">
        <f>AVERAGE(N2901,E2901)</f>
        <v>0</v>
      </c>
      <c r="P2901" t="b">
        <v>0</v>
      </c>
      <c r="R2901" s="56">
        <f>E2901/D2901</f>
        <v>0</v>
      </c>
      <c r="S2901" t="s">
        <v>8272</v>
      </c>
      <c r="T2901" s="6" t="str">
        <f>LEFT(S:S,FIND("/",S:S)-1)</f>
        <v>technology</v>
      </c>
      <c r="U2901" s="6" t="str">
        <f>RIGHT(S:S,FIND("/",S:S) - 2)</f>
        <v>ology/web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44">
        <v>5500</v>
      </c>
      <c r="E2902" s="4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42">
        <f>(((I2902/60)/60)/24)+DATE(1970,1,1)</f>
        <v>41860.234166666669</v>
      </c>
      <c r="K2902">
        <v>1404970632</v>
      </c>
      <c r="L2902" s="42">
        <f>(((K2902/60)/60)/24)+DATE(1970,1,1)</f>
        <v>41830.234166666669</v>
      </c>
      <c r="M2902" t="b">
        <v>0</v>
      </c>
      <c r="N2902">
        <v>7</v>
      </c>
      <c r="O2902" s="7">
        <f>AVERAGE(N2902,E2902)</f>
        <v>1706</v>
      </c>
      <c r="P2902" t="b">
        <v>0</v>
      </c>
      <c r="R2902" s="56">
        <f>E2902/D2902</f>
        <v>0.61909090909090914</v>
      </c>
      <c r="S2902" t="s">
        <v>8273</v>
      </c>
      <c r="T2902" s="6" t="str">
        <f>LEFT(S:S,FIND("/",S:S)-1)</f>
        <v>technology</v>
      </c>
      <c r="U2902" s="6" t="str">
        <f>RIGHT(S:S,FIND("/",S:S) - 2)</f>
        <v>wearables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44">
        <v>750</v>
      </c>
      <c r="E2903" s="44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42">
        <f>(((I2903/60)/60)/24)+DATE(1970,1,1)</f>
        <v>42042.904386574075</v>
      </c>
      <c r="K2903">
        <v>1418161339</v>
      </c>
      <c r="L2903" s="42">
        <f>(((K2903/60)/60)/24)+DATE(1970,1,1)</f>
        <v>41982.904386574075</v>
      </c>
      <c r="M2903" t="b">
        <v>0</v>
      </c>
      <c r="N2903">
        <v>2</v>
      </c>
      <c r="O2903" s="7">
        <f>AVERAGE(N2903,E2903)</f>
        <v>4</v>
      </c>
      <c r="P2903" t="b">
        <v>0</v>
      </c>
      <c r="R2903" s="56">
        <f>E2903/D2903</f>
        <v>8.0000000000000002E-3</v>
      </c>
      <c r="S2903" t="s">
        <v>8282</v>
      </c>
      <c r="T2903" s="6" t="str">
        <f>LEFT(S:S,FIND("/",S:S)-1)</f>
        <v>games</v>
      </c>
      <c r="U2903" s="6" t="str">
        <f>RIGHT(S:S,FIND("/",S:S) - 2)</f>
        <v>ames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44">
        <v>150000</v>
      </c>
      <c r="E2904" s="4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42">
        <f>(((I2904/60)/60)/24)+DATE(1970,1,1)</f>
        <v>42240.439768518518</v>
      </c>
      <c r="K2904">
        <v>1437820396</v>
      </c>
      <c r="L2904" s="42">
        <f>(((K2904/60)/60)/24)+DATE(1970,1,1)</f>
        <v>42210.439768518518</v>
      </c>
      <c r="M2904" t="b">
        <v>0</v>
      </c>
      <c r="N2904">
        <v>1</v>
      </c>
      <c r="O2904" s="7">
        <f>AVERAGE(N2904,E2904)</f>
        <v>13</v>
      </c>
      <c r="P2904" t="b">
        <v>0</v>
      </c>
      <c r="R2904" s="56">
        <f>E2904/D2904</f>
        <v>1.6666666666666666E-4</v>
      </c>
      <c r="S2904" t="s">
        <v>8276</v>
      </c>
      <c r="T2904" s="6" t="str">
        <f>LEFT(S:S,FIND("/",S:S)-1)</f>
        <v>music</v>
      </c>
      <c r="U2904" s="6" t="str">
        <f>RIGHT(S:S,FIND("/",S:S) - 2)</f>
        <v>rock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44">
        <v>5000</v>
      </c>
      <c r="E2905" s="44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42">
        <f>(((I2905/60)/60)/24)+DATE(1970,1,1)</f>
        <v>42256.166874999995</v>
      </c>
      <c r="K2905">
        <v>1436587218</v>
      </c>
      <c r="L2905" s="42">
        <f>(((K2905/60)/60)/24)+DATE(1970,1,1)</f>
        <v>42196.166874999995</v>
      </c>
      <c r="M2905" t="b">
        <v>0</v>
      </c>
      <c r="N2905">
        <v>4</v>
      </c>
      <c r="O2905" s="7">
        <f>AVERAGE(N2905,E2905)</f>
        <v>21.5</v>
      </c>
      <c r="P2905" t="b">
        <v>0</v>
      </c>
      <c r="R2905" s="56">
        <f>E2905/D2905</f>
        <v>7.7999999999999996E-3</v>
      </c>
      <c r="S2905" t="s">
        <v>8282</v>
      </c>
      <c r="T2905" s="6" t="str">
        <f>LEFT(S:S,FIND("/",S:S)-1)</f>
        <v>games</v>
      </c>
      <c r="U2905" s="6" t="str">
        <f>RIGHT(S:S,FIND("/",S:S) - 2)</f>
        <v>ames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44">
        <v>1500</v>
      </c>
      <c r="E2906" s="44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42">
        <f>(((I2906/60)/60)/24)+DATE(1970,1,1)</f>
        <v>41952.5</v>
      </c>
      <c r="K2906">
        <v>1414538031</v>
      </c>
      <c r="L2906" s="42">
        <f>(((K2906/60)/60)/24)+DATE(1970,1,1)</f>
        <v>41940.967951388891</v>
      </c>
      <c r="M2906" t="b">
        <v>0</v>
      </c>
      <c r="N2906">
        <v>4</v>
      </c>
      <c r="O2906" s="7">
        <f>AVERAGE(N2906,E2906)</f>
        <v>39.5</v>
      </c>
      <c r="P2906" t="b">
        <v>0</v>
      </c>
      <c r="R2906" s="56">
        <f>E2906/D2906</f>
        <v>0.05</v>
      </c>
      <c r="S2906" t="s">
        <v>8271</v>
      </c>
      <c r="T2906" s="6" t="str">
        <f>LEFT(S:S,FIND("/",S:S)-1)</f>
        <v>theater</v>
      </c>
      <c r="U2906" s="6" t="str">
        <f>RIGHT(S:S,FIND("/",S:S) - 2)</f>
        <v>/plays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44">
        <v>3500</v>
      </c>
      <c r="E2907" s="4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42">
        <f>(((I2907/60)/60)/24)+DATE(1970,1,1)</f>
        <v>42620.056863425925</v>
      </c>
      <c r="K2907">
        <v>1472001713</v>
      </c>
      <c r="L2907" s="42">
        <f>(((K2907/60)/60)/24)+DATE(1970,1,1)</f>
        <v>42606.056863425925</v>
      </c>
      <c r="M2907" t="b">
        <v>0</v>
      </c>
      <c r="N2907">
        <v>17</v>
      </c>
      <c r="O2907" s="7">
        <f>AVERAGE(N2907,E2907)</f>
        <v>319.5</v>
      </c>
      <c r="P2907" t="b">
        <v>0</v>
      </c>
      <c r="R2907" s="56">
        <f>E2907/D2907</f>
        <v>0.17771428571428571</v>
      </c>
      <c r="S2907" t="s">
        <v>8277</v>
      </c>
      <c r="T2907" s="6" t="str">
        <f>LEFT(S:S,FIND("/",S:S)-1)</f>
        <v>music</v>
      </c>
      <c r="U2907" s="6" t="str">
        <f>RIGHT(S:S,FIND("/",S:S) - 2)</f>
        <v>etal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44">
        <v>6000</v>
      </c>
      <c r="E2908" s="4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42">
        <f>(((I2908/60)/60)/24)+DATE(1970,1,1)</f>
        <v>42217.041666666672</v>
      </c>
      <c r="K2908">
        <v>1436888066</v>
      </c>
      <c r="L2908" s="42">
        <f>(((K2908/60)/60)/24)+DATE(1970,1,1)</f>
        <v>42199.648912037039</v>
      </c>
      <c r="M2908" t="b">
        <v>0</v>
      </c>
      <c r="N2908">
        <v>7</v>
      </c>
      <c r="O2908" s="7">
        <f>AVERAGE(N2908,E2908)</f>
        <v>286</v>
      </c>
      <c r="P2908" t="b">
        <v>0</v>
      </c>
      <c r="R2908" s="56">
        <f>E2908/D2908</f>
        <v>9.4166666666666662E-2</v>
      </c>
      <c r="S2908" t="s">
        <v>8271</v>
      </c>
      <c r="T2908" s="6" t="str">
        <f>LEFT(S:S,FIND("/",S:S)-1)</f>
        <v>theater</v>
      </c>
      <c r="U2908" s="6" t="str">
        <f>RIGHT(S:S,FIND("/",S:S) - 2)</f>
        <v>/plays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44">
        <v>2500</v>
      </c>
      <c r="E2909" s="44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42">
        <f>(((I2909/60)/60)/24)+DATE(1970,1,1)</f>
        <v>42504.877743055549</v>
      </c>
      <c r="K2909">
        <v>1458075837</v>
      </c>
      <c r="L2909" s="42">
        <f>(((K2909/60)/60)/24)+DATE(1970,1,1)</f>
        <v>42444.877743055549</v>
      </c>
      <c r="M2909" t="b">
        <v>0</v>
      </c>
      <c r="N2909">
        <v>2</v>
      </c>
      <c r="O2909" s="7">
        <f>AVERAGE(N2909,E2909)</f>
        <v>2</v>
      </c>
      <c r="P2909" t="b">
        <v>0</v>
      </c>
      <c r="R2909" s="56">
        <f>E2909/D2909</f>
        <v>8.0000000000000004E-4</v>
      </c>
      <c r="S2909" t="s">
        <v>8273</v>
      </c>
      <c r="T2909" s="6" t="str">
        <f>LEFT(S:S,FIND("/",S:S)-1)</f>
        <v>technology</v>
      </c>
      <c r="U2909" s="6" t="str">
        <f>RIGHT(S:S,FIND("/",S:S) - 2)</f>
        <v>wearables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44">
        <v>9600</v>
      </c>
      <c r="E2910" s="4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42">
        <f>(((I2910/60)/60)/24)+DATE(1970,1,1)</f>
        <v>42529.731701388882</v>
      </c>
      <c r="K2910">
        <v>1462815219</v>
      </c>
      <c r="L2910" s="42">
        <f>(((K2910/60)/60)/24)+DATE(1970,1,1)</f>
        <v>42499.731701388882</v>
      </c>
      <c r="M2910" t="b">
        <v>0</v>
      </c>
      <c r="N2910">
        <v>5</v>
      </c>
      <c r="O2910" s="7">
        <f>AVERAGE(N2910,E2910)</f>
        <v>134.5</v>
      </c>
      <c r="P2910" t="b">
        <v>0</v>
      </c>
      <c r="R2910" s="56">
        <f>E2910/D2910</f>
        <v>2.75E-2</v>
      </c>
      <c r="S2910" t="s">
        <v>8271</v>
      </c>
      <c r="T2910" s="6" t="str">
        <f>LEFT(S:S,FIND("/",S:S)-1)</f>
        <v>theater</v>
      </c>
      <c r="U2910" s="6" t="str">
        <f>RIGHT(S:S,FIND("/",S:S) - 2)</f>
        <v>/plays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44">
        <v>180000</v>
      </c>
      <c r="E2911" s="44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42">
        <f>(((I2911/60)/60)/24)+DATE(1970,1,1)</f>
        <v>41968.823611111111</v>
      </c>
      <c r="K2911">
        <v>1413527001</v>
      </c>
      <c r="L2911" s="42">
        <f>(((K2911/60)/60)/24)+DATE(1970,1,1)</f>
        <v>41929.266215277778</v>
      </c>
      <c r="M2911" t="b">
        <v>0</v>
      </c>
      <c r="N2911">
        <v>1</v>
      </c>
      <c r="O2911" s="7">
        <f>AVERAGE(N2911,E2911)</f>
        <v>10.5</v>
      </c>
      <c r="P2911" t="b">
        <v>0</v>
      </c>
      <c r="R2911" s="56">
        <f>E2911/D2911</f>
        <v>1.1111111111111112E-4</v>
      </c>
      <c r="S2911" t="s">
        <v>8292</v>
      </c>
      <c r="T2911" s="6" t="str">
        <f>LEFT(S:S,FIND("/",S:S)-1)</f>
        <v>music</v>
      </c>
      <c r="U2911" s="6" t="str">
        <f>RIGHT(S:S,FIND("/",S:S) - 2)</f>
        <v>/pop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44">
        <v>30000</v>
      </c>
      <c r="E2912" s="44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42">
        <f>(((I2912/60)/60)/24)+DATE(1970,1,1)</f>
        <v>42167.841284722221</v>
      </c>
      <c r="K2912">
        <v>1428955887</v>
      </c>
      <c r="L2912" s="42">
        <f>(((K2912/60)/60)/24)+DATE(1970,1,1)</f>
        <v>42107.841284722221</v>
      </c>
      <c r="M2912" t="b">
        <v>0</v>
      </c>
      <c r="N2912">
        <v>1</v>
      </c>
      <c r="O2912" s="7">
        <f>AVERAGE(N2912,E2912)</f>
        <v>1</v>
      </c>
      <c r="P2912" t="b">
        <v>0</v>
      </c>
      <c r="R2912" s="56">
        <f>E2912/D2912</f>
        <v>3.3333333333333335E-5</v>
      </c>
      <c r="S2912" t="s">
        <v>8283</v>
      </c>
      <c r="T2912" s="6" t="str">
        <f>LEFT(S:S,FIND("/",S:S)-1)</f>
        <v>games</v>
      </c>
      <c r="U2912" s="6" t="str">
        <f>RIGHT(S:S,FIND("/",S:S) - 2)</f>
        <v>ames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44">
        <v>1800</v>
      </c>
      <c r="E2913" s="4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42">
        <f>(((I2913/60)/60)/24)+DATE(1970,1,1)</f>
        <v>42182.768819444449</v>
      </c>
      <c r="K2913">
        <v>1431973626</v>
      </c>
      <c r="L2913" s="42">
        <f>(((K2913/60)/60)/24)+DATE(1970,1,1)</f>
        <v>42142.768819444449</v>
      </c>
      <c r="M2913" t="b">
        <v>0</v>
      </c>
      <c r="N2913">
        <v>14</v>
      </c>
      <c r="O2913" s="7">
        <f>AVERAGE(N2913,E2913)</f>
        <v>335.5</v>
      </c>
      <c r="P2913" t="b">
        <v>0</v>
      </c>
      <c r="R2913" s="56">
        <f>E2913/D2913</f>
        <v>0.36499999999999999</v>
      </c>
      <c r="S2913" t="s">
        <v>8297</v>
      </c>
      <c r="T2913" s="6" t="str">
        <f>LEFT(S:S,FIND("/",S:S)-1)</f>
        <v>games</v>
      </c>
      <c r="U2913" s="6" t="str">
        <f>RIGHT(S:S,FIND("/",S:S) - 2)</f>
        <v>ames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44">
        <v>14440</v>
      </c>
      <c r="E2914" s="4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42">
        <f>(((I2914/60)/60)/24)+DATE(1970,1,1)</f>
        <v>42384.131643518514</v>
      </c>
      <c r="K2914">
        <v>1450235374</v>
      </c>
      <c r="L2914" s="42">
        <f>(((K2914/60)/60)/24)+DATE(1970,1,1)</f>
        <v>42354.131643518514</v>
      </c>
      <c r="M2914" t="b">
        <v>0</v>
      </c>
      <c r="N2914">
        <v>26</v>
      </c>
      <c r="O2914" s="7">
        <f>AVERAGE(N2914,E2914)</f>
        <v>1028</v>
      </c>
      <c r="P2914" t="b">
        <v>0</v>
      </c>
      <c r="R2914" s="56">
        <f>E2914/D2914</f>
        <v>0.14058171745152354</v>
      </c>
      <c r="S2914" t="s">
        <v>8274</v>
      </c>
      <c r="T2914" s="6" t="str">
        <f>LEFT(S:S,FIND("/",S:S)-1)</f>
        <v>publishing</v>
      </c>
      <c r="U2914" s="6" t="str">
        <f>RIGHT(S:S,FIND("/",S:S) - 2)</f>
        <v>onfiction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44">
        <v>10000</v>
      </c>
      <c r="E2915" s="44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42">
        <f>(((I2915/60)/60)/24)+DATE(1970,1,1)</f>
        <v>41888.922905092593</v>
      </c>
      <c r="K2915">
        <v>1404857339</v>
      </c>
      <c r="L2915" s="42">
        <f>(((K2915/60)/60)/24)+DATE(1970,1,1)</f>
        <v>41828.922905092593</v>
      </c>
      <c r="M2915" t="b">
        <v>0</v>
      </c>
      <c r="N2915">
        <v>2</v>
      </c>
      <c r="O2915" s="7">
        <f>AVERAGE(N2915,E2915)</f>
        <v>2</v>
      </c>
      <c r="P2915" t="b">
        <v>0</v>
      </c>
      <c r="R2915" s="56">
        <f>E2915/D2915</f>
        <v>2.0000000000000001E-4</v>
      </c>
      <c r="S2915" t="s">
        <v>8287</v>
      </c>
      <c r="T2915" s="6" t="str">
        <f>LEFT(S:S,FIND("/",S:S)-1)</f>
        <v>publishing</v>
      </c>
      <c r="U2915" s="6" t="str">
        <f>RIGHT(S:S,FIND("/",S:S) - 2)</f>
        <v>nslations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44">
        <v>25000</v>
      </c>
      <c r="E2916" s="44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42">
        <f>(((I2916/60)/60)/24)+DATE(1970,1,1)</f>
        <v>42077.865671296298</v>
      </c>
      <c r="K2916">
        <v>1421185594</v>
      </c>
      <c r="L2916" s="42">
        <f>(((K2916/60)/60)/24)+DATE(1970,1,1)</f>
        <v>42017.907337962963</v>
      </c>
      <c r="M2916" t="b">
        <v>0</v>
      </c>
      <c r="N2916">
        <v>1</v>
      </c>
      <c r="O2916" s="7">
        <f>AVERAGE(N2916,E2916)</f>
        <v>1</v>
      </c>
      <c r="P2916" t="b">
        <v>0</v>
      </c>
      <c r="R2916" s="56">
        <f>E2916/D2916</f>
        <v>4.0000000000000003E-5</v>
      </c>
      <c r="S2916" t="s">
        <v>8279</v>
      </c>
      <c r="T2916" s="6" t="str">
        <f>LEFT(S:S,FIND("/",S:S)-1)</f>
        <v>music</v>
      </c>
      <c r="U2916" s="6" t="str">
        <f>RIGHT(S:S,FIND("/",S:S) - 2)</f>
        <v>rock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44">
        <v>1000</v>
      </c>
      <c r="E2917" s="4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42">
        <f>(((I2917/60)/60)/24)+DATE(1970,1,1)</f>
        <v>42445.356365740736</v>
      </c>
      <c r="K2917">
        <v>1455528790</v>
      </c>
      <c r="L2917" s="42">
        <f>(((K2917/60)/60)/24)+DATE(1970,1,1)</f>
        <v>42415.398032407407</v>
      </c>
      <c r="M2917" t="b">
        <v>0</v>
      </c>
      <c r="N2917">
        <v>3</v>
      </c>
      <c r="O2917" s="7">
        <f>AVERAGE(N2917,E2917)</f>
        <v>307</v>
      </c>
      <c r="P2917" t="b">
        <v>0</v>
      </c>
      <c r="R2917" s="56">
        <f>E2917/D2917</f>
        <v>0.61099999999999999</v>
      </c>
      <c r="S2917" t="s">
        <v>8290</v>
      </c>
      <c r="T2917" s="6" t="str">
        <f>LEFT(S:S,FIND("/",S:S)-1)</f>
        <v>publishing</v>
      </c>
      <c r="U2917" s="6" t="str">
        <f>RIGHT(S:S,FIND("/",S:S) - 2)</f>
        <v>art books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44">
        <v>1850</v>
      </c>
      <c r="E2918" s="4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42">
        <f>(((I2918/60)/60)/24)+DATE(1970,1,1)</f>
        <v>41778.476724537039</v>
      </c>
      <c r="K2918">
        <v>1398511589</v>
      </c>
      <c r="L2918" s="42">
        <f>(((K2918/60)/60)/24)+DATE(1970,1,1)</f>
        <v>41755.476724537039</v>
      </c>
      <c r="M2918" t="b">
        <v>0</v>
      </c>
      <c r="N2918">
        <v>7</v>
      </c>
      <c r="O2918" s="7">
        <f>AVERAGE(N2918,E2918)</f>
        <v>76</v>
      </c>
      <c r="P2918" t="b">
        <v>0</v>
      </c>
      <c r="R2918" s="56">
        <f>E2918/D2918</f>
        <v>7.8378378378378383E-2</v>
      </c>
      <c r="S2918" t="s">
        <v>8276</v>
      </c>
      <c r="T2918" s="6" t="str">
        <f>LEFT(S:S,FIND("/",S:S)-1)</f>
        <v>music</v>
      </c>
      <c r="U2918" s="6" t="str">
        <f>RIGHT(S:S,FIND("/",S:S) - 2)</f>
        <v>rock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44">
        <v>2000</v>
      </c>
      <c r="E2919" s="4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42">
        <f>(((I2919/60)/60)/24)+DATE(1970,1,1)</f>
        <v>42263.234340277777</v>
      </c>
      <c r="K2919">
        <v>1440826647</v>
      </c>
      <c r="L2919" s="42">
        <f>(((K2919/60)/60)/24)+DATE(1970,1,1)</f>
        <v>42245.234340277777</v>
      </c>
      <c r="M2919" t="b">
        <v>0</v>
      </c>
      <c r="N2919">
        <v>9</v>
      </c>
      <c r="O2919" s="7">
        <f>AVERAGE(N2919,E2919)</f>
        <v>223</v>
      </c>
      <c r="P2919" t="b">
        <v>0</v>
      </c>
      <c r="R2919" s="56">
        <f>E2919/D2919</f>
        <v>0.2185</v>
      </c>
      <c r="S2919" t="s">
        <v>8295</v>
      </c>
      <c r="T2919" s="6" t="str">
        <f>LEFT(S:S,FIND("/",S:S)-1)</f>
        <v>technology</v>
      </c>
      <c r="U2919" s="6" t="str">
        <f>RIGHT(S:S,FIND("/",S:S) - 2)</f>
        <v>/hardware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44">
        <v>5000</v>
      </c>
      <c r="E2920" s="4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42">
        <f>(((I2920/60)/60)/24)+DATE(1970,1,1)</f>
        <v>42306.629710648151</v>
      </c>
      <c r="K2920">
        <v>1443712007</v>
      </c>
      <c r="L2920" s="42">
        <f>(((K2920/60)/60)/24)+DATE(1970,1,1)</f>
        <v>42278.629710648151</v>
      </c>
      <c r="M2920" t="b">
        <v>0</v>
      </c>
      <c r="N2920">
        <v>20</v>
      </c>
      <c r="O2920" s="7">
        <f>AVERAGE(N2920,E2920)</f>
        <v>691</v>
      </c>
      <c r="P2920" t="b">
        <v>0</v>
      </c>
      <c r="R2920" s="56">
        <f>E2920/D2920</f>
        <v>0.27239999999999998</v>
      </c>
      <c r="S2920" t="s">
        <v>8295</v>
      </c>
      <c r="T2920" s="6" t="str">
        <f>LEFT(S:S,FIND("/",S:S)-1)</f>
        <v>technology</v>
      </c>
      <c r="U2920" s="6" t="str">
        <f>RIGHT(S:S,FIND("/",S:S) - 2)</f>
        <v>/hardware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44">
        <v>600</v>
      </c>
      <c r="E2921" s="44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42">
        <f>(((I2921/60)/60)/24)+DATE(1970,1,1)</f>
        <v>41856.61954861111</v>
      </c>
      <c r="K2921">
        <v>1404658329</v>
      </c>
      <c r="L2921" s="42">
        <f>(((K2921/60)/60)/24)+DATE(1970,1,1)</f>
        <v>41826.61954861111</v>
      </c>
      <c r="M2921" t="b">
        <v>0</v>
      </c>
      <c r="N2921">
        <v>6</v>
      </c>
      <c r="O2921" s="7">
        <f>AVERAGE(N2921,E2921)</f>
        <v>28.5</v>
      </c>
      <c r="P2921" t="b">
        <v>0</v>
      </c>
      <c r="R2921" s="56">
        <f>E2921/D2921</f>
        <v>8.5000000000000006E-2</v>
      </c>
      <c r="S2921" t="s">
        <v>8273</v>
      </c>
      <c r="T2921" s="6" t="str">
        <f>LEFT(S:S,FIND("/",S:S)-1)</f>
        <v>technology</v>
      </c>
      <c r="U2921" s="6" t="str">
        <f>RIGHT(S:S,FIND("/",S:S) - 2)</f>
        <v>wearables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44">
        <v>2500</v>
      </c>
      <c r="E2922" s="4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42">
        <f>(((I2922/60)/60)/24)+DATE(1970,1,1)</f>
        <v>42088.750810185185</v>
      </c>
      <c r="K2922">
        <v>1424718070</v>
      </c>
      <c r="L2922" s="42">
        <f>(((K2922/60)/60)/24)+DATE(1970,1,1)</f>
        <v>42058.792476851857</v>
      </c>
      <c r="M2922" t="b">
        <v>0</v>
      </c>
      <c r="N2922">
        <v>13</v>
      </c>
      <c r="O2922" s="7">
        <f>AVERAGE(N2922,E2922)</f>
        <v>342</v>
      </c>
      <c r="P2922" t="b">
        <v>0</v>
      </c>
      <c r="R2922" s="56">
        <f>E2922/D2922</f>
        <v>0.26840000000000003</v>
      </c>
      <c r="S2922" t="s">
        <v>8271</v>
      </c>
      <c r="T2922" s="6" t="str">
        <f>LEFT(S:S,FIND("/",S:S)-1)</f>
        <v>theater</v>
      </c>
      <c r="U2922" s="6" t="str">
        <f>RIGHT(S:S,FIND("/",S:S) - 2)</f>
        <v>/plays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44">
        <v>100</v>
      </c>
      <c r="E2923" s="4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42">
        <f>(((I2923/60)/60)/24)+DATE(1970,1,1)</f>
        <v>41907.886620370373</v>
      </c>
      <c r="K2923">
        <v>1409087804</v>
      </c>
      <c r="L2923" s="42">
        <f>(((K2923/60)/60)/24)+DATE(1970,1,1)</f>
        <v>41877.886620370373</v>
      </c>
      <c r="M2923" t="b">
        <v>0</v>
      </c>
      <c r="N2923">
        <v>3</v>
      </c>
      <c r="O2923" s="7">
        <f>AVERAGE(N2923,E2923)</f>
        <v>66</v>
      </c>
      <c r="P2923" t="b">
        <v>1</v>
      </c>
      <c r="R2923" s="56">
        <f>E2923/D2923</f>
        <v>1.29</v>
      </c>
      <c r="S2923" t="s">
        <v>8301</v>
      </c>
      <c r="T2923" s="6" t="str">
        <f>LEFT(S:S,FIND("/",S:S)-1)</f>
        <v>technology</v>
      </c>
      <c r="U2923" s="6" t="str">
        <f>RIGHT(S:S,FIND("/",S:S) - 2)</f>
        <v>ploration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44">
        <v>500</v>
      </c>
      <c r="E2924" s="4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42">
        <f>(((I2924/60)/60)/24)+DATE(1970,1,1)</f>
        <v>42142.874155092592</v>
      </c>
      <c r="K2924">
        <v>1428094727</v>
      </c>
      <c r="L2924" s="42">
        <f>(((K2924/60)/60)/24)+DATE(1970,1,1)</f>
        <v>42097.874155092592</v>
      </c>
      <c r="M2924" t="b">
        <v>0</v>
      </c>
      <c r="N2924">
        <v>6</v>
      </c>
      <c r="O2924" s="7">
        <f>AVERAGE(N2924,E2924)</f>
        <v>253</v>
      </c>
      <c r="P2924" t="b">
        <v>1</v>
      </c>
      <c r="R2924" s="56">
        <f>E2924/D2924</f>
        <v>1</v>
      </c>
      <c r="S2924" t="s">
        <v>8271</v>
      </c>
      <c r="T2924" s="6" t="str">
        <f>LEFT(S:S,FIND("/",S:S)-1)</f>
        <v>theater</v>
      </c>
      <c r="U2924" s="6" t="str">
        <f>RIGHT(S:S,FIND("/",S:S) - 2)</f>
        <v>/plays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44">
        <v>300</v>
      </c>
      <c r="E2925" s="4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42">
        <f>(((I2925/60)/60)/24)+DATE(1970,1,1)</f>
        <v>42028.125</v>
      </c>
      <c r="K2925">
        <v>1420774779</v>
      </c>
      <c r="L2925" s="42">
        <f>(((K2925/60)/60)/24)+DATE(1970,1,1)</f>
        <v>42013.15253472222</v>
      </c>
      <c r="M2925" t="b">
        <v>0</v>
      </c>
      <c r="N2925">
        <v>10</v>
      </c>
      <c r="O2925" s="7">
        <f>AVERAGE(N2925,E2925)</f>
        <v>155</v>
      </c>
      <c r="P2925" t="b">
        <v>1</v>
      </c>
      <c r="R2925" s="56">
        <f>E2925/D2925</f>
        <v>1</v>
      </c>
      <c r="S2925" t="s">
        <v>8271</v>
      </c>
      <c r="T2925" s="6" t="str">
        <f>LEFT(S:S,FIND("/",S:S)-1)</f>
        <v>theater</v>
      </c>
      <c r="U2925" s="6" t="str">
        <f>RIGHT(S:S,FIND("/",S:S) - 2)</f>
        <v>/plays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44">
        <v>25000</v>
      </c>
      <c r="E2926" s="4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42">
        <f>(((I2926/60)/60)/24)+DATE(1970,1,1)</f>
        <v>42133.165972222225</v>
      </c>
      <c r="K2926">
        <v>1428585710</v>
      </c>
      <c r="L2926" s="42">
        <f>(((K2926/60)/60)/24)+DATE(1970,1,1)</f>
        <v>42103.556828703702</v>
      </c>
      <c r="M2926" t="b">
        <v>0</v>
      </c>
      <c r="N2926">
        <v>147</v>
      </c>
      <c r="O2926" s="7">
        <f>AVERAGE(N2926,E2926)</f>
        <v>12973.5</v>
      </c>
      <c r="P2926" t="b">
        <v>1</v>
      </c>
      <c r="R2926" s="56">
        <f>E2926/D2926</f>
        <v>1.032</v>
      </c>
      <c r="S2926" t="s">
        <v>8269</v>
      </c>
      <c r="T2926" s="6" t="str">
        <f>LEFT(S:S,FIND("/",S:S)-1)</f>
        <v>film &amp; video</v>
      </c>
      <c r="U2926" s="6" t="str">
        <f>RIGHT(S:S,FIND("/",S:S) - 2)</f>
        <v>documentary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44">
        <v>45000</v>
      </c>
      <c r="E2927" s="4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42">
        <f>(((I2927/60)/60)/24)+DATE(1970,1,1)</f>
        <v>41893.584120370368</v>
      </c>
      <c r="K2927">
        <v>1407852068</v>
      </c>
      <c r="L2927" s="42">
        <f>(((K2927/60)/60)/24)+DATE(1970,1,1)</f>
        <v>41863.584120370368</v>
      </c>
      <c r="M2927" t="b">
        <v>0</v>
      </c>
      <c r="N2927">
        <v>199</v>
      </c>
      <c r="O2927" s="7">
        <f>AVERAGE(N2927,E2927)</f>
        <v>23149.845000000001</v>
      </c>
      <c r="P2927" t="b">
        <v>1</v>
      </c>
      <c r="R2927" s="56">
        <f>E2927/D2927</f>
        <v>1.0244597777777777</v>
      </c>
      <c r="S2927" t="s">
        <v>8271</v>
      </c>
      <c r="T2927" s="6" t="str">
        <f>LEFT(S:S,FIND("/",S:S)-1)</f>
        <v>theater</v>
      </c>
      <c r="U2927" s="6" t="str">
        <f>RIGHT(S:S,FIND("/",S:S) - 2)</f>
        <v>/plays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44">
        <v>3000</v>
      </c>
      <c r="E2928" s="4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42">
        <f>(((I2928/60)/60)/24)+DATE(1970,1,1)</f>
        <v>42058.765960648147</v>
      </c>
      <c r="K2928">
        <v>1423506179</v>
      </c>
      <c r="L2928" s="42">
        <f>(((K2928/60)/60)/24)+DATE(1970,1,1)</f>
        <v>42044.765960648147</v>
      </c>
      <c r="M2928" t="b">
        <v>0</v>
      </c>
      <c r="N2928">
        <v>50</v>
      </c>
      <c r="O2928" s="7">
        <f>AVERAGE(N2928,E2928)</f>
        <v>1900</v>
      </c>
      <c r="P2928" t="b">
        <v>1</v>
      </c>
      <c r="R2928" s="56">
        <f>E2928/D2928</f>
        <v>1.25</v>
      </c>
      <c r="S2928" t="s">
        <v>8268</v>
      </c>
      <c r="T2928" s="6" t="str">
        <f>LEFT(S:S,FIND("/",S:S)-1)</f>
        <v>film &amp; video</v>
      </c>
      <c r="U2928" s="6" t="str">
        <f>RIGHT(S:S,FIND("/",S:S) - 2)</f>
        <v>video/drama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44">
        <v>1800</v>
      </c>
      <c r="E2929" s="4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42">
        <f>(((I2929/60)/60)/24)+DATE(1970,1,1)</f>
        <v>41835.208333333336</v>
      </c>
      <c r="K2929">
        <v>1402934629</v>
      </c>
      <c r="L2929" s="42">
        <f>(((K2929/60)/60)/24)+DATE(1970,1,1)</f>
        <v>41806.669317129628</v>
      </c>
      <c r="M2929" t="b">
        <v>0</v>
      </c>
      <c r="N2929">
        <v>21</v>
      </c>
      <c r="O2929" s="7">
        <f>AVERAGE(N2929,E2929)</f>
        <v>1188</v>
      </c>
      <c r="P2929" t="b">
        <v>1</v>
      </c>
      <c r="R2929" s="56">
        <f>E2929/D2929</f>
        <v>1.3083333333333333</v>
      </c>
      <c r="S2929" t="s">
        <v>8279</v>
      </c>
      <c r="T2929" s="6" t="str">
        <f>LEFT(S:S,FIND("/",S:S)-1)</f>
        <v>music</v>
      </c>
      <c r="U2929" s="6" t="str">
        <f>RIGHT(S:S,FIND("/",S:S) - 2)</f>
        <v>rock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44">
        <v>1000</v>
      </c>
      <c r="E2930" s="4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42">
        <f>(((I2930/60)/60)/24)+DATE(1970,1,1)</f>
        <v>42433.998217592598</v>
      </c>
      <c r="K2930">
        <v>1454543846</v>
      </c>
      <c r="L2930" s="42">
        <f>(((K2930/60)/60)/24)+DATE(1970,1,1)</f>
        <v>42403.998217592598</v>
      </c>
      <c r="M2930" t="b">
        <v>0</v>
      </c>
      <c r="N2930">
        <v>24</v>
      </c>
      <c r="O2930" s="7">
        <f>AVERAGE(N2930,E2930)</f>
        <v>512</v>
      </c>
      <c r="P2930" t="b">
        <v>1</v>
      </c>
      <c r="R2930" s="56">
        <f>E2930/D2930</f>
        <v>1</v>
      </c>
      <c r="S2930" t="s">
        <v>8276</v>
      </c>
      <c r="T2930" s="6" t="str">
        <f>LEFT(S:S,FIND("/",S:S)-1)</f>
        <v>music</v>
      </c>
      <c r="U2930" s="6" t="str">
        <f>RIGHT(S:S,FIND("/",S:S) - 2)</f>
        <v>rock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44">
        <v>8000</v>
      </c>
      <c r="E2931" s="4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42">
        <f>(((I2931/60)/60)/24)+DATE(1970,1,1)</f>
        <v>41784.564328703702</v>
      </c>
      <c r="K2931">
        <v>1398432758</v>
      </c>
      <c r="L2931" s="42">
        <f>(((K2931/60)/60)/24)+DATE(1970,1,1)</f>
        <v>41754.564328703702</v>
      </c>
      <c r="M2931" t="b">
        <v>0</v>
      </c>
      <c r="N2931">
        <v>32</v>
      </c>
      <c r="O2931" s="7">
        <f>AVERAGE(N2931,E2931)</f>
        <v>4098.7749999999996</v>
      </c>
      <c r="P2931" t="b">
        <v>1</v>
      </c>
      <c r="R2931" s="56">
        <f>E2931/D2931</f>
        <v>1.02069375</v>
      </c>
      <c r="S2931" t="s">
        <v>8297</v>
      </c>
      <c r="T2931" s="6" t="str">
        <f>LEFT(S:S,FIND("/",S:S)-1)</f>
        <v>games</v>
      </c>
      <c r="U2931" s="6" t="str">
        <f>RIGHT(S:S,FIND("/",S:S) - 2)</f>
        <v>ames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44">
        <v>10000</v>
      </c>
      <c r="E2932" s="4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42">
        <f>(((I2932/60)/60)/24)+DATE(1970,1,1)</f>
        <v>42131.584074074075</v>
      </c>
      <c r="K2932">
        <v>1428415264</v>
      </c>
      <c r="L2932" s="42">
        <f>(((K2932/60)/60)/24)+DATE(1970,1,1)</f>
        <v>42101.584074074075</v>
      </c>
      <c r="M2932" t="b">
        <v>0</v>
      </c>
      <c r="N2932">
        <v>62</v>
      </c>
      <c r="O2932" s="7">
        <f>AVERAGE(N2932,E2932)</f>
        <v>5077</v>
      </c>
      <c r="P2932" t="b">
        <v>1</v>
      </c>
      <c r="R2932" s="56">
        <f>E2932/D2932</f>
        <v>1.0092000000000001</v>
      </c>
      <c r="S2932" t="s">
        <v>8284</v>
      </c>
      <c r="T2932" s="6" t="str">
        <f>LEFT(S:S,FIND("/",S:S)-1)</f>
        <v>food</v>
      </c>
      <c r="U2932" s="6" t="str">
        <f>RIGHT(S:S,FIND("/",S:S) - 2)</f>
        <v>cks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44">
        <v>750</v>
      </c>
      <c r="E2933" s="4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42">
        <f>(((I2933/60)/60)/24)+DATE(1970,1,1)</f>
        <v>41897.255555555559</v>
      </c>
      <c r="K2933">
        <v>1408604363</v>
      </c>
      <c r="L2933" s="42">
        <f>(((K2933/60)/60)/24)+DATE(1970,1,1)</f>
        <v>41872.291238425925</v>
      </c>
      <c r="M2933" t="b">
        <v>0</v>
      </c>
      <c r="N2933">
        <v>9</v>
      </c>
      <c r="O2933" s="7">
        <f>AVERAGE(N2933,E2933)</f>
        <v>402</v>
      </c>
      <c r="P2933" t="b">
        <v>1</v>
      </c>
      <c r="R2933" s="56">
        <f>E2933/D2933</f>
        <v>1.06</v>
      </c>
      <c r="S2933" t="s">
        <v>8276</v>
      </c>
      <c r="T2933" s="6" t="str">
        <f>LEFT(S:S,FIND("/",S:S)-1)</f>
        <v>music</v>
      </c>
      <c r="U2933" s="6" t="str">
        <f>RIGHT(S:S,FIND("/",S:S) - 2)</f>
        <v>rock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44">
        <v>3100</v>
      </c>
      <c r="E2934" s="4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42">
        <f>(((I2934/60)/60)/24)+DATE(1970,1,1)</f>
        <v>42056.458333333328</v>
      </c>
      <c r="K2934">
        <v>1421812637</v>
      </c>
      <c r="L2934" s="42">
        <f>(((K2934/60)/60)/24)+DATE(1970,1,1)</f>
        <v>42025.164780092593</v>
      </c>
      <c r="M2934" t="b">
        <v>0</v>
      </c>
      <c r="N2934">
        <v>38</v>
      </c>
      <c r="O2934" s="7">
        <f>AVERAGE(N2934,E2934)</f>
        <v>1648</v>
      </c>
      <c r="P2934" t="b">
        <v>1</v>
      </c>
      <c r="R2934" s="56">
        <f>E2934/D2934</f>
        <v>1.0509677419354839</v>
      </c>
      <c r="S2934" t="s">
        <v>8271</v>
      </c>
      <c r="T2934" s="6" t="str">
        <f>LEFT(S:S,FIND("/",S:S)-1)</f>
        <v>theater</v>
      </c>
      <c r="U2934" s="6" t="str">
        <f>RIGHT(S:S,FIND("/",S:S) - 2)</f>
        <v>/plays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44">
        <v>2500</v>
      </c>
      <c r="E2935" s="4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42">
        <f>(((I2935/60)/60)/24)+DATE(1970,1,1)</f>
        <v>42525.956631944442</v>
      </c>
      <c r="K2935">
        <v>1462489053</v>
      </c>
      <c r="L2935" s="42">
        <f>(((K2935/60)/60)/24)+DATE(1970,1,1)</f>
        <v>42495.956631944442</v>
      </c>
      <c r="M2935" t="b">
        <v>0</v>
      </c>
      <c r="N2935">
        <v>54</v>
      </c>
      <c r="O2935" s="7">
        <f>AVERAGE(N2935,E2935)</f>
        <v>1311.5</v>
      </c>
      <c r="P2935" t="b">
        <v>1</v>
      </c>
      <c r="R2935" s="56">
        <f>E2935/D2935</f>
        <v>1.0276000000000001</v>
      </c>
      <c r="S2935" t="s">
        <v>8271</v>
      </c>
      <c r="T2935" s="6" t="str">
        <f>LEFT(S:S,FIND("/",S:S)-1)</f>
        <v>theater</v>
      </c>
      <c r="U2935" s="6" t="str">
        <f>RIGHT(S:S,FIND("/",S:S) - 2)</f>
        <v>/plays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44">
        <v>2500</v>
      </c>
      <c r="E2936" s="4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42">
        <f>(((I2936/60)/60)/24)+DATE(1970,1,1)</f>
        <v>41805.636157407411</v>
      </c>
      <c r="K2936">
        <v>1400253364</v>
      </c>
      <c r="L2936" s="42">
        <f>(((K2936/60)/60)/24)+DATE(1970,1,1)</f>
        <v>41775.636157407411</v>
      </c>
      <c r="M2936" t="b">
        <v>0</v>
      </c>
      <c r="N2936">
        <v>37</v>
      </c>
      <c r="O2936" s="7">
        <f>AVERAGE(N2936,E2936)</f>
        <v>1368.5</v>
      </c>
      <c r="P2936" t="b">
        <v>1</v>
      </c>
      <c r="R2936" s="56">
        <f>E2936/D2936</f>
        <v>1.08</v>
      </c>
      <c r="S2936" t="s">
        <v>8303</v>
      </c>
      <c r="T2936" s="6" t="str">
        <f>LEFT(S:S,FIND("/",S:S)-1)</f>
        <v>theater</v>
      </c>
      <c r="U2936" s="6" t="str">
        <f>RIGHT(S:S,FIND("/",S:S) - 2)</f>
        <v>spaces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44">
        <v>3500</v>
      </c>
      <c r="E2937" s="4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42">
        <f>(((I2937/60)/60)/24)+DATE(1970,1,1)</f>
        <v>42611.708333333328</v>
      </c>
      <c r="K2937">
        <v>1467468008</v>
      </c>
      <c r="L2937" s="42">
        <f>(((K2937/60)/60)/24)+DATE(1970,1,1)</f>
        <v>42553.583425925928</v>
      </c>
      <c r="M2937" t="b">
        <v>0</v>
      </c>
      <c r="N2937">
        <v>39</v>
      </c>
      <c r="O2937" s="7">
        <f>AVERAGE(N2937,E2937)</f>
        <v>1785</v>
      </c>
      <c r="P2937" t="b">
        <v>1</v>
      </c>
      <c r="R2937" s="56">
        <f>E2937/D2937</f>
        <v>1.0088571428571429</v>
      </c>
      <c r="S2937" t="s">
        <v>8269</v>
      </c>
      <c r="T2937" s="6" t="str">
        <f>LEFT(S:S,FIND("/",S:S)-1)</f>
        <v>film &amp; video</v>
      </c>
      <c r="U2937" s="6" t="str">
        <f>RIGHT(S:S,FIND("/",S:S) - 2)</f>
        <v>documentary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44">
        <v>1000</v>
      </c>
      <c r="E2938" s="4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42">
        <f>(((I2938/60)/60)/24)+DATE(1970,1,1)</f>
        <v>41925.207638888889</v>
      </c>
      <c r="K2938">
        <v>1412091423</v>
      </c>
      <c r="L2938" s="42">
        <f>(((K2938/60)/60)/24)+DATE(1970,1,1)</f>
        <v>41912.650729166664</v>
      </c>
      <c r="M2938" t="b">
        <v>0</v>
      </c>
      <c r="N2938">
        <v>34</v>
      </c>
      <c r="O2938" s="7">
        <f>AVERAGE(N2938,E2938)</f>
        <v>657</v>
      </c>
      <c r="P2938" t="b">
        <v>1</v>
      </c>
      <c r="R2938" s="56">
        <f>E2938/D2938</f>
        <v>1.28</v>
      </c>
      <c r="S2938" t="s">
        <v>8288</v>
      </c>
      <c r="T2938" s="6" t="str">
        <f>LEFT(S:S,FIND("/",S:S)-1)</f>
        <v>publishing</v>
      </c>
      <c r="U2938" s="6" t="str">
        <f>RIGHT(S:S,FIND("/",S:S) - 2)</f>
        <v xml:space="preserve"> podcasts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44">
        <v>1500</v>
      </c>
      <c r="E2939" s="4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42">
        <f>(((I2939/60)/60)/24)+DATE(1970,1,1)</f>
        <v>41833.457326388889</v>
      </c>
      <c r="K2939">
        <v>1402657113</v>
      </c>
      <c r="L2939" s="42">
        <f>(((K2939/60)/60)/24)+DATE(1970,1,1)</f>
        <v>41803.457326388889</v>
      </c>
      <c r="M2939" t="b">
        <v>0</v>
      </c>
      <c r="N2939">
        <v>55</v>
      </c>
      <c r="O2939" s="7">
        <f>AVERAGE(N2939,E2939)</f>
        <v>1027.5</v>
      </c>
      <c r="P2939" t="b">
        <v>1</v>
      </c>
      <c r="R2939" s="56">
        <f>E2939/D2939</f>
        <v>1.3333333333333333</v>
      </c>
      <c r="S2939" t="s">
        <v>8302</v>
      </c>
      <c r="T2939" s="6" t="str">
        <f>LEFT(S:S,FIND("/",S:S)-1)</f>
        <v>technology</v>
      </c>
      <c r="U2939" s="6" t="str">
        <f>RIGHT(S:S,FIND("/",S:S) - 2)</f>
        <v>kerspaces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44">
        <v>4000</v>
      </c>
      <c r="E2940" s="4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42">
        <f>(((I2940/60)/60)/24)+DATE(1970,1,1)</f>
        <v>42034.703865740739</v>
      </c>
      <c r="K2940">
        <v>1420044814</v>
      </c>
      <c r="L2940" s="42">
        <f>(((K2940/60)/60)/24)+DATE(1970,1,1)</f>
        <v>42004.703865740739</v>
      </c>
      <c r="M2940" t="b">
        <v>0</v>
      </c>
      <c r="N2940">
        <v>32</v>
      </c>
      <c r="O2940" s="7">
        <f>AVERAGE(N2940,E2940)</f>
        <v>2043.5</v>
      </c>
      <c r="P2940" t="b">
        <v>1</v>
      </c>
      <c r="R2940" s="56">
        <f>E2940/D2940</f>
        <v>1.0137499999999999</v>
      </c>
      <c r="S2940" t="s">
        <v>8272</v>
      </c>
      <c r="T2940" s="6" t="str">
        <f>LEFT(S:S,FIND("/",S:S)-1)</f>
        <v>technology</v>
      </c>
      <c r="U2940" s="6" t="str">
        <f>RIGHT(S:S,FIND("/",S:S) - 2)</f>
        <v>ology/web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44">
        <v>8000</v>
      </c>
      <c r="E2941" s="4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42">
        <f>(((I2941/60)/60)/24)+DATE(1970,1,1)</f>
        <v>41879.041666666664</v>
      </c>
      <c r="K2941">
        <v>1406316312</v>
      </c>
      <c r="L2941" s="42">
        <f>(((K2941/60)/60)/24)+DATE(1970,1,1)</f>
        <v>41845.809166666666</v>
      </c>
      <c r="M2941" t="b">
        <v>0</v>
      </c>
      <c r="N2941">
        <v>25</v>
      </c>
      <c r="O2941" s="7">
        <f>AVERAGE(N2941,E2941)</f>
        <v>4127.5</v>
      </c>
      <c r="P2941" t="b">
        <v>1</v>
      </c>
      <c r="R2941" s="56">
        <f>E2941/D2941</f>
        <v>1.0287500000000001</v>
      </c>
      <c r="S2941" t="s">
        <v>8273</v>
      </c>
      <c r="T2941" s="6" t="str">
        <f>LEFT(S:S,FIND("/",S:S)-1)</f>
        <v>technology</v>
      </c>
      <c r="U2941" s="6" t="str">
        <f>RIGHT(S:S,FIND("/",S:S) - 2)</f>
        <v>wearables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44">
        <v>2500</v>
      </c>
      <c r="E2942" s="4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42">
        <f>(((I2942/60)/60)/24)+DATE(1970,1,1)</f>
        <v>42022.773356481484</v>
      </c>
      <c r="K2942">
        <v>1418150018</v>
      </c>
      <c r="L2942" s="42">
        <f>(((K2942/60)/60)/24)+DATE(1970,1,1)</f>
        <v>41982.773356481484</v>
      </c>
      <c r="M2942" t="b">
        <v>0</v>
      </c>
      <c r="N2942">
        <v>33</v>
      </c>
      <c r="O2942" s="7">
        <f>AVERAGE(N2942,E2942)</f>
        <v>1357</v>
      </c>
      <c r="P2942" t="b">
        <v>1</v>
      </c>
      <c r="R2942" s="56">
        <f>E2942/D2942</f>
        <v>1.0724</v>
      </c>
      <c r="S2942" t="s">
        <v>8271</v>
      </c>
      <c r="T2942" s="6" t="str">
        <f>LEFT(S:S,FIND("/",S:S)-1)</f>
        <v>theater</v>
      </c>
      <c r="U2942" s="6" t="str">
        <f>RIGHT(S:S,FIND("/",S:S) - 2)</f>
        <v>/plays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44">
        <v>25000</v>
      </c>
      <c r="E2943" s="44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42">
        <f>(((I2943/60)/60)/24)+DATE(1970,1,1)</f>
        <v>42064.960127314815</v>
      </c>
      <c r="K2943">
        <v>1422658955</v>
      </c>
      <c r="L2943" s="42">
        <f>(((K2943/60)/60)/24)+DATE(1970,1,1)</f>
        <v>42034.960127314815</v>
      </c>
      <c r="M2943" t="b">
        <v>0</v>
      </c>
      <c r="N2943">
        <v>1</v>
      </c>
      <c r="O2943" s="7">
        <f>AVERAGE(N2943,E2943)</f>
        <v>1</v>
      </c>
      <c r="P2943" t="b">
        <v>0</v>
      </c>
      <c r="R2943" s="56">
        <f>E2943/D2943</f>
        <v>4.0000000000000003E-5</v>
      </c>
      <c r="S2943" t="s">
        <v>8271</v>
      </c>
      <c r="T2943" s="6" t="str">
        <f>LEFT(S:S,FIND("/",S:S)-1)</f>
        <v>theater</v>
      </c>
      <c r="U2943" s="6" t="str">
        <f>RIGHT(S:S,FIND("/",S:S) - 2)</f>
        <v>/plays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44">
        <v>200000</v>
      </c>
      <c r="E2944" s="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42">
        <f>(((I2944/60)/60)/24)+DATE(1970,1,1)</f>
        <v>42354.845833333333</v>
      </c>
      <c r="K2944">
        <v>1448565459</v>
      </c>
      <c r="L2944" s="42">
        <f>(((K2944/60)/60)/24)+DATE(1970,1,1)</f>
        <v>42334.803923611107</v>
      </c>
      <c r="M2944" t="b">
        <v>0</v>
      </c>
      <c r="N2944">
        <v>202</v>
      </c>
      <c r="O2944" s="7">
        <f>AVERAGE(N2944,E2944)</f>
        <v>20526</v>
      </c>
      <c r="P2944" t="b">
        <v>0</v>
      </c>
      <c r="R2944" s="56">
        <f>E2944/D2944</f>
        <v>0.20424999999999999</v>
      </c>
      <c r="S2944" t="s">
        <v>8271</v>
      </c>
      <c r="T2944" s="6" t="str">
        <f>LEFT(S:S,FIND("/",S:S)-1)</f>
        <v>theater</v>
      </c>
      <c r="U2944" s="6" t="str">
        <f>RIGHT(S:S,FIND("/",S:S) - 2)</f>
        <v>/plays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44">
        <v>3000</v>
      </c>
      <c r="E2945" s="44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42">
        <f>(((I2945/60)/60)/24)+DATE(1970,1,1)</f>
        <v>42107.129398148143</v>
      </c>
      <c r="K2945">
        <v>1426302380</v>
      </c>
      <c r="L2945" s="42">
        <f>(((K2945/60)/60)/24)+DATE(1970,1,1)</f>
        <v>42077.129398148143</v>
      </c>
      <c r="M2945" t="b">
        <v>0</v>
      </c>
      <c r="N2945">
        <v>0</v>
      </c>
      <c r="O2945" s="7">
        <f>AVERAGE(N2945,E2945)</f>
        <v>0</v>
      </c>
      <c r="P2945" t="b">
        <v>0</v>
      </c>
      <c r="R2945" s="56">
        <f>E2945/D2945</f>
        <v>0</v>
      </c>
      <c r="S2945" t="s">
        <v>8304</v>
      </c>
      <c r="T2945" s="6" t="str">
        <f>LEFT(S:S,FIND("/",S:S)-1)</f>
        <v>publishing</v>
      </c>
      <c r="U2945" s="6" t="str">
        <f>RIGHT(S:S,FIND("/",S:S) - 2)</f>
        <v>n's books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44">
        <v>10000</v>
      </c>
      <c r="E2946" s="4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42">
        <f>(((I2946/60)/60)/24)+DATE(1970,1,1)</f>
        <v>42162.9143287037</v>
      </c>
      <c r="K2946">
        <v>1431122198</v>
      </c>
      <c r="L2946" s="42">
        <f>(((K2946/60)/60)/24)+DATE(1970,1,1)</f>
        <v>42132.9143287037</v>
      </c>
      <c r="M2946" t="b">
        <v>0</v>
      </c>
      <c r="N2946">
        <v>1</v>
      </c>
      <c r="O2946" s="7">
        <f>AVERAGE(N2946,E2946)</f>
        <v>50.5</v>
      </c>
      <c r="P2946" t="b">
        <v>0</v>
      </c>
      <c r="R2946" s="56">
        <f>E2946/D2946</f>
        <v>0.01</v>
      </c>
      <c r="S2946" t="s">
        <v>8271</v>
      </c>
      <c r="T2946" s="6" t="str">
        <f>LEFT(S:S,FIND("/",S:S)-1)</f>
        <v>theater</v>
      </c>
      <c r="U2946" s="6" t="str">
        <f>RIGHT(S:S,FIND("/",S:S) - 2)</f>
        <v>/plays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44">
        <v>50000</v>
      </c>
      <c r="E2947" s="44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42">
        <f>(((I2947/60)/60)/24)+DATE(1970,1,1)</f>
        <v>42148.139583333337</v>
      </c>
      <c r="K2947">
        <v>1429845660</v>
      </c>
      <c r="L2947" s="42">
        <f>(((K2947/60)/60)/24)+DATE(1970,1,1)</f>
        <v>42118.139583333337</v>
      </c>
      <c r="M2947" t="b">
        <v>0</v>
      </c>
      <c r="N2947">
        <v>0</v>
      </c>
      <c r="O2947" s="7">
        <f>AVERAGE(N2947,E2947)</f>
        <v>0</v>
      </c>
      <c r="P2947" t="b">
        <v>0</v>
      </c>
      <c r="R2947" s="56">
        <f>E2947/D2947</f>
        <v>0</v>
      </c>
      <c r="S2947" t="s">
        <v>8279</v>
      </c>
      <c r="T2947" s="6" t="str">
        <f>LEFT(S:S,FIND("/",S:S)-1)</f>
        <v>music</v>
      </c>
      <c r="U2947" s="6" t="str">
        <f>RIGHT(S:S,FIND("/",S:S) - 2)</f>
        <v>rock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44">
        <v>2000</v>
      </c>
      <c r="E2948" s="44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42">
        <f>(((I2948/60)/60)/24)+DATE(1970,1,1)</f>
        <v>42597.531157407408</v>
      </c>
      <c r="K2948">
        <v>1468673092</v>
      </c>
      <c r="L2948" s="42">
        <f>(((K2948/60)/60)/24)+DATE(1970,1,1)</f>
        <v>42567.531157407408</v>
      </c>
      <c r="M2948" t="b">
        <v>0</v>
      </c>
      <c r="N2948">
        <v>2</v>
      </c>
      <c r="O2948" s="7">
        <f>AVERAGE(N2948,E2948)</f>
        <v>2</v>
      </c>
      <c r="P2948" t="b">
        <v>0</v>
      </c>
      <c r="R2948" s="56">
        <f>E2948/D2948</f>
        <v>1E-3</v>
      </c>
      <c r="S2948" t="s">
        <v>8276</v>
      </c>
      <c r="T2948" s="6" t="str">
        <f>LEFT(S:S,FIND("/",S:S)-1)</f>
        <v>music</v>
      </c>
      <c r="U2948" s="6" t="str">
        <f>RIGHT(S:S,FIND("/",S:S) - 2)</f>
        <v>rock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44">
        <v>25000</v>
      </c>
      <c r="E2949" s="4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42">
        <f>(((I2949/60)/60)/24)+DATE(1970,1,1)</f>
        <v>42698.715972222228</v>
      </c>
      <c r="K2949">
        <v>1475760567</v>
      </c>
      <c r="L2949" s="42">
        <f>(((K2949/60)/60)/24)+DATE(1970,1,1)</f>
        <v>42649.562118055561</v>
      </c>
      <c r="M2949" t="b">
        <v>0</v>
      </c>
      <c r="N2949">
        <v>13</v>
      </c>
      <c r="O2949" s="7">
        <f>AVERAGE(N2949,E2949)</f>
        <v>542.5</v>
      </c>
      <c r="P2949" t="b">
        <v>0</v>
      </c>
      <c r="R2949" s="56">
        <f>E2949/D2949</f>
        <v>4.2880000000000001E-2</v>
      </c>
      <c r="S2949" t="s">
        <v>8285</v>
      </c>
      <c r="T2949" s="6" t="str">
        <f>LEFT(S:S,FIND("/",S:S)-1)</f>
        <v>photography</v>
      </c>
      <c r="U2949" s="6" t="str">
        <f>RIGHT(S:S,FIND("/",S:S) - 2)</f>
        <v>photobooks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44">
        <v>500000</v>
      </c>
      <c r="E2950" s="44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42">
        <f>(((I2950/60)/60)/24)+DATE(1970,1,1)</f>
        <v>42157.649224537032</v>
      </c>
      <c r="K2950">
        <v>1428075293</v>
      </c>
      <c r="L2950" s="42">
        <f>(((K2950/60)/60)/24)+DATE(1970,1,1)</f>
        <v>42097.649224537032</v>
      </c>
      <c r="M2950" t="b">
        <v>0</v>
      </c>
      <c r="N2950">
        <v>9</v>
      </c>
      <c r="O2950" s="7">
        <f>AVERAGE(N2950,E2950)</f>
        <v>16.5</v>
      </c>
      <c r="P2950" t="b">
        <v>0</v>
      </c>
      <c r="R2950" s="56">
        <f>E2950/D2950</f>
        <v>4.8000000000000001E-5</v>
      </c>
      <c r="S2950" t="s">
        <v>8271</v>
      </c>
      <c r="T2950" s="6" t="str">
        <f>LEFT(S:S,FIND("/",S:S)-1)</f>
        <v>theater</v>
      </c>
      <c r="U2950" s="6" t="str">
        <f>RIGHT(S:S,FIND("/",S:S) - 2)</f>
        <v>/plays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44">
        <v>1000</v>
      </c>
      <c r="E2951" s="44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42">
        <f>(((I2951/60)/60)/24)+DATE(1970,1,1)</f>
        <v>42327.864780092597</v>
      </c>
      <c r="K2951">
        <v>1445370317</v>
      </c>
      <c r="L2951" s="42">
        <f>(((K2951/60)/60)/24)+DATE(1970,1,1)</f>
        <v>42297.823113425926</v>
      </c>
      <c r="M2951" t="b">
        <v>0</v>
      </c>
      <c r="N2951">
        <v>2</v>
      </c>
      <c r="O2951" s="7">
        <f>AVERAGE(N2951,E2951)</f>
        <v>13.5</v>
      </c>
      <c r="P2951" t="b">
        <v>0</v>
      </c>
      <c r="R2951" s="56">
        <f>E2951/D2951</f>
        <v>2.5000000000000001E-2</v>
      </c>
      <c r="S2951" t="s">
        <v>8295</v>
      </c>
      <c r="T2951" s="6" t="str">
        <f>LEFT(S:S,FIND("/",S:S)-1)</f>
        <v>technology</v>
      </c>
      <c r="U2951" s="6" t="str">
        <f>RIGHT(S:S,FIND("/",S:S) - 2)</f>
        <v>/hardware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44">
        <v>5000000</v>
      </c>
      <c r="E2952" s="44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42">
        <f>(((I2952/60)/60)/24)+DATE(1970,1,1)</f>
        <v>42392.36518518519</v>
      </c>
      <c r="K2952">
        <v>1450946752</v>
      </c>
      <c r="L2952" s="42">
        <f>(((K2952/60)/60)/24)+DATE(1970,1,1)</f>
        <v>42362.36518518519</v>
      </c>
      <c r="M2952" t="b">
        <v>0</v>
      </c>
      <c r="N2952">
        <v>0</v>
      </c>
      <c r="O2952" s="7">
        <f>AVERAGE(N2952,E2952)</f>
        <v>0</v>
      </c>
      <c r="P2952" t="b">
        <v>0</v>
      </c>
      <c r="R2952" s="56">
        <f>E2952/D2952</f>
        <v>0</v>
      </c>
      <c r="S2952" t="s">
        <v>8269</v>
      </c>
      <c r="T2952" s="6" t="str">
        <f>LEFT(S:S,FIND("/",S:S)-1)</f>
        <v>film &amp; video</v>
      </c>
      <c r="U2952" s="6" t="str">
        <f>RIGHT(S:S,FIND("/",S:S) - 2)</f>
        <v>documentary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44">
        <v>50000</v>
      </c>
      <c r="E2953" s="4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42">
        <f>(((I2953/60)/60)/24)+DATE(1970,1,1)</f>
        <v>41917.802928240737</v>
      </c>
      <c r="K2953">
        <v>1408648573</v>
      </c>
      <c r="L2953" s="42">
        <f>(((K2953/60)/60)/24)+DATE(1970,1,1)</f>
        <v>41872.802928240737</v>
      </c>
      <c r="M2953" t="b">
        <v>0</v>
      </c>
      <c r="N2953">
        <v>58</v>
      </c>
      <c r="O2953" s="7">
        <f>AVERAGE(N2953,E2953)</f>
        <v>577</v>
      </c>
      <c r="P2953" t="b">
        <v>0</v>
      </c>
      <c r="R2953" s="56">
        <f>E2953/D2953</f>
        <v>2.1919999999999999E-2</v>
      </c>
      <c r="S2953" t="s">
        <v>8271</v>
      </c>
      <c r="T2953" s="6" t="str">
        <f>LEFT(S:S,FIND("/",S:S)-1)</f>
        <v>theater</v>
      </c>
      <c r="U2953" s="6" t="str">
        <f>RIGHT(S:S,FIND("/",S:S) - 2)</f>
        <v>/plays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44">
        <v>20000</v>
      </c>
      <c r="E2954" s="4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42">
        <f>(((I2954/60)/60)/24)+DATE(1970,1,1)</f>
        <v>42660.166666666672</v>
      </c>
      <c r="K2954">
        <v>1473957239</v>
      </c>
      <c r="L2954" s="42">
        <f>(((K2954/60)/60)/24)+DATE(1970,1,1)</f>
        <v>42628.690266203703</v>
      </c>
      <c r="M2954" t="b">
        <v>0</v>
      </c>
      <c r="N2954">
        <v>8</v>
      </c>
      <c r="O2954" s="7">
        <f>AVERAGE(N2954,E2954)</f>
        <v>806.5</v>
      </c>
      <c r="P2954" t="b">
        <v>0</v>
      </c>
      <c r="R2954" s="56">
        <f>E2954/D2954</f>
        <v>8.0250000000000002E-2</v>
      </c>
      <c r="S2954" t="s">
        <v>8273</v>
      </c>
      <c r="T2954" s="6" t="str">
        <f>LEFT(S:S,FIND("/",S:S)-1)</f>
        <v>technology</v>
      </c>
      <c r="U2954" s="6" t="str">
        <f>RIGHT(S:S,FIND("/",S:S) - 2)</f>
        <v>wearables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44">
        <v>400000</v>
      </c>
      <c r="E2955" s="4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42">
        <f>(((I2955/60)/60)/24)+DATE(1970,1,1)</f>
        <v>42285.791909722218</v>
      </c>
      <c r="K2955">
        <v>1441738821</v>
      </c>
      <c r="L2955" s="42">
        <f>(((K2955/60)/60)/24)+DATE(1970,1,1)</f>
        <v>42255.791909722218</v>
      </c>
      <c r="M2955" t="b">
        <v>0</v>
      </c>
      <c r="N2955">
        <v>3</v>
      </c>
      <c r="O2955" s="7">
        <f>AVERAGE(N2955,E2955)</f>
        <v>304</v>
      </c>
      <c r="P2955" t="b">
        <v>0</v>
      </c>
      <c r="R2955" s="56">
        <f>E2955/D2955</f>
        <v>1.5125E-3</v>
      </c>
      <c r="S2955" t="s">
        <v>8271</v>
      </c>
      <c r="T2955" s="6" t="str">
        <f>LEFT(S:S,FIND("/",S:S)-1)</f>
        <v>theater</v>
      </c>
      <c r="U2955" s="6" t="str">
        <f>RIGHT(S:S,FIND("/",S:S) - 2)</f>
        <v>/plays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44">
        <v>15000</v>
      </c>
      <c r="E2956" s="44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42">
        <f>(((I2956/60)/60)/24)+DATE(1970,1,1)</f>
        <v>42810.541701388895</v>
      </c>
      <c r="K2956">
        <v>1487944803</v>
      </c>
      <c r="L2956" s="42">
        <f>(((K2956/60)/60)/24)+DATE(1970,1,1)</f>
        <v>42790.583368055552</v>
      </c>
      <c r="M2956" t="b">
        <v>0</v>
      </c>
      <c r="N2956">
        <v>0</v>
      </c>
      <c r="O2956" s="7">
        <f>AVERAGE(N2956,E2956)</f>
        <v>0</v>
      </c>
      <c r="P2956" t="b">
        <v>0</v>
      </c>
      <c r="R2956" s="56">
        <f>E2956/D2956</f>
        <v>0</v>
      </c>
      <c r="S2956" t="s">
        <v>8285</v>
      </c>
      <c r="T2956" s="6" t="str">
        <f>LEFT(S:S,FIND("/",S:S)-1)</f>
        <v>photography</v>
      </c>
      <c r="U2956" s="6" t="str">
        <f>RIGHT(S:S,FIND("/",S:S) - 2)</f>
        <v>photobooks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44">
        <v>1200</v>
      </c>
      <c r="E2957" s="4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42">
        <f>(((I2957/60)/60)/24)+DATE(1970,1,1)</f>
        <v>42171.741307870368</v>
      </c>
      <c r="K2957">
        <v>1431884849</v>
      </c>
      <c r="L2957" s="42">
        <f>(((K2957/60)/60)/24)+DATE(1970,1,1)</f>
        <v>42141.741307870368</v>
      </c>
      <c r="M2957" t="b">
        <v>0</v>
      </c>
      <c r="N2957">
        <v>11</v>
      </c>
      <c r="O2957" s="7">
        <f>AVERAGE(N2957,E2957)</f>
        <v>363</v>
      </c>
      <c r="P2957" t="b">
        <v>0</v>
      </c>
      <c r="R2957" s="56">
        <f>E2957/D2957</f>
        <v>0.59583333333333333</v>
      </c>
      <c r="S2957" t="s">
        <v>8297</v>
      </c>
      <c r="T2957" s="6" t="str">
        <f>LEFT(S:S,FIND("/",S:S)-1)</f>
        <v>games</v>
      </c>
      <c r="U2957" s="6" t="str">
        <f>RIGHT(S:S,FIND("/",S:S) - 2)</f>
        <v>ames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44">
        <v>7900</v>
      </c>
      <c r="E2958" s="4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42">
        <f>(((I2958/60)/60)/24)+DATE(1970,1,1)</f>
        <v>42494.958912037036</v>
      </c>
      <c r="K2958">
        <v>1459810850</v>
      </c>
      <c r="L2958" s="42">
        <f>(((K2958/60)/60)/24)+DATE(1970,1,1)</f>
        <v>42464.958912037036</v>
      </c>
      <c r="M2958" t="b">
        <v>0</v>
      </c>
      <c r="N2958">
        <v>20</v>
      </c>
      <c r="O2958" s="7">
        <f>AVERAGE(N2958,E2958)</f>
        <v>671</v>
      </c>
      <c r="P2958" t="b">
        <v>0</v>
      </c>
      <c r="R2958" s="56">
        <f>E2958/D2958</f>
        <v>0.16734177215189874</v>
      </c>
      <c r="S2958" t="s">
        <v>8285</v>
      </c>
      <c r="T2958" s="6" t="str">
        <f>LEFT(S:S,FIND("/",S:S)-1)</f>
        <v>photography</v>
      </c>
      <c r="U2958" s="6" t="str">
        <f>RIGHT(S:S,FIND("/",S:S) - 2)</f>
        <v>photobooks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44">
        <v>15000</v>
      </c>
      <c r="E2959" s="4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42">
        <f>(((I2959/60)/60)/24)+DATE(1970,1,1)</f>
        <v>42090.969583333332</v>
      </c>
      <c r="K2959">
        <v>1422317772</v>
      </c>
      <c r="L2959" s="42">
        <f>(((K2959/60)/60)/24)+DATE(1970,1,1)</f>
        <v>42031.011249999996</v>
      </c>
      <c r="M2959" t="b">
        <v>0</v>
      </c>
      <c r="N2959">
        <v>3</v>
      </c>
      <c r="O2959" s="7">
        <f>AVERAGE(N2959,E2959)</f>
        <v>141.5</v>
      </c>
      <c r="P2959" t="b">
        <v>0</v>
      </c>
      <c r="R2959" s="56">
        <f>E2959/D2959</f>
        <v>1.8666666666666668E-2</v>
      </c>
      <c r="S2959" t="s">
        <v>8271</v>
      </c>
      <c r="T2959" s="6" t="str">
        <f>LEFT(S:S,FIND("/",S:S)-1)</f>
        <v>theater</v>
      </c>
      <c r="U2959" s="6" t="str">
        <f>RIGHT(S:S,FIND("/",S:S) - 2)</f>
        <v>/plays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44">
        <v>80000</v>
      </c>
      <c r="E2960" s="44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42">
        <f>(((I2960/60)/60)/24)+DATE(1970,1,1)</f>
        <v>42498.73746527778</v>
      </c>
      <c r="K2960">
        <v>1457548917</v>
      </c>
      <c r="L2960" s="42">
        <f>(((K2960/60)/60)/24)+DATE(1970,1,1)</f>
        <v>42438.779131944444</v>
      </c>
      <c r="M2960" t="b">
        <v>0</v>
      </c>
      <c r="N2960">
        <v>0</v>
      </c>
      <c r="O2960" s="7">
        <f>AVERAGE(N2960,E2960)</f>
        <v>0</v>
      </c>
      <c r="P2960" t="b">
        <v>0</v>
      </c>
      <c r="R2960" s="56">
        <f>E2960/D2960</f>
        <v>0</v>
      </c>
      <c r="S2960" t="s">
        <v>8301</v>
      </c>
      <c r="T2960" s="6" t="str">
        <f>LEFT(S:S,FIND("/",S:S)-1)</f>
        <v>technology</v>
      </c>
      <c r="U2960" s="6" t="str">
        <f>RIGHT(S:S,FIND("/",S:S) - 2)</f>
        <v>ploration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44">
        <v>10000</v>
      </c>
      <c r="E2961" s="44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42">
        <f>(((I2961/60)/60)/24)+DATE(1970,1,1)</f>
        <v>42528.008391203708</v>
      </c>
      <c r="K2961">
        <v>1462666325</v>
      </c>
      <c r="L2961" s="42">
        <f>(((K2961/60)/60)/24)+DATE(1970,1,1)</f>
        <v>42498.008391203708</v>
      </c>
      <c r="M2961" t="b">
        <v>0</v>
      </c>
      <c r="N2961">
        <v>0</v>
      </c>
      <c r="O2961" s="7">
        <f>AVERAGE(N2961,E2961)</f>
        <v>0</v>
      </c>
      <c r="P2961" t="b">
        <v>0</v>
      </c>
      <c r="R2961" s="56">
        <f>E2961/D2961</f>
        <v>0</v>
      </c>
      <c r="S2961" t="s">
        <v>8282</v>
      </c>
      <c r="T2961" s="6" t="str">
        <f>LEFT(S:S,FIND("/",S:S)-1)</f>
        <v>games</v>
      </c>
      <c r="U2961" s="6" t="str">
        <f>RIGHT(S:S,FIND("/",S:S) - 2)</f>
        <v>ames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44">
        <v>30000000</v>
      </c>
      <c r="E2962" s="44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42">
        <f>(((I2962/60)/60)/24)+DATE(1970,1,1)</f>
        <v>41893.757210648146</v>
      </c>
      <c r="K2962">
        <v>1407867023</v>
      </c>
      <c r="L2962" s="42">
        <f>(((K2962/60)/60)/24)+DATE(1970,1,1)</f>
        <v>41863.757210648146</v>
      </c>
      <c r="M2962" t="b">
        <v>0</v>
      </c>
      <c r="N2962">
        <v>0</v>
      </c>
      <c r="O2962" s="7">
        <f>AVERAGE(N2962,E2962)</f>
        <v>0</v>
      </c>
      <c r="P2962" t="b">
        <v>0</v>
      </c>
      <c r="R2962" s="56">
        <f>E2962/D2962</f>
        <v>0</v>
      </c>
      <c r="S2962" t="s">
        <v>8283</v>
      </c>
      <c r="T2962" s="6" t="str">
        <f>LEFT(S:S,FIND("/",S:S)-1)</f>
        <v>games</v>
      </c>
      <c r="U2962" s="6" t="str">
        <f>RIGHT(S:S,FIND("/",S:S) - 2)</f>
        <v>ames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44">
        <v>5000</v>
      </c>
      <c r="E2963" s="4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42">
        <f>(((I2963/60)/60)/24)+DATE(1970,1,1)</f>
        <v>42089.166666666672</v>
      </c>
      <c r="K2963">
        <v>1424927159</v>
      </c>
      <c r="L2963" s="42">
        <f>(((K2963/60)/60)/24)+DATE(1970,1,1)</f>
        <v>42061.212488425925</v>
      </c>
      <c r="M2963" t="b">
        <v>0</v>
      </c>
      <c r="N2963">
        <v>108</v>
      </c>
      <c r="O2963" s="7">
        <f>AVERAGE(N2963,E2963)</f>
        <v>2794.5</v>
      </c>
      <c r="P2963" t="b">
        <v>1</v>
      </c>
      <c r="R2963" s="56">
        <f>E2963/D2963</f>
        <v>1.0962000000000001</v>
      </c>
      <c r="S2963" t="s">
        <v>8284</v>
      </c>
      <c r="T2963" s="6" t="str">
        <f>LEFT(S:S,FIND("/",S:S)-1)</f>
        <v>food</v>
      </c>
      <c r="U2963" s="6" t="str">
        <f>RIGHT(S:S,FIND("/",S:S) - 2)</f>
        <v>cks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44">
        <v>1000</v>
      </c>
      <c r="E2964" s="4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42">
        <f>(((I2964/60)/60)/24)+DATE(1970,1,1)</f>
        <v>42064.290972222225</v>
      </c>
      <c r="K2964">
        <v>1422769906</v>
      </c>
      <c r="L2964" s="42">
        <f>(((K2964/60)/60)/24)+DATE(1970,1,1)</f>
        <v>42036.24428240741</v>
      </c>
      <c r="M2964" t="b">
        <v>0</v>
      </c>
      <c r="N2964">
        <v>20</v>
      </c>
      <c r="O2964" s="7">
        <f>AVERAGE(N2964,E2964)</f>
        <v>619</v>
      </c>
      <c r="P2964" t="b">
        <v>1</v>
      </c>
      <c r="R2964" s="56">
        <f>E2964/D2964</f>
        <v>1.218</v>
      </c>
      <c r="S2964" t="s">
        <v>8279</v>
      </c>
      <c r="T2964" s="6" t="str">
        <f>LEFT(S:S,FIND("/",S:S)-1)</f>
        <v>music</v>
      </c>
      <c r="U2964" s="6" t="str">
        <f>RIGHT(S:S,FIND("/",S:S) - 2)</f>
        <v>rock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44">
        <v>10000</v>
      </c>
      <c r="E2965" s="4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42">
        <f>(((I2965/60)/60)/24)+DATE(1970,1,1)</f>
        <v>42187.470185185186</v>
      </c>
      <c r="K2965">
        <v>1433243824</v>
      </c>
      <c r="L2965" s="42">
        <f>(((K2965/60)/60)/24)+DATE(1970,1,1)</f>
        <v>42157.470185185186</v>
      </c>
      <c r="M2965" t="b">
        <v>0</v>
      </c>
      <c r="N2965">
        <v>98</v>
      </c>
      <c r="O2965" s="7">
        <f>AVERAGE(N2965,E2965)</f>
        <v>5391.5</v>
      </c>
      <c r="P2965" t="b">
        <v>1</v>
      </c>
      <c r="R2965" s="56">
        <f>E2965/D2965</f>
        <v>1.0685</v>
      </c>
      <c r="S2965" t="s">
        <v>8293</v>
      </c>
      <c r="T2965" s="6" t="str">
        <f>LEFT(S:S,FIND("/",S:S)-1)</f>
        <v>music</v>
      </c>
      <c r="U2965" s="6" t="str">
        <f>RIGHT(S:S,FIND("/",S:S) - 2)</f>
        <v>aith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44">
        <v>5000</v>
      </c>
      <c r="E2966" s="4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42">
        <f>(((I2966/60)/60)/24)+DATE(1970,1,1)</f>
        <v>41857.897222222222</v>
      </c>
      <c r="K2966">
        <v>1404769819</v>
      </c>
      <c r="L2966" s="42">
        <f>(((K2966/60)/60)/24)+DATE(1970,1,1)</f>
        <v>41827.909942129627</v>
      </c>
      <c r="M2966" t="b">
        <v>0</v>
      </c>
      <c r="N2966">
        <v>196</v>
      </c>
      <c r="O2966" s="7">
        <f>AVERAGE(N2966,E2966)</f>
        <v>2615.8449999999998</v>
      </c>
      <c r="P2966" t="b">
        <v>1</v>
      </c>
      <c r="R2966" s="56">
        <f>E2966/D2966</f>
        <v>1.0071379999999999</v>
      </c>
      <c r="S2966" t="s">
        <v>8293</v>
      </c>
      <c r="T2966" s="6" t="str">
        <f>LEFT(S:S,FIND("/",S:S)-1)</f>
        <v>music</v>
      </c>
      <c r="U2966" s="6" t="str">
        <f>RIGHT(S:S,FIND("/",S:S) - 2)</f>
        <v>aith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44">
        <v>1500</v>
      </c>
      <c r="E2967" s="4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42">
        <f>(((I2967/60)/60)/24)+DATE(1970,1,1)</f>
        <v>42192.729548611111</v>
      </c>
      <c r="K2967">
        <v>1433698233</v>
      </c>
      <c r="L2967" s="42">
        <f>(((K2967/60)/60)/24)+DATE(1970,1,1)</f>
        <v>42162.729548611111</v>
      </c>
      <c r="M2967" t="b">
        <v>0</v>
      </c>
      <c r="N2967">
        <v>39</v>
      </c>
      <c r="O2967" s="7">
        <f>AVERAGE(N2967,E2967)</f>
        <v>837</v>
      </c>
      <c r="P2967" t="b">
        <v>1</v>
      </c>
      <c r="R2967" s="56">
        <f>E2967/D2967</f>
        <v>1.0900000000000001</v>
      </c>
      <c r="S2967" t="s">
        <v>8303</v>
      </c>
      <c r="T2967" s="6" t="str">
        <f>LEFT(S:S,FIND("/",S:S)-1)</f>
        <v>theater</v>
      </c>
      <c r="U2967" s="6" t="str">
        <f>RIGHT(S:S,FIND("/",S:S) - 2)</f>
        <v>spaces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44">
        <v>10000</v>
      </c>
      <c r="E2968" s="4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42">
        <f>(((I2968/60)/60)/24)+DATE(1970,1,1)</f>
        <v>42263.738564814819</v>
      </c>
      <c r="K2968">
        <v>1439833412</v>
      </c>
      <c r="L2968" s="42">
        <f>(((K2968/60)/60)/24)+DATE(1970,1,1)</f>
        <v>42233.738564814819</v>
      </c>
      <c r="M2968" t="b">
        <v>0</v>
      </c>
      <c r="N2968">
        <v>128</v>
      </c>
      <c r="O2968" s="7">
        <f>AVERAGE(N2968,E2968)</f>
        <v>5745.5</v>
      </c>
      <c r="P2968" t="b">
        <v>1</v>
      </c>
      <c r="R2968" s="56">
        <f>E2968/D2968</f>
        <v>1.1363000000000001</v>
      </c>
      <c r="S2968" t="s">
        <v>8265</v>
      </c>
      <c r="T2968" s="6" t="str">
        <f>LEFT(S:S,FIND("/",S:S)-1)</f>
        <v>film &amp; video</v>
      </c>
      <c r="U2968" s="6" t="str">
        <f>RIGHT(S:S,FIND("/",S:S) - 2)</f>
        <v>/television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44">
        <v>5000</v>
      </c>
      <c r="E2969" s="4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42">
        <f>(((I2969/60)/60)/24)+DATE(1970,1,1)</f>
        <v>42072.156157407408</v>
      </c>
      <c r="K2969">
        <v>1423284292</v>
      </c>
      <c r="L2969" s="42">
        <f>(((K2969/60)/60)/24)+DATE(1970,1,1)</f>
        <v>42042.197824074072</v>
      </c>
      <c r="M2969" t="b">
        <v>0</v>
      </c>
      <c r="N2969">
        <v>71</v>
      </c>
      <c r="O2969" s="7">
        <f>AVERAGE(N2969,E2969)</f>
        <v>2883.5</v>
      </c>
      <c r="P2969" t="b">
        <v>1</v>
      </c>
      <c r="R2969" s="56">
        <f>E2969/D2969</f>
        <v>1.1392</v>
      </c>
      <c r="S2969" t="s">
        <v>8280</v>
      </c>
      <c r="T2969" s="6" t="str">
        <f>LEFT(S:S,FIND("/",S:S)-1)</f>
        <v>music</v>
      </c>
      <c r="U2969" s="6" t="str">
        <f>RIGHT(S:S,FIND("/",S:S) - 2)</f>
        <v>usic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44">
        <v>3500</v>
      </c>
      <c r="E2970" s="4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42">
        <f>(((I2970/60)/60)/24)+DATE(1970,1,1)</f>
        <v>42599.165972222225</v>
      </c>
      <c r="K2970">
        <v>1470227660</v>
      </c>
      <c r="L2970" s="42">
        <f>(((K2970/60)/60)/24)+DATE(1970,1,1)</f>
        <v>42585.523842592593</v>
      </c>
      <c r="M2970" t="b">
        <v>0</v>
      </c>
      <c r="N2970">
        <v>47</v>
      </c>
      <c r="O2970" s="7">
        <f>AVERAGE(N2970,E2970)</f>
        <v>1878.5</v>
      </c>
      <c r="P2970" t="b">
        <v>1</v>
      </c>
      <c r="R2970" s="56">
        <f>E2970/D2970</f>
        <v>1.06</v>
      </c>
      <c r="S2970" t="s">
        <v>8274</v>
      </c>
      <c r="T2970" s="6" t="str">
        <f>LEFT(S:S,FIND("/",S:S)-1)</f>
        <v>publishing</v>
      </c>
      <c r="U2970" s="6" t="str">
        <f>RIGHT(S:S,FIND("/",S:S) - 2)</f>
        <v>onfiction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44">
        <v>1000</v>
      </c>
      <c r="E2971" s="4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42">
        <f>(((I2971/60)/60)/24)+DATE(1970,1,1)</f>
        <v>42127.952083333337</v>
      </c>
      <c r="K2971">
        <v>1428087153</v>
      </c>
      <c r="L2971" s="42">
        <f>(((K2971/60)/60)/24)+DATE(1970,1,1)</f>
        <v>42097.786493055552</v>
      </c>
      <c r="M2971" t="b">
        <v>0</v>
      </c>
      <c r="N2971">
        <v>17</v>
      </c>
      <c r="O2971" s="7">
        <f>AVERAGE(N2971,E2971)</f>
        <v>821</v>
      </c>
      <c r="P2971" t="b">
        <v>1</v>
      </c>
      <c r="R2971" s="56">
        <f>E2971/D2971</f>
        <v>1.625</v>
      </c>
      <c r="S2971" t="s">
        <v>8305</v>
      </c>
      <c r="T2971" s="6" t="str">
        <f>LEFT(S:S,FIND("/",S:S)-1)</f>
        <v>theater</v>
      </c>
      <c r="U2971" s="6" t="str">
        <f>RIGHT(S:S,FIND("/",S:S) - 2)</f>
        <v>usical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44">
        <v>6000</v>
      </c>
      <c r="E2972" s="4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42">
        <f>(((I2972/60)/60)/24)+DATE(1970,1,1)</f>
        <v>41838.669571759259</v>
      </c>
      <c r="K2972">
        <v>1403107451</v>
      </c>
      <c r="L2972" s="42">
        <f>(((K2972/60)/60)/24)+DATE(1970,1,1)</f>
        <v>41808.669571759259</v>
      </c>
      <c r="M2972" t="b">
        <v>0</v>
      </c>
      <c r="N2972">
        <v>91</v>
      </c>
      <c r="O2972" s="7">
        <f>AVERAGE(N2972,E2972)</f>
        <v>3225.5</v>
      </c>
      <c r="P2972" t="b">
        <v>1</v>
      </c>
      <c r="R2972" s="56">
        <f>E2972/D2972</f>
        <v>1.06</v>
      </c>
      <c r="S2972" t="s">
        <v>8271</v>
      </c>
      <c r="T2972" s="6" t="str">
        <f>LEFT(S:S,FIND("/",S:S)-1)</f>
        <v>theater</v>
      </c>
      <c r="U2972" s="6" t="str">
        <f>RIGHT(S:S,FIND("/",S:S) - 2)</f>
        <v>/plays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44">
        <v>3200</v>
      </c>
      <c r="E2973" s="4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42">
        <f>(((I2973/60)/60)/24)+DATE(1970,1,1)</f>
        <v>41882.658310185187</v>
      </c>
      <c r="K2973">
        <v>1406908078</v>
      </c>
      <c r="L2973" s="42">
        <f>(((K2973/60)/60)/24)+DATE(1970,1,1)</f>
        <v>41852.658310185187</v>
      </c>
      <c r="M2973" t="b">
        <v>0</v>
      </c>
      <c r="N2973">
        <v>43</v>
      </c>
      <c r="O2973" s="7">
        <f>AVERAGE(N2973,E2973)</f>
        <v>1624</v>
      </c>
      <c r="P2973" t="b">
        <v>1</v>
      </c>
      <c r="R2973" s="56">
        <f>E2973/D2973</f>
        <v>1.0015624999999999</v>
      </c>
      <c r="S2973" t="s">
        <v>8280</v>
      </c>
      <c r="T2973" s="6" t="str">
        <f>LEFT(S:S,FIND("/",S:S)-1)</f>
        <v>music</v>
      </c>
      <c r="U2973" s="6" t="str">
        <f>RIGHT(S:S,FIND("/",S:S) - 2)</f>
        <v>usic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44">
        <v>2000</v>
      </c>
      <c r="E2974" s="4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42">
        <f>(((I2974/60)/60)/24)+DATE(1970,1,1)</f>
        <v>42709.041666666672</v>
      </c>
      <c r="K2974">
        <v>1479609520</v>
      </c>
      <c r="L2974" s="42">
        <f>(((K2974/60)/60)/24)+DATE(1970,1,1)</f>
        <v>42694.110185185185</v>
      </c>
      <c r="M2974" t="b">
        <v>0</v>
      </c>
      <c r="N2974">
        <v>17</v>
      </c>
      <c r="O2974" s="7">
        <f>AVERAGE(N2974,E2974)</f>
        <v>1062</v>
      </c>
      <c r="P2974" t="b">
        <v>1</v>
      </c>
      <c r="R2974" s="56">
        <f>E2974/D2974</f>
        <v>1.0535000000000001</v>
      </c>
      <c r="S2974" t="s">
        <v>8283</v>
      </c>
      <c r="T2974" s="6" t="str">
        <f>LEFT(S:S,FIND("/",S:S)-1)</f>
        <v>games</v>
      </c>
      <c r="U2974" s="6" t="str">
        <f>RIGHT(S:S,FIND("/",S:S) - 2)</f>
        <v>ames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44">
        <v>5000</v>
      </c>
      <c r="E2975" s="4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42">
        <f>(((I2975/60)/60)/24)+DATE(1970,1,1)</f>
        <v>42370.166666666672</v>
      </c>
      <c r="K2975">
        <v>1449171508</v>
      </c>
      <c r="L2975" s="42">
        <f>(((K2975/60)/60)/24)+DATE(1970,1,1)</f>
        <v>42341.818379629629</v>
      </c>
      <c r="M2975" t="b">
        <v>0</v>
      </c>
      <c r="N2975">
        <v>33</v>
      </c>
      <c r="O2975" s="7">
        <f>AVERAGE(N2975,E2975)</f>
        <v>4386.5</v>
      </c>
      <c r="P2975" t="b">
        <v>1</v>
      </c>
      <c r="R2975" s="56">
        <f>E2975/D2975</f>
        <v>1.748</v>
      </c>
      <c r="S2975" t="s">
        <v>8298</v>
      </c>
      <c r="T2975" s="6" t="str">
        <f>LEFT(S:S,FIND("/",S:S)-1)</f>
        <v>food</v>
      </c>
      <c r="U2975" s="6" t="str">
        <f>RIGHT(S:S,FIND("/",S:S) - 2)</f>
        <v>tch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44">
        <v>5000</v>
      </c>
      <c r="E2976" s="4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42">
        <f>(((I2976/60)/60)/24)+DATE(1970,1,1)</f>
        <v>41908.065972222219</v>
      </c>
      <c r="K2976">
        <v>1409275671</v>
      </c>
      <c r="L2976" s="42">
        <f>(((K2976/60)/60)/24)+DATE(1970,1,1)</f>
        <v>41880.061006944445</v>
      </c>
      <c r="M2976" t="b">
        <v>0</v>
      </c>
      <c r="N2976">
        <v>87</v>
      </c>
      <c r="O2976" s="7">
        <f>AVERAGE(N2976,E2976)</f>
        <v>2593.5</v>
      </c>
      <c r="P2976" t="b">
        <v>1</v>
      </c>
      <c r="R2976" s="56">
        <f>E2976/D2976</f>
        <v>1.02</v>
      </c>
      <c r="S2976" t="s">
        <v>8268</v>
      </c>
      <c r="T2976" s="6" t="str">
        <f>LEFT(S:S,FIND("/",S:S)-1)</f>
        <v>film &amp; video</v>
      </c>
      <c r="U2976" s="6" t="str">
        <f>RIGHT(S:S,FIND("/",S:S) - 2)</f>
        <v>video/drama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44">
        <v>8000</v>
      </c>
      <c r="E2977" s="4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42">
        <f>(((I2977/60)/60)/24)+DATE(1970,1,1)</f>
        <v>41970.125</v>
      </c>
      <c r="K2977">
        <v>1414599886</v>
      </c>
      <c r="L2977" s="42">
        <f>(((K2977/60)/60)/24)+DATE(1970,1,1)</f>
        <v>41941.683865740742</v>
      </c>
      <c r="M2977" t="b">
        <v>0</v>
      </c>
      <c r="N2977">
        <v>113</v>
      </c>
      <c r="O2977" s="7">
        <f>AVERAGE(N2977,E2977)</f>
        <v>4061.5</v>
      </c>
      <c r="P2977" t="b">
        <v>1</v>
      </c>
      <c r="R2977" s="56">
        <f>E2977/D2977</f>
        <v>1.00125</v>
      </c>
      <c r="S2977" t="s">
        <v>8303</v>
      </c>
      <c r="T2977" s="6" t="str">
        <f>LEFT(S:S,FIND("/",S:S)-1)</f>
        <v>theater</v>
      </c>
      <c r="U2977" s="6" t="str">
        <f>RIGHT(S:S,FIND("/",S:S) - 2)</f>
        <v>spaces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44">
        <v>70</v>
      </c>
      <c r="E2978" s="4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42">
        <f>(((I2978/60)/60)/24)+DATE(1970,1,1)</f>
        <v>42442.5</v>
      </c>
      <c r="K2978">
        <v>1456421530</v>
      </c>
      <c r="L2978" s="42">
        <f>(((K2978/60)/60)/24)+DATE(1970,1,1)</f>
        <v>42425.730671296296</v>
      </c>
      <c r="M2978" t="b">
        <v>0</v>
      </c>
      <c r="N2978">
        <v>14</v>
      </c>
      <c r="O2978" s="7">
        <f>AVERAGE(N2978,E2978)</f>
        <v>67</v>
      </c>
      <c r="P2978" t="b">
        <v>1</v>
      </c>
      <c r="R2978" s="56">
        <f>E2978/D2978</f>
        <v>1.7142857142857142</v>
      </c>
      <c r="S2978" t="s">
        <v>8274</v>
      </c>
      <c r="T2978" s="6" t="str">
        <f>LEFT(S:S,FIND("/",S:S)-1)</f>
        <v>publishing</v>
      </c>
      <c r="U2978" s="6" t="str">
        <f>RIGHT(S:S,FIND("/",S:S) - 2)</f>
        <v>onfiction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44">
        <v>3000</v>
      </c>
      <c r="E2979" s="4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42">
        <f>(((I2979/60)/60)/24)+DATE(1970,1,1)</f>
        <v>42086.093055555553</v>
      </c>
      <c r="K2979">
        <v>1421960934</v>
      </c>
      <c r="L2979" s="42">
        <f>(((K2979/60)/60)/24)+DATE(1970,1,1)</f>
        <v>42026.88118055556</v>
      </c>
      <c r="M2979" t="b">
        <v>0</v>
      </c>
      <c r="N2979">
        <v>30</v>
      </c>
      <c r="O2979" s="7">
        <f>AVERAGE(N2979,E2979)</f>
        <v>1718.5</v>
      </c>
      <c r="P2979" t="b">
        <v>1</v>
      </c>
      <c r="R2979" s="56">
        <f>E2979/D2979</f>
        <v>1.1356666666666666</v>
      </c>
      <c r="S2979" t="s">
        <v>8303</v>
      </c>
      <c r="T2979" s="6" t="str">
        <f>LEFT(S:S,FIND("/",S:S)-1)</f>
        <v>theater</v>
      </c>
      <c r="U2979" s="6" t="str">
        <f>RIGHT(S:S,FIND("/",S:S) - 2)</f>
        <v>spaces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44">
        <v>750</v>
      </c>
      <c r="E2980" s="4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42">
        <f>(((I2980/60)/60)/24)+DATE(1970,1,1)</f>
        <v>41932.249305555553</v>
      </c>
      <c r="K2980">
        <v>1412954547</v>
      </c>
      <c r="L2980" s="42">
        <f>(((K2980/60)/60)/24)+DATE(1970,1,1)</f>
        <v>41922.640590277777</v>
      </c>
      <c r="M2980" t="b">
        <v>0</v>
      </c>
      <c r="N2980">
        <v>16</v>
      </c>
      <c r="O2980" s="7">
        <f>AVERAGE(N2980,E2980)</f>
        <v>493.5</v>
      </c>
      <c r="P2980" t="b">
        <v>1</v>
      </c>
      <c r="R2980" s="56">
        <f>E2980/D2980</f>
        <v>1.2946666666666666</v>
      </c>
      <c r="S2980" t="s">
        <v>8272</v>
      </c>
      <c r="T2980" s="6" t="str">
        <f>LEFT(S:S,FIND("/",S:S)-1)</f>
        <v>technology</v>
      </c>
      <c r="U2980" s="6" t="str">
        <f>RIGHT(S:S,FIND("/",S:S) - 2)</f>
        <v>ology/web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44">
        <v>5000</v>
      </c>
      <c r="E2981" s="4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42">
        <f>(((I2981/60)/60)/24)+DATE(1970,1,1)</f>
        <v>42010.25</v>
      </c>
      <c r="K2981">
        <v>1419104823</v>
      </c>
      <c r="L2981" s="42">
        <f>(((K2981/60)/60)/24)+DATE(1970,1,1)</f>
        <v>41993.824340277773</v>
      </c>
      <c r="M2981" t="b">
        <v>0</v>
      </c>
      <c r="N2981">
        <v>46</v>
      </c>
      <c r="O2981" s="7">
        <f>AVERAGE(N2981,E2981)</f>
        <v>2558</v>
      </c>
      <c r="P2981" t="b">
        <v>1</v>
      </c>
      <c r="R2981" s="56">
        <f>E2981/D2981</f>
        <v>1.014</v>
      </c>
      <c r="S2981" t="s">
        <v>8271</v>
      </c>
      <c r="T2981" s="6" t="str">
        <f>LEFT(S:S,FIND("/",S:S)-1)</f>
        <v>theater</v>
      </c>
      <c r="U2981" s="6" t="str">
        <f>RIGHT(S:S,FIND("/",S:S) - 2)</f>
        <v>/plays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44">
        <v>3000</v>
      </c>
      <c r="E2982" s="4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42">
        <f>(((I2982/60)/60)/24)+DATE(1970,1,1)</f>
        <v>42240.083333333328</v>
      </c>
      <c r="K2982">
        <v>1438639130</v>
      </c>
      <c r="L2982" s="42">
        <f>(((K2982/60)/60)/24)+DATE(1970,1,1)</f>
        <v>42219.915856481486</v>
      </c>
      <c r="M2982" t="b">
        <v>0</v>
      </c>
      <c r="N2982">
        <v>24</v>
      </c>
      <c r="O2982" s="7">
        <f>AVERAGE(N2982,E2982)</f>
        <v>1649.5</v>
      </c>
      <c r="P2982" t="b">
        <v>1</v>
      </c>
      <c r="R2982" s="56">
        <f>E2982/D2982</f>
        <v>1.0916666666666666</v>
      </c>
      <c r="S2982" t="s">
        <v>8295</v>
      </c>
      <c r="T2982" s="6" t="str">
        <f>LEFT(S:S,FIND("/",S:S)-1)</f>
        <v>technology</v>
      </c>
      <c r="U2982" s="6" t="str">
        <f>RIGHT(S:S,FIND("/",S:S) - 2)</f>
        <v>/hardware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44">
        <v>4000</v>
      </c>
      <c r="E2983" s="4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42">
        <f>(((I2983/60)/60)/24)+DATE(1970,1,1)</f>
        <v>42270.559675925921</v>
      </c>
      <c r="K2983">
        <v>1439126756</v>
      </c>
      <c r="L2983" s="42">
        <f>(((K2983/60)/60)/24)+DATE(1970,1,1)</f>
        <v>42225.559675925921</v>
      </c>
      <c r="M2983" t="b">
        <v>1</v>
      </c>
      <c r="N2983">
        <v>97</v>
      </c>
      <c r="O2983" s="7">
        <f>AVERAGE(N2983,E2983)</f>
        <v>2627</v>
      </c>
      <c r="P2983" t="b">
        <v>1</v>
      </c>
      <c r="R2983" s="56">
        <f>E2983/D2983</f>
        <v>1.28925</v>
      </c>
      <c r="S2983" t="s">
        <v>8303</v>
      </c>
      <c r="T2983" s="6" t="str">
        <f>LEFT(S:S,FIND("/",S:S)-1)</f>
        <v>theater</v>
      </c>
      <c r="U2983" s="6" t="str">
        <f>RIGHT(S:S,FIND("/",S:S) - 2)</f>
        <v>spaces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44">
        <v>5000</v>
      </c>
      <c r="E2984" s="4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42">
        <f>(((I2984/60)/60)/24)+DATE(1970,1,1)</f>
        <v>42411.686840277776</v>
      </c>
      <c r="K2984">
        <v>1452616143</v>
      </c>
      <c r="L2984" s="42">
        <f>(((K2984/60)/60)/24)+DATE(1970,1,1)</f>
        <v>42381.686840277776</v>
      </c>
      <c r="M2984" t="b">
        <v>1</v>
      </c>
      <c r="N2984">
        <v>59</v>
      </c>
      <c r="O2984" s="7">
        <f>AVERAGE(N2984,E2984)</f>
        <v>2581</v>
      </c>
      <c r="P2984" t="b">
        <v>1</v>
      </c>
      <c r="R2984" s="56">
        <f>E2984/D2984</f>
        <v>1.0206</v>
      </c>
      <c r="S2984" t="s">
        <v>8271</v>
      </c>
      <c r="T2984" s="6" t="str">
        <f>LEFT(S:S,FIND("/",S:S)-1)</f>
        <v>theater</v>
      </c>
      <c r="U2984" s="6" t="str">
        <f>RIGHT(S:S,FIND("/",S:S) - 2)</f>
        <v>/plays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44">
        <v>116000</v>
      </c>
      <c r="E2985" s="4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42">
        <f>(((I2985/60)/60)/24)+DATE(1970,1,1)</f>
        <v>41954.674027777779</v>
      </c>
      <c r="K2985">
        <v>1410534636</v>
      </c>
      <c r="L2985" s="42">
        <f>(((K2985/60)/60)/24)+DATE(1970,1,1)</f>
        <v>41894.632361111115</v>
      </c>
      <c r="M2985" t="b">
        <v>1</v>
      </c>
      <c r="N2985">
        <v>1095</v>
      </c>
      <c r="O2985" s="7">
        <f>AVERAGE(N2985,E2985)</f>
        <v>85540.455000000002</v>
      </c>
      <c r="P2985" t="b">
        <v>1</v>
      </c>
      <c r="R2985" s="56">
        <f>E2985/D2985</f>
        <v>1.465395775862069</v>
      </c>
      <c r="S2985" t="s">
        <v>8270</v>
      </c>
      <c r="T2985" s="6" t="str">
        <f>LEFT(S:S,FIND("/",S:S)-1)</f>
        <v>film &amp; video</v>
      </c>
      <c r="U2985" s="6" t="str">
        <f>RIGHT(S:S,FIND("/",S:S) - 2)</f>
        <v>o/animation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44">
        <v>25000</v>
      </c>
      <c r="E2986" s="4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42">
        <f>(((I2986/60)/60)/24)+DATE(1970,1,1)</f>
        <v>42606.278715277775</v>
      </c>
      <c r="K2986">
        <v>1469428881</v>
      </c>
      <c r="L2986" s="42">
        <f>(((K2986/60)/60)/24)+DATE(1970,1,1)</f>
        <v>42576.278715277775</v>
      </c>
      <c r="M2986" t="b">
        <v>1</v>
      </c>
      <c r="N2986">
        <v>218</v>
      </c>
      <c r="O2986" s="7">
        <f>AVERAGE(N2986,E2986)</f>
        <v>12653</v>
      </c>
      <c r="P2986" t="b">
        <v>1</v>
      </c>
      <c r="R2986" s="56">
        <f>E2986/D2986</f>
        <v>1.00352</v>
      </c>
      <c r="S2986" t="s">
        <v>8271</v>
      </c>
      <c r="T2986" s="6" t="str">
        <f>LEFT(S:S,FIND("/",S:S)-1)</f>
        <v>theater</v>
      </c>
      <c r="U2986" s="6" t="str">
        <f>RIGHT(S:S,FIND("/",S:S) - 2)</f>
        <v>/plays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44">
        <v>10000</v>
      </c>
      <c r="E2987" s="4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42">
        <f>(((I2987/60)/60)/24)+DATE(1970,1,1)</f>
        <v>42674.166666666672</v>
      </c>
      <c r="K2987">
        <v>1476228128</v>
      </c>
      <c r="L2987" s="42">
        <f>(((K2987/60)/60)/24)+DATE(1970,1,1)</f>
        <v>42654.973703703698</v>
      </c>
      <c r="M2987" t="b">
        <v>0</v>
      </c>
      <c r="N2987">
        <v>111</v>
      </c>
      <c r="O2987" s="7">
        <f>AVERAGE(N2987,E2987)</f>
        <v>6138</v>
      </c>
      <c r="P2987" t="b">
        <v>1</v>
      </c>
      <c r="R2987" s="56">
        <f>E2987/D2987</f>
        <v>1.2164999999999999</v>
      </c>
      <c r="S2987" t="s">
        <v>8265</v>
      </c>
      <c r="T2987" s="6" t="str">
        <f>LEFT(S:S,FIND("/",S:S)-1)</f>
        <v>film &amp; video</v>
      </c>
      <c r="U2987" s="6" t="str">
        <f>RIGHT(S:S,FIND("/",S:S) - 2)</f>
        <v>/television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44">
        <v>2400</v>
      </c>
      <c r="E2988" s="4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42">
        <f>(((I2988/60)/60)/24)+DATE(1970,1,1)</f>
        <v>42491.458402777775</v>
      </c>
      <c r="K2988">
        <v>1456920006</v>
      </c>
      <c r="L2988" s="42">
        <f>(((K2988/60)/60)/24)+DATE(1970,1,1)</f>
        <v>42431.500069444446</v>
      </c>
      <c r="M2988" t="b">
        <v>0</v>
      </c>
      <c r="N2988">
        <v>56</v>
      </c>
      <c r="O2988" s="7">
        <f>AVERAGE(N2988,E2988)</f>
        <v>1294</v>
      </c>
      <c r="P2988" t="b">
        <v>1</v>
      </c>
      <c r="R2988" s="56">
        <f>E2988/D2988</f>
        <v>1.0549999999999999</v>
      </c>
      <c r="S2988" t="s">
        <v>8267</v>
      </c>
      <c r="T2988" s="6" t="str">
        <f>LEFT(S:S,FIND("/",S:S)-1)</f>
        <v>film &amp; video</v>
      </c>
      <c r="U2988" s="6" t="str">
        <f>RIGHT(S:S,FIND("/",S:S) - 2)</f>
        <v>nce fiction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44">
        <v>25000</v>
      </c>
      <c r="E2989" s="4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42">
        <f>(((I2989/60)/60)/24)+DATE(1970,1,1)</f>
        <v>42656</v>
      </c>
      <c r="K2989">
        <v>1473837751</v>
      </c>
      <c r="L2989" s="42">
        <f>(((K2989/60)/60)/24)+DATE(1970,1,1)</f>
        <v>42627.307303240741</v>
      </c>
      <c r="M2989" t="b">
        <v>0</v>
      </c>
      <c r="N2989">
        <v>265</v>
      </c>
      <c r="O2989" s="7">
        <f>AVERAGE(N2989,E2989)</f>
        <v>13932.6</v>
      </c>
      <c r="P2989" t="b">
        <v>1</v>
      </c>
      <c r="R2989" s="56">
        <f>E2989/D2989</f>
        <v>1.1040080000000001</v>
      </c>
      <c r="S2989" t="s">
        <v>8271</v>
      </c>
      <c r="T2989" s="6" t="str">
        <f>LEFT(S:S,FIND("/",S:S)-1)</f>
        <v>theater</v>
      </c>
      <c r="U2989" s="6" t="str">
        <f>RIGHT(S:S,FIND("/",S:S) - 2)</f>
        <v>/plays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44">
        <v>1000</v>
      </c>
      <c r="E2990" s="4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42">
        <f>(((I2990/60)/60)/24)+DATE(1970,1,1)</f>
        <v>42541.362048611118</v>
      </c>
      <c r="K2990">
        <v>1463820081</v>
      </c>
      <c r="L2990" s="42">
        <f>(((K2990/60)/60)/24)+DATE(1970,1,1)</f>
        <v>42511.362048611118</v>
      </c>
      <c r="M2990" t="b">
        <v>0</v>
      </c>
      <c r="N2990">
        <v>28</v>
      </c>
      <c r="O2990" s="7">
        <f>AVERAGE(N2990,E2990)</f>
        <v>514</v>
      </c>
      <c r="P2990" t="b">
        <v>1</v>
      </c>
      <c r="R2990" s="56">
        <f>E2990/D2990</f>
        <v>1</v>
      </c>
      <c r="S2990" t="s">
        <v>8269</v>
      </c>
      <c r="T2990" s="6" t="str">
        <f>LEFT(S:S,FIND("/",S:S)-1)</f>
        <v>film &amp; video</v>
      </c>
      <c r="U2990" s="6" t="str">
        <f>RIGHT(S:S,FIND("/",S:S) - 2)</f>
        <v>documentary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44">
        <v>20000</v>
      </c>
      <c r="E2991" s="4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42">
        <f>(((I2991/60)/60)/24)+DATE(1970,1,1)</f>
        <v>42359.207638888889</v>
      </c>
      <c r="K2991">
        <v>1448756962</v>
      </c>
      <c r="L2991" s="42">
        <f>(((K2991/60)/60)/24)+DATE(1970,1,1)</f>
        <v>42337.02039351852</v>
      </c>
      <c r="M2991" t="b">
        <v>0</v>
      </c>
      <c r="N2991">
        <v>364</v>
      </c>
      <c r="O2991" s="7">
        <f>AVERAGE(N2991,E2991)</f>
        <v>17835.5</v>
      </c>
      <c r="P2991" t="b">
        <v>1</v>
      </c>
      <c r="R2991" s="56">
        <f>E2991/D2991</f>
        <v>1.76535</v>
      </c>
      <c r="S2991" t="s">
        <v>8284</v>
      </c>
      <c r="T2991" s="6" t="str">
        <f>LEFT(S:S,FIND("/",S:S)-1)</f>
        <v>food</v>
      </c>
      <c r="U2991" s="6" t="str">
        <f>RIGHT(S:S,FIND("/",S:S) - 2)</f>
        <v>cks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44">
        <v>10000</v>
      </c>
      <c r="E2992" s="4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42">
        <f>(((I2992/60)/60)/24)+DATE(1970,1,1)</f>
        <v>42376.57430555555</v>
      </c>
      <c r="K2992">
        <v>1449150420</v>
      </c>
      <c r="L2992" s="42">
        <f>(((K2992/60)/60)/24)+DATE(1970,1,1)</f>
        <v>42341.57430555555</v>
      </c>
      <c r="M2992" t="b">
        <v>0</v>
      </c>
      <c r="N2992">
        <v>27</v>
      </c>
      <c r="O2992" s="7">
        <f>AVERAGE(N2992,E2992)</f>
        <v>5013.5</v>
      </c>
      <c r="P2992" t="b">
        <v>1</v>
      </c>
      <c r="R2992" s="56">
        <f>E2992/D2992</f>
        <v>1</v>
      </c>
      <c r="S2992" t="s">
        <v>8295</v>
      </c>
      <c r="T2992" s="6" t="str">
        <f>LEFT(S:S,FIND("/",S:S)-1)</f>
        <v>technology</v>
      </c>
      <c r="U2992" s="6" t="str">
        <f>RIGHT(S:S,FIND("/",S:S) - 2)</f>
        <v>/hardware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44">
        <v>8500</v>
      </c>
      <c r="E2993" s="4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42">
        <f>(((I2993/60)/60)/24)+DATE(1970,1,1)</f>
        <v>42762.837152777778</v>
      </c>
      <c r="K2993">
        <v>1483646730</v>
      </c>
      <c r="L2993" s="42">
        <f>(((K2993/60)/60)/24)+DATE(1970,1,1)</f>
        <v>42740.837152777778</v>
      </c>
      <c r="M2993" t="b">
        <v>0</v>
      </c>
      <c r="N2993">
        <v>93</v>
      </c>
      <c r="O2993" s="7">
        <f>AVERAGE(N2993,E2993)</f>
        <v>4436.5</v>
      </c>
      <c r="P2993" t="b">
        <v>1</v>
      </c>
      <c r="R2993" s="56">
        <f>E2993/D2993</f>
        <v>1.0329411764705883</v>
      </c>
      <c r="S2993" t="s">
        <v>8273</v>
      </c>
      <c r="T2993" s="6" t="str">
        <f>LEFT(S:S,FIND("/",S:S)-1)</f>
        <v>technology</v>
      </c>
      <c r="U2993" s="6" t="str">
        <f>RIGHT(S:S,FIND("/",S:S) - 2)</f>
        <v>wearables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44">
        <v>3000</v>
      </c>
      <c r="E2994" s="4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42">
        <f>(((I2994/60)/60)/24)+DATE(1970,1,1)</f>
        <v>42652.767476851848</v>
      </c>
      <c r="K2994">
        <v>1473445510</v>
      </c>
      <c r="L2994" s="42">
        <f>(((K2994/60)/60)/24)+DATE(1970,1,1)</f>
        <v>42622.767476851848</v>
      </c>
      <c r="M2994" t="b">
        <v>0</v>
      </c>
      <c r="N2994">
        <v>64</v>
      </c>
      <c r="O2994" s="7">
        <f>AVERAGE(N2994,E2994)</f>
        <v>1599.5</v>
      </c>
      <c r="P2994" t="b">
        <v>1</v>
      </c>
      <c r="R2994" s="56">
        <f>E2994/D2994</f>
        <v>1.0449999999999999</v>
      </c>
      <c r="S2994" t="s">
        <v>8271</v>
      </c>
      <c r="T2994" s="6" t="str">
        <f>LEFT(S:S,FIND("/",S:S)-1)</f>
        <v>theater</v>
      </c>
      <c r="U2994" s="6" t="str">
        <f>RIGHT(S:S,FIND("/",S:S) - 2)</f>
        <v>/plays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44">
        <v>1000</v>
      </c>
      <c r="E2995" s="4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42">
        <f>(((I2995/60)/60)/24)+DATE(1970,1,1)</f>
        <v>42420.838738425926</v>
      </c>
      <c r="K2995">
        <v>1453406867</v>
      </c>
      <c r="L2995" s="42">
        <f>(((K2995/60)/60)/24)+DATE(1970,1,1)</f>
        <v>42390.838738425926</v>
      </c>
      <c r="M2995" t="b">
        <v>0</v>
      </c>
      <c r="N2995">
        <v>22</v>
      </c>
      <c r="O2995" s="7">
        <f>AVERAGE(N2995,E2995)</f>
        <v>512.5</v>
      </c>
      <c r="P2995" t="b">
        <v>1</v>
      </c>
      <c r="R2995" s="56">
        <f>E2995/D2995</f>
        <v>1.0029999999999999</v>
      </c>
      <c r="S2995" t="s">
        <v>8285</v>
      </c>
      <c r="T2995" s="6" t="str">
        <f>LEFT(S:S,FIND("/",S:S)-1)</f>
        <v>photography</v>
      </c>
      <c r="U2995" s="6" t="str">
        <f>RIGHT(S:S,FIND("/",S:S) - 2)</f>
        <v>photobooks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44">
        <v>300</v>
      </c>
      <c r="E2996" s="4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42">
        <f>(((I2996/60)/60)/24)+DATE(1970,1,1)</f>
        <v>41915.478842592594</v>
      </c>
      <c r="K2996">
        <v>1409743772</v>
      </c>
      <c r="L2996" s="42">
        <f>(((K2996/60)/60)/24)+DATE(1970,1,1)</f>
        <v>41885.478842592594</v>
      </c>
      <c r="M2996" t="b">
        <v>0</v>
      </c>
      <c r="N2996">
        <v>59</v>
      </c>
      <c r="O2996" s="7">
        <f>AVERAGE(N2996,E2996)</f>
        <v>716.12</v>
      </c>
      <c r="P2996" t="b">
        <v>1</v>
      </c>
      <c r="R2996" s="56">
        <f>E2996/D2996</f>
        <v>4.577466666666667</v>
      </c>
      <c r="S2996" t="s">
        <v>8269</v>
      </c>
      <c r="T2996" s="6" t="str">
        <f>LEFT(S:S,FIND("/",S:S)-1)</f>
        <v>film &amp; video</v>
      </c>
      <c r="U2996" s="6" t="str">
        <f>RIGHT(S:S,FIND("/",S:S) - 2)</f>
        <v>documentary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44">
        <v>15000</v>
      </c>
      <c r="E2997" s="4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42">
        <f>(((I2997/60)/60)/24)+DATE(1970,1,1)</f>
        <v>42754.665173611109</v>
      </c>
      <c r="K2997">
        <v>1482249471</v>
      </c>
      <c r="L2997" s="42">
        <f>(((K2997/60)/60)/24)+DATE(1970,1,1)</f>
        <v>42724.665173611109</v>
      </c>
      <c r="M2997" t="b">
        <v>0</v>
      </c>
      <c r="N2997">
        <v>249</v>
      </c>
      <c r="O2997" s="7">
        <f>AVERAGE(N2997,E2997)</f>
        <v>7996.5</v>
      </c>
      <c r="P2997" t="b">
        <v>1</v>
      </c>
      <c r="R2997" s="56">
        <f>E2997/D2997</f>
        <v>1.0496000000000001</v>
      </c>
      <c r="S2997" t="s">
        <v>8271</v>
      </c>
      <c r="T2997" s="6" t="str">
        <f>LEFT(S:S,FIND("/",S:S)-1)</f>
        <v>theater</v>
      </c>
      <c r="U2997" s="6" t="str">
        <f>RIGHT(S:S,FIND("/",S:S) - 2)</f>
        <v>/plays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44">
        <v>35000</v>
      </c>
      <c r="E2998" s="4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42">
        <f>(((I2998/60)/60)/24)+DATE(1970,1,1)</f>
        <v>42150.912500000006</v>
      </c>
      <c r="K2998">
        <v>1427493240</v>
      </c>
      <c r="L2998" s="42">
        <f>(((K2998/60)/60)/24)+DATE(1970,1,1)</f>
        <v>42090.912500000006</v>
      </c>
      <c r="M2998" t="b">
        <v>0</v>
      </c>
      <c r="N2998">
        <v>392</v>
      </c>
      <c r="O2998" s="7">
        <f>AVERAGE(N2998,E2998)</f>
        <v>30286</v>
      </c>
      <c r="P2998" t="b">
        <v>1</v>
      </c>
      <c r="R2998" s="56">
        <f>E2998/D2998</f>
        <v>1.7194285714285715</v>
      </c>
      <c r="S2998" t="s">
        <v>8284</v>
      </c>
      <c r="T2998" s="6" t="str">
        <f>LEFT(S:S,FIND("/",S:S)-1)</f>
        <v>food</v>
      </c>
      <c r="U2998" s="6" t="str">
        <f>RIGHT(S:S,FIND("/",S:S) - 2)</f>
        <v>cks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44">
        <v>10000</v>
      </c>
      <c r="E2999" s="4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42">
        <f>(((I2999/60)/60)/24)+DATE(1970,1,1)</f>
        <v>42793.207638888889</v>
      </c>
      <c r="K2999">
        <v>1486661793</v>
      </c>
      <c r="L2999" s="42">
        <f>(((K2999/60)/60)/24)+DATE(1970,1,1)</f>
        <v>42775.733715277776</v>
      </c>
      <c r="M2999" t="b">
        <v>0</v>
      </c>
      <c r="N2999">
        <v>115</v>
      </c>
      <c r="O2999" s="7">
        <f>AVERAGE(N2999,E2999)</f>
        <v>5244</v>
      </c>
      <c r="P2999" t="b">
        <v>1</v>
      </c>
      <c r="R2999" s="56">
        <f>E2999/D2999</f>
        <v>1.0373000000000001</v>
      </c>
      <c r="S2999" t="s">
        <v>8286</v>
      </c>
      <c r="T2999" s="6" t="str">
        <f>LEFT(S:S,FIND("/",S:S)-1)</f>
        <v>music</v>
      </c>
      <c r="U2999" s="6" t="str">
        <f>RIGHT(S:S,FIND("/",S:S) - 2)</f>
        <v>usic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44">
        <v>50000</v>
      </c>
      <c r="E3000" s="4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42">
        <f>(((I3000/60)/60)/24)+DATE(1970,1,1)</f>
        <v>41806.184027777781</v>
      </c>
      <c r="K3000">
        <v>1400474329</v>
      </c>
      <c r="L3000" s="42">
        <f>(((K3000/60)/60)/24)+DATE(1970,1,1)</f>
        <v>41778.193622685183</v>
      </c>
      <c r="M3000" t="b">
        <v>0</v>
      </c>
      <c r="N3000">
        <v>433</v>
      </c>
      <c r="O3000" s="7">
        <f>AVERAGE(N3000,E3000)</f>
        <v>25973.75</v>
      </c>
      <c r="P3000" t="b">
        <v>1</v>
      </c>
      <c r="R3000" s="56">
        <f>E3000/D3000</f>
        <v>1.0302899999999999</v>
      </c>
      <c r="S3000" t="s">
        <v>8282</v>
      </c>
      <c r="T3000" s="6" t="str">
        <f>LEFT(S:S,FIND("/",S:S)-1)</f>
        <v>games</v>
      </c>
      <c r="U3000" s="6" t="str">
        <f>RIGHT(S:S,FIND("/",S:S) - 2)</f>
        <v>ames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44">
        <v>1350</v>
      </c>
      <c r="E3001" s="4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42">
        <f>(((I3001/60)/60)/24)+DATE(1970,1,1)</f>
        <v>42795.083333333328</v>
      </c>
      <c r="K3001">
        <v>1487094360</v>
      </c>
      <c r="L3001" s="42">
        <f>(((K3001/60)/60)/24)+DATE(1970,1,1)</f>
        <v>42780.740277777775</v>
      </c>
      <c r="M3001" t="b">
        <v>0</v>
      </c>
      <c r="N3001">
        <v>20</v>
      </c>
      <c r="O3001" s="7">
        <f>AVERAGE(N3001,E3001)</f>
        <v>812.5</v>
      </c>
      <c r="P3001" t="b">
        <v>1</v>
      </c>
      <c r="R3001" s="56">
        <f>E3001/D3001</f>
        <v>1.1888888888888889</v>
      </c>
      <c r="S3001" t="s">
        <v>8279</v>
      </c>
      <c r="T3001" s="6" t="str">
        <f>LEFT(S:S,FIND("/",S:S)-1)</f>
        <v>music</v>
      </c>
      <c r="U3001" s="6" t="str">
        <f>RIGHT(S:S,FIND("/",S:S) - 2)</f>
        <v>rock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44">
        <v>500</v>
      </c>
      <c r="E3002" s="4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42">
        <f>(((I3002/60)/60)/24)+DATE(1970,1,1)</f>
        <v>42766.75</v>
      </c>
      <c r="K3002">
        <v>1484682670</v>
      </c>
      <c r="L3002" s="42">
        <f>(((K3002/60)/60)/24)+DATE(1970,1,1)</f>
        <v>42752.827199074076</v>
      </c>
      <c r="M3002" t="b">
        <v>0</v>
      </c>
      <c r="N3002">
        <v>8</v>
      </c>
      <c r="O3002" s="7">
        <f>AVERAGE(N3002,E3002)</f>
        <v>254</v>
      </c>
      <c r="P3002" t="b">
        <v>1</v>
      </c>
      <c r="R3002" s="56">
        <f>E3002/D3002</f>
        <v>1</v>
      </c>
      <c r="S3002" t="s">
        <v>8271</v>
      </c>
      <c r="T3002" s="6" t="str">
        <f>LEFT(S:S,FIND("/",S:S)-1)</f>
        <v>theater</v>
      </c>
      <c r="U3002" s="6" t="str">
        <f>RIGHT(S:S,FIND("/",S:S) - 2)</f>
        <v>/plays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44">
        <v>7214</v>
      </c>
      <c r="E3003" s="4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42">
        <f>(((I3003/60)/60)/24)+DATE(1970,1,1)</f>
        <v>42564.895625000005</v>
      </c>
      <c r="K3003">
        <v>1465853382</v>
      </c>
      <c r="L3003" s="42">
        <f>(((K3003/60)/60)/24)+DATE(1970,1,1)</f>
        <v>42534.895625000005</v>
      </c>
      <c r="M3003" t="b">
        <v>0</v>
      </c>
      <c r="N3003">
        <v>175</v>
      </c>
      <c r="O3003" s="7">
        <f>AVERAGE(N3003,E3003)</f>
        <v>11583.004999999999</v>
      </c>
      <c r="P3003" t="b">
        <v>1</v>
      </c>
      <c r="R3003" s="56">
        <f>E3003/D3003</f>
        <v>3.1869988910451896</v>
      </c>
      <c r="S3003" t="s">
        <v>8287</v>
      </c>
      <c r="T3003" s="6" t="str">
        <f>LEFT(S:S,FIND("/",S:S)-1)</f>
        <v>publishing</v>
      </c>
      <c r="U3003" s="6" t="str">
        <f>RIGHT(S:S,FIND("/",S:S) - 2)</f>
        <v>nslations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44">
        <v>7000</v>
      </c>
      <c r="E3004" s="4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42">
        <f>(((I3004/60)/60)/24)+DATE(1970,1,1)</f>
        <v>41269.83625</v>
      </c>
      <c r="K3004">
        <v>1353960252</v>
      </c>
      <c r="L3004" s="42">
        <f>(((K3004/60)/60)/24)+DATE(1970,1,1)</f>
        <v>41239.83625</v>
      </c>
      <c r="M3004" t="b">
        <v>0</v>
      </c>
      <c r="N3004">
        <v>104</v>
      </c>
      <c r="O3004" s="7">
        <f>AVERAGE(N3004,E3004)</f>
        <v>3849.7150000000001</v>
      </c>
      <c r="P3004" t="b">
        <v>1</v>
      </c>
      <c r="R3004" s="56">
        <f>E3004/D3004</f>
        <v>1.0850614285714286</v>
      </c>
      <c r="S3004" t="s">
        <v>8276</v>
      </c>
      <c r="T3004" s="6" t="str">
        <f>LEFT(S:S,FIND("/",S:S)-1)</f>
        <v>music</v>
      </c>
      <c r="U3004" s="6" t="str">
        <f>RIGHT(S:S,FIND("/",S:S) - 2)</f>
        <v>rock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44">
        <v>3000</v>
      </c>
      <c r="E3005" s="4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42">
        <f>(((I3005/60)/60)/24)+DATE(1970,1,1)</f>
        <v>42430.249305555553</v>
      </c>
      <c r="K3005">
        <v>1454098976</v>
      </c>
      <c r="L3005" s="42">
        <f>(((K3005/60)/60)/24)+DATE(1970,1,1)</f>
        <v>42398.849259259259</v>
      </c>
      <c r="M3005" t="b">
        <v>0</v>
      </c>
      <c r="N3005">
        <v>17</v>
      </c>
      <c r="O3005" s="7">
        <f>AVERAGE(N3005,E3005)</f>
        <v>1526</v>
      </c>
      <c r="P3005" t="b">
        <v>1</v>
      </c>
      <c r="R3005" s="56">
        <f>E3005/D3005</f>
        <v>1.0116666666666667</v>
      </c>
      <c r="S3005" t="s">
        <v>8269</v>
      </c>
      <c r="T3005" s="6" t="str">
        <f>LEFT(S:S,FIND("/",S:S)-1)</f>
        <v>film &amp; video</v>
      </c>
      <c r="U3005" s="6" t="str">
        <f>RIGHT(S:S,FIND("/",S:S) - 2)</f>
        <v>documentary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44">
        <v>40000</v>
      </c>
      <c r="E3006" s="4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42">
        <f>(((I3006/60)/60)/24)+DATE(1970,1,1)</f>
        <v>41958.922731481478</v>
      </c>
      <c r="K3006">
        <v>1413493724</v>
      </c>
      <c r="L3006" s="42">
        <f>(((K3006/60)/60)/24)+DATE(1970,1,1)</f>
        <v>41928.881064814814</v>
      </c>
      <c r="M3006" t="b">
        <v>0</v>
      </c>
      <c r="N3006">
        <v>277</v>
      </c>
      <c r="O3006" s="7">
        <f>AVERAGE(N3006,E3006)</f>
        <v>22701.5</v>
      </c>
      <c r="P3006" t="b">
        <v>1</v>
      </c>
      <c r="R3006" s="56">
        <f>E3006/D3006</f>
        <v>1.12815</v>
      </c>
      <c r="S3006" t="s">
        <v>8271</v>
      </c>
      <c r="T3006" s="6" t="str">
        <f>LEFT(S:S,FIND("/",S:S)-1)</f>
        <v>theater</v>
      </c>
      <c r="U3006" s="6" t="str">
        <f>RIGHT(S:S,FIND("/",S:S) - 2)</f>
        <v>/plays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44">
        <v>10600</v>
      </c>
      <c r="E3007" s="4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42">
        <f>(((I3007/60)/60)/24)+DATE(1970,1,1)</f>
        <v>41918.674826388888</v>
      </c>
      <c r="K3007">
        <v>1410019905</v>
      </c>
      <c r="L3007" s="42">
        <f>(((K3007/60)/60)/24)+DATE(1970,1,1)</f>
        <v>41888.674826388888</v>
      </c>
      <c r="M3007" t="b">
        <v>0</v>
      </c>
      <c r="N3007">
        <v>118</v>
      </c>
      <c r="O3007" s="7">
        <f>AVERAGE(N3007,E3007)</f>
        <v>6445.3</v>
      </c>
      <c r="P3007" t="b">
        <v>1</v>
      </c>
      <c r="R3007" s="56">
        <f>E3007/D3007</f>
        <v>1.2049622641509434</v>
      </c>
      <c r="S3007" t="s">
        <v>8303</v>
      </c>
      <c r="T3007" s="6" t="str">
        <f>LEFT(S:S,FIND("/",S:S)-1)</f>
        <v>theater</v>
      </c>
      <c r="U3007" s="6" t="str">
        <f>RIGHT(S:S,FIND("/",S:S) - 2)</f>
        <v>spaces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44">
        <v>8000</v>
      </c>
      <c r="E3008" s="4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42">
        <f>(((I3008/60)/60)/24)+DATE(1970,1,1)</f>
        <v>41987.756840277783</v>
      </c>
      <c r="K3008">
        <v>1415988591</v>
      </c>
      <c r="L3008" s="42">
        <f>(((K3008/60)/60)/24)+DATE(1970,1,1)</f>
        <v>41957.756840277783</v>
      </c>
      <c r="M3008" t="b">
        <v>0</v>
      </c>
      <c r="N3008">
        <v>97</v>
      </c>
      <c r="O3008" s="7">
        <f>AVERAGE(N3008,E3008)</f>
        <v>4358.5</v>
      </c>
      <c r="P3008" t="b">
        <v>1</v>
      </c>
      <c r="R3008" s="56">
        <f>E3008/D3008</f>
        <v>1.0774999999999999</v>
      </c>
      <c r="S3008" t="s">
        <v>8300</v>
      </c>
      <c r="T3008" s="6" t="str">
        <f>LEFT(S:S,FIND("/",S:S)-1)</f>
        <v>music</v>
      </c>
      <c r="U3008" s="6" t="str">
        <f>RIGHT(S:S,FIND("/",S:S) - 2)</f>
        <v>usic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44">
        <v>600</v>
      </c>
      <c r="E3009" s="4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42">
        <f>(((I3009/60)/60)/24)+DATE(1970,1,1)</f>
        <v>42119.216238425928</v>
      </c>
      <c r="K3009">
        <v>1428124283</v>
      </c>
      <c r="L3009" s="42">
        <f>(((K3009/60)/60)/24)+DATE(1970,1,1)</f>
        <v>42098.216238425928</v>
      </c>
      <c r="M3009" t="b">
        <v>0</v>
      </c>
      <c r="N3009">
        <v>20</v>
      </c>
      <c r="O3009" s="7">
        <f>AVERAGE(N3009,E3009)</f>
        <v>550</v>
      </c>
      <c r="P3009" t="b">
        <v>1</v>
      </c>
      <c r="R3009" s="56">
        <f>E3009/D3009</f>
        <v>1.8</v>
      </c>
      <c r="S3009" t="s">
        <v>8279</v>
      </c>
      <c r="T3009" s="6" t="str">
        <f>LEFT(S:S,FIND("/",S:S)-1)</f>
        <v>music</v>
      </c>
      <c r="U3009" s="6" t="str">
        <f>RIGHT(S:S,FIND("/",S:S) - 2)</f>
        <v>rock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44">
        <v>3000</v>
      </c>
      <c r="E3010" s="4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42">
        <f>(((I3010/60)/60)/24)+DATE(1970,1,1)</f>
        <v>42390.212025462963</v>
      </c>
      <c r="K3010">
        <v>1450760719</v>
      </c>
      <c r="L3010" s="42">
        <f>(((K3010/60)/60)/24)+DATE(1970,1,1)</f>
        <v>42360.212025462963</v>
      </c>
      <c r="M3010" t="b">
        <v>0</v>
      </c>
      <c r="N3010">
        <v>26</v>
      </c>
      <c r="O3010" s="7">
        <f>AVERAGE(N3010,E3010)</f>
        <v>1530.5</v>
      </c>
      <c r="P3010" t="b">
        <v>1</v>
      </c>
      <c r="R3010" s="56">
        <f>E3010/D3010</f>
        <v>1.0116666666666667</v>
      </c>
      <c r="S3010" t="s">
        <v>8271</v>
      </c>
      <c r="T3010" s="6" t="str">
        <f>LEFT(S:S,FIND("/",S:S)-1)</f>
        <v>theater</v>
      </c>
      <c r="U3010" s="6" t="str">
        <f>RIGHT(S:S,FIND("/",S:S) - 2)</f>
        <v>/plays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44">
        <v>25000</v>
      </c>
      <c r="E3011" s="4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42">
        <f>(((I3011/60)/60)/24)+DATE(1970,1,1)</f>
        <v>41969.611574074079</v>
      </c>
      <c r="K3011">
        <v>1414417240</v>
      </c>
      <c r="L3011" s="42">
        <f>(((K3011/60)/60)/24)+DATE(1970,1,1)</f>
        <v>41939.569907407407</v>
      </c>
      <c r="M3011" t="b">
        <v>0</v>
      </c>
      <c r="N3011">
        <v>128</v>
      </c>
      <c r="O3011" s="7">
        <f>AVERAGE(N3011,E3011)</f>
        <v>15033.5</v>
      </c>
      <c r="P3011" t="b">
        <v>1</v>
      </c>
      <c r="R3011" s="56">
        <f>E3011/D3011</f>
        <v>1.19756</v>
      </c>
      <c r="S3011" t="s">
        <v>8286</v>
      </c>
      <c r="T3011" s="6" t="str">
        <f>LEFT(S:S,FIND("/",S:S)-1)</f>
        <v>music</v>
      </c>
      <c r="U3011" s="6" t="str">
        <f>RIGHT(S:S,FIND("/",S:S) - 2)</f>
        <v>usic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44">
        <v>1500</v>
      </c>
      <c r="E3012" s="4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42">
        <f>(((I3012/60)/60)/24)+DATE(1970,1,1)</f>
        <v>42056.832395833335</v>
      </c>
      <c r="K3012">
        <v>1419364719</v>
      </c>
      <c r="L3012" s="42">
        <f>(((K3012/60)/60)/24)+DATE(1970,1,1)</f>
        <v>41996.832395833335</v>
      </c>
      <c r="M3012" t="b">
        <v>0</v>
      </c>
      <c r="N3012">
        <v>15</v>
      </c>
      <c r="O3012" s="7">
        <f>AVERAGE(N3012,E3012)</f>
        <v>1192.5</v>
      </c>
      <c r="P3012" t="b">
        <v>1</v>
      </c>
      <c r="R3012" s="56">
        <f>E3012/D3012</f>
        <v>1.58</v>
      </c>
      <c r="S3012" t="s">
        <v>8290</v>
      </c>
      <c r="T3012" s="6" t="str">
        <f>LEFT(S:S,FIND("/",S:S)-1)</f>
        <v>publishing</v>
      </c>
      <c r="U3012" s="6" t="str">
        <f>RIGHT(S:S,FIND("/",S:S) - 2)</f>
        <v>art books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44">
        <v>300</v>
      </c>
      <c r="E3013" s="4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42">
        <f>(((I3013/60)/60)/24)+DATE(1970,1,1)</f>
        <v>42361.957638888889</v>
      </c>
      <c r="K3013">
        <v>1448536516</v>
      </c>
      <c r="L3013" s="42">
        <f>(((K3013/60)/60)/24)+DATE(1970,1,1)</f>
        <v>42334.468935185185</v>
      </c>
      <c r="M3013" t="b">
        <v>0</v>
      </c>
      <c r="N3013">
        <v>25</v>
      </c>
      <c r="O3013" s="7">
        <f>AVERAGE(N3013,E3013)</f>
        <v>198</v>
      </c>
      <c r="P3013" t="b">
        <v>1</v>
      </c>
      <c r="R3013" s="56">
        <f>E3013/D3013</f>
        <v>1.2366666666666666</v>
      </c>
      <c r="S3013" t="s">
        <v>8271</v>
      </c>
      <c r="T3013" s="6" t="str">
        <f>LEFT(S:S,FIND("/",S:S)-1)</f>
        <v>theater</v>
      </c>
      <c r="U3013" s="6" t="str">
        <f>RIGHT(S:S,FIND("/",S:S) - 2)</f>
        <v>/plays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44">
        <v>4000</v>
      </c>
      <c r="E3014" s="4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42">
        <f>(((I3014/60)/60)/24)+DATE(1970,1,1)</f>
        <v>42045.702893518523</v>
      </c>
      <c r="K3014">
        <v>1421772730</v>
      </c>
      <c r="L3014" s="42">
        <f>(((K3014/60)/60)/24)+DATE(1970,1,1)</f>
        <v>42024.702893518523</v>
      </c>
      <c r="M3014" t="b">
        <v>0</v>
      </c>
      <c r="N3014">
        <v>55</v>
      </c>
      <c r="O3014" s="7">
        <f>AVERAGE(N3014,E3014)</f>
        <v>2370</v>
      </c>
      <c r="P3014" t="b">
        <v>1</v>
      </c>
      <c r="R3014" s="56">
        <f>E3014/D3014</f>
        <v>1.1712499999999999</v>
      </c>
      <c r="S3014" t="s">
        <v>8282</v>
      </c>
      <c r="T3014" s="6" t="str">
        <f>LEFT(S:S,FIND("/",S:S)-1)</f>
        <v>games</v>
      </c>
      <c r="U3014" s="6" t="str">
        <f>RIGHT(S:S,FIND("/",S:S) - 2)</f>
        <v>ames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44">
        <v>10000</v>
      </c>
      <c r="E3015" s="4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42">
        <f>(((I3015/60)/60)/24)+DATE(1970,1,1)</f>
        <v>42176.836215277777</v>
      </c>
      <c r="K3015">
        <v>1432325049</v>
      </c>
      <c r="L3015" s="42">
        <f>(((K3015/60)/60)/24)+DATE(1970,1,1)</f>
        <v>42146.836215277777</v>
      </c>
      <c r="M3015" t="b">
        <v>0</v>
      </c>
      <c r="N3015">
        <v>107</v>
      </c>
      <c r="O3015" s="7">
        <f>AVERAGE(N3015,E3015)</f>
        <v>7901.5</v>
      </c>
      <c r="P3015" t="b">
        <v>1</v>
      </c>
      <c r="R3015" s="56">
        <f>E3015/D3015</f>
        <v>1.5696000000000001</v>
      </c>
      <c r="S3015" t="s">
        <v>8271</v>
      </c>
      <c r="T3015" s="6" t="str">
        <f>LEFT(S:S,FIND("/",S:S)-1)</f>
        <v>theater</v>
      </c>
      <c r="U3015" s="6" t="str">
        <f>RIGHT(S:S,FIND("/",S:S) - 2)</f>
        <v>/plays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44">
        <v>25000</v>
      </c>
      <c r="E3016" s="4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42">
        <f>(((I3016/60)/60)/24)+DATE(1970,1,1)</f>
        <v>41948.208333333336</v>
      </c>
      <c r="K3016">
        <v>1412737080</v>
      </c>
      <c r="L3016" s="42">
        <f>(((K3016/60)/60)/24)+DATE(1970,1,1)</f>
        <v>41920.123611111114</v>
      </c>
      <c r="M3016" t="b">
        <v>0</v>
      </c>
      <c r="N3016">
        <v>557</v>
      </c>
      <c r="O3016" s="7">
        <f>AVERAGE(N3016,E3016)</f>
        <v>14416.5</v>
      </c>
      <c r="P3016" t="b">
        <v>1</v>
      </c>
      <c r="R3016" s="56">
        <f>E3016/D3016</f>
        <v>1.13104</v>
      </c>
      <c r="S3016" t="s">
        <v>8276</v>
      </c>
      <c r="T3016" s="6" t="str">
        <f>LEFT(S:S,FIND("/",S:S)-1)</f>
        <v>music</v>
      </c>
      <c r="U3016" s="6" t="str">
        <f>RIGHT(S:S,FIND("/",S:S) - 2)</f>
        <v>rock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44">
        <v>3400</v>
      </c>
      <c r="E3017" s="4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42">
        <f>(((I3017/60)/60)/24)+DATE(1970,1,1)</f>
        <v>41801.166666666664</v>
      </c>
      <c r="K3017">
        <v>1401125238</v>
      </c>
      <c r="L3017" s="42">
        <f>(((K3017/60)/60)/24)+DATE(1970,1,1)</f>
        <v>41785.72729166667</v>
      </c>
      <c r="M3017" t="b">
        <v>0</v>
      </c>
      <c r="N3017">
        <v>40</v>
      </c>
      <c r="O3017" s="7">
        <f>AVERAGE(N3017,E3017)</f>
        <v>1774</v>
      </c>
      <c r="P3017" t="b">
        <v>1</v>
      </c>
      <c r="R3017" s="56">
        <f>E3017/D3017</f>
        <v>1.0317647058823529</v>
      </c>
      <c r="S3017" t="s">
        <v>8267</v>
      </c>
      <c r="T3017" s="6" t="str">
        <f>LEFT(S:S,FIND("/",S:S)-1)</f>
        <v>film &amp; video</v>
      </c>
      <c r="U3017" s="6" t="str">
        <f>RIGHT(S:S,FIND("/",S:S) - 2)</f>
        <v>nce fiction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44">
        <v>8500</v>
      </c>
      <c r="E3018" s="4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42">
        <f>(((I3018/60)/60)/24)+DATE(1970,1,1)</f>
        <v>41838.548055555555</v>
      </c>
      <c r="K3018">
        <v>1400504952</v>
      </c>
      <c r="L3018" s="42">
        <f>(((K3018/60)/60)/24)+DATE(1970,1,1)</f>
        <v>41778.548055555555</v>
      </c>
      <c r="M3018" t="b">
        <v>0</v>
      </c>
      <c r="N3018">
        <v>36</v>
      </c>
      <c r="O3018" s="7">
        <f>AVERAGE(N3018,E3018)</f>
        <v>4379</v>
      </c>
      <c r="P3018" t="b">
        <v>1</v>
      </c>
      <c r="R3018" s="56">
        <f>E3018/D3018</f>
        <v>1.0261176470588236</v>
      </c>
      <c r="S3018" t="s">
        <v>8276</v>
      </c>
      <c r="T3018" s="6" t="str">
        <f>LEFT(S:S,FIND("/",S:S)-1)</f>
        <v>music</v>
      </c>
      <c r="U3018" s="6" t="str">
        <f>RIGHT(S:S,FIND("/",S:S) - 2)</f>
        <v>rock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44">
        <v>22000</v>
      </c>
      <c r="E3019" s="4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42">
        <f>(((I3019/60)/60)/24)+DATE(1970,1,1)</f>
        <v>41871.850034722222</v>
      </c>
      <c r="K3019">
        <v>1405974243</v>
      </c>
      <c r="L3019" s="42">
        <f>(((K3019/60)/60)/24)+DATE(1970,1,1)</f>
        <v>41841.850034722222</v>
      </c>
      <c r="M3019" t="b">
        <v>0</v>
      </c>
      <c r="N3019">
        <v>159</v>
      </c>
      <c r="O3019" s="7">
        <f>AVERAGE(N3019,E3019)</f>
        <v>11722</v>
      </c>
      <c r="P3019" t="b">
        <v>1</v>
      </c>
      <c r="R3019" s="56">
        <f>E3019/D3019</f>
        <v>1.0584090909090909</v>
      </c>
      <c r="S3019" t="s">
        <v>8292</v>
      </c>
      <c r="T3019" s="6" t="str">
        <f>LEFT(S:S,FIND("/",S:S)-1)</f>
        <v>music</v>
      </c>
      <c r="U3019" s="6" t="str">
        <f>RIGHT(S:S,FIND("/",S:S) - 2)</f>
        <v>/pop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44">
        <v>4200</v>
      </c>
      <c r="E3020" s="4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42">
        <f>(((I3020/60)/60)/24)+DATE(1970,1,1)</f>
        <v>42205.916666666672</v>
      </c>
      <c r="K3020">
        <v>1433747376</v>
      </c>
      <c r="L3020" s="42">
        <f>(((K3020/60)/60)/24)+DATE(1970,1,1)</f>
        <v>42163.29833333334</v>
      </c>
      <c r="M3020" t="b">
        <v>0</v>
      </c>
      <c r="N3020">
        <v>41</v>
      </c>
      <c r="O3020" s="7">
        <f>AVERAGE(N3020,E3020)</f>
        <v>2135.5</v>
      </c>
      <c r="P3020" t="b">
        <v>1</v>
      </c>
      <c r="R3020" s="56">
        <f>E3020/D3020</f>
        <v>1.0071428571428571</v>
      </c>
      <c r="S3020" t="s">
        <v>8287</v>
      </c>
      <c r="T3020" s="6" t="str">
        <f>LEFT(S:S,FIND("/",S:S)-1)</f>
        <v>publishing</v>
      </c>
      <c r="U3020" s="6" t="str">
        <f>RIGHT(S:S,FIND("/",S:S) - 2)</f>
        <v>nslations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44">
        <v>15000</v>
      </c>
      <c r="E3021" s="4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42">
        <f>(((I3021/60)/60)/24)+DATE(1970,1,1)</f>
        <v>41786.125</v>
      </c>
      <c r="K3021">
        <v>1398801620</v>
      </c>
      <c r="L3021" s="42">
        <f>(((K3021/60)/60)/24)+DATE(1970,1,1)</f>
        <v>41758.833564814813</v>
      </c>
      <c r="M3021" t="b">
        <v>0</v>
      </c>
      <c r="N3021">
        <v>226</v>
      </c>
      <c r="O3021" s="7">
        <f>AVERAGE(N3021,E3021)</f>
        <v>9205.5</v>
      </c>
      <c r="P3021" t="b">
        <v>1</v>
      </c>
      <c r="R3021" s="56">
        <f>E3021/D3021</f>
        <v>1.2123333333333333</v>
      </c>
      <c r="S3021" t="s">
        <v>8305</v>
      </c>
      <c r="T3021" s="6" t="str">
        <f>LEFT(S:S,FIND("/",S:S)-1)</f>
        <v>theater</v>
      </c>
      <c r="U3021" s="6" t="str">
        <f>RIGHT(S:S,FIND("/",S:S) - 2)</f>
        <v>usical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44">
        <v>7000</v>
      </c>
      <c r="E3022" s="4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42">
        <f>(((I3022/60)/60)/24)+DATE(1970,1,1)</f>
        <v>42230.846446759257</v>
      </c>
      <c r="K3022">
        <v>1434399533</v>
      </c>
      <c r="L3022" s="42">
        <f>(((K3022/60)/60)/24)+DATE(1970,1,1)</f>
        <v>42170.846446759257</v>
      </c>
      <c r="M3022" t="b">
        <v>0</v>
      </c>
      <c r="N3022">
        <v>30</v>
      </c>
      <c r="O3022" s="7">
        <f>AVERAGE(N3022,E3022)</f>
        <v>3535</v>
      </c>
      <c r="P3022" t="b">
        <v>1</v>
      </c>
      <c r="R3022" s="56">
        <f>E3022/D3022</f>
        <v>1.0057142857142858</v>
      </c>
      <c r="S3022" t="s">
        <v>8284</v>
      </c>
      <c r="T3022" s="6" t="str">
        <f>LEFT(S:S,FIND("/",S:S)-1)</f>
        <v>food</v>
      </c>
      <c r="U3022" s="6" t="str">
        <f>RIGHT(S:S,FIND("/",S:S) - 2)</f>
        <v>cks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44">
        <v>4500</v>
      </c>
      <c r="E3023" s="4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42">
        <f>(((I3023/60)/60)/24)+DATE(1970,1,1)</f>
        <v>42696.249305555553</v>
      </c>
      <c r="K3023">
        <v>1476715869</v>
      </c>
      <c r="L3023" s="42">
        <f>(((K3023/60)/60)/24)+DATE(1970,1,1)</f>
        <v>42660.618854166663</v>
      </c>
      <c r="M3023" t="b">
        <v>0</v>
      </c>
      <c r="N3023">
        <v>103</v>
      </c>
      <c r="O3023" s="7">
        <f>AVERAGE(N3023,E3023)</f>
        <v>2662</v>
      </c>
      <c r="P3023" t="b">
        <v>1</v>
      </c>
      <c r="R3023" s="56">
        <f>E3023/D3023</f>
        <v>1.1602222222222223</v>
      </c>
      <c r="S3023" t="s">
        <v>8303</v>
      </c>
      <c r="T3023" s="6" t="str">
        <f>LEFT(S:S,FIND("/",S:S)-1)</f>
        <v>theater</v>
      </c>
      <c r="U3023" s="6" t="str">
        <f>RIGHT(S:S,FIND("/",S:S) - 2)</f>
        <v>spaces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44">
        <v>10000</v>
      </c>
      <c r="E3024" s="4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42">
        <f>(((I3024/60)/60)/24)+DATE(1970,1,1)</f>
        <v>42609.95380787037</v>
      </c>
      <c r="K3024">
        <v>1468450409</v>
      </c>
      <c r="L3024" s="42">
        <f>(((K3024/60)/60)/24)+DATE(1970,1,1)</f>
        <v>42564.95380787037</v>
      </c>
      <c r="M3024" t="b">
        <v>0</v>
      </c>
      <c r="N3024">
        <v>62</v>
      </c>
      <c r="O3024" s="7">
        <f>AVERAGE(N3024,E3024)</f>
        <v>5075</v>
      </c>
      <c r="P3024" t="b">
        <v>1</v>
      </c>
      <c r="R3024" s="56">
        <f>E3024/D3024</f>
        <v>1.0087999999999999</v>
      </c>
      <c r="S3024" t="s">
        <v>8285</v>
      </c>
      <c r="T3024" s="6" t="str">
        <f>LEFT(S:S,FIND("/",S:S)-1)</f>
        <v>photography</v>
      </c>
      <c r="U3024" s="6" t="str">
        <f>RIGHT(S:S,FIND("/",S:S) - 2)</f>
        <v>photobooks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44">
        <v>700</v>
      </c>
      <c r="E3025" s="4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42">
        <f>(((I3025/60)/60)/24)+DATE(1970,1,1)</f>
        <v>42166.675763888896</v>
      </c>
      <c r="K3025">
        <v>1430151186</v>
      </c>
      <c r="L3025" s="42">
        <f>(((K3025/60)/60)/24)+DATE(1970,1,1)</f>
        <v>42121.675763888896</v>
      </c>
      <c r="M3025" t="b">
        <v>0</v>
      </c>
      <c r="N3025">
        <v>6</v>
      </c>
      <c r="O3025" s="7">
        <f>AVERAGE(N3025,E3025)</f>
        <v>363.5</v>
      </c>
      <c r="P3025" t="b">
        <v>1</v>
      </c>
      <c r="R3025" s="56">
        <f>E3025/D3025</f>
        <v>1.03</v>
      </c>
      <c r="S3025" t="s">
        <v>8276</v>
      </c>
      <c r="T3025" s="6" t="str">
        <f>LEFT(S:S,FIND("/",S:S)-1)</f>
        <v>music</v>
      </c>
      <c r="U3025" s="6" t="str">
        <f>RIGHT(S:S,FIND("/",S:S) - 2)</f>
        <v>rock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44">
        <v>5000</v>
      </c>
      <c r="E3026" s="4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42">
        <f>(((I3026/60)/60)/24)+DATE(1970,1,1)</f>
        <v>41188.993923611109</v>
      </c>
      <c r="K3026">
        <v>1346975475</v>
      </c>
      <c r="L3026" s="42">
        <f>(((K3026/60)/60)/24)+DATE(1970,1,1)</f>
        <v>41158.993923611109</v>
      </c>
      <c r="M3026" t="b">
        <v>0</v>
      </c>
      <c r="N3026">
        <v>182</v>
      </c>
      <c r="O3026" s="7">
        <f>AVERAGE(N3026,E3026)</f>
        <v>6251.5</v>
      </c>
      <c r="P3026" t="b">
        <v>1</v>
      </c>
      <c r="R3026" s="56">
        <f>E3026/D3026</f>
        <v>2.4641999999999999</v>
      </c>
      <c r="S3026" t="s">
        <v>8271</v>
      </c>
      <c r="T3026" s="6" t="str">
        <f>LEFT(S:S,FIND("/",S:S)-1)</f>
        <v>theater</v>
      </c>
      <c r="U3026" s="6" t="str">
        <f>RIGHT(S:S,FIND("/",S:S) - 2)</f>
        <v>/plays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44">
        <v>2500</v>
      </c>
      <c r="E3027" s="4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42">
        <f>(((I3027/60)/60)/24)+DATE(1970,1,1)</f>
        <v>41789.666666666664</v>
      </c>
      <c r="K3027">
        <v>1399032813</v>
      </c>
      <c r="L3027" s="42">
        <f>(((K3027/60)/60)/24)+DATE(1970,1,1)</f>
        <v>41761.509409722225</v>
      </c>
      <c r="M3027" t="b">
        <v>0</v>
      </c>
      <c r="N3027">
        <v>145</v>
      </c>
      <c r="O3027" s="7">
        <f>AVERAGE(N3027,E3027)</f>
        <v>3850</v>
      </c>
      <c r="P3027" t="b">
        <v>1</v>
      </c>
      <c r="R3027" s="56">
        <f>E3027/D3027</f>
        <v>3.0219999999999998</v>
      </c>
      <c r="S3027" t="s">
        <v>8267</v>
      </c>
      <c r="T3027" s="6" t="str">
        <f>LEFT(S:S,FIND("/",S:S)-1)</f>
        <v>film &amp; video</v>
      </c>
      <c r="U3027" s="6" t="str">
        <f>RIGHT(S:S,FIND("/",S:S) - 2)</f>
        <v>nce fiction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44">
        <v>900</v>
      </c>
      <c r="E3028" s="4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42">
        <f>(((I3028/60)/60)/24)+DATE(1970,1,1)</f>
        <v>42797.459398148145</v>
      </c>
      <c r="K3028">
        <v>1487329292</v>
      </c>
      <c r="L3028" s="42">
        <f>(((K3028/60)/60)/24)+DATE(1970,1,1)</f>
        <v>42783.459398148145</v>
      </c>
      <c r="M3028" t="b">
        <v>0</v>
      </c>
      <c r="N3028">
        <v>25</v>
      </c>
      <c r="O3028" s="7">
        <f>AVERAGE(N3028,E3028)</f>
        <v>657.5</v>
      </c>
      <c r="P3028" t="b">
        <v>1</v>
      </c>
      <c r="R3028" s="56">
        <f>E3028/D3028</f>
        <v>1.4333333333333333</v>
      </c>
      <c r="S3028" t="s">
        <v>8276</v>
      </c>
      <c r="T3028" s="6" t="str">
        <f>LEFT(S:S,FIND("/",S:S)-1)</f>
        <v>music</v>
      </c>
      <c r="U3028" s="6" t="str">
        <f>RIGHT(S:S,FIND("/",S:S) - 2)</f>
        <v>rock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44">
        <v>40000</v>
      </c>
      <c r="E3029" s="4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42">
        <f>(((I3029/60)/60)/24)+DATE(1970,1,1)</f>
        <v>42083.662627314814</v>
      </c>
      <c r="K3029">
        <v>1424278451</v>
      </c>
      <c r="L3029" s="42">
        <f>(((K3029/60)/60)/24)+DATE(1970,1,1)</f>
        <v>42053.704293981486</v>
      </c>
      <c r="M3029" t="b">
        <v>0</v>
      </c>
      <c r="N3029">
        <v>320</v>
      </c>
      <c r="O3029" s="7">
        <f>AVERAGE(N3029,E3029)</f>
        <v>26448</v>
      </c>
      <c r="P3029" t="b">
        <v>1</v>
      </c>
      <c r="R3029" s="56">
        <f>E3029/D3029</f>
        <v>1.3144</v>
      </c>
      <c r="S3029" t="s">
        <v>8303</v>
      </c>
      <c r="T3029" s="6" t="str">
        <f>LEFT(S:S,FIND("/",S:S)-1)</f>
        <v>theater</v>
      </c>
      <c r="U3029" s="6" t="str">
        <f>RIGHT(S:S,FIND("/",S:S) - 2)</f>
        <v>spaces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44">
        <v>5000</v>
      </c>
      <c r="E3030" s="4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42">
        <f>(((I3030/60)/60)/24)+DATE(1970,1,1)</f>
        <v>42597.264178240745</v>
      </c>
      <c r="K3030">
        <v>1468650025</v>
      </c>
      <c r="L3030" s="42">
        <f>(((K3030/60)/60)/24)+DATE(1970,1,1)</f>
        <v>42567.264178240745</v>
      </c>
      <c r="M3030" t="b">
        <v>0</v>
      </c>
      <c r="N3030">
        <v>99</v>
      </c>
      <c r="O3030" s="7">
        <f>AVERAGE(N3030,E3030)</f>
        <v>4250</v>
      </c>
      <c r="P3030" t="b">
        <v>1</v>
      </c>
      <c r="R3030" s="56">
        <f>E3030/D3030</f>
        <v>1.6801999999999999</v>
      </c>
      <c r="S3030" t="s">
        <v>8271</v>
      </c>
      <c r="T3030" s="6" t="str">
        <f>LEFT(S:S,FIND("/",S:S)-1)</f>
        <v>theater</v>
      </c>
      <c r="U3030" s="6" t="str">
        <f>RIGHT(S:S,FIND("/",S:S) - 2)</f>
        <v>/plays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44">
        <v>30000</v>
      </c>
      <c r="E3031" s="4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42">
        <f>(((I3031/60)/60)/24)+DATE(1970,1,1)</f>
        <v>41961.190972222219</v>
      </c>
      <c r="K3031">
        <v>1413824447</v>
      </c>
      <c r="L3031" s="42">
        <f>(((K3031/60)/60)/24)+DATE(1970,1,1)</f>
        <v>41932.708877314813</v>
      </c>
      <c r="M3031" t="b">
        <v>0</v>
      </c>
      <c r="N3031">
        <v>348</v>
      </c>
      <c r="O3031" s="7">
        <f>AVERAGE(N3031,E3031)</f>
        <v>16625.5</v>
      </c>
      <c r="P3031" t="b">
        <v>1</v>
      </c>
      <c r="R3031" s="56">
        <f>E3031/D3031</f>
        <v>1.0967666666666667</v>
      </c>
      <c r="S3031" t="s">
        <v>8301</v>
      </c>
      <c r="T3031" s="6" t="str">
        <f>LEFT(S:S,FIND("/",S:S)-1)</f>
        <v>technology</v>
      </c>
      <c r="U3031" s="6" t="str">
        <f>RIGHT(S:S,FIND("/",S:S) - 2)</f>
        <v>ploration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44">
        <v>1750</v>
      </c>
      <c r="E3032" s="4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42">
        <f>(((I3032/60)/60)/24)+DATE(1970,1,1)</f>
        <v>42263.747349537036</v>
      </c>
      <c r="K3032">
        <v>1439834171</v>
      </c>
      <c r="L3032" s="42">
        <f>(((K3032/60)/60)/24)+DATE(1970,1,1)</f>
        <v>42233.747349537036</v>
      </c>
      <c r="M3032" t="b">
        <v>0</v>
      </c>
      <c r="N3032">
        <v>41</v>
      </c>
      <c r="O3032" s="7">
        <f>AVERAGE(N3032,E3032)</f>
        <v>954</v>
      </c>
      <c r="P3032" t="b">
        <v>1</v>
      </c>
      <c r="R3032" s="56">
        <f>E3032/D3032</f>
        <v>1.0668571428571429</v>
      </c>
      <c r="S3032" t="s">
        <v>8271</v>
      </c>
      <c r="T3032" s="6" t="str">
        <f>LEFT(S:S,FIND("/",S:S)-1)</f>
        <v>theater</v>
      </c>
      <c r="U3032" s="6" t="str">
        <f>RIGHT(S:S,FIND("/",S:S) - 2)</f>
        <v>/plays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44">
        <v>1500</v>
      </c>
      <c r="E3033" s="4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42">
        <f>(((I3033/60)/60)/24)+DATE(1970,1,1)</f>
        <v>42657.882488425923</v>
      </c>
      <c r="K3033">
        <v>1471295447</v>
      </c>
      <c r="L3033" s="42">
        <f>(((K3033/60)/60)/24)+DATE(1970,1,1)</f>
        <v>42597.882488425923</v>
      </c>
      <c r="M3033" t="b">
        <v>0</v>
      </c>
      <c r="N3033">
        <v>29</v>
      </c>
      <c r="O3033" s="7">
        <f>AVERAGE(N3033,E3033)</f>
        <v>764.5</v>
      </c>
      <c r="P3033" t="b">
        <v>1</v>
      </c>
      <c r="R3033" s="56">
        <f>E3033/D3033</f>
        <v>1</v>
      </c>
      <c r="S3033" t="s">
        <v>8298</v>
      </c>
      <c r="T3033" s="6" t="str">
        <f>LEFT(S:S,FIND("/",S:S)-1)</f>
        <v>food</v>
      </c>
      <c r="U3033" s="6" t="str">
        <f>RIGHT(S:S,FIND("/",S:S) - 2)</f>
        <v>tch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44">
        <v>1000</v>
      </c>
      <c r="E3034" s="4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42">
        <f>(((I3034/60)/60)/24)+DATE(1970,1,1)</f>
        <v>42258.044664351852</v>
      </c>
      <c r="K3034">
        <v>1439341459</v>
      </c>
      <c r="L3034" s="42">
        <f>(((K3034/60)/60)/24)+DATE(1970,1,1)</f>
        <v>42228.044664351852</v>
      </c>
      <c r="M3034" t="b">
        <v>0</v>
      </c>
      <c r="N3034">
        <v>25</v>
      </c>
      <c r="O3034" s="7">
        <f>AVERAGE(N3034,E3034)</f>
        <v>648.5</v>
      </c>
      <c r="P3034" t="b">
        <v>1</v>
      </c>
      <c r="R3034" s="56">
        <f>E3034/D3034</f>
        <v>1.272</v>
      </c>
      <c r="S3034" t="s">
        <v>8283</v>
      </c>
      <c r="T3034" s="6" t="str">
        <f>LEFT(S:S,FIND("/",S:S)-1)</f>
        <v>games</v>
      </c>
      <c r="U3034" s="6" t="str">
        <f>RIGHT(S:S,FIND("/",S:S) - 2)</f>
        <v>ames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44">
        <v>3000</v>
      </c>
      <c r="E3035" s="4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42">
        <f>(((I3035/60)/60)/24)+DATE(1970,1,1)</f>
        <v>42600.110243055555</v>
      </c>
      <c r="K3035">
        <v>1468895925</v>
      </c>
      <c r="L3035" s="42">
        <f>(((K3035/60)/60)/24)+DATE(1970,1,1)</f>
        <v>42570.110243055555</v>
      </c>
      <c r="M3035" t="b">
        <v>0</v>
      </c>
      <c r="N3035">
        <v>23</v>
      </c>
      <c r="O3035" s="7">
        <f>AVERAGE(N3035,E3035)</f>
        <v>2209.5</v>
      </c>
      <c r="P3035" t="b">
        <v>1</v>
      </c>
      <c r="R3035" s="56">
        <f>E3035/D3035</f>
        <v>1.4653333333333334</v>
      </c>
      <c r="S3035" t="s">
        <v>8278</v>
      </c>
      <c r="T3035" s="6" t="str">
        <f>LEFT(S:S,FIND("/",S:S)-1)</f>
        <v>music</v>
      </c>
      <c r="U3035" s="6" t="str">
        <f>RIGHT(S:S,FIND("/",S:S) - 2)</f>
        <v>jazz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44">
        <v>100000</v>
      </c>
      <c r="E3036" s="4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42">
        <f>(((I3036/60)/60)/24)+DATE(1970,1,1)</f>
        <v>42675.165972222225</v>
      </c>
      <c r="K3036">
        <v>1475326255</v>
      </c>
      <c r="L3036" s="42">
        <f>(((K3036/60)/60)/24)+DATE(1970,1,1)</f>
        <v>42644.535358796296</v>
      </c>
      <c r="M3036" t="b">
        <v>0</v>
      </c>
      <c r="N3036">
        <v>1260</v>
      </c>
      <c r="O3036" s="7">
        <f>AVERAGE(N3036,E3036)</f>
        <v>56898</v>
      </c>
      <c r="P3036" t="b">
        <v>1</v>
      </c>
      <c r="R3036" s="56">
        <f>E3036/D3036</f>
        <v>1.1253599999999999</v>
      </c>
      <c r="S3036" t="s">
        <v>8269</v>
      </c>
      <c r="T3036" s="6" t="str">
        <f>LEFT(S:S,FIND("/",S:S)-1)</f>
        <v>film &amp; video</v>
      </c>
      <c r="U3036" s="6" t="str">
        <f>RIGHT(S:S,FIND("/",S:S) - 2)</f>
        <v>documentary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44">
        <v>25000</v>
      </c>
      <c r="E3037" s="4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42">
        <f>(((I3037/60)/60)/24)+DATE(1970,1,1)</f>
        <v>41398.560289351852</v>
      </c>
      <c r="K3037">
        <v>1365082009</v>
      </c>
      <c r="L3037" s="42">
        <f>(((K3037/60)/60)/24)+DATE(1970,1,1)</f>
        <v>41368.560289351852</v>
      </c>
      <c r="M3037" t="b">
        <v>0</v>
      </c>
      <c r="N3037">
        <v>307</v>
      </c>
      <c r="O3037" s="7">
        <f>AVERAGE(N3037,E3037)</f>
        <v>13751.855</v>
      </c>
      <c r="P3037" t="b">
        <v>1</v>
      </c>
      <c r="R3037" s="56">
        <f>E3037/D3037</f>
        <v>1.0878684000000001</v>
      </c>
      <c r="S3037" t="s">
        <v>8303</v>
      </c>
      <c r="T3037" s="6" t="str">
        <f>LEFT(S:S,FIND("/",S:S)-1)</f>
        <v>theater</v>
      </c>
      <c r="U3037" s="6" t="str">
        <f>RIGHT(S:S,FIND("/",S:S) - 2)</f>
        <v>spaces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44">
        <v>25000</v>
      </c>
      <c r="E3038" s="4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42">
        <f>(((I3038/60)/60)/24)+DATE(1970,1,1)</f>
        <v>41502.499305555553</v>
      </c>
      <c r="K3038">
        <v>1373568644</v>
      </c>
      <c r="L3038" s="42">
        <f>(((K3038/60)/60)/24)+DATE(1970,1,1)</f>
        <v>41466.785231481481</v>
      </c>
      <c r="M3038" t="b">
        <v>0</v>
      </c>
      <c r="N3038">
        <v>329</v>
      </c>
      <c r="O3038" s="7">
        <f>AVERAGE(N3038,E3038)</f>
        <v>16006</v>
      </c>
      <c r="P3038" t="b">
        <v>1</v>
      </c>
      <c r="R3038" s="56">
        <f>E3038/D3038</f>
        <v>1.26732</v>
      </c>
      <c r="S3038" t="s">
        <v>8271</v>
      </c>
      <c r="T3038" s="6" t="str">
        <f>LEFT(S:S,FIND("/",S:S)-1)</f>
        <v>theater</v>
      </c>
      <c r="U3038" s="6" t="str">
        <f>RIGHT(S:S,FIND("/",S:S) - 2)</f>
        <v>/plays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44">
        <v>500</v>
      </c>
      <c r="E3039" s="4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42">
        <f>(((I3039/60)/60)/24)+DATE(1970,1,1)</f>
        <v>40453.207638888889</v>
      </c>
      <c r="K3039">
        <v>1279574773</v>
      </c>
      <c r="L3039" s="42">
        <f>(((K3039/60)/60)/24)+DATE(1970,1,1)</f>
        <v>40378.893206018518</v>
      </c>
      <c r="M3039" t="b">
        <v>0</v>
      </c>
      <c r="N3039">
        <v>32</v>
      </c>
      <c r="O3039" s="7">
        <f>AVERAGE(N3039,E3039)</f>
        <v>549</v>
      </c>
      <c r="P3039" t="b">
        <v>1</v>
      </c>
      <c r="R3039" s="56">
        <f>E3039/D3039</f>
        <v>2.1320000000000001</v>
      </c>
      <c r="S3039" t="s">
        <v>8271</v>
      </c>
      <c r="T3039" s="6" t="str">
        <f>LEFT(S:S,FIND("/",S:S)-1)</f>
        <v>theater</v>
      </c>
      <c r="U3039" s="6" t="str">
        <f>RIGHT(S:S,FIND("/",S:S) - 2)</f>
        <v>/plays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44">
        <v>1000</v>
      </c>
      <c r="E3040" s="4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42">
        <f>(((I3040/60)/60)/24)+DATE(1970,1,1)</f>
        <v>42433.252280092594</v>
      </c>
      <c r="K3040">
        <v>1451887397</v>
      </c>
      <c r="L3040" s="42">
        <f>(((K3040/60)/60)/24)+DATE(1970,1,1)</f>
        <v>42373.252280092594</v>
      </c>
      <c r="M3040" t="b">
        <v>0</v>
      </c>
      <c r="N3040">
        <v>27</v>
      </c>
      <c r="O3040" s="7">
        <f>AVERAGE(N3040,E3040)</f>
        <v>516</v>
      </c>
      <c r="P3040" t="b">
        <v>1</v>
      </c>
      <c r="R3040" s="56">
        <f>E3040/D3040</f>
        <v>1.0049999999999999</v>
      </c>
      <c r="S3040" t="s">
        <v>8278</v>
      </c>
      <c r="T3040" s="6" t="str">
        <f>LEFT(S:S,FIND("/",S:S)-1)</f>
        <v>music</v>
      </c>
      <c r="U3040" s="6" t="str">
        <f>RIGHT(S:S,FIND("/",S:S) - 2)</f>
        <v>jazz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44">
        <v>20000</v>
      </c>
      <c r="E3041" s="4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42">
        <f>(((I3041/60)/60)/24)+DATE(1970,1,1)</f>
        <v>41637.332638888889</v>
      </c>
      <c r="K3041">
        <v>1386011038</v>
      </c>
      <c r="L3041" s="42">
        <f>(((K3041/60)/60)/24)+DATE(1970,1,1)</f>
        <v>41610.794421296298</v>
      </c>
      <c r="M3041" t="b">
        <v>0</v>
      </c>
      <c r="N3041">
        <v>236</v>
      </c>
      <c r="O3041" s="7">
        <f>AVERAGE(N3041,E3041)</f>
        <v>10989.39</v>
      </c>
      <c r="P3041" t="b">
        <v>1</v>
      </c>
      <c r="R3041" s="56">
        <f>E3041/D3041</f>
        <v>1.0871389999999999</v>
      </c>
      <c r="S3041" t="s">
        <v>8271</v>
      </c>
      <c r="T3041" s="6" t="str">
        <f>LEFT(S:S,FIND("/",S:S)-1)</f>
        <v>theater</v>
      </c>
      <c r="U3041" s="6" t="str">
        <f>RIGHT(S:S,FIND("/",S:S) - 2)</f>
        <v>/plays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44">
        <v>3000</v>
      </c>
      <c r="E3042" s="4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42">
        <f>(((I3042/60)/60)/24)+DATE(1970,1,1)</f>
        <v>42181.958333333328</v>
      </c>
      <c r="K3042">
        <v>1434999621</v>
      </c>
      <c r="L3042" s="42">
        <f>(((K3042/60)/60)/24)+DATE(1970,1,1)</f>
        <v>42177.791909722218</v>
      </c>
      <c r="M3042" t="b">
        <v>0</v>
      </c>
      <c r="N3042">
        <v>42</v>
      </c>
      <c r="O3042" s="7">
        <f>AVERAGE(N3042,E3042)</f>
        <v>1633.5</v>
      </c>
      <c r="P3042" t="b">
        <v>1</v>
      </c>
      <c r="R3042" s="56">
        <f>E3042/D3042</f>
        <v>1.075</v>
      </c>
      <c r="S3042" t="s">
        <v>8273</v>
      </c>
      <c r="T3042" s="6" t="str">
        <f>LEFT(S:S,FIND("/",S:S)-1)</f>
        <v>technology</v>
      </c>
      <c r="U3042" s="6" t="str">
        <f>RIGHT(S:S,FIND("/",S:S) - 2)</f>
        <v>wearables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44">
        <v>8300</v>
      </c>
      <c r="E3043" s="4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42">
        <f>(((I3043/60)/60)/24)+DATE(1970,1,1)</f>
        <v>42389.868611111116</v>
      </c>
      <c r="K3043">
        <v>1450731048</v>
      </c>
      <c r="L3043" s="42">
        <f>(((K3043/60)/60)/24)+DATE(1970,1,1)</f>
        <v>42359.868611111116</v>
      </c>
      <c r="M3043" t="b">
        <v>0</v>
      </c>
      <c r="N3043">
        <v>95</v>
      </c>
      <c r="O3043" s="7">
        <f>AVERAGE(N3043,E3043)</f>
        <v>4632.5</v>
      </c>
      <c r="P3043" t="b">
        <v>1</v>
      </c>
      <c r="R3043" s="56">
        <f>E3043/D3043</f>
        <v>1.1048192771084338</v>
      </c>
      <c r="S3043" t="s">
        <v>8293</v>
      </c>
      <c r="T3043" s="6" t="str">
        <f>LEFT(S:S,FIND("/",S:S)-1)</f>
        <v>music</v>
      </c>
      <c r="U3043" s="6" t="str">
        <f>RIGHT(S:S,FIND("/",S:S) - 2)</f>
        <v>aith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44">
        <v>1500</v>
      </c>
      <c r="E3044" s="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42">
        <f>(((I3044/60)/60)/24)+DATE(1970,1,1)</f>
        <v>42283.688043981485</v>
      </c>
      <c r="K3044">
        <v>1441557047</v>
      </c>
      <c r="L3044" s="42">
        <f>(((K3044/60)/60)/24)+DATE(1970,1,1)</f>
        <v>42253.688043981485</v>
      </c>
      <c r="M3044" t="b">
        <v>0</v>
      </c>
      <c r="N3044">
        <v>37</v>
      </c>
      <c r="O3044" s="7">
        <f>AVERAGE(N3044,E3044)</f>
        <v>978.5</v>
      </c>
      <c r="P3044" t="b">
        <v>1</v>
      </c>
      <c r="R3044" s="56">
        <f>E3044/D3044</f>
        <v>1.28</v>
      </c>
      <c r="S3044" t="s">
        <v>8271</v>
      </c>
      <c r="T3044" s="6" t="str">
        <f>LEFT(S:S,FIND("/",S:S)-1)</f>
        <v>theater</v>
      </c>
      <c r="U3044" s="6" t="str">
        <f>RIGHT(S:S,FIND("/",S:S) - 2)</f>
        <v>/plays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44">
        <v>15000</v>
      </c>
      <c r="E3045" s="4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42">
        <f>(((I3045/60)/60)/24)+DATE(1970,1,1)</f>
        <v>42110.118055555555</v>
      </c>
      <c r="K3045">
        <v>1426815699</v>
      </c>
      <c r="L3045" s="42">
        <f>(((K3045/60)/60)/24)+DATE(1970,1,1)</f>
        <v>42083.070590277777</v>
      </c>
      <c r="M3045" t="b">
        <v>0</v>
      </c>
      <c r="N3045">
        <v>128</v>
      </c>
      <c r="O3045" s="7">
        <f>AVERAGE(N3045,E3045)</f>
        <v>8314.5</v>
      </c>
      <c r="P3045" t="b">
        <v>1</v>
      </c>
      <c r="R3045" s="56">
        <f>E3045/D3045</f>
        <v>1.1000666666666667</v>
      </c>
      <c r="S3045" t="s">
        <v>8265</v>
      </c>
      <c r="T3045" s="6" t="str">
        <f>LEFT(S:S,FIND("/",S:S)-1)</f>
        <v>film &amp; video</v>
      </c>
      <c r="U3045" s="6" t="str">
        <f>RIGHT(S:S,FIND("/",S:S) - 2)</f>
        <v>/television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44">
        <v>12000</v>
      </c>
      <c r="E3046" s="4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42">
        <f>(((I3046/60)/60)/24)+DATE(1970,1,1)</f>
        <v>42402.7268287037</v>
      </c>
      <c r="K3046">
        <v>1453137998</v>
      </c>
      <c r="L3046" s="42">
        <f>(((K3046/60)/60)/24)+DATE(1970,1,1)</f>
        <v>42387.7268287037</v>
      </c>
      <c r="M3046" t="b">
        <v>0</v>
      </c>
      <c r="N3046">
        <v>156</v>
      </c>
      <c r="O3046" s="7">
        <f>AVERAGE(N3046,E3046)</f>
        <v>6638.5</v>
      </c>
      <c r="P3046" t="b">
        <v>1</v>
      </c>
      <c r="R3046" s="56">
        <f>E3046/D3046</f>
        <v>1.0934166666666667</v>
      </c>
      <c r="S3046" t="s">
        <v>8271</v>
      </c>
      <c r="T3046" s="6" t="str">
        <f>LEFT(S:S,FIND("/",S:S)-1)</f>
        <v>theater</v>
      </c>
      <c r="U3046" s="6" t="str">
        <f>RIGHT(S:S,FIND("/",S:S) - 2)</f>
        <v>/plays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44">
        <v>4000</v>
      </c>
      <c r="E3047" s="4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42">
        <f>(((I3047/60)/60)/24)+DATE(1970,1,1)</f>
        <v>41873.155729166669</v>
      </c>
      <c r="K3047">
        <v>1406087055</v>
      </c>
      <c r="L3047" s="42">
        <f>(((K3047/60)/60)/24)+DATE(1970,1,1)</f>
        <v>41843.155729166669</v>
      </c>
      <c r="M3047" t="b">
        <v>0</v>
      </c>
      <c r="N3047">
        <v>64</v>
      </c>
      <c r="O3047" s="7">
        <f>AVERAGE(N3047,E3047)</f>
        <v>2686.13</v>
      </c>
      <c r="P3047" t="b">
        <v>1</v>
      </c>
      <c r="R3047" s="56">
        <f>E3047/D3047</f>
        <v>1.3270650000000002</v>
      </c>
      <c r="S3047" t="s">
        <v>8271</v>
      </c>
      <c r="T3047" s="6" t="str">
        <f>LEFT(S:S,FIND("/",S:S)-1)</f>
        <v>theater</v>
      </c>
      <c r="U3047" s="6" t="str">
        <f>RIGHT(S:S,FIND("/",S:S) - 2)</f>
        <v>/plays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44">
        <v>7900</v>
      </c>
      <c r="E3048" s="4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42">
        <f>(((I3048/60)/60)/24)+DATE(1970,1,1)</f>
        <v>41892.202777777777</v>
      </c>
      <c r="K3048">
        <v>1407784586</v>
      </c>
      <c r="L3048" s="42">
        <f>(((K3048/60)/60)/24)+DATE(1970,1,1)</f>
        <v>41862.803078703706</v>
      </c>
      <c r="M3048" t="b">
        <v>0</v>
      </c>
      <c r="N3048">
        <v>58</v>
      </c>
      <c r="O3048" s="7">
        <f>AVERAGE(N3048,E3048)</f>
        <v>7567.5</v>
      </c>
      <c r="P3048" t="b">
        <v>1</v>
      </c>
      <c r="R3048" s="56">
        <f>E3048/D3048</f>
        <v>1.9084810126582279</v>
      </c>
      <c r="S3048" t="s">
        <v>8268</v>
      </c>
      <c r="T3048" s="6" t="str">
        <f>LEFT(S:S,FIND("/",S:S)-1)</f>
        <v>film &amp; video</v>
      </c>
      <c r="U3048" s="6" t="str">
        <f>RIGHT(S:S,FIND("/",S:S) - 2)</f>
        <v>video/drama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44">
        <v>500</v>
      </c>
      <c r="E3049" s="4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42">
        <f>(((I3049/60)/60)/24)+DATE(1970,1,1)</f>
        <v>42487.552777777775</v>
      </c>
      <c r="K3049">
        <v>1457999054</v>
      </c>
      <c r="L3049" s="42">
        <f>(((K3049/60)/60)/24)+DATE(1970,1,1)</f>
        <v>42443.989050925928</v>
      </c>
      <c r="M3049" t="b">
        <v>0</v>
      </c>
      <c r="N3049">
        <v>20</v>
      </c>
      <c r="O3049" s="7">
        <f>AVERAGE(N3049,E3049)</f>
        <v>382.5</v>
      </c>
      <c r="P3049" t="b">
        <v>1</v>
      </c>
      <c r="R3049" s="56">
        <f>E3049/D3049</f>
        <v>1.49</v>
      </c>
      <c r="S3049" t="s">
        <v>8271</v>
      </c>
      <c r="T3049" s="6" t="str">
        <f>LEFT(S:S,FIND("/",S:S)-1)</f>
        <v>theater</v>
      </c>
      <c r="U3049" s="6" t="str">
        <f>RIGHT(S:S,FIND("/",S:S) - 2)</f>
        <v>/plays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44">
        <v>5000</v>
      </c>
      <c r="E3050" s="4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42">
        <f>(((I3050/60)/60)/24)+DATE(1970,1,1)</f>
        <v>42004.890277777777</v>
      </c>
      <c r="K3050">
        <v>1417556262</v>
      </c>
      <c r="L3050" s="42">
        <f>(((K3050/60)/60)/24)+DATE(1970,1,1)</f>
        <v>41975.901180555549</v>
      </c>
      <c r="M3050" t="b">
        <v>0</v>
      </c>
      <c r="N3050">
        <v>47</v>
      </c>
      <c r="O3050" s="7">
        <f>AVERAGE(N3050,E3050)</f>
        <v>4183.5</v>
      </c>
      <c r="P3050" t="b">
        <v>1</v>
      </c>
      <c r="R3050" s="56">
        <f>E3050/D3050</f>
        <v>1.6639999999999999</v>
      </c>
      <c r="S3050" t="s">
        <v>8305</v>
      </c>
      <c r="T3050" s="6" t="str">
        <f>LEFT(S:S,FIND("/",S:S)-1)</f>
        <v>theater</v>
      </c>
      <c r="U3050" s="6" t="str">
        <f>RIGHT(S:S,FIND("/",S:S) - 2)</f>
        <v>usical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44">
        <v>3750</v>
      </c>
      <c r="E3051" s="4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42">
        <f>(((I3051/60)/60)/24)+DATE(1970,1,1)</f>
        <v>42169.014525462961</v>
      </c>
      <c r="K3051">
        <v>1431649255</v>
      </c>
      <c r="L3051" s="42">
        <f>(((K3051/60)/60)/24)+DATE(1970,1,1)</f>
        <v>42139.014525462961</v>
      </c>
      <c r="M3051" t="b">
        <v>0</v>
      </c>
      <c r="N3051">
        <v>54</v>
      </c>
      <c r="O3051" s="7">
        <f>AVERAGE(N3051,E3051)</f>
        <v>2027</v>
      </c>
      <c r="P3051" t="b">
        <v>1</v>
      </c>
      <c r="R3051" s="56">
        <f>E3051/D3051</f>
        <v>1.0666666666666667</v>
      </c>
      <c r="S3051" t="s">
        <v>8271</v>
      </c>
      <c r="T3051" s="6" t="str">
        <f>LEFT(S:S,FIND("/",S:S)-1)</f>
        <v>theater</v>
      </c>
      <c r="U3051" s="6" t="str">
        <f>RIGHT(S:S,FIND("/",S:S) - 2)</f>
        <v>/plays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44">
        <v>600</v>
      </c>
      <c r="E3052" s="4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42">
        <f>(((I3052/60)/60)/24)+DATE(1970,1,1)</f>
        <v>42495.16851851852</v>
      </c>
      <c r="K3052">
        <v>1459828960</v>
      </c>
      <c r="L3052" s="42">
        <f>(((K3052/60)/60)/24)+DATE(1970,1,1)</f>
        <v>42465.16851851852</v>
      </c>
      <c r="M3052" t="b">
        <v>0</v>
      </c>
      <c r="N3052">
        <v>9</v>
      </c>
      <c r="O3052" s="7">
        <f>AVERAGE(N3052,E3052)</f>
        <v>322.5</v>
      </c>
      <c r="P3052" t="b">
        <v>1</v>
      </c>
      <c r="R3052" s="56">
        <f>E3052/D3052</f>
        <v>1.06</v>
      </c>
      <c r="S3052" t="s">
        <v>8271</v>
      </c>
      <c r="T3052" s="6" t="str">
        <f>LEFT(S:S,FIND("/",S:S)-1)</f>
        <v>theater</v>
      </c>
      <c r="U3052" s="6" t="str">
        <f>RIGHT(S:S,FIND("/",S:S) - 2)</f>
        <v>/plays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44">
        <v>3500</v>
      </c>
      <c r="E3053" s="4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42">
        <f>(((I3053/60)/60)/24)+DATE(1970,1,1)</f>
        <v>42774.416030092587</v>
      </c>
      <c r="K3053">
        <v>1483955945</v>
      </c>
      <c r="L3053" s="42">
        <f>(((K3053/60)/60)/24)+DATE(1970,1,1)</f>
        <v>42744.416030092587</v>
      </c>
      <c r="M3053" t="b">
        <v>1</v>
      </c>
      <c r="N3053">
        <v>35</v>
      </c>
      <c r="O3053" s="7">
        <f>AVERAGE(N3053,E3053)</f>
        <v>431</v>
      </c>
      <c r="P3053" t="b">
        <v>0</v>
      </c>
      <c r="R3053" s="56">
        <f>E3053/D3053</f>
        <v>0.23628571428571429</v>
      </c>
      <c r="S3053" t="s">
        <v>8284</v>
      </c>
      <c r="T3053" s="6" t="str">
        <f>LEFT(S:S,FIND("/",S:S)-1)</f>
        <v>food</v>
      </c>
      <c r="U3053" s="6" t="str">
        <f>RIGHT(S:S,FIND("/",S:S) - 2)</f>
        <v>cks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44">
        <v>50000</v>
      </c>
      <c r="E3054" s="4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42">
        <f>(((I3054/60)/60)/24)+DATE(1970,1,1)</f>
        <v>42152.665972222225</v>
      </c>
      <c r="K3054">
        <v>1430237094</v>
      </c>
      <c r="L3054" s="42">
        <f>(((K3054/60)/60)/24)+DATE(1970,1,1)</f>
        <v>42122.670069444444</v>
      </c>
      <c r="M3054" t="b">
        <v>0</v>
      </c>
      <c r="N3054">
        <v>2</v>
      </c>
      <c r="O3054" s="7">
        <f>AVERAGE(N3054,E3054)</f>
        <v>38.5</v>
      </c>
      <c r="P3054" t="b">
        <v>0</v>
      </c>
      <c r="R3054" s="56">
        <f>E3054/D3054</f>
        <v>1.5E-3</v>
      </c>
      <c r="S3054" t="s">
        <v>8297</v>
      </c>
      <c r="T3054" s="6" t="str">
        <f>LEFT(S:S,FIND("/",S:S)-1)</f>
        <v>games</v>
      </c>
      <c r="U3054" s="6" t="str">
        <f>RIGHT(S:S,FIND("/",S:S) - 2)</f>
        <v>ames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44">
        <v>10000</v>
      </c>
      <c r="E3055" s="44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42">
        <f>(((I3055/60)/60)/24)+DATE(1970,1,1)</f>
        <v>41914.165972222225</v>
      </c>
      <c r="K3055">
        <v>1407781013</v>
      </c>
      <c r="L3055" s="42">
        <f>(((K3055/60)/60)/24)+DATE(1970,1,1)</f>
        <v>41862.761724537035</v>
      </c>
      <c r="M3055" t="b">
        <v>0</v>
      </c>
      <c r="N3055">
        <v>3</v>
      </c>
      <c r="O3055" s="7">
        <f>AVERAGE(N3055,E3055)</f>
        <v>21.5</v>
      </c>
      <c r="P3055" t="b">
        <v>0</v>
      </c>
      <c r="R3055" s="56">
        <f>E3055/D3055</f>
        <v>4.0000000000000001E-3</v>
      </c>
      <c r="S3055" t="s">
        <v>8271</v>
      </c>
      <c r="T3055" s="6" t="str">
        <f>LEFT(S:S,FIND("/",S:S)-1)</f>
        <v>theater</v>
      </c>
      <c r="U3055" s="6" t="str">
        <f>RIGHT(S:S,FIND("/",S:S) - 2)</f>
        <v>/plays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44">
        <v>300</v>
      </c>
      <c r="E3056" s="44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42">
        <f>(((I3056/60)/60)/24)+DATE(1970,1,1)</f>
        <v>42065.044444444444</v>
      </c>
      <c r="K3056">
        <v>1422043154</v>
      </c>
      <c r="L3056" s="42">
        <f>(((K3056/60)/60)/24)+DATE(1970,1,1)</f>
        <v>42027.832800925928</v>
      </c>
      <c r="M3056" t="b">
        <v>0</v>
      </c>
      <c r="N3056">
        <v>0</v>
      </c>
      <c r="O3056" s="7">
        <f>AVERAGE(N3056,E3056)</f>
        <v>0</v>
      </c>
      <c r="P3056" t="b">
        <v>0</v>
      </c>
      <c r="R3056" s="56">
        <f>E3056/D3056</f>
        <v>0</v>
      </c>
      <c r="S3056" t="s">
        <v>8271</v>
      </c>
      <c r="T3056" s="6" t="str">
        <f>LEFT(S:S,FIND("/",S:S)-1)</f>
        <v>theater</v>
      </c>
      <c r="U3056" s="6" t="str">
        <f>RIGHT(S:S,FIND("/",S:S) - 2)</f>
        <v>/plays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44">
        <v>20000</v>
      </c>
      <c r="E3057" s="44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42">
        <f>(((I3057/60)/60)/24)+DATE(1970,1,1)</f>
        <v>42013.95821759259</v>
      </c>
      <c r="K3057">
        <v>1415660390</v>
      </c>
      <c r="L3057" s="42">
        <f>(((K3057/60)/60)/24)+DATE(1970,1,1)</f>
        <v>41953.95821759259</v>
      </c>
      <c r="M3057" t="b">
        <v>0</v>
      </c>
      <c r="N3057">
        <v>1</v>
      </c>
      <c r="O3057" s="7">
        <f>AVERAGE(N3057,E3057)</f>
        <v>1</v>
      </c>
      <c r="P3057" t="b">
        <v>0</v>
      </c>
      <c r="R3057" s="56">
        <f>E3057/D3057</f>
        <v>5.0000000000000002E-5</v>
      </c>
      <c r="S3057" t="s">
        <v>8280</v>
      </c>
      <c r="T3057" s="6" t="str">
        <f>LEFT(S:S,FIND("/",S:S)-1)</f>
        <v>music</v>
      </c>
      <c r="U3057" s="6" t="str">
        <f>RIGHT(S:S,FIND("/",S:S) - 2)</f>
        <v>usic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44">
        <v>25000</v>
      </c>
      <c r="E3058" s="44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42">
        <f>(((I3058/60)/60)/24)+DATE(1970,1,1)</f>
        <v>41911.636388888888</v>
      </c>
      <c r="K3058">
        <v>1406819784</v>
      </c>
      <c r="L3058" s="42">
        <f>(((K3058/60)/60)/24)+DATE(1970,1,1)</f>
        <v>41851.636388888888</v>
      </c>
      <c r="M3058" t="b">
        <v>0</v>
      </c>
      <c r="N3058">
        <v>0</v>
      </c>
      <c r="O3058" s="7">
        <f>AVERAGE(N3058,E3058)</f>
        <v>0</v>
      </c>
      <c r="P3058" t="b">
        <v>0</v>
      </c>
      <c r="R3058" s="56">
        <f>E3058/D3058</f>
        <v>0</v>
      </c>
      <c r="S3058" t="s">
        <v>8282</v>
      </c>
      <c r="T3058" s="6" t="str">
        <f>LEFT(S:S,FIND("/",S:S)-1)</f>
        <v>games</v>
      </c>
      <c r="U3058" s="6" t="str">
        <f>RIGHT(S:S,FIND("/",S:S) - 2)</f>
        <v>ames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44">
        <v>50000</v>
      </c>
      <c r="E3059" s="44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42">
        <f>(((I3059/60)/60)/24)+DATE(1970,1,1)</f>
        <v>42463.608923611115</v>
      </c>
      <c r="K3059">
        <v>1457105811</v>
      </c>
      <c r="L3059" s="42">
        <f>(((K3059/60)/60)/24)+DATE(1970,1,1)</f>
        <v>42433.650590277779</v>
      </c>
      <c r="M3059" t="b">
        <v>0</v>
      </c>
      <c r="N3059">
        <v>0</v>
      </c>
      <c r="O3059" s="7">
        <f>AVERAGE(N3059,E3059)</f>
        <v>0</v>
      </c>
      <c r="P3059" t="b">
        <v>0</v>
      </c>
      <c r="R3059" s="56">
        <f>E3059/D3059</f>
        <v>0</v>
      </c>
      <c r="S3059" t="s">
        <v>8303</v>
      </c>
      <c r="T3059" s="6" t="str">
        <f>LEFT(S:S,FIND("/",S:S)-1)</f>
        <v>theater</v>
      </c>
      <c r="U3059" s="6" t="str">
        <f>RIGHT(S:S,FIND("/",S:S) - 2)</f>
        <v>spaces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44">
        <v>18000</v>
      </c>
      <c r="E3060" s="44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42">
        <f>(((I3060/60)/60)/24)+DATE(1970,1,1)</f>
        <v>42510.374305555553</v>
      </c>
      <c r="K3060">
        <v>1459414740</v>
      </c>
      <c r="L3060" s="42">
        <f>(((K3060/60)/60)/24)+DATE(1970,1,1)</f>
        <v>42460.374305555553</v>
      </c>
      <c r="M3060" t="b">
        <v>0</v>
      </c>
      <c r="N3060">
        <v>3</v>
      </c>
      <c r="O3060" s="7">
        <f>AVERAGE(N3060,E3060)</f>
        <v>3</v>
      </c>
      <c r="P3060" t="b">
        <v>0</v>
      </c>
      <c r="R3060" s="56">
        <f>E3060/D3060</f>
        <v>1.6666666666666666E-4</v>
      </c>
      <c r="S3060" t="s">
        <v>8279</v>
      </c>
      <c r="T3060" s="6" t="str">
        <f>LEFT(S:S,FIND("/",S:S)-1)</f>
        <v>music</v>
      </c>
      <c r="U3060" s="6" t="str">
        <f>RIGHT(S:S,FIND("/",S:S) - 2)</f>
        <v>rock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44">
        <v>15000</v>
      </c>
      <c r="E3061" s="4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42">
        <f>(((I3061/60)/60)/24)+DATE(1970,1,1)</f>
        <v>41859.935717592591</v>
      </c>
      <c r="K3061">
        <v>1404944846</v>
      </c>
      <c r="L3061" s="42">
        <f>(((K3061/60)/60)/24)+DATE(1970,1,1)</f>
        <v>41829.935717592591</v>
      </c>
      <c r="M3061" t="b">
        <v>0</v>
      </c>
      <c r="N3061">
        <v>11</v>
      </c>
      <c r="O3061" s="7">
        <f>AVERAGE(N3061,E3061)</f>
        <v>231</v>
      </c>
      <c r="P3061" t="b">
        <v>0</v>
      </c>
      <c r="R3061" s="56">
        <f>E3061/D3061</f>
        <v>3.0066666666666665E-2</v>
      </c>
      <c r="S3061" t="s">
        <v>8274</v>
      </c>
      <c r="T3061" s="6" t="str">
        <f>LEFT(S:S,FIND("/",S:S)-1)</f>
        <v>publishing</v>
      </c>
      <c r="U3061" s="6" t="str">
        <f>RIGHT(S:S,FIND("/",S:S) - 2)</f>
        <v>onfiction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44">
        <v>220000</v>
      </c>
      <c r="E3062" s="4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42">
        <f>(((I3062/60)/60)/24)+DATE(1970,1,1)</f>
        <v>42275.274699074071</v>
      </c>
      <c r="K3062">
        <v>1440830134</v>
      </c>
      <c r="L3062" s="42">
        <f>(((K3062/60)/60)/24)+DATE(1970,1,1)</f>
        <v>42245.274699074071</v>
      </c>
      <c r="M3062" t="b">
        <v>0</v>
      </c>
      <c r="N3062">
        <v>6</v>
      </c>
      <c r="O3062" s="7">
        <f>AVERAGE(N3062,E3062)</f>
        <v>170.5</v>
      </c>
      <c r="P3062" t="b">
        <v>0</v>
      </c>
      <c r="R3062" s="56">
        <f>E3062/D3062</f>
        <v>1.5227272727272728E-3</v>
      </c>
      <c r="S3062" t="s">
        <v>8272</v>
      </c>
      <c r="T3062" s="6" t="str">
        <f>LEFT(S:S,FIND("/",S:S)-1)</f>
        <v>technology</v>
      </c>
      <c r="U3062" s="6" t="str">
        <f>RIGHT(S:S,FIND("/",S:S) - 2)</f>
        <v>ology/web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44">
        <v>1000000</v>
      </c>
      <c r="E3063" s="44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42">
        <f>(((I3063/60)/60)/24)+DATE(1970,1,1)</f>
        <v>41864.784120370372</v>
      </c>
      <c r="K3063">
        <v>1405363748</v>
      </c>
      <c r="L3063" s="42">
        <f>(((K3063/60)/60)/24)+DATE(1970,1,1)</f>
        <v>41834.784120370372</v>
      </c>
      <c r="M3063" t="b">
        <v>0</v>
      </c>
      <c r="N3063">
        <v>0</v>
      </c>
      <c r="O3063" s="7">
        <f>AVERAGE(N3063,E3063)</f>
        <v>0</v>
      </c>
      <c r="P3063" t="b">
        <v>0</v>
      </c>
      <c r="R3063" s="56">
        <f>E3063/D3063</f>
        <v>0</v>
      </c>
      <c r="S3063" t="s">
        <v>8276</v>
      </c>
      <c r="T3063" s="6" t="str">
        <f>LEFT(S:S,FIND("/",S:S)-1)</f>
        <v>music</v>
      </c>
      <c r="U3063" s="6" t="str">
        <f>RIGHT(S:S,FIND("/",S:S) - 2)</f>
        <v>rock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44">
        <v>10000</v>
      </c>
      <c r="E3064" s="4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42">
        <f>(((I3064/60)/60)/24)+DATE(1970,1,1)</f>
        <v>42277.75</v>
      </c>
      <c r="K3064">
        <v>1441111892</v>
      </c>
      <c r="L3064" s="42">
        <f>(((K3064/60)/60)/24)+DATE(1970,1,1)</f>
        <v>42248.535787037035</v>
      </c>
      <c r="M3064" t="b">
        <v>0</v>
      </c>
      <c r="N3064">
        <v>67</v>
      </c>
      <c r="O3064" s="7">
        <f>AVERAGE(N3064,E3064)</f>
        <v>3375.5</v>
      </c>
      <c r="P3064" t="b">
        <v>0</v>
      </c>
      <c r="R3064" s="56">
        <f>E3064/D3064</f>
        <v>0.66839999999999999</v>
      </c>
      <c r="S3064" t="s">
        <v>8271</v>
      </c>
      <c r="T3064" s="6" t="str">
        <f>LEFT(S:S,FIND("/",S:S)-1)</f>
        <v>theater</v>
      </c>
      <c r="U3064" s="6" t="str">
        <f>RIGHT(S:S,FIND("/",S:S) - 2)</f>
        <v>/plays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44">
        <v>3000</v>
      </c>
      <c r="E3065" s="4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42">
        <f>(((I3065/60)/60)/24)+DATE(1970,1,1)</f>
        <v>42665.922893518517</v>
      </c>
      <c r="K3065">
        <v>1474150138</v>
      </c>
      <c r="L3065" s="42">
        <f>(((K3065/60)/60)/24)+DATE(1970,1,1)</f>
        <v>42630.922893518517</v>
      </c>
      <c r="M3065" t="b">
        <v>0</v>
      </c>
      <c r="N3065">
        <v>23</v>
      </c>
      <c r="O3065" s="7">
        <f>AVERAGE(N3065,E3065)</f>
        <v>305</v>
      </c>
      <c r="P3065" t="b">
        <v>0</v>
      </c>
      <c r="R3065" s="56">
        <f>E3065/D3065</f>
        <v>0.19566666666666666</v>
      </c>
      <c r="S3065" t="s">
        <v>8271</v>
      </c>
      <c r="T3065" s="6" t="str">
        <f>LEFT(S:S,FIND("/",S:S)-1)</f>
        <v>theater</v>
      </c>
      <c r="U3065" s="6" t="str">
        <f>RIGHT(S:S,FIND("/",S:S) - 2)</f>
        <v>/plays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44">
        <v>75000</v>
      </c>
      <c r="E3066" s="4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42">
        <f>(((I3066/60)/60)/24)+DATE(1970,1,1)</f>
        <v>42330.290972222225</v>
      </c>
      <c r="K3066">
        <v>1445483246</v>
      </c>
      <c r="L3066" s="42">
        <f>(((K3066/60)/60)/24)+DATE(1970,1,1)</f>
        <v>42299.130162037036</v>
      </c>
      <c r="M3066" t="b">
        <v>0</v>
      </c>
      <c r="N3066">
        <v>72</v>
      </c>
      <c r="O3066" s="7">
        <f>AVERAGE(N3066,E3066)</f>
        <v>4271.5</v>
      </c>
      <c r="P3066" t="b">
        <v>0</v>
      </c>
      <c r="R3066" s="56">
        <f>E3066/D3066</f>
        <v>0.11294666666666667</v>
      </c>
      <c r="S3066" t="s">
        <v>8269</v>
      </c>
      <c r="T3066" s="6" t="str">
        <f>LEFT(S:S,FIND("/",S:S)-1)</f>
        <v>film &amp; video</v>
      </c>
      <c r="U3066" s="6" t="str">
        <f>RIGHT(S:S,FIND("/",S:S) - 2)</f>
        <v>documentary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44">
        <v>25000</v>
      </c>
      <c r="E3067" s="44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42">
        <f>(((I3067/60)/60)/24)+DATE(1970,1,1)</f>
        <v>41850.055231481485</v>
      </c>
      <c r="K3067">
        <v>1404523172</v>
      </c>
      <c r="L3067" s="42">
        <f>(((K3067/60)/60)/24)+DATE(1970,1,1)</f>
        <v>41825.055231481485</v>
      </c>
      <c r="M3067" t="b">
        <v>0</v>
      </c>
      <c r="N3067">
        <v>2</v>
      </c>
      <c r="O3067" s="7">
        <f>AVERAGE(N3067,E3067)</f>
        <v>6</v>
      </c>
      <c r="P3067" t="b">
        <v>0</v>
      </c>
      <c r="R3067" s="56">
        <f>E3067/D3067</f>
        <v>4.0000000000000002E-4</v>
      </c>
      <c r="S3067" t="s">
        <v>8303</v>
      </c>
      <c r="T3067" s="6" t="str">
        <f>LEFT(S:S,FIND("/",S:S)-1)</f>
        <v>theater</v>
      </c>
      <c r="U3067" s="6" t="str">
        <f>RIGHT(S:S,FIND("/",S:S) - 2)</f>
        <v>spaces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44">
        <v>350000</v>
      </c>
      <c r="E3068" s="4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42">
        <f>(((I3068/60)/60)/24)+DATE(1970,1,1)</f>
        <v>42561.228437500002</v>
      </c>
      <c r="K3068">
        <v>1465536537</v>
      </c>
      <c r="L3068" s="42">
        <f>(((K3068/60)/60)/24)+DATE(1970,1,1)</f>
        <v>42531.228437500002</v>
      </c>
      <c r="M3068" t="b">
        <v>0</v>
      </c>
      <c r="N3068">
        <v>15</v>
      </c>
      <c r="O3068" s="7">
        <f>AVERAGE(N3068,E3068)</f>
        <v>20982.5</v>
      </c>
      <c r="P3068" t="b">
        <v>0</v>
      </c>
      <c r="R3068" s="56">
        <f>E3068/D3068</f>
        <v>0.11985714285714286</v>
      </c>
      <c r="S3068" t="s">
        <v>8279</v>
      </c>
      <c r="T3068" s="6" t="str">
        <f>LEFT(S:S,FIND("/",S:S)-1)</f>
        <v>music</v>
      </c>
      <c r="U3068" s="6" t="str">
        <f>RIGHT(S:S,FIND("/",S:S) - 2)</f>
        <v>rock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44">
        <v>8000</v>
      </c>
      <c r="E3069" s="4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42">
        <f>(((I3069/60)/60)/24)+DATE(1970,1,1)</f>
        <v>42256.938414351855</v>
      </c>
      <c r="K3069">
        <v>1439245879</v>
      </c>
      <c r="L3069" s="42">
        <f>(((K3069/60)/60)/24)+DATE(1970,1,1)</f>
        <v>42226.938414351855</v>
      </c>
      <c r="M3069" t="b">
        <v>0</v>
      </c>
      <c r="N3069">
        <v>1</v>
      </c>
      <c r="O3069" s="7">
        <f>AVERAGE(N3069,E3069)</f>
        <v>100.5</v>
      </c>
      <c r="P3069" t="b">
        <v>0</v>
      </c>
      <c r="R3069" s="56">
        <f>E3069/D3069</f>
        <v>2.5000000000000001E-2</v>
      </c>
      <c r="S3069" t="s">
        <v>8270</v>
      </c>
      <c r="T3069" s="6" t="str">
        <f>LEFT(S:S,FIND("/",S:S)-1)</f>
        <v>film &amp; video</v>
      </c>
      <c r="U3069" s="6" t="str">
        <f>RIGHT(S:S,FIND("/",S:S) - 2)</f>
        <v>o/animation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44">
        <v>250000</v>
      </c>
      <c r="E3070" s="4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42">
        <f>(((I3070/60)/60)/24)+DATE(1970,1,1)</f>
        <v>42293.691574074073</v>
      </c>
      <c r="K3070">
        <v>1442421352</v>
      </c>
      <c r="L3070" s="42">
        <f>(((K3070/60)/60)/24)+DATE(1970,1,1)</f>
        <v>42263.691574074073</v>
      </c>
      <c r="M3070" t="b">
        <v>0</v>
      </c>
      <c r="N3070">
        <v>2</v>
      </c>
      <c r="O3070" s="7">
        <f>AVERAGE(N3070,E3070)</f>
        <v>88.5</v>
      </c>
      <c r="P3070" t="b">
        <v>0</v>
      </c>
      <c r="R3070" s="56">
        <f>E3070/D3070</f>
        <v>6.9999999999999999E-4</v>
      </c>
      <c r="S3070" t="s">
        <v>8278</v>
      </c>
      <c r="T3070" s="6" t="str">
        <f>LEFT(S:S,FIND("/",S:S)-1)</f>
        <v>music</v>
      </c>
      <c r="U3070" s="6" t="str">
        <f>RIGHT(S:S,FIND("/",S:S) - 2)</f>
        <v>jazz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44">
        <v>1000</v>
      </c>
      <c r="E3071" s="4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42">
        <f>(((I3071/60)/60)/24)+DATE(1970,1,1)</f>
        <v>41987.833726851852</v>
      </c>
      <c r="K3071">
        <v>1415995234</v>
      </c>
      <c r="L3071" s="42">
        <f>(((K3071/60)/60)/24)+DATE(1970,1,1)</f>
        <v>41957.833726851852</v>
      </c>
      <c r="M3071" t="b">
        <v>0</v>
      </c>
      <c r="N3071">
        <v>7</v>
      </c>
      <c r="O3071" s="7">
        <f>AVERAGE(N3071,E3071)</f>
        <v>74</v>
      </c>
      <c r="P3071" t="b">
        <v>0</v>
      </c>
      <c r="R3071" s="56">
        <f>E3071/D3071</f>
        <v>0.14099999999999999</v>
      </c>
      <c r="S3071" t="s">
        <v>8292</v>
      </c>
      <c r="T3071" s="6" t="str">
        <f>LEFT(S:S,FIND("/",S:S)-1)</f>
        <v>music</v>
      </c>
      <c r="U3071" s="6" t="str">
        <f>RIGHT(S:S,FIND("/",S:S) - 2)</f>
        <v>/pop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44">
        <v>10000</v>
      </c>
      <c r="E3072" s="4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42">
        <f>(((I3072/60)/60)/24)+DATE(1970,1,1)</f>
        <v>42711.733437499999</v>
      </c>
      <c r="K3072">
        <v>1479317769</v>
      </c>
      <c r="L3072" s="42">
        <f>(((K3072/60)/60)/24)+DATE(1970,1,1)</f>
        <v>42690.733437499999</v>
      </c>
      <c r="M3072" t="b">
        <v>0</v>
      </c>
      <c r="N3072">
        <v>16</v>
      </c>
      <c r="O3072" s="7">
        <f>AVERAGE(N3072,E3072)</f>
        <v>175</v>
      </c>
      <c r="P3072" t="b">
        <v>0</v>
      </c>
      <c r="R3072" s="56">
        <f>E3072/D3072</f>
        <v>3.3399999999999999E-2</v>
      </c>
      <c r="S3072" t="s">
        <v>8273</v>
      </c>
      <c r="T3072" s="6" t="str">
        <f>LEFT(S:S,FIND("/",S:S)-1)</f>
        <v>technology</v>
      </c>
      <c r="U3072" s="6" t="str">
        <f>RIGHT(S:S,FIND("/",S:S) - 2)</f>
        <v>wearables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44">
        <v>12000</v>
      </c>
      <c r="E3073" s="4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42">
        <f>(((I3073/60)/60)/24)+DATE(1970,1,1)</f>
        <v>42115.249305555553</v>
      </c>
      <c r="K3073">
        <v>1428082481</v>
      </c>
      <c r="L3073" s="42">
        <f>(((K3073/60)/60)/24)+DATE(1970,1,1)</f>
        <v>42097.732418981483</v>
      </c>
      <c r="M3073" t="b">
        <v>0</v>
      </c>
      <c r="N3073">
        <v>117</v>
      </c>
      <c r="O3073" s="7">
        <f>AVERAGE(N3073,E3073)</f>
        <v>3645</v>
      </c>
      <c r="P3073" t="b">
        <v>0</v>
      </c>
      <c r="R3073" s="56">
        <f>E3073/D3073</f>
        <v>0.59775</v>
      </c>
      <c r="S3073" t="s">
        <v>8287</v>
      </c>
      <c r="T3073" s="6" t="str">
        <f>LEFT(S:S,FIND("/",S:S)-1)</f>
        <v>publishing</v>
      </c>
      <c r="U3073" s="6" t="str">
        <f>RIGHT(S:S,FIND("/",S:S) - 2)</f>
        <v>nslations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44">
        <v>12000</v>
      </c>
      <c r="E3074" s="4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42">
        <f>(((I3074/60)/60)/24)+DATE(1970,1,1)</f>
        <v>42673.073611111111</v>
      </c>
      <c r="K3074">
        <v>1476549262</v>
      </c>
      <c r="L3074" s="42">
        <f>(((K3074/60)/60)/24)+DATE(1970,1,1)</f>
        <v>42658.690532407403</v>
      </c>
      <c r="M3074" t="b">
        <v>0</v>
      </c>
      <c r="N3074">
        <v>2</v>
      </c>
      <c r="O3074" s="7">
        <f>AVERAGE(N3074,E3074)</f>
        <v>2</v>
      </c>
      <c r="P3074" t="b">
        <v>0</v>
      </c>
      <c r="R3074" s="56">
        <f>E3074/D3074</f>
        <v>1.6666666666666666E-4</v>
      </c>
      <c r="S3074" t="s">
        <v>8271</v>
      </c>
      <c r="T3074" s="6" t="str">
        <f>LEFT(S:S,FIND("/",S:S)-1)</f>
        <v>theater</v>
      </c>
      <c r="U3074" s="6" t="str">
        <f>RIGHT(S:S,FIND("/",S:S) - 2)</f>
        <v>/plays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44">
        <v>2800000</v>
      </c>
      <c r="E3075" s="4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42">
        <f>(((I3075/60)/60)/24)+DATE(1970,1,1)</f>
        <v>42169.804861111115</v>
      </c>
      <c r="K3075">
        <v>1429287900</v>
      </c>
      <c r="L3075" s="42">
        <f>(((K3075/60)/60)/24)+DATE(1970,1,1)</f>
        <v>42111.684027777781</v>
      </c>
      <c r="M3075" t="b">
        <v>0</v>
      </c>
      <c r="N3075">
        <v>7</v>
      </c>
      <c r="O3075" s="7">
        <f>AVERAGE(N3075,E3075)</f>
        <v>326</v>
      </c>
      <c r="P3075" t="b">
        <v>0</v>
      </c>
      <c r="R3075" s="56">
        <f>E3075/D3075</f>
        <v>2.3035714285714285E-4</v>
      </c>
      <c r="S3075" t="s">
        <v>8272</v>
      </c>
      <c r="T3075" s="6" t="str">
        <f>LEFT(S:S,FIND("/",S:S)-1)</f>
        <v>technology</v>
      </c>
      <c r="U3075" s="6" t="str">
        <f>RIGHT(S:S,FIND("/",S:S) - 2)</f>
        <v>ology/web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44">
        <v>25000</v>
      </c>
      <c r="E3076" s="44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42">
        <f>(((I3076/60)/60)/24)+DATE(1970,1,1)</f>
        <v>42439.571284722217</v>
      </c>
      <c r="K3076">
        <v>1455025359</v>
      </c>
      <c r="L3076" s="42">
        <f>(((K3076/60)/60)/24)+DATE(1970,1,1)</f>
        <v>42409.571284722217</v>
      </c>
      <c r="M3076" t="b">
        <v>0</v>
      </c>
      <c r="N3076">
        <v>3</v>
      </c>
      <c r="O3076" s="7">
        <f>AVERAGE(N3076,E3076)</f>
        <v>12.5</v>
      </c>
      <c r="P3076" t="b">
        <v>0</v>
      </c>
      <c r="R3076" s="56">
        <f>E3076/D3076</f>
        <v>8.8000000000000003E-4</v>
      </c>
      <c r="S3076" t="s">
        <v>8269</v>
      </c>
      <c r="T3076" s="6" t="str">
        <f>LEFT(S:S,FIND("/",S:S)-1)</f>
        <v>film &amp; video</v>
      </c>
      <c r="U3076" s="6" t="str">
        <f>RIGHT(S:S,FIND("/",S:S) - 2)</f>
        <v>documentary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44">
        <v>15000</v>
      </c>
      <c r="E3077" s="4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42">
        <f>(((I3077/60)/60)/24)+DATE(1970,1,1)</f>
        <v>42601.102314814809</v>
      </c>
      <c r="K3077">
        <v>1467253640</v>
      </c>
      <c r="L3077" s="42">
        <f>(((K3077/60)/60)/24)+DATE(1970,1,1)</f>
        <v>42551.102314814809</v>
      </c>
      <c r="M3077" t="b">
        <v>0</v>
      </c>
      <c r="N3077">
        <v>20</v>
      </c>
      <c r="O3077" s="7">
        <f>AVERAGE(N3077,E3077)</f>
        <v>658</v>
      </c>
      <c r="P3077" t="b">
        <v>0</v>
      </c>
      <c r="R3077" s="56">
        <f>E3077/D3077</f>
        <v>8.6400000000000005E-2</v>
      </c>
      <c r="S3077" t="s">
        <v>8271</v>
      </c>
      <c r="T3077" s="6" t="str">
        <f>LEFT(S:S,FIND("/",S:S)-1)</f>
        <v>theater</v>
      </c>
      <c r="U3077" s="6" t="str">
        <f>RIGHT(S:S,FIND("/",S:S) - 2)</f>
        <v>/plays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44">
        <v>10000</v>
      </c>
      <c r="E3078" s="4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42">
        <f>(((I3078/60)/60)/24)+DATE(1970,1,1)</f>
        <v>42286.651886574073</v>
      </c>
      <c r="K3078">
        <v>1439221123</v>
      </c>
      <c r="L3078" s="42">
        <f>(((K3078/60)/60)/24)+DATE(1970,1,1)</f>
        <v>42226.651886574073</v>
      </c>
      <c r="M3078" t="b">
        <v>0</v>
      </c>
      <c r="N3078">
        <v>50</v>
      </c>
      <c r="O3078" s="7">
        <f>AVERAGE(N3078,E3078)</f>
        <v>778</v>
      </c>
      <c r="P3078" t="b">
        <v>0</v>
      </c>
      <c r="R3078" s="56">
        <f>E3078/D3078</f>
        <v>0.15060000000000001</v>
      </c>
      <c r="S3078" t="s">
        <v>8272</v>
      </c>
      <c r="T3078" s="6" t="str">
        <f>LEFT(S:S,FIND("/",S:S)-1)</f>
        <v>technology</v>
      </c>
      <c r="U3078" s="6" t="str">
        <f>RIGHT(S:S,FIND("/",S:S) - 2)</f>
        <v>ology/web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44">
        <v>22000</v>
      </c>
      <c r="E3079" s="4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42">
        <f>(((I3079/60)/60)/24)+DATE(1970,1,1)</f>
        <v>42796.956921296296</v>
      </c>
      <c r="K3079">
        <v>1485903478</v>
      </c>
      <c r="L3079" s="42">
        <f>(((K3079/60)/60)/24)+DATE(1970,1,1)</f>
        <v>42766.956921296296</v>
      </c>
      <c r="M3079" t="b">
        <v>0</v>
      </c>
      <c r="N3079">
        <v>2</v>
      </c>
      <c r="O3079" s="7">
        <f>AVERAGE(N3079,E3079)</f>
        <v>53.5</v>
      </c>
      <c r="P3079" t="b">
        <v>0</v>
      </c>
      <c r="R3079" s="56">
        <f>E3079/D3079</f>
        <v>4.7727272727272731E-3</v>
      </c>
      <c r="S3079" t="s">
        <v>8291</v>
      </c>
      <c r="T3079" s="6" t="str">
        <f>LEFT(S:S,FIND("/",S:S)-1)</f>
        <v>photography</v>
      </c>
      <c r="U3079" s="6" t="str">
        <f>RIGHT(S:S,FIND("/",S:S) - 2)</f>
        <v>phy/places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44">
        <v>60000</v>
      </c>
      <c r="E3080" s="44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42">
        <f>(((I3080/60)/60)/24)+DATE(1970,1,1)</f>
        <v>42061.138831018514</v>
      </c>
      <c r="K3080">
        <v>1422328795</v>
      </c>
      <c r="L3080" s="42">
        <f>(((K3080/60)/60)/24)+DATE(1970,1,1)</f>
        <v>42031.138831018514</v>
      </c>
      <c r="M3080" t="b">
        <v>0</v>
      </c>
      <c r="N3080">
        <v>3</v>
      </c>
      <c r="O3080" s="7">
        <f>AVERAGE(N3080,E3080)</f>
        <v>37</v>
      </c>
      <c r="P3080" t="b">
        <v>0</v>
      </c>
      <c r="R3080" s="56">
        <f>E3080/D3080</f>
        <v>1.1833333333333333E-3</v>
      </c>
      <c r="S3080" t="s">
        <v>8290</v>
      </c>
      <c r="T3080" s="6" t="str">
        <f>LEFT(S:S,FIND("/",S:S)-1)</f>
        <v>publishing</v>
      </c>
      <c r="U3080" s="6" t="str">
        <f>RIGHT(S:S,FIND("/",S:S) - 2)</f>
        <v>art books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44">
        <v>1333666</v>
      </c>
      <c r="E3081" s="4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42">
        <f>(((I3081/60)/60)/24)+DATE(1970,1,1)</f>
        <v>42085.671701388885</v>
      </c>
      <c r="K3081">
        <v>1424452035</v>
      </c>
      <c r="L3081" s="42">
        <f>(((K3081/60)/60)/24)+DATE(1970,1,1)</f>
        <v>42055.713368055556</v>
      </c>
      <c r="M3081" t="b">
        <v>0</v>
      </c>
      <c r="N3081">
        <v>27</v>
      </c>
      <c r="O3081" s="7">
        <f>AVERAGE(N3081,E3081)</f>
        <v>5626.5</v>
      </c>
      <c r="P3081" t="b">
        <v>0</v>
      </c>
      <c r="R3081" s="56">
        <f>E3081/D3081</f>
        <v>8.4173998587352451E-3</v>
      </c>
      <c r="S3081" t="s">
        <v>8279</v>
      </c>
      <c r="T3081" s="6" t="str">
        <f>LEFT(S:S,FIND("/",S:S)-1)</f>
        <v>music</v>
      </c>
      <c r="U3081" s="6" t="str">
        <f>RIGHT(S:S,FIND("/",S:S) - 2)</f>
        <v>rock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44">
        <v>2000000</v>
      </c>
      <c r="E3082" s="4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42">
        <f>(((I3082/60)/60)/24)+DATE(1970,1,1)</f>
        <v>42000.0699537037</v>
      </c>
      <c r="K3082">
        <v>1414456844</v>
      </c>
      <c r="L3082" s="42">
        <f>(((K3082/60)/60)/24)+DATE(1970,1,1)</f>
        <v>41940.028287037036</v>
      </c>
      <c r="M3082" t="b">
        <v>0</v>
      </c>
      <c r="N3082">
        <v>7</v>
      </c>
      <c r="O3082" s="7">
        <f>AVERAGE(N3082,E3082)</f>
        <v>191.5</v>
      </c>
      <c r="P3082" t="b">
        <v>0</v>
      </c>
      <c r="R3082" s="56">
        <f>E3082/D3082</f>
        <v>1.8799999999999999E-4</v>
      </c>
      <c r="S3082" t="s">
        <v>8271</v>
      </c>
      <c r="T3082" s="6" t="str">
        <f>LEFT(S:S,FIND("/",S:S)-1)</f>
        <v>theater</v>
      </c>
      <c r="U3082" s="6" t="str">
        <f>RIGHT(S:S,FIND("/",S:S) - 2)</f>
        <v>/plays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44">
        <v>1000000</v>
      </c>
      <c r="E3083" s="4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42">
        <f>(((I3083/60)/60)/24)+DATE(1970,1,1)</f>
        <v>42267.181608796294</v>
      </c>
      <c r="K3083">
        <v>1440130891</v>
      </c>
      <c r="L3083" s="42">
        <f>(((K3083/60)/60)/24)+DATE(1970,1,1)</f>
        <v>42237.181608796294</v>
      </c>
      <c r="M3083" t="b">
        <v>0</v>
      </c>
      <c r="N3083">
        <v>5</v>
      </c>
      <c r="O3083" s="7">
        <f>AVERAGE(N3083,E3083)</f>
        <v>1054</v>
      </c>
      <c r="P3083" t="b">
        <v>0</v>
      </c>
      <c r="R3083" s="56">
        <f>E3083/D3083</f>
        <v>2.1029999999999998E-3</v>
      </c>
      <c r="S3083" t="s">
        <v>8274</v>
      </c>
      <c r="T3083" s="6" t="str">
        <f>LEFT(S:S,FIND("/",S:S)-1)</f>
        <v>publishing</v>
      </c>
      <c r="U3083" s="6" t="str">
        <f>RIGHT(S:S,FIND("/",S:S) - 2)</f>
        <v>onfiction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44">
        <v>9000</v>
      </c>
      <c r="E3084" s="4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42">
        <f>(((I3084/60)/60)/24)+DATE(1970,1,1)</f>
        <v>42323.96465277778</v>
      </c>
      <c r="K3084">
        <v>1445033346</v>
      </c>
      <c r="L3084" s="42">
        <f>(((K3084/60)/60)/24)+DATE(1970,1,1)</f>
        <v>42293.922986111109</v>
      </c>
      <c r="M3084" t="b">
        <v>0</v>
      </c>
      <c r="N3084">
        <v>0</v>
      </c>
      <c r="O3084" s="7">
        <f>AVERAGE(N3084,E3084)</f>
        <v>0</v>
      </c>
      <c r="P3084" t="b">
        <v>0</v>
      </c>
      <c r="R3084" s="56">
        <f>E3084/D3084</f>
        <v>0</v>
      </c>
      <c r="S3084" t="s">
        <v>8279</v>
      </c>
      <c r="T3084" s="6" t="str">
        <f>LEFT(S:S,FIND("/",S:S)-1)</f>
        <v>music</v>
      </c>
      <c r="U3084" s="6" t="str">
        <f>RIGHT(S:S,FIND("/",S:S) - 2)</f>
        <v>rock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44">
        <v>20000</v>
      </c>
      <c r="E3085" s="44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42">
        <f>(((I3085/60)/60)/24)+DATE(1970,1,1)</f>
        <v>41883.208333333336</v>
      </c>
      <c r="K3085">
        <v>1406986278</v>
      </c>
      <c r="L3085" s="42">
        <f>(((K3085/60)/60)/24)+DATE(1970,1,1)</f>
        <v>41853.563402777778</v>
      </c>
      <c r="M3085" t="b">
        <v>0</v>
      </c>
      <c r="N3085">
        <v>3</v>
      </c>
      <c r="O3085" s="7">
        <f>AVERAGE(N3085,E3085)</f>
        <v>29.5</v>
      </c>
      <c r="P3085" t="b">
        <v>0</v>
      </c>
      <c r="R3085" s="56">
        <f>E3085/D3085</f>
        <v>2.8E-3</v>
      </c>
      <c r="S3085" t="s">
        <v>8271</v>
      </c>
      <c r="T3085" s="6" t="str">
        <f>LEFT(S:S,FIND("/",S:S)-1)</f>
        <v>theater</v>
      </c>
      <c r="U3085" s="6" t="str">
        <f>RIGHT(S:S,FIND("/",S:S) - 2)</f>
        <v>/plays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44">
        <v>4059</v>
      </c>
      <c r="E3086" s="4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42">
        <f>(((I3086/60)/60)/24)+DATE(1970,1,1)</f>
        <v>42129.783333333333</v>
      </c>
      <c r="K3086">
        <v>1428340931</v>
      </c>
      <c r="L3086" s="42">
        <f>(((K3086/60)/60)/24)+DATE(1970,1,1)</f>
        <v>42100.723738425921</v>
      </c>
      <c r="M3086" t="b">
        <v>0</v>
      </c>
      <c r="N3086">
        <v>6</v>
      </c>
      <c r="O3086" s="7">
        <f>AVERAGE(N3086,E3086)</f>
        <v>238</v>
      </c>
      <c r="P3086" t="b">
        <v>0</v>
      </c>
      <c r="R3086" s="56">
        <f>E3086/D3086</f>
        <v>0.11579206701157921</v>
      </c>
      <c r="S3086" t="s">
        <v>8282</v>
      </c>
      <c r="T3086" s="6" t="str">
        <f>LEFT(S:S,FIND("/",S:S)-1)</f>
        <v>games</v>
      </c>
      <c r="U3086" s="6" t="str">
        <f>RIGHT(S:S,FIND("/",S:S) - 2)</f>
        <v>ames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44">
        <v>25000</v>
      </c>
      <c r="E3087" s="4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42">
        <f>(((I3087/60)/60)/24)+DATE(1970,1,1)</f>
        <v>42276.883784722217</v>
      </c>
      <c r="K3087">
        <v>1440969159</v>
      </c>
      <c r="L3087" s="42">
        <f>(((K3087/60)/60)/24)+DATE(1970,1,1)</f>
        <v>42246.883784722217</v>
      </c>
      <c r="M3087" t="b">
        <v>0</v>
      </c>
      <c r="N3087">
        <v>9</v>
      </c>
      <c r="O3087" s="7">
        <f>AVERAGE(N3087,E3087)</f>
        <v>309.5</v>
      </c>
      <c r="P3087" t="b">
        <v>0</v>
      </c>
      <c r="R3087" s="56">
        <f>E3087/D3087</f>
        <v>2.4400000000000002E-2</v>
      </c>
      <c r="S3087" t="s">
        <v>8297</v>
      </c>
      <c r="T3087" s="6" t="str">
        <f>LEFT(S:S,FIND("/",S:S)-1)</f>
        <v>games</v>
      </c>
      <c r="U3087" s="6" t="str">
        <f>RIGHT(S:S,FIND("/",S:S) - 2)</f>
        <v>ames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44">
        <v>20000</v>
      </c>
      <c r="E3088" s="44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42">
        <f>(((I3088/60)/60)/24)+DATE(1970,1,1)</f>
        <v>42233.67082175926</v>
      </c>
      <c r="K3088">
        <v>1434643559</v>
      </c>
      <c r="L3088" s="42">
        <f>(((K3088/60)/60)/24)+DATE(1970,1,1)</f>
        <v>42173.67082175926</v>
      </c>
      <c r="M3088" t="b">
        <v>0</v>
      </c>
      <c r="N3088">
        <v>3</v>
      </c>
      <c r="O3088" s="7">
        <f>AVERAGE(N3088,E3088)</f>
        <v>26.5</v>
      </c>
      <c r="P3088" t="b">
        <v>0</v>
      </c>
      <c r="R3088" s="56">
        <f>E3088/D3088</f>
        <v>2.5000000000000001E-3</v>
      </c>
      <c r="S3088" t="s">
        <v>8273</v>
      </c>
      <c r="T3088" s="6" t="str">
        <f>LEFT(S:S,FIND("/",S:S)-1)</f>
        <v>technology</v>
      </c>
      <c r="U3088" s="6" t="str">
        <f>RIGHT(S:S,FIND("/",S:S) - 2)</f>
        <v>wearables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44">
        <v>20000</v>
      </c>
      <c r="E3089" s="4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42">
        <f>(((I3089/60)/60)/24)+DATE(1970,1,1)</f>
        <v>42725.192013888889</v>
      </c>
      <c r="K3089">
        <v>1477107390</v>
      </c>
      <c r="L3089" s="42">
        <f>(((K3089/60)/60)/24)+DATE(1970,1,1)</f>
        <v>42665.150347222225</v>
      </c>
      <c r="M3089" t="b">
        <v>0</v>
      </c>
      <c r="N3089">
        <v>2</v>
      </c>
      <c r="O3089" s="7">
        <f>AVERAGE(N3089,E3089)</f>
        <v>63.5</v>
      </c>
      <c r="P3089" t="b">
        <v>0</v>
      </c>
      <c r="R3089" s="56">
        <f>E3089/D3089</f>
        <v>6.2500000000000003E-3</v>
      </c>
      <c r="S3089" t="s">
        <v>8279</v>
      </c>
      <c r="T3089" s="6" t="str">
        <f>LEFT(S:S,FIND("/",S:S)-1)</f>
        <v>music</v>
      </c>
      <c r="U3089" s="6" t="str">
        <f>RIGHT(S:S,FIND("/",S:S) - 2)</f>
        <v>rock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44">
        <v>65000</v>
      </c>
      <c r="E3090" s="4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42">
        <f>(((I3090/60)/60)/24)+DATE(1970,1,1)</f>
        <v>42012.570138888885</v>
      </c>
      <c r="K3090">
        <v>1418046247</v>
      </c>
      <c r="L3090" s="42">
        <f>(((K3090/60)/60)/24)+DATE(1970,1,1)</f>
        <v>41981.57230324074</v>
      </c>
      <c r="M3090" t="b">
        <v>0</v>
      </c>
      <c r="N3090">
        <v>3</v>
      </c>
      <c r="O3090" s="7">
        <f>AVERAGE(N3090,E3090)</f>
        <v>64.5</v>
      </c>
      <c r="P3090" t="b">
        <v>0</v>
      </c>
      <c r="R3090" s="56">
        <f>E3090/D3090</f>
        <v>1.9384615384615384E-3</v>
      </c>
      <c r="S3090" t="s">
        <v>8298</v>
      </c>
      <c r="T3090" s="6" t="str">
        <f>LEFT(S:S,FIND("/",S:S)-1)</f>
        <v>food</v>
      </c>
      <c r="U3090" s="6" t="str">
        <f>RIGHT(S:S,FIND("/",S:S) - 2)</f>
        <v>tch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44">
        <v>25000</v>
      </c>
      <c r="E3091" s="4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42">
        <f>(((I3091/60)/60)/24)+DATE(1970,1,1)</f>
        <v>42560.082638888889</v>
      </c>
      <c r="K3091">
        <v>1465304483</v>
      </c>
      <c r="L3091" s="42">
        <f>(((K3091/60)/60)/24)+DATE(1970,1,1)</f>
        <v>42528.542627314819</v>
      </c>
      <c r="M3091" t="b">
        <v>0</v>
      </c>
      <c r="N3091">
        <v>45</v>
      </c>
      <c r="O3091" s="7">
        <f>AVERAGE(N3091,E3091)</f>
        <v>2949.5</v>
      </c>
      <c r="P3091" t="b">
        <v>0</v>
      </c>
      <c r="R3091" s="56">
        <f>E3091/D3091</f>
        <v>0.23416000000000001</v>
      </c>
      <c r="S3091" t="s">
        <v>8285</v>
      </c>
      <c r="T3091" s="6" t="str">
        <f>LEFT(S:S,FIND("/",S:S)-1)</f>
        <v>photography</v>
      </c>
      <c r="U3091" s="6" t="str">
        <f>RIGHT(S:S,FIND("/",S:S) - 2)</f>
        <v>photobooks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44">
        <v>225000</v>
      </c>
      <c r="E3092" s="4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42">
        <f>(((I3092/60)/60)/24)+DATE(1970,1,1)</f>
        <v>42125.777141203704</v>
      </c>
      <c r="K3092">
        <v>1425325145</v>
      </c>
      <c r="L3092" s="42">
        <f>(((K3092/60)/60)/24)+DATE(1970,1,1)</f>
        <v>42065.818807870368</v>
      </c>
      <c r="M3092" t="b">
        <v>0</v>
      </c>
      <c r="N3092">
        <v>9</v>
      </c>
      <c r="O3092" s="7">
        <f>AVERAGE(N3092,E3092)</f>
        <v>5720.5</v>
      </c>
      <c r="P3092" t="b">
        <v>0</v>
      </c>
      <c r="R3092" s="56">
        <f>E3092/D3092</f>
        <v>5.080888888888889E-2</v>
      </c>
      <c r="S3092" t="s">
        <v>8271</v>
      </c>
      <c r="T3092" s="6" t="str">
        <f>LEFT(S:S,FIND("/",S:S)-1)</f>
        <v>theater</v>
      </c>
      <c r="U3092" s="6" t="str">
        <f>RIGHT(S:S,FIND("/",S:S) - 2)</f>
        <v>/plays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44">
        <v>5000</v>
      </c>
      <c r="E3093" s="4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42">
        <f>(((I3093/60)/60)/24)+DATE(1970,1,1)</f>
        <v>42596.948414351849</v>
      </c>
      <c r="K3093">
        <v>1468622743</v>
      </c>
      <c r="L3093" s="42">
        <f>(((K3093/60)/60)/24)+DATE(1970,1,1)</f>
        <v>42566.948414351849</v>
      </c>
      <c r="M3093" t="b">
        <v>0</v>
      </c>
      <c r="N3093">
        <v>9</v>
      </c>
      <c r="O3093" s="7">
        <f>AVERAGE(N3093,E3093)</f>
        <v>402.5</v>
      </c>
      <c r="P3093" t="b">
        <v>0</v>
      </c>
      <c r="R3093" s="56">
        <f>E3093/D3093</f>
        <v>0.15920000000000001</v>
      </c>
      <c r="S3093" t="s">
        <v>8277</v>
      </c>
      <c r="T3093" s="6" t="str">
        <f>LEFT(S:S,FIND("/",S:S)-1)</f>
        <v>music</v>
      </c>
      <c r="U3093" s="6" t="str">
        <f>RIGHT(S:S,FIND("/",S:S) - 2)</f>
        <v>etal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44">
        <v>100000</v>
      </c>
      <c r="E3094" s="4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42">
        <f>(((I3094/60)/60)/24)+DATE(1970,1,1)</f>
        <v>42292.916666666672</v>
      </c>
      <c r="K3094">
        <v>1441723912</v>
      </c>
      <c r="L3094" s="42">
        <f>(((K3094/60)/60)/24)+DATE(1970,1,1)</f>
        <v>42255.619351851856</v>
      </c>
      <c r="M3094" t="b">
        <v>0</v>
      </c>
      <c r="N3094">
        <v>21</v>
      </c>
      <c r="O3094" s="7">
        <f>AVERAGE(N3094,E3094)</f>
        <v>602.09500000000003</v>
      </c>
      <c r="P3094" t="b">
        <v>0</v>
      </c>
      <c r="R3094" s="56">
        <f>E3094/D3094</f>
        <v>1.1831900000000001E-2</v>
      </c>
      <c r="S3094" t="s">
        <v>8269</v>
      </c>
      <c r="T3094" s="6" t="str">
        <f>LEFT(S:S,FIND("/",S:S)-1)</f>
        <v>film &amp; video</v>
      </c>
      <c r="U3094" s="6" t="str">
        <f>RIGHT(S:S,FIND("/",S:S) - 2)</f>
        <v>documentary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44">
        <v>4000</v>
      </c>
      <c r="E3095" s="4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42">
        <f>(((I3095/60)/60)/24)+DATE(1970,1,1)</f>
        <v>41791.165972222225</v>
      </c>
      <c r="K3095">
        <v>1398980941</v>
      </c>
      <c r="L3095" s="42">
        <f>(((K3095/60)/60)/24)+DATE(1970,1,1)</f>
        <v>41760.909039351849</v>
      </c>
      <c r="M3095" t="b">
        <v>0</v>
      </c>
      <c r="N3095">
        <v>17</v>
      </c>
      <c r="O3095" s="7">
        <f>AVERAGE(N3095,E3095)</f>
        <v>463.5</v>
      </c>
      <c r="P3095" t="b">
        <v>0</v>
      </c>
      <c r="R3095" s="56">
        <f>E3095/D3095</f>
        <v>0.22750000000000001</v>
      </c>
      <c r="S3095" t="s">
        <v>8279</v>
      </c>
      <c r="T3095" s="6" t="str">
        <f>LEFT(S:S,FIND("/",S:S)-1)</f>
        <v>music</v>
      </c>
      <c r="U3095" s="6" t="str">
        <f>RIGHT(S:S,FIND("/",S:S) - 2)</f>
        <v>rock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44">
        <v>100000</v>
      </c>
      <c r="E3096" s="44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42">
        <f>(((I3096/60)/60)/24)+DATE(1970,1,1)</f>
        <v>42267.795787037037</v>
      </c>
      <c r="K3096">
        <v>1437591956</v>
      </c>
      <c r="L3096" s="42">
        <f>(((K3096/60)/60)/24)+DATE(1970,1,1)</f>
        <v>42207.795787037037</v>
      </c>
      <c r="M3096" t="b">
        <v>0</v>
      </c>
      <c r="N3096">
        <v>1</v>
      </c>
      <c r="O3096" s="7">
        <f>AVERAGE(N3096,E3096)</f>
        <v>13</v>
      </c>
      <c r="P3096" t="b">
        <v>0</v>
      </c>
      <c r="R3096" s="56">
        <f>E3096/D3096</f>
        <v>2.5000000000000001E-4</v>
      </c>
      <c r="S3096" t="s">
        <v>8269</v>
      </c>
      <c r="T3096" s="6" t="str">
        <f>LEFT(S:S,FIND("/",S:S)-1)</f>
        <v>film &amp; video</v>
      </c>
      <c r="U3096" s="6" t="str">
        <f>RIGHT(S:S,FIND("/",S:S) - 2)</f>
        <v>documentary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44">
        <v>14920</v>
      </c>
      <c r="E3097" s="44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42">
        <f>(((I3097/60)/60)/24)+DATE(1970,1,1)</f>
        <v>42583.025231481486</v>
      </c>
      <c r="K3097">
        <v>1464827780</v>
      </c>
      <c r="L3097" s="42">
        <f>(((K3097/60)/60)/24)+DATE(1970,1,1)</f>
        <v>42523.025231481486</v>
      </c>
      <c r="M3097" t="b">
        <v>0</v>
      </c>
      <c r="N3097">
        <v>1</v>
      </c>
      <c r="O3097" s="7">
        <f>AVERAGE(N3097,E3097)</f>
        <v>25.5</v>
      </c>
      <c r="P3097" t="b">
        <v>0</v>
      </c>
      <c r="R3097" s="56">
        <f>E3097/D3097</f>
        <v>3.351206434316354E-3</v>
      </c>
      <c r="S3097" t="s">
        <v>8298</v>
      </c>
      <c r="T3097" s="6" t="str">
        <f>LEFT(S:S,FIND("/",S:S)-1)</f>
        <v>food</v>
      </c>
      <c r="U3097" s="6" t="str">
        <f>RIGHT(S:S,FIND("/",S:S) - 2)</f>
        <v>tch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44">
        <v>20000</v>
      </c>
      <c r="E3098" s="4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42">
        <f>(((I3098/60)/60)/24)+DATE(1970,1,1)</f>
        <v>42144.825532407413</v>
      </c>
      <c r="K3098">
        <v>1429559326</v>
      </c>
      <c r="L3098" s="42">
        <f>(((K3098/60)/60)/24)+DATE(1970,1,1)</f>
        <v>42114.825532407413</v>
      </c>
      <c r="M3098" t="b">
        <v>0</v>
      </c>
      <c r="N3098">
        <v>14</v>
      </c>
      <c r="O3098" s="7">
        <f>AVERAGE(N3098,E3098)</f>
        <v>404.5</v>
      </c>
      <c r="P3098" t="b">
        <v>0</v>
      </c>
      <c r="R3098" s="56">
        <f>E3098/D3098</f>
        <v>3.9750000000000001E-2</v>
      </c>
      <c r="S3098" t="s">
        <v>8269</v>
      </c>
      <c r="T3098" s="6" t="str">
        <f>LEFT(S:S,FIND("/",S:S)-1)</f>
        <v>film &amp; video</v>
      </c>
      <c r="U3098" s="6" t="str">
        <f>RIGHT(S:S,FIND("/",S:S) - 2)</f>
        <v>documentary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44">
        <v>10000</v>
      </c>
      <c r="E3099" s="4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42">
        <f>(((I3099/60)/60)/24)+DATE(1970,1,1)</f>
        <v>42650.583333333328</v>
      </c>
      <c r="K3099">
        <v>1474027501</v>
      </c>
      <c r="L3099" s="42">
        <f>(((K3099/60)/60)/24)+DATE(1970,1,1)</f>
        <v>42629.503483796296</v>
      </c>
      <c r="M3099" t="b">
        <v>0</v>
      </c>
      <c r="N3099">
        <v>42</v>
      </c>
      <c r="O3099" s="7">
        <f>AVERAGE(N3099,E3099)</f>
        <v>878.5</v>
      </c>
      <c r="P3099" t="b">
        <v>0</v>
      </c>
      <c r="R3099" s="56">
        <f>E3099/D3099</f>
        <v>0.17150000000000001</v>
      </c>
      <c r="S3099" t="s">
        <v>8265</v>
      </c>
      <c r="T3099" s="6" t="str">
        <f>LEFT(S:S,FIND("/",S:S)-1)</f>
        <v>film &amp; video</v>
      </c>
      <c r="U3099" s="6" t="str">
        <f>RIGHT(S:S,FIND("/",S:S) - 2)</f>
        <v>/television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44">
        <v>48725</v>
      </c>
      <c r="E3100" s="4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42">
        <f>(((I3100/60)/60)/24)+DATE(1970,1,1)</f>
        <v>42408.01180555555</v>
      </c>
      <c r="K3100">
        <v>1450724449</v>
      </c>
      <c r="L3100" s="42">
        <f>(((K3100/60)/60)/24)+DATE(1970,1,1)</f>
        <v>42359.792233796295</v>
      </c>
      <c r="M3100" t="b">
        <v>0</v>
      </c>
      <c r="N3100">
        <v>27</v>
      </c>
      <c r="O3100" s="7">
        <f>AVERAGE(N3100,E3100)</f>
        <v>892.5</v>
      </c>
      <c r="P3100" t="b">
        <v>0</v>
      </c>
      <c r="R3100" s="56">
        <f>E3100/D3100</f>
        <v>3.608004104669061E-2</v>
      </c>
      <c r="S3100" t="s">
        <v>8284</v>
      </c>
      <c r="T3100" s="6" t="str">
        <f>LEFT(S:S,FIND("/",S:S)-1)</f>
        <v>food</v>
      </c>
      <c r="U3100" s="6" t="str">
        <f>RIGHT(S:S,FIND("/",S:S) - 2)</f>
        <v>cks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44">
        <v>2000</v>
      </c>
      <c r="E3101" s="4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42">
        <f>(((I3101/60)/60)/24)+DATE(1970,1,1)</f>
        <v>42412.189710648148</v>
      </c>
      <c r="K3101">
        <v>1452659591</v>
      </c>
      <c r="L3101" s="42">
        <f>(((K3101/60)/60)/24)+DATE(1970,1,1)</f>
        <v>42382.189710648148</v>
      </c>
      <c r="M3101" t="b">
        <v>0</v>
      </c>
      <c r="N3101">
        <v>5</v>
      </c>
      <c r="O3101" s="7">
        <f>AVERAGE(N3101,E3101)</f>
        <v>141.5</v>
      </c>
      <c r="P3101" t="b">
        <v>0</v>
      </c>
      <c r="R3101" s="56">
        <f>E3101/D3101</f>
        <v>0.13900000000000001</v>
      </c>
      <c r="S3101" t="s">
        <v>8285</v>
      </c>
      <c r="T3101" s="6" t="str">
        <f>LEFT(S:S,FIND("/",S:S)-1)</f>
        <v>photography</v>
      </c>
      <c r="U3101" s="6" t="str">
        <f>RIGHT(S:S,FIND("/",S:S) - 2)</f>
        <v>photobooks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44">
        <v>12000</v>
      </c>
      <c r="E3102" s="4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42">
        <f>(((I3102/60)/60)/24)+DATE(1970,1,1)</f>
        <v>41932.622395833336</v>
      </c>
      <c r="K3102">
        <v>1411224975</v>
      </c>
      <c r="L3102" s="42">
        <f>(((K3102/60)/60)/24)+DATE(1970,1,1)</f>
        <v>41902.622395833336</v>
      </c>
      <c r="M3102" t="b">
        <v>0</v>
      </c>
      <c r="N3102">
        <v>13</v>
      </c>
      <c r="O3102" s="7">
        <f>AVERAGE(N3102,E3102)</f>
        <v>920</v>
      </c>
      <c r="P3102" t="b">
        <v>0</v>
      </c>
      <c r="R3102" s="56">
        <f>E3102/D3102</f>
        <v>0.15225</v>
      </c>
      <c r="S3102" t="s">
        <v>8303</v>
      </c>
      <c r="T3102" s="6" t="str">
        <f>LEFT(S:S,FIND("/",S:S)-1)</f>
        <v>theater</v>
      </c>
      <c r="U3102" s="6" t="str">
        <f>RIGHT(S:S,FIND("/",S:S) - 2)</f>
        <v>spaces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44">
        <v>2500</v>
      </c>
      <c r="E3103" s="4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42">
        <f>(((I3103/60)/60)/24)+DATE(1970,1,1)</f>
        <v>42201.330555555556</v>
      </c>
      <c r="K3103">
        <v>1434445937</v>
      </c>
      <c r="L3103" s="42">
        <f>(((K3103/60)/60)/24)+DATE(1970,1,1)</f>
        <v>42171.383530092593</v>
      </c>
      <c r="M3103" t="b">
        <v>0</v>
      </c>
      <c r="N3103">
        <v>12</v>
      </c>
      <c r="O3103" s="7">
        <f>AVERAGE(N3103,E3103)</f>
        <v>156</v>
      </c>
      <c r="P3103" t="b">
        <v>0</v>
      </c>
      <c r="R3103" s="56">
        <f>E3103/D3103</f>
        <v>0.12</v>
      </c>
      <c r="S3103" t="s">
        <v>8270</v>
      </c>
      <c r="T3103" s="6" t="str">
        <f>LEFT(S:S,FIND("/",S:S)-1)</f>
        <v>film &amp; video</v>
      </c>
      <c r="U3103" s="6" t="str">
        <f>RIGHT(S:S,FIND("/",S:S) - 2)</f>
        <v>o/animation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44">
        <v>16000</v>
      </c>
      <c r="E3104" s="4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42">
        <f>(((I3104/60)/60)/24)+DATE(1970,1,1)</f>
        <v>42605.340486111112</v>
      </c>
      <c r="K3104">
        <v>1467619818</v>
      </c>
      <c r="L3104" s="42">
        <f>(((K3104/60)/60)/24)+DATE(1970,1,1)</f>
        <v>42555.340486111112</v>
      </c>
      <c r="M3104" t="b">
        <v>0</v>
      </c>
      <c r="N3104">
        <v>90</v>
      </c>
      <c r="O3104" s="7">
        <f>AVERAGE(N3104,E3104)</f>
        <v>3174</v>
      </c>
      <c r="P3104" t="b">
        <v>0</v>
      </c>
      <c r="R3104" s="56">
        <f>E3104/D3104</f>
        <v>0.391125</v>
      </c>
      <c r="S3104" t="s">
        <v>8274</v>
      </c>
      <c r="T3104" s="6" t="str">
        <f>LEFT(S:S,FIND("/",S:S)-1)</f>
        <v>publishing</v>
      </c>
      <c r="U3104" s="6" t="str">
        <f>RIGHT(S:S,FIND("/",S:S) - 2)</f>
        <v>onfiction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44">
        <v>4100</v>
      </c>
      <c r="E3105" s="44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42">
        <f>(((I3105/60)/60)/24)+DATE(1970,1,1)</f>
        <v>42167.156319444446</v>
      </c>
      <c r="K3105">
        <v>1428896706</v>
      </c>
      <c r="L3105" s="42">
        <f>(((K3105/60)/60)/24)+DATE(1970,1,1)</f>
        <v>42107.156319444446</v>
      </c>
      <c r="M3105" t="b">
        <v>0</v>
      </c>
      <c r="N3105">
        <v>2</v>
      </c>
      <c r="O3105" s="7">
        <f>AVERAGE(N3105,E3105)</f>
        <v>6.5</v>
      </c>
      <c r="P3105" t="b">
        <v>0</v>
      </c>
      <c r="R3105" s="56">
        <f>E3105/D3105</f>
        <v>2.6829268292682929E-3</v>
      </c>
      <c r="S3105" t="s">
        <v>8287</v>
      </c>
      <c r="T3105" s="6" t="str">
        <f>LEFT(S:S,FIND("/",S:S)-1)</f>
        <v>publishing</v>
      </c>
      <c r="U3105" s="6" t="str">
        <f>RIGHT(S:S,FIND("/",S:S) - 2)</f>
        <v>nslations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44">
        <v>4000</v>
      </c>
      <c r="E3106" s="4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42">
        <f>(((I3106/60)/60)/24)+DATE(1970,1,1)</f>
        <v>42038.083333333328</v>
      </c>
      <c r="K3106">
        <v>1420235311</v>
      </c>
      <c r="L3106" s="42">
        <f>(((K3106/60)/60)/24)+DATE(1970,1,1)</f>
        <v>42006.908692129626</v>
      </c>
      <c r="M3106" t="b">
        <v>0</v>
      </c>
      <c r="N3106">
        <v>5</v>
      </c>
      <c r="O3106" s="7">
        <f>AVERAGE(N3106,E3106)</f>
        <v>595</v>
      </c>
      <c r="P3106" t="b">
        <v>0</v>
      </c>
      <c r="R3106" s="56">
        <f>E3106/D3106</f>
        <v>0.29625000000000001</v>
      </c>
      <c r="S3106" t="s">
        <v>8278</v>
      </c>
      <c r="T3106" s="6" t="str">
        <f>LEFT(S:S,FIND("/",S:S)-1)</f>
        <v>music</v>
      </c>
      <c r="U3106" s="6" t="str">
        <f>RIGHT(S:S,FIND("/",S:S) - 2)</f>
        <v>jazz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44">
        <v>5845</v>
      </c>
      <c r="E3107" s="4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42">
        <f>(((I3107/60)/60)/24)+DATE(1970,1,1)</f>
        <v>41931.208333333336</v>
      </c>
      <c r="K3107">
        <v>1408986916</v>
      </c>
      <c r="L3107" s="42">
        <f>(((K3107/60)/60)/24)+DATE(1970,1,1)</f>
        <v>41876.718935185185</v>
      </c>
      <c r="M3107" t="b">
        <v>0</v>
      </c>
      <c r="N3107">
        <v>31</v>
      </c>
      <c r="O3107" s="7">
        <f>AVERAGE(N3107,E3107)</f>
        <v>1253.5</v>
      </c>
      <c r="P3107" t="b">
        <v>0</v>
      </c>
      <c r="R3107" s="56">
        <f>E3107/D3107</f>
        <v>0.4236099230111206</v>
      </c>
      <c r="S3107" t="s">
        <v>8279</v>
      </c>
      <c r="T3107" s="6" t="str">
        <f>LEFT(S:S,FIND("/",S:S)-1)</f>
        <v>music</v>
      </c>
      <c r="U3107" s="6" t="str">
        <f>RIGHT(S:S,FIND("/",S:S) - 2)</f>
        <v>rock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44">
        <v>1000</v>
      </c>
      <c r="E3108" s="44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42">
        <f>(((I3108/60)/60)/24)+DATE(1970,1,1)</f>
        <v>42263.916666666672</v>
      </c>
      <c r="K3108">
        <v>1440497876</v>
      </c>
      <c r="L3108" s="42">
        <f>(((K3108/60)/60)/24)+DATE(1970,1,1)</f>
        <v>42241.429120370376</v>
      </c>
      <c r="M3108" t="b">
        <v>0</v>
      </c>
      <c r="N3108">
        <v>4</v>
      </c>
      <c r="O3108" s="7">
        <f>AVERAGE(N3108,E3108)</f>
        <v>22.5</v>
      </c>
      <c r="P3108" t="b">
        <v>0</v>
      </c>
      <c r="R3108" s="56">
        <f>E3108/D3108</f>
        <v>4.1000000000000002E-2</v>
      </c>
      <c r="S3108" t="s">
        <v>8277</v>
      </c>
      <c r="T3108" s="6" t="str">
        <f>LEFT(S:S,FIND("/",S:S)-1)</f>
        <v>music</v>
      </c>
      <c r="U3108" s="6" t="str">
        <f>RIGHT(S:S,FIND("/",S:S) - 2)</f>
        <v>etal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44">
        <v>40000</v>
      </c>
      <c r="E3109" s="4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42">
        <f>(((I3109/60)/60)/24)+DATE(1970,1,1)</f>
        <v>42135.814247685179</v>
      </c>
      <c r="K3109">
        <v>1430767951</v>
      </c>
      <c r="L3109" s="42">
        <f>(((K3109/60)/60)/24)+DATE(1970,1,1)</f>
        <v>42128.814247685179</v>
      </c>
      <c r="M3109" t="b">
        <v>0</v>
      </c>
      <c r="N3109">
        <v>29</v>
      </c>
      <c r="O3109" s="7">
        <f>AVERAGE(N3109,E3109)</f>
        <v>3967</v>
      </c>
      <c r="P3109" t="b">
        <v>0</v>
      </c>
      <c r="R3109" s="56">
        <f>E3109/D3109</f>
        <v>0.197625</v>
      </c>
      <c r="S3109" t="s">
        <v>8267</v>
      </c>
      <c r="T3109" s="6" t="str">
        <f>LEFT(S:S,FIND("/",S:S)-1)</f>
        <v>film &amp; video</v>
      </c>
      <c r="U3109" s="6" t="str">
        <f>RIGHT(S:S,FIND("/",S:S) - 2)</f>
        <v>nce fiction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44">
        <v>50000</v>
      </c>
      <c r="E3110" s="44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42">
        <f>(((I3110/60)/60)/24)+DATE(1970,1,1)</f>
        <v>42122.638819444444</v>
      </c>
      <c r="K3110">
        <v>1425053994</v>
      </c>
      <c r="L3110" s="42">
        <f>(((K3110/60)/60)/24)+DATE(1970,1,1)</f>
        <v>42062.680486111116</v>
      </c>
      <c r="M3110" t="b">
        <v>0</v>
      </c>
      <c r="N3110">
        <v>2</v>
      </c>
      <c r="O3110" s="7">
        <f>AVERAGE(N3110,E3110)</f>
        <v>14</v>
      </c>
      <c r="P3110" t="b">
        <v>0</v>
      </c>
      <c r="R3110" s="56">
        <f>E3110/D3110</f>
        <v>5.1999999999999995E-4</v>
      </c>
      <c r="S3110" t="s">
        <v>8295</v>
      </c>
      <c r="T3110" s="6" t="str">
        <f>LEFT(S:S,FIND("/",S:S)-1)</f>
        <v>technology</v>
      </c>
      <c r="U3110" s="6" t="str">
        <f>RIGHT(S:S,FIND("/",S:S) - 2)</f>
        <v>/hardware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44">
        <v>26500</v>
      </c>
      <c r="E3111" s="4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42">
        <f>(((I3111/60)/60)/24)+DATE(1970,1,1)</f>
        <v>41879.125115740739</v>
      </c>
      <c r="K3111">
        <v>1406170810</v>
      </c>
      <c r="L3111" s="42">
        <f>(((K3111/60)/60)/24)+DATE(1970,1,1)</f>
        <v>41844.125115740739</v>
      </c>
      <c r="M3111" t="b">
        <v>0</v>
      </c>
      <c r="N3111">
        <v>114</v>
      </c>
      <c r="O3111" s="7">
        <f>AVERAGE(N3111,E3111)</f>
        <v>3373.5</v>
      </c>
      <c r="P3111" t="b">
        <v>0</v>
      </c>
      <c r="R3111" s="56">
        <f>E3111/D3111</f>
        <v>0.25030188679245285</v>
      </c>
      <c r="S3111" t="s">
        <v>8269</v>
      </c>
      <c r="T3111" s="6" t="str">
        <f>LEFT(S:S,FIND("/",S:S)-1)</f>
        <v>film &amp; video</v>
      </c>
      <c r="U3111" s="6" t="str">
        <f>RIGHT(S:S,FIND("/",S:S) - 2)</f>
        <v>documentary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44">
        <v>25000</v>
      </c>
      <c r="E3112" s="44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42">
        <f>(((I3112/60)/60)/24)+DATE(1970,1,1)</f>
        <v>42785.031469907408</v>
      </c>
      <c r="K3112">
        <v>1484009119</v>
      </c>
      <c r="L3112" s="42">
        <f>(((K3112/60)/60)/24)+DATE(1970,1,1)</f>
        <v>42745.031469907408</v>
      </c>
      <c r="M3112" t="b">
        <v>0</v>
      </c>
      <c r="N3112">
        <v>1</v>
      </c>
      <c r="O3112" s="7">
        <f>AVERAGE(N3112,E3112)</f>
        <v>5.5</v>
      </c>
      <c r="P3112" t="b">
        <v>0</v>
      </c>
      <c r="R3112" s="56">
        <f>E3112/D3112</f>
        <v>4.0000000000000002E-4</v>
      </c>
      <c r="S3112" t="s">
        <v>8285</v>
      </c>
      <c r="T3112" s="6" t="str">
        <f>LEFT(S:S,FIND("/",S:S)-1)</f>
        <v>photography</v>
      </c>
      <c r="U3112" s="6" t="str">
        <f>RIGHT(S:S,FIND("/",S:S) - 2)</f>
        <v>photobooks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44">
        <v>20000</v>
      </c>
      <c r="E3113" s="4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42">
        <f>(((I3113/60)/60)/24)+DATE(1970,1,1)</f>
        <v>41916.595138888886</v>
      </c>
      <c r="K3113">
        <v>1409753820</v>
      </c>
      <c r="L3113" s="42">
        <f>(((K3113/60)/60)/24)+DATE(1970,1,1)</f>
        <v>41885.595138888886</v>
      </c>
      <c r="M3113" t="b">
        <v>0</v>
      </c>
      <c r="N3113">
        <v>76</v>
      </c>
      <c r="O3113" s="7">
        <f>AVERAGE(N3113,E3113)</f>
        <v>2702</v>
      </c>
      <c r="P3113" t="b">
        <v>0</v>
      </c>
      <c r="R3113" s="56">
        <f>E3113/D3113</f>
        <v>0.26640000000000003</v>
      </c>
      <c r="S3113" t="s">
        <v>8279</v>
      </c>
      <c r="T3113" s="6" t="str">
        <f>LEFT(S:S,FIND("/",S:S)-1)</f>
        <v>music</v>
      </c>
      <c r="U3113" s="6" t="str">
        <f>RIGHT(S:S,FIND("/",S:S) - 2)</f>
        <v>rock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44">
        <v>11000</v>
      </c>
      <c r="E3114" s="4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42">
        <f>(((I3114/60)/60)/24)+DATE(1970,1,1)</f>
        <v>42675.121921296297</v>
      </c>
      <c r="K3114">
        <v>1472784934</v>
      </c>
      <c r="L3114" s="42">
        <f>(((K3114/60)/60)/24)+DATE(1970,1,1)</f>
        <v>42615.121921296297</v>
      </c>
      <c r="M3114" t="b">
        <v>0</v>
      </c>
      <c r="N3114">
        <v>9</v>
      </c>
      <c r="O3114" s="7">
        <f>AVERAGE(N3114,E3114)</f>
        <v>265</v>
      </c>
      <c r="P3114" t="b">
        <v>0</v>
      </c>
      <c r="R3114" s="56">
        <f>E3114/D3114</f>
        <v>4.7363636363636365E-2</v>
      </c>
      <c r="S3114" t="s">
        <v>8295</v>
      </c>
      <c r="T3114" s="6" t="str">
        <f>LEFT(S:S,FIND("/",S:S)-1)</f>
        <v>technology</v>
      </c>
      <c r="U3114" s="6" t="str">
        <f>RIGHT(S:S,FIND("/",S:S) - 2)</f>
        <v>/hardware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44">
        <v>109225</v>
      </c>
      <c r="E3115" s="4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42">
        <f>(((I3115/60)/60)/24)+DATE(1970,1,1)</f>
        <v>42111.731273148151</v>
      </c>
      <c r="K3115">
        <v>1426699982</v>
      </c>
      <c r="L3115" s="42">
        <f>(((K3115/60)/60)/24)+DATE(1970,1,1)</f>
        <v>42081.731273148151</v>
      </c>
      <c r="M3115" t="b">
        <v>0</v>
      </c>
      <c r="N3115">
        <v>37</v>
      </c>
      <c r="O3115" s="7">
        <f>AVERAGE(N3115,E3115)</f>
        <v>2336</v>
      </c>
      <c r="P3115" t="b">
        <v>0</v>
      </c>
      <c r="R3115" s="56">
        <f>E3115/D3115</f>
        <v>4.2435339894712751E-2</v>
      </c>
      <c r="S3115" t="s">
        <v>8287</v>
      </c>
      <c r="T3115" s="6" t="str">
        <f>LEFT(S:S,FIND("/",S:S)-1)</f>
        <v>publishing</v>
      </c>
      <c r="U3115" s="6" t="str">
        <f>RIGHT(S:S,FIND("/",S:S) - 2)</f>
        <v>nslations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44">
        <v>75000</v>
      </c>
      <c r="E3116" s="44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42">
        <f>(((I3116/60)/60)/24)+DATE(1970,1,1)</f>
        <v>41903.632523148146</v>
      </c>
      <c r="K3116">
        <v>1406128250</v>
      </c>
      <c r="L3116" s="42">
        <f>(((K3116/60)/60)/24)+DATE(1970,1,1)</f>
        <v>41843.632523148146</v>
      </c>
      <c r="M3116" t="b">
        <v>0</v>
      </c>
      <c r="N3116">
        <v>0</v>
      </c>
      <c r="O3116" s="7">
        <f>AVERAGE(N3116,E3116)</f>
        <v>0</v>
      </c>
      <c r="P3116" t="b">
        <v>0</v>
      </c>
      <c r="R3116" s="56">
        <f>E3116/D3116</f>
        <v>0</v>
      </c>
      <c r="S3116" t="s">
        <v>8275</v>
      </c>
      <c r="T3116" s="6" t="str">
        <f>LEFT(S:S,FIND("/",S:S)-1)</f>
        <v>publishing</v>
      </c>
      <c r="U3116" s="6" t="str">
        <f>RIGHT(S:S,FIND("/",S:S) - 2)</f>
        <v>g/fiction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44">
        <v>10000</v>
      </c>
      <c r="E3117" s="4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42">
        <f>(((I3117/60)/60)/24)+DATE(1970,1,1)</f>
        <v>42526.447071759263</v>
      </c>
      <c r="K3117">
        <v>1462531427</v>
      </c>
      <c r="L3117" s="42">
        <f>(((K3117/60)/60)/24)+DATE(1970,1,1)</f>
        <v>42496.447071759263</v>
      </c>
      <c r="M3117" t="b">
        <v>0</v>
      </c>
      <c r="N3117">
        <v>1</v>
      </c>
      <c r="O3117" s="7">
        <f>AVERAGE(N3117,E3117)</f>
        <v>150.5</v>
      </c>
      <c r="P3117" t="b">
        <v>0</v>
      </c>
      <c r="R3117" s="56">
        <f>E3117/D3117</f>
        <v>0.03</v>
      </c>
      <c r="S3117" t="s">
        <v>8279</v>
      </c>
      <c r="T3117" s="6" t="str">
        <f>LEFT(S:S,FIND("/",S:S)-1)</f>
        <v>music</v>
      </c>
      <c r="U3117" s="6" t="str">
        <f>RIGHT(S:S,FIND("/",S:S) - 2)</f>
        <v>rock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44">
        <v>750</v>
      </c>
      <c r="E3118" s="4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42">
        <f>(((I3118/60)/60)/24)+DATE(1970,1,1)</f>
        <v>42095.515335648146</v>
      </c>
      <c r="K3118">
        <v>1426681325</v>
      </c>
      <c r="L3118" s="42">
        <f>(((K3118/60)/60)/24)+DATE(1970,1,1)</f>
        <v>42081.515335648146</v>
      </c>
      <c r="M3118" t="b">
        <v>0</v>
      </c>
      <c r="N3118">
        <v>10</v>
      </c>
      <c r="O3118" s="7">
        <f>AVERAGE(N3118,E3118)</f>
        <v>220</v>
      </c>
      <c r="P3118" t="b">
        <v>0</v>
      </c>
      <c r="R3118" s="56">
        <f>E3118/D3118</f>
        <v>0.57333333333333336</v>
      </c>
      <c r="S3118" t="s">
        <v>8273</v>
      </c>
      <c r="T3118" s="6" t="str">
        <f>LEFT(S:S,FIND("/",S:S)-1)</f>
        <v>technology</v>
      </c>
      <c r="U3118" s="6" t="str">
        <f>RIGHT(S:S,FIND("/",S:S) - 2)</f>
        <v>wearables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44">
        <v>1000</v>
      </c>
      <c r="E3119" s="44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42">
        <f>(((I3119/60)/60)/24)+DATE(1970,1,1)</f>
        <v>42517.55</v>
      </c>
      <c r="K3119">
        <v>1463648360</v>
      </c>
      <c r="L3119" s="42">
        <f>(((K3119/60)/60)/24)+DATE(1970,1,1)</f>
        <v>42509.374537037031</v>
      </c>
      <c r="M3119" t="b">
        <v>0</v>
      </c>
      <c r="N3119">
        <v>1</v>
      </c>
      <c r="O3119" s="7">
        <f>AVERAGE(N3119,E3119)</f>
        <v>1</v>
      </c>
      <c r="P3119" t="b">
        <v>0</v>
      </c>
      <c r="R3119" s="56">
        <f>E3119/D3119</f>
        <v>1E-3</v>
      </c>
      <c r="S3119" t="s">
        <v>8270</v>
      </c>
      <c r="T3119" s="6" t="str">
        <f>LEFT(S:S,FIND("/",S:S)-1)</f>
        <v>film &amp; video</v>
      </c>
      <c r="U3119" s="6" t="str">
        <f>RIGHT(S:S,FIND("/",S:S) - 2)</f>
        <v>o/animation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44">
        <v>500000</v>
      </c>
      <c r="E3120" s="4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42">
        <f>(((I3120/60)/60)/24)+DATE(1970,1,1)</f>
        <v>42553.649571759262</v>
      </c>
      <c r="K3120">
        <v>1465832123</v>
      </c>
      <c r="L3120" s="42">
        <f>(((K3120/60)/60)/24)+DATE(1970,1,1)</f>
        <v>42534.649571759262</v>
      </c>
      <c r="M3120" t="b">
        <v>0</v>
      </c>
      <c r="N3120">
        <v>2</v>
      </c>
      <c r="O3120" s="7">
        <f>AVERAGE(N3120,E3120)</f>
        <v>776</v>
      </c>
      <c r="P3120" t="b">
        <v>0</v>
      </c>
      <c r="R3120" s="56">
        <f>E3120/D3120</f>
        <v>3.0999999999999999E-3</v>
      </c>
      <c r="S3120" t="s">
        <v>8273</v>
      </c>
      <c r="T3120" s="6" t="str">
        <f>LEFT(S:S,FIND("/",S:S)-1)</f>
        <v>technology</v>
      </c>
      <c r="U3120" s="6" t="str">
        <f>RIGHT(S:S,FIND("/",S:S) - 2)</f>
        <v>wearables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44">
        <v>10000</v>
      </c>
      <c r="E3121" s="44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42">
        <f>(((I3121/60)/60)/24)+DATE(1970,1,1)</f>
        <v>42090.003842592589</v>
      </c>
      <c r="K3121">
        <v>1424826332</v>
      </c>
      <c r="L3121" s="42">
        <f>(((K3121/60)/60)/24)+DATE(1970,1,1)</f>
        <v>42060.04550925926</v>
      </c>
      <c r="M3121" t="b">
        <v>0</v>
      </c>
      <c r="N3121">
        <v>1</v>
      </c>
      <c r="O3121" s="7">
        <f>AVERAGE(N3121,E3121)</f>
        <v>3</v>
      </c>
      <c r="P3121" t="b">
        <v>0</v>
      </c>
      <c r="R3121" s="56">
        <f>E3121/D3121</f>
        <v>5.0000000000000001E-4</v>
      </c>
      <c r="S3121" t="s">
        <v>8273</v>
      </c>
      <c r="T3121" s="6" t="str">
        <f>LEFT(S:S,FIND("/",S:S)-1)</f>
        <v>technology</v>
      </c>
      <c r="U3121" s="6" t="str">
        <f>RIGHT(S:S,FIND("/",S:S) - 2)</f>
        <v>wearables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44">
        <v>1300000</v>
      </c>
      <c r="E3122" s="4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42">
        <f>(((I3122/60)/60)/24)+DATE(1970,1,1)</f>
        <v>42495.900416666671</v>
      </c>
      <c r="K3122">
        <v>1457303796</v>
      </c>
      <c r="L3122" s="42">
        <f>(((K3122/60)/60)/24)+DATE(1970,1,1)</f>
        <v>42435.942083333335</v>
      </c>
      <c r="M3122" t="b">
        <v>0</v>
      </c>
      <c r="N3122">
        <v>10</v>
      </c>
      <c r="O3122" s="7">
        <f>AVERAGE(N3122,E3122)</f>
        <v>69</v>
      </c>
      <c r="P3122" t="b">
        <v>0</v>
      </c>
      <c r="R3122" s="56">
        <f>E3122/D3122</f>
        <v>9.8461538461538464E-5</v>
      </c>
      <c r="S3122" t="s">
        <v>8273</v>
      </c>
      <c r="T3122" s="6" t="str">
        <f>LEFT(S:S,FIND("/",S:S)-1)</f>
        <v>technology</v>
      </c>
      <c r="U3122" s="6" t="str">
        <f>RIGHT(S:S,FIND("/",S:S) - 2)</f>
        <v>wearables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44">
        <v>1500</v>
      </c>
      <c r="E3123" s="44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42">
        <f>(((I3123/60)/60)/24)+DATE(1970,1,1)</f>
        <v>41908.679803240739</v>
      </c>
      <c r="K3123">
        <v>1406564335</v>
      </c>
      <c r="L3123" s="42">
        <f>(((K3123/60)/60)/24)+DATE(1970,1,1)</f>
        <v>41848.679803240739</v>
      </c>
      <c r="M3123" t="b">
        <v>0</v>
      </c>
      <c r="N3123">
        <v>1</v>
      </c>
      <c r="O3123" s="7">
        <f>AVERAGE(N3123,E3123)</f>
        <v>5.5</v>
      </c>
      <c r="P3123" t="b">
        <v>0</v>
      </c>
      <c r="R3123" s="56">
        <f>E3123/D3123</f>
        <v>6.6666666666666671E-3</v>
      </c>
      <c r="S3123" t="s">
        <v>8271</v>
      </c>
      <c r="T3123" s="6" t="str">
        <f>LEFT(S:S,FIND("/",S:S)-1)</f>
        <v>theater</v>
      </c>
      <c r="U3123" s="6" t="str">
        <f>RIGHT(S:S,FIND("/",S:S) - 2)</f>
        <v>/plays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44">
        <v>199</v>
      </c>
      <c r="E3124" s="4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42">
        <f>(((I3124/60)/60)/24)+DATE(1970,1,1)</f>
        <v>42683.973750000005</v>
      </c>
      <c r="K3124">
        <v>1478298132</v>
      </c>
      <c r="L3124" s="42">
        <f>(((K3124/60)/60)/24)+DATE(1970,1,1)</f>
        <v>42678.932083333333</v>
      </c>
      <c r="M3124" t="b">
        <v>0</v>
      </c>
      <c r="N3124">
        <v>2</v>
      </c>
      <c r="O3124" s="7">
        <f>AVERAGE(N3124,E3124)</f>
        <v>59</v>
      </c>
      <c r="P3124" t="b">
        <v>0</v>
      </c>
      <c r="R3124" s="56">
        <f>E3124/D3124</f>
        <v>0.58291457286432158</v>
      </c>
      <c r="S3124" t="s">
        <v>8279</v>
      </c>
      <c r="T3124" s="6" t="str">
        <f>LEFT(S:S,FIND("/",S:S)-1)</f>
        <v>music</v>
      </c>
      <c r="U3124" s="6" t="str">
        <f>RIGHT(S:S,FIND("/",S:S) - 2)</f>
        <v>rock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44">
        <v>125000</v>
      </c>
      <c r="E3125" s="4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42">
        <f>(((I3125/60)/60)/24)+DATE(1970,1,1)</f>
        <v>42560.993032407408</v>
      </c>
      <c r="K3125">
        <v>1465516198</v>
      </c>
      <c r="L3125" s="42">
        <f>(((K3125/60)/60)/24)+DATE(1970,1,1)</f>
        <v>42530.993032407408</v>
      </c>
      <c r="M3125" t="b">
        <v>0</v>
      </c>
      <c r="N3125">
        <v>348</v>
      </c>
      <c r="O3125" s="7">
        <f>AVERAGE(N3125,E3125)</f>
        <v>42770</v>
      </c>
      <c r="P3125" t="b">
        <v>0</v>
      </c>
      <c r="R3125" s="56">
        <f>E3125/D3125</f>
        <v>0.68153600000000003</v>
      </c>
      <c r="S3125" t="s">
        <v>8302</v>
      </c>
      <c r="T3125" s="6" t="str">
        <f>LEFT(S:S,FIND("/",S:S)-1)</f>
        <v>technology</v>
      </c>
      <c r="U3125" s="6" t="str">
        <f>RIGHT(S:S,FIND("/",S:S) - 2)</f>
        <v>kerspaces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44">
        <v>800000</v>
      </c>
      <c r="E3126" s="44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42">
        <f>(((I3126/60)/60)/24)+DATE(1970,1,1)</f>
        <v>42037.780104166668</v>
      </c>
      <c r="K3126">
        <v>1417718601</v>
      </c>
      <c r="L3126" s="42">
        <f>(((K3126/60)/60)/24)+DATE(1970,1,1)</f>
        <v>41977.780104166668</v>
      </c>
      <c r="M3126" t="b">
        <v>0</v>
      </c>
      <c r="N3126">
        <v>4</v>
      </c>
      <c r="O3126" s="7">
        <f>AVERAGE(N3126,E3126)</f>
        <v>15</v>
      </c>
      <c r="P3126" t="b">
        <v>0</v>
      </c>
      <c r="R3126" s="56">
        <f>E3126/D3126</f>
        <v>3.2499999999999997E-5</v>
      </c>
      <c r="S3126" t="s">
        <v>8273</v>
      </c>
      <c r="T3126" s="6" t="str">
        <f>LEFT(S:S,FIND("/",S:S)-1)</f>
        <v>technology</v>
      </c>
      <c r="U3126" s="6" t="str">
        <f>RIGHT(S:S,FIND("/",S:S) - 2)</f>
        <v>wearables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44">
        <v>1500000</v>
      </c>
      <c r="E3127" s="44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42">
        <f>(((I3127/60)/60)/24)+DATE(1970,1,1)</f>
        <v>42376.20685185185</v>
      </c>
      <c r="K3127">
        <v>1449550672</v>
      </c>
      <c r="L3127" s="42">
        <f>(((K3127/60)/60)/24)+DATE(1970,1,1)</f>
        <v>42346.20685185185</v>
      </c>
      <c r="M3127" t="b">
        <v>0</v>
      </c>
      <c r="N3127">
        <v>0</v>
      </c>
      <c r="O3127" s="7">
        <f>AVERAGE(N3127,E3127)</f>
        <v>0</v>
      </c>
      <c r="P3127" t="b">
        <v>0</v>
      </c>
      <c r="R3127" s="56">
        <f>E3127/D3127</f>
        <v>0</v>
      </c>
      <c r="S3127" t="s">
        <v>8279</v>
      </c>
      <c r="T3127" s="6" t="str">
        <f>LEFT(S:S,FIND("/",S:S)-1)</f>
        <v>music</v>
      </c>
      <c r="U3127" s="6" t="str">
        <f>RIGHT(S:S,FIND("/",S:S) - 2)</f>
        <v>rock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44">
        <v>25000</v>
      </c>
      <c r="E3128" s="4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42">
        <f>(((I3128/60)/60)/24)+DATE(1970,1,1)</f>
        <v>42456.976412037038</v>
      </c>
      <c r="K3128">
        <v>1456532762</v>
      </c>
      <c r="L3128" s="42">
        <f>(((K3128/60)/60)/24)+DATE(1970,1,1)</f>
        <v>42427.01807870371</v>
      </c>
      <c r="M3128" t="b">
        <v>0</v>
      </c>
      <c r="N3128">
        <v>17</v>
      </c>
      <c r="O3128" s="7">
        <f>AVERAGE(N3128,E3128)</f>
        <v>528.5</v>
      </c>
      <c r="P3128" t="b">
        <v>0</v>
      </c>
      <c r="R3128" s="56">
        <f>E3128/D3128</f>
        <v>4.1599999999999998E-2</v>
      </c>
      <c r="S3128" t="s">
        <v>8279</v>
      </c>
      <c r="T3128" s="6" t="str">
        <f>LEFT(S:S,FIND("/",S:S)-1)</f>
        <v>music</v>
      </c>
      <c r="U3128" s="6" t="str">
        <f>RIGHT(S:S,FIND("/",S:S) - 2)</f>
        <v>rock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44">
        <v>100000</v>
      </c>
      <c r="E3129" s="44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42">
        <f>(((I3129/60)/60)/24)+DATE(1970,1,1)</f>
        <v>42064.856817129628</v>
      </c>
      <c r="K3129">
        <v>1422650029</v>
      </c>
      <c r="L3129" s="42">
        <f>(((K3129/60)/60)/24)+DATE(1970,1,1)</f>
        <v>42034.856817129628</v>
      </c>
      <c r="M3129" t="b">
        <v>0</v>
      </c>
      <c r="N3129">
        <v>0</v>
      </c>
      <c r="O3129" s="7">
        <f>AVERAGE(N3129,E3129)</f>
        <v>0</v>
      </c>
      <c r="P3129" t="b">
        <v>0</v>
      </c>
      <c r="R3129" s="56">
        <f>E3129/D3129</f>
        <v>0</v>
      </c>
      <c r="S3129" t="s">
        <v>8276</v>
      </c>
      <c r="T3129" s="6" t="str">
        <f>LEFT(S:S,FIND("/",S:S)-1)</f>
        <v>music</v>
      </c>
      <c r="U3129" s="6" t="str">
        <f>RIGHT(S:S,FIND("/",S:S) - 2)</f>
        <v>rock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44">
        <v>15000</v>
      </c>
      <c r="E3130" s="4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42">
        <f>(((I3130/60)/60)/24)+DATE(1970,1,1)</f>
        <v>42810.784039351856</v>
      </c>
      <c r="K3130">
        <v>1487101741</v>
      </c>
      <c r="L3130" s="42">
        <f>(((K3130/60)/60)/24)+DATE(1970,1,1)</f>
        <v>42780.825706018513</v>
      </c>
      <c r="M3130" t="b">
        <v>0</v>
      </c>
      <c r="N3130">
        <v>117</v>
      </c>
      <c r="O3130" s="7">
        <f>AVERAGE(N3130,E3130)</f>
        <v>8204</v>
      </c>
      <c r="P3130" t="b">
        <v>0</v>
      </c>
      <c r="R3130" s="56">
        <f>E3130/D3130</f>
        <v>1.0860666666666667</v>
      </c>
      <c r="S3130" t="s">
        <v>8301</v>
      </c>
      <c r="T3130" s="6" t="str">
        <f>LEFT(S:S,FIND("/",S:S)-1)</f>
        <v>technology</v>
      </c>
      <c r="U3130" s="6" t="str">
        <f>RIGHT(S:S,FIND("/",S:S) - 2)</f>
        <v>ploration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44">
        <v>1250</v>
      </c>
      <c r="E3131" s="44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42">
        <f>(((I3131/60)/60)/24)+DATE(1970,1,1)</f>
        <v>42843.801145833335</v>
      </c>
      <c r="K3131">
        <v>1489090419</v>
      </c>
      <c r="L3131" s="42">
        <f>(((K3131/60)/60)/24)+DATE(1970,1,1)</f>
        <v>42803.842812499999</v>
      </c>
      <c r="M3131" t="b">
        <v>0</v>
      </c>
      <c r="N3131">
        <v>1</v>
      </c>
      <c r="O3131" s="7">
        <f>AVERAGE(N3131,E3131)</f>
        <v>5.5</v>
      </c>
      <c r="P3131" t="b">
        <v>0</v>
      </c>
      <c r="R3131" s="56">
        <f>E3131/D3131</f>
        <v>8.0000000000000002E-3</v>
      </c>
      <c r="S3131" t="s">
        <v>8271</v>
      </c>
      <c r="T3131" s="6" t="str">
        <f>LEFT(S:S,FIND("/",S:S)-1)</f>
        <v>theater</v>
      </c>
      <c r="U3131" s="6" t="str">
        <f>RIGHT(S:S,FIND("/",S:S) - 2)</f>
        <v>/plays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44">
        <v>10000</v>
      </c>
      <c r="E3132" s="4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42">
        <f>(((I3132/60)/60)/24)+DATE(1970,1,1)</f>
        <v>42839.207638888889</v>
      </c>
      <c r="K3132">
        <v>1489504916</v>
      </c>
      <c r="L3132" s="42">
        <f>(((K3132/60)/60)/24)+DATE(1970,1,1)</f>
        <v>42808.640231481477</v>
      </c>
      <c r="M3132" t="b">
        <v>0</v>
      </c>
      <c r="N3132">
        <v>4</v>
      </c>
      <c r="O3132" s="7">
        <f>AVERAGE(N3132,E3132)</f>
        <v>189.5</v>
      </c>
      <c r="P3132" t="b">
        <v>0</v>
      </c>
      <c r="R3132" s="56">
        <f>E3132/D3132</f>
        <v>3.7499999999999999E-2</v>
      </c>
      <c r="S3132" t="s">
        <v>8305</v>
      </c>
      <c r="T3132" s="6" t="str">
        <f>LEFT(S:S,FIND("/",S:S)-1)</f>
        <v>theater</v>
      </c>
      <c r="U3132" s="6" t="str">
        <f>RIGHT(S:S,FIND("/",S:S) - 2)</f>
        <v>usical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44">
        <v>4100</v>
      </c>
      <c r="E3133" s="4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42">
        <f>(((I3133/60)/60)/24)+DATE(1970,1,1)</f>
        <v>42833.537557870368</v>
      </c>
      <c r="K3133">
        <v>1489067645</v>
      </c>
      <c r="L3133" s="42">
        <f>(((K3133/60)/60)/24)+DATE(1970,1,1)</f>
        <v>42803.579224537039</v>
      </c>
      <c r="M3133" t="b">
        <v>0</v>
      </c>
      <c r="N3133">
        <v>12</v>
      </c>
      <c r="O3133" s="7">
        <f>AVERAGE(N3133,E3133)</f>
        <v>328.5</v>
      </c>
      <c r="P3133" t="b">
        <v>0</v>
      </c>
      <c r="R3133" s="56">
        <f>E3133/D3133</f>
        <v>0.15731707317073171</v>
      </c>
      <c r="S3133" t="s">
        <v>8271</v>
      </c>
      <c r="T3133" s="6" t="str">
        <f>LEFT(S:S,FIND("/",S:S)-1)</f>
        <v>theater</v>
      </c>
      <c r="U3133" s="6" t="str">
        <f>RIGHT(S:S,FIND("/",S:S) - 2)</f>
        <v>/plays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44">
        <v>30000</v>
      </c>
      <c r="E3134" s="4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42">
        <f>(((I3134/60)/60)/24)+DATE(1970,1,1)</f>
        <v>42846.308564814812</v>
      </c>
      <c r="K3134">
        <v>1487579060</v>
      </c>
      <c r="L3134" s="42">
        <f>(((K3134/60)/60)/24)+DATE(1970,1,1)</f>
        <v>42786.350231481483</v>
      </c>
      <c r="M3134" t="b">
        <v>0</v>
      </c>
      <c r="N3134">
        <v>1</v>
      </c>
      <c r="O3134" s="7">
        <f>AVERAGE(N3134,E3134)</f>
        <v>5.5</v>
      </c>
      <c r="P3134" t="b">
        <v>0</v>
      </c>
      <c r="R3134" s="56">
        <f>E3134/D3134</f>
        <v>3.3333333333333332E-4</v>
      </c>
      <c r="S3134" t="s">
        <v>8271</v>
      </c>
      <c r="T3134" s="6" t="str">
        <f>LEFT(S:S,FIND("/",S:S)-1)</f>
        <v>theater</v>
      </c>
      <c r="U3134" s="6" t="str">
        <f>RIGHT(S:S,FIND("/",S:S) - 2)</f>
        <v>/plays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44">
        <v>500</v>
      </c>
      <c r="E3135" s="4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42">
        <f>(((I3135/60)/60)/24)+DATE(1970,1,1)</f>
        <v>42818.523541666669</v>
      </c>
      <c r="K3135">
        <v>1487770434</v>
      </c>
      <c r="L3135" s="42">
        <f>(((K3135/60)/60)/24)+DATE(1970,1,1)</f>
        <v>42788.565208333333</v>
      </c>
      <c r="M3135" t="b">
        <v>0</v>
      </c>
      <c r="N3135">
        <v>16</v>
      </c>
      <c r="O3135" s="7">
        <f>AVERAGE(N3135,E3135)</f>
        <v>278</v>
      </c>
      <c r="P3135" t="b">
        <v>0</v>
      </c>
      <c r="R3135" s="56">
        <f>E3135/D3135</f>
        <v>1.08</v>
      </c>
      <c r="S3135" t="s">
        <v>8269</v>
      </c>
      <c r="T3135" s="6" t="str">
        <f>LEFT(S:S,FIND("/",S:S)-1)</f>
        <v>film &amp; video</v>
      </c>
      <c r="U3135" s="6" t="str">
        <f>RIGHT(S:S,FIND("/",S:S) - 2)</f>
        <v>documentary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44">
        <v>1000</v>
      </c>
      <c r="E3136" s="4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42">
        <f>(((I3136/60)/60)/24)+DATE(1970,1,1)</f>
        <v>42821.678460648152</v>
      </c>
      <c r="K3136">
        <v>1488820619</v>
      </c>
      <c r="L3136" s="42">
        <f>(((K3136/60)/60)/24)+DATE(1970,1,1)</f>
        <v>42800.720127314817</v>
      </c>
      <c r="M3136" t="b">
        <v>0</v>
      </c>
      <c r="N3136">
        <v>12</v>
      </c>
      <c r="O3136" s="7">
        <f>AVERAGE(N3136,E3136)</f>
        <v>118.5</v>
      </c>
      <c r="P3136" t="b">
        <v>0</v>
      </c>
      <c r="R3136" s="56">
        <f>E3136/D3136</f>
        <v>0.22500000000000001</v>
      </c>
      <c r="S3136" t="s">
        <v>8273</v>
      </c>
      <c r="T3136" s="6" t="str">
        <f>LEFT(S:S,FIND("/",S:S)-1)</f>
        <v>technology</v>
      </c>
      <c r="U3136" s="6" t="str">
        <f>RIGHT(S:S,FIND("/",S:S) - 2)</f>
        <v>wearables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44">
        <v>777</v>
      </c>
      <c r="E3137" s="4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42">
        <f>(((I3137/60)/60)/24)+DATE(1970,1,1)</f>
        <v>42829.151863425926</v>
      </c>
      <c r="K3137">
        <v>1489376321</v>
      </c>
      <c r="L3137" s="42">
        <f>(((K3137/60)/60)/24)+DATE(1970,1,1)</f>
        <v>42807.151863425926</v>
      </c>
      <c r="M3137" t="b">
        <v>0</v>
      </c>
      <c r="N3137">
        <v>7</v>
      </c>
      <c r="O3137" s="7">
        <f>AVERAGE(N3137,E3137)</f>
        <v>84.5</v>
      </c>
      <c r="P3137" t="b">
        <v>0</v>
      </c>
      <c r="R3137" s="56">
        <f>E3137/D3137</f>
        <v>0.20849420849420849</v>
      </c>
      <c r="S3137" t="s">
        <v>8271</v>
      </c>
      <c r="T3137" s="6" t="str">
        <f>LEFT(S:S,FIND("/",S:S)-1)</f>
        <v>theater</v>
      </c>
      <c r="U3137" s="6" t="str">
        <f>RIGHT(S:S,FIND("/",S:S) - 2)</f>
        <v>/plays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44">
        <v>500</v>
      </c>
      <c r="E3138" s="4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42">
        <f>(((I3138/60)/60)/24)+DATE(1970,1,1)</f>
        <v>42825.957638888889</v>
      </c>
      <c r="K3138">
        <v>1487847954</v>
      </c>
      <c r="L3138" s="42">
        <f>(((K3138/60)/60)/24)+DATE(1970,1,1)</f>
        <v>42789.462430555555</v>
      </c>
      <c r="M3138" t="b">
        <v>0</v>
      </c>
      <c r="N3138">
        <v>22</v>
      </c>
      <c r="O3138" s="7">
        <f>AVERAGE(N3138,E3138)</f>
        <v>330.5</v>
      </c>
      <c r="P3138" t="b">
        <v>0</v>
      </c>
      <c r="R3138" s="56">
        <f>E3138/D3138</f>
        <v>1.278</v>
      </c>
      <c r="S3138" t="s">
        <v>8271</v>
      </c>
      <c r="T3138" s="6" t="str">
        <f>LEFT(S:S,FIND("/",S:S)-1)</f>
        <v>theater</v>
      </c>
      <c r="U3138" s="6" t="str">
        <f>RIGHT(S:S,FIND("/",S:S) - 2)</f>
        <v>/plays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44">
        <v>1500</v>
      </c>
      <c r="E3139" s="44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42">
        <f>(((I3139/60)/60)/24)+DATE(1970,1,1)</f>
        <v>42858.8</v>
      </c>
      <c r="K3139">
        <v>1489439669</v>
      </c>
      <c r="L3139" s="42">
        <f>(((K3139/60)/60)/24)+DATE(1970,1,1)</f>
        <v>42807.885057870371</v>
      </c>
      <c r="M3139" t="b">
        <v>0</v>
      </c>
      <c r="N3139">
        <v>1</v>
      </c>
      <c r="O3139" s="7">
        <f>AVERAGE(N3139,E3139)</f>
        <v>25.5</v>
      </c>
      <c r="P3139" t="b">
        <v>0</v>
      </c>
      <c r="R3139" s="56">
        <f>E3139/D3139</f>
        <v>3.3333333333333333E-2</v>
      </c>
      <c r="S3139" t="s">
        <v>8271</v>
      </c>
      <c r="T3139" s="6" t="str">
        <f>LEFT(S:S,FIND("/",S:S)-1)</f>
        <v>theater</v>
      </c>
      <c r="U3139" s="6" t="str">
        <f>RIGHT(S:S,FIND("/",S:S) - 2)</f>
        <v>/plays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44">
        <v>200</v>
      </c>
      <c r="E3140" s="44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42">
        <f>(((I3140/60)/60)/24)+DATE(1970,1,1)</f>
        <v>42828.645914351851</v>
      </c>
      <c r="K3140">
        <v>1489591807</v>
      </c>
      <c r="L3140" s="42">
        <f>(((K3140/60)/60)/24)+DATE(1970,1,1)</f>
        <v>42809.645914351851</v>
      </c>
      <c r="M3140" t="b">
        <v>0</v>
      </c>
      <c r="N3140">
        <v>0</v>
      </c>
      <c r="O3140" s="7">
        <f>AVERAGE(N3140,E3140)</f>
        <v>0</v>
      </c>
      <c r="P3140" t="b">
        <v>0</v>
      </c>
      <c r="R3140" s="56">
        <f>E3140/D3140</f>
        <v>0</v>
      </c>
      <c r="S3140" t="s">
        <v>8272</v>
      </c>
      <c r="T3140" s="6" t="str">
        <f>LEFT(S:S,FIND("/",S:S)-1)</f>
        <v>technology</v>
      </c>
      <c r="U3140" s="6" t="str">
        <f>RIGHT(S:S,FIND("/",S:S) - 2)</f>
        <v>ology/web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44">
        <v>50000</v>
      </c>
      <c r="E3141" s="4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42">
        <f>(((I3141/60)/60)/24)+DATE(1970,1,1)</f>
        <v>42819.189583333333</v>
      </c>
      <c r="K3141">
        <v>1487485760</v>
      </c>
      <c r="L3141" s="42">
        <f>(((K3141/60)/60)/24)+DATE(1970,1,1)</f>
        <v>42785.270370370374</v>
      </c>
      <c r="M3141" t="b">
        <v>0</v>
      </c>
      <c r="N3141">
        <v>6</v>
      </c>
      <c r="O3141" s="7">
        <f>AVERAGE(N3141,E3141)</f>
        <v>1353</v>
      </c>
      <c r="P3141" t="b">
        <v>0</v>
      </c>
      <c r="R3141" s="56">
        <f>E3141/D3141</f>
        <v>5.3999999999999999E-2</v>
      </c>
      <c r="S3141" t="s">
        <v>8275</v>
      </c>
      <c r="T3141" s="6" t="str">
        <f>LEFT(S:S,FIND("/",S:S)-1)</f>
        <v>publishing</v>
      </c>
      <c r="U3141" s="6" t="str">
        <f>RIGHT(S:S,FIND("/",S:S) - 2)</f>
        <v>g/fiction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44">
        <v>10000</v>
      </c>
      <c r="E3142" s="44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42">
        <f>(((I3142/60)/60)/24)+DATE(1970,1,1)</f>
        <v>42832.677118055552</v>
      </c>
      <c r="K3142">
        <v>1488993303</v>
      </c>
      <c r="L3142" s="42">
        <f>(((K3142/60)/60)/24)+DATE(1970,1,1)</f>
        <v>42802.718784722223</v>
      </c>
      <c r="M3142" t="b">
        <v>0</v>
      </c>
      <c r="N3142">
        <v>4</v>
      </c>
      <c r="O3142" s="7">
        <f>AVERAGE(N3142,E3142)</f>
        <v>50</v>
      </c>
      <c r="P3142" t="b">
        <v>0</v>
      </c>
      <c r="R3142" s="56">
        <f>E3142/D3142</f>
        <v>9.5999999999999992E-3</v>
      </c>
      <c r="S3142" t="s">
        <v>8276</v>
      </c>
      <c r="T3142" s="6" t="str">
        <f>LEFT(S:S,FIND("/",S:S)-1)</f>
        <v>music</v>
      </c>
      <c r="U3142" s="6" t="str">
        <f>RIGHT(S:S,FIND("/",S:S) - 2)</f>
        <v>rock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44">
        <v>500</v>
      </c>
      <c r="E3143" s="4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42">
        <f>(((I3143/60)/60)/24)+DATE(1970,1,1)</f>
        <v>42841.833333333328</v>
      </c>
      <c r="K3143">
        <v>1488823488</v>
      </c>
      <c r="L3143" s="42">
        <f>(((K3143/60)/60)/24)+DATE(1970,1,1)</f>
        <v>42800.753333333334</v>
      </c>
      <c r="M3143" t="b">
        <v>0</v>
      </c>
      <c r="N3143">
        <v>8</v>
      </c>
      <c r="O3143" s="7">
        <f>AVERAGE(N3143,E3143)</f>
        <v>133</v>
      </c>
      <c r="P3143" t="b">
        <v>0</v>
      </c>
      <c r="R3143" s="56">
        <f>E3143/D3143</f>
        <v>0.51600000000000001</v>
      </c>
      <c r="S3143" t="s">
        <v>8305</v>
      </c>
      <c r="T3143" s="6" t="str">
        <f>LEFT(S:S,FIND("/",S:S)-1)</f>
        <v>theater</v>
      </c>
      <c r="U3143" s="6" t="str">
        <f>RIGHT(S:S,FIND("/",S:S) - 2)</f>
        <v>usical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44">
        <v>2750</v>
      </c>
      <c r="E3144" s="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42">
        <f>(((I3144/60)/60)/24)+DATE(1970,1,1)</f>
        <v>42813.471516203703</v>
      </c>
      <c r="K3144">
        <v>1487333939</v>
      </c>
      <c r="L3144" s="42">
        <f>(((K3144/60)/60)/24)+DATE(1970,1,1)</f>
        <v>42783.513182870374</v>
      </c>
      <c r="M3144" t="b">
        <v>0</v>
      </c>
      <c r="N3144">
        <v>3</v>
      </c>
      <c r="O3144" s="7">
        <f>AVERAGE(N3144,E3144)</f>
        <v>24</v>
      </c>
      <c r="P3144" t="b">
        <v>0</v>
      </c>
      <c r="R3144" s="56">
        <f>E3144/D3144</f>
        <v>1.6363636363636365E-2</v>
      </c>
      <c r="S3144" t="s">
        <v>8271</v>
      </c>
      <c r="T3144" s="6" t="str">
        <f>LEFT(S:S,FIND("/",S:S)-1)</f>
        <v>theater</v>
      </c>
      <c r="U3144" s="6" t="str">
        <f>RIGHT(S:S,FIND("/",S:S) - 2)</f>
        <v>/plays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44">
        <v>700</v>
      </c>
      <c r="E3145" s="44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42">
        <f>(((I3145/60)/60)/24)+DATE(1970,1,1)</f>
        <v>42834.358287037037</v>
      </c>
      <c r="K3145">
        <v>1489480556</v>
      </c>
      <c r="L3145" s="42">
        <f>(((K3145/60)/60)/24)+DATE(1970,1,1)</f>
        <v>42808.358287037037</v>
      </c>
      <c r="M3145" t="b">
        <v>0</v>
      </c>
      <c r="N3145">
        <v>0</v>
      </c>
      <c r="O3145" s="7">
        <f>AVERAGE(N3145,E3145)</f>
        <v>0</v>
      </c>
      <c r="P3145" t="b">
        <v>0</v>
      </c>
      <c r="R3145" s="56">
        <f>E3145/D3145</f>
        <v>0</v>
      </c>
      <c r="S3145" t="s">
        <v>8284</v>
      </c>
      <c r="T3145" s="6" t="str">
        <f>LEFT(S:S,FIND("/",S:S)-1)</f>
        <v>food</v>
      </c>
      <c r="U3145" s="6" t="str">
        <f>RIGHT(S:S,FIND("/",S:S) - 2)</f>
        <v>cks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44">
        <v>10000</v>
      </c>
      <c r="E3146" s="4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42">
        <f>(((I3146/60)/60)/24)+DATE(1970,1,1)</f>
        <v>42813.25</v>
      </c>
      <c r="K3146">
        <v>1488459307</v>
      </c>
      <c r="L3146" s="42">
        <f>(((K3146/60)/60)/24)+DATE(1970,1,1)</f>
        <v>42796.538275462968</v>
      </c>
      <c r="M3146" t="b">
        <v>0</v>
      </c>
      <c r="N3146">
        <v>30</v>
      </c>
      <c r="O3146" s="7">
        <f>AVERAGE(N3146,E3146)</f>
        <v>3785</v>
      </c>
      <c r="P3146" t="b">
        <v>0</v>
      </c>
      <c r="R3146" s="56">
        <f>E3146/D3146</f>
        <v>0.754</v>
      </c>
      <c r="S3146" t="s">
        <v>8281</v>
      </c>
      <c r="T3146" s="6" t="str">
        <f>LEFT(S:S,FIND("/",S:S)-1)</f>
        <v>journalism</v>
      </c>
      <c r="U3146" s="6" t="str">
        <f>RIGHT(S:S,FIND("/",S:S) - 2)</f>
        <v>ism/audio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44">
        <v>25000</v>
      </c>
      <c r="E3147" s="44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42">
        <f>(((I3147/60)/60)/24)+DATE(1970,1,1)</f>
        <v>42821.999236111107</v>
      </c>
      <c r="K3147">
        <v>1485478734</v>
      </c>
      <c r="L3147" s="42">
        <f>(((K3147/60)/60)/24)+DATE(1970,1,1)</f>
        <v>42762.040902777779</v>
      </c>
      <c r="M3147" t="b">
        <v>0</v>
      </c>
      <c r="N3147">
        <v>0</v>
      </c>
      <c r="O3147" s="7">
        <f>AVERAGE(N3147,E3147)</f>
        <v>0</v>
      </c>
      <c r="P3147" t="b">
        <v>0</v>
      </c>
      <c r="R3147" s="56">
        <f>E3147/D3147</f>
        <v>0</v>
      </c>
      <c r="S3147" t="s">
        <v>8279</v>
      </c>
      <c r="T3147" s="6" t="str">
        <f>LEFT(S:S,FIND("/",S:S)-1)</f>
        <v>music</v>
      </c>
      <c r="U3147" s="6" t="str">
        <f>RIGHT(S:S,FIND("/",S:S) - 2)</f>
        <v>rock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44">
        <v>50000</v>
      </c>
      <c r="E3148" s="4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42">
        <f>(((I3148/60)/60)/24)+DATE(1970,1,1)</f>
        <v>42841.640810185185</v>
      </c>
      <c r="K3148">
        <v>1488471766</v>
      </c>
      <c r="L3148" s="42">
        <f>(((K3148/60)/60)/24)+DATE(1970,1,1)</f>
        <v>42796.682476851856</v>
      </c>
      <c r="M3148" t="b">
        <v>0</v>
      </c>
      <c r="N3148">
        <v>12</v>
      </c>
      <c r="O3148" s="7">
        <f>AVERAGE(N3148,E3148)</f>
        <v>2631</v>
      </c>
      <c r="P3148" t="b">
        <v>0</v>
      </c>
      <c r="R3148" s="56">
        <f>E3148/D3148</f>
        <v>0.105</v>
      </c>
      <c r="S3148" t="s">
        <v>8271</v>
      </c>
      <c r="T3148" s="6" t="str">
        <f>LEFT(S:S,FIND("/",S:S)-1)</f>
        <v>theater</v>
      </c>
      <c r="U3148" s="6" t="str">
        <f>RIGHT(S:S,FIND("/",S:S) - 2)</f>
        <v>/plays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44">
        <v>20000</v>
      </c>
      <c r="E3149" s="4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42">
        <f>(((I3149/60)/60)/24)+DATE(1970,1,1)</f>
        <v>41950.011053240742</v>
      </c>
      <c r="K3149">
        <v>1411859755</v>
      </c>
      <c r="L3149" s="42">
        <f>(((K3149/60)/60)/24)+DATE(1970,1,1)</f>
        <v>41909.969386574077</v>
      </c>
      <c r="M3149" t="b">
        <v>1</v>
      </c>
      <c r="N3149">
        <v>213</v>
      </c>
      <c r="O3149" s="7">
        <f>AVERAGE(N3149,E3149)</f>
        <v>11859</v>
      </c>
      <c r="P3149" t="b">
        <v>1</v>
      </c>
      <c r="R3149" s="56">
        <f>E3149/D3149</f>
        <v>1.1752499999999999</v>
      </c>
      <c r="S3149" t="s">
        <v>8271</v>
      </c>
      <c r="T3149" s="6" t="str">
        <f>LEFT(S:S,FIND("/",S:S)-1)</f>
        <v>theater</v>
      </c>
      <c r="U3149" s="6" t="str">
        <f>RIGHT(S:S,FIND("/",S:S) - 2)</f>
        <v>/plays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44">
        <v>1800</v>
      </c>
      <c r="E3150" s="4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42">
        <f>(((I3150/60)/60)/24)+DATE(1970,1,1)</f>
        <v>41913.166666666664</v>
      </c>
      <c r="K3150">
        <v>1410278284</v>
      </c>
      <c r="L3150" s="42">
        <f>(((K3150/60)/60)/24)+DATE(1970,1,1)</f>
        <v>41891.665324074071</v>
      </c>
      <c r="M3150" t="b">
        <v>1</v>
      </c>
      <c r="N3150">
        <v>57</v>
      </c>
      <c r="O3150" s="7">
        <f>AVERAGE(N3150,E3150)</f>
        <v>1209</v>
      </c>
      <c r="P3150" t="b">
        <v>1</v>
      </c>
      <c r="R3150" s="56">
        <f>E3150/D3150</f>
        <v>1.3116666666666668</v>
      </c>
      <c r="S3150" t="s">
        <v>8276</v>
      </c>
      <c r="T3150" s="6" t="str">
        <f>LEFT(S:S,FIND("/",S:S)-1)</f>
        <v>music</v>
      </c>
      <c r="U3150" s="6" t="str">
        <f>RIGHT(S:S,FIND("/",S:S) - 2)</f>
        <v>rock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44">
        <v>1250</v>
      </c>
      <c r="E3151" s="4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42">
        <f>(((I3151/60)/60)/24)+DATE(1970,1,1)</f>
        <v>41250.083333333336</v>
      </c>
      <c r="K3151">
        <v>1352766300</v>
      </c>
      <c r="L3151" s="42">
        <f>(((K3151/60)/60)/24)+DATE(1970,1,1)</f>
        <v>41226.017361111109</v>
      </c>
      <c r="M3151" t="b">
        <v>1</v>
      </c>
      <c r="N3151">
        <v>25</v>
      </c>
      <c r="O3151" s="7">
        <f>AVERAGE(N3151,E3151)</f>
        <v>662.5</v>
      </c>
      <c r="P3151" t="b">
        <v>1</v>
      </c>
      <c r="R3151" s="56">
        <f>E3151/D3151</f>
        <v>1.04</v>
      </c>
      <c r="S3151" t="s">
        <v>8279</v>
      </c>
      <c r="T3151" s="6" t="str">
        <f>LEFT(S:S,FIND("/",S:S)-1)</f>
        <v>music</v>
      </c>
      <c r="U3151" s="6" t="str">
        <f>RIGHT(S:S,FIND("/",S:S) - 2)</f>
        <v>rock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44">
        <v>3500</v>
      </c>
      <c r="E3152" s="4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42">
        <f>(((I3152/60)/60)/24)+DATE(1970,1,1)</f>
        <v>40568.166666666664</v>
      </c>
      <c r="K3152">
        <v>1288160403</v>
      </c>
      <c r="L3152" s="42">
        <f>(((K3152/60)/60)/24)+DATE(1970,1,1)</f>
        <v>40478.263923611114</v>
      </c>
      <c r="M3152" t="b">
        <v>1</v>
      </c>
      <c r="N3152">
        <v>104</v>
      </c>
      <c r="O3152" s="7">
        <f>AVERAGE(N3152,E3152)</f>
        <v>1819.5</v>
      </c>
      <c r="P3152" t="b">
        <v>1</v>
      </c>
      <c r="R3152" s="56">
        <f>E3152/D3152</f>
        <v>1.01</v>
      </c>
      <c r="S3152" t="s">
        <v>8303</v>
      </c>
      <c r="T3152" s="6" t="str">
        <f>LEFT(S:S,FIND("/",S:S)-1)</f>
        <v>theater</v>
      </c>
      <c r="U3152" s="6" t="str">
        <f>RIGHT(S:S,FIND("/",S:S) - 2)</f>
        <v>spaces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44">
        <v>3500</v>
      </c>
      <c r="E3153" s="4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42">
        <f>(((I3153/60)/60)/24)+DATE(1970,1,1)</f>
        <v>41892.83997685185</v>
      </c>
      <c r="K3153">
        <v>1407787774</v>
      </c>
      <c r="L3153" s="42">
        <f>(((K3153/60)/60)/24)+DATE(1970,1,1)</f>
        <v>41862.83997685185</v>
      </c>
      <c r="M3153" t="b">
        <v>1</v>
      </c>
      <c r="N3153">
        <v>34</v>
      </c>
      <c r="O3153" s="7">
        <f>AVERAGE(N3153,E3153)</f>
        <v>1774</v>
      </c>
      <c r="P3153" t="b">
        <v>1</v>
      </c>
      <c r="R3153" s="56">
        <f>E3153/D3153</f>
        <v>1.004</v>
      </c>
      <c r="S3153" t="s">
        <v>8268</v>
      </c>
      <c r="T3153" s="6" t="str">
        <f>LEFT(S:S,FIND("/",S:S)-1)</f>
        <v>film &amp; video</v>
      </c>
      <c r="U3153" s="6" t="str">
        <f>RIGHT(S:S,FIND("/",S:S) - 2)</f>
        <v>video/drama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44">
        <v>2200</v>
      </c>
      <c r="E3154" s="4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42">
        <f>(((I3154/60)/60)/24)+DATE(1970,1,1)</f>
        <v>41580.867673611108</v>
      </c>
      <c r="K3154">
        <v>1380833367</v>
      </c>
      <c r="L3154" s="42">
        <f>(((K3154/60)/60)/24)+DATE(1970,1,1)</f>
        <v>41550.867673611108</v>
      </c>
      <c r="M3154" t="b">
        <v>1</v>
      </c>
      <c r="N3154">
        <v>67</v>
      </c>
      <c r="O3154" s="7">
        <f>AVERAGE(N3154,E3154)</f>
        <v>1199</v>
      </c>
      <c r="P3154" t="b">
        <v>1</v>
      </c>
      <c r="R3154" s="56">
        <f>E3154/D3154</f>
        <v>1.0595454545454546</v>
      </c>
      <c r="S3154" t="s">
        <v>8271</v>
      </c>
      <c r="T3154" s="6" t="str">
        <f>LEFT(S:S,FIND("/",S:S)-1)</f>
        <v>theater</v>
      </c>
      <c r="U3154" s="6" t="str">
        <f>RIGHT(S:S,FIND("/",S:S) - 2)</f>
        <v>/plays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44">
        <v>3000</v>
      </c>
      <c r="E3155" s="4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42">
        <f>(((I3155/60)/60)/24)+DATE(1970,1,1)</f>
        <v>40664.207638888889</v>
      </c>
      <c r="K3155">
        <v>1301542937</v>
      </c>
      <c r="L3155" s="42">
        <f>(((K3155/60)/60)/24)+DATE(1970,1,1)</f>
        <v>40633.154363425929</v>
      </c>
      <c r="M3155" t="b">
        <v>1</v>
      </c>
      <c r="N3155">
        <v>241</v>
      </c>
      <c r="O3155" s="7">
        <f>AVERAGE(N3155,E3155)</f>
        <v>5154.25</v>
      </c>
      <c r="P3155" t="b">
        <v>1</v>
      </c>
      <c r="R3155" s="56">
        <f>E3155/D3155</f>
        <v>3.3558333333333334</v>
      </c>
      <c r="S3155" t="s">
        <v>8271</v>
      </c>
      <c r="T3155" s="6" t="str">
        <f>LEFT(S:S,FIND("/",S:S)-1)</f>
        <v>theater</v>
      </c>
      <c r="U3155" s="6" t="str">
        <f>RIGHT(S:S,FIND("/",S:S) - 2)</f>
        <v>/plays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44">
        <v>7000</v>
      </c>
      <c r="E3156" s="4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42">
        <f>(((I3156/60)/60)/24)+DATE(1970,1,1)</f>
        <v>41000.834004629629</v>
      </c>
      <c r="K3156">
        <v>1330722058</v>
      </c>
      <c r="L3156" s="42">
        <f>(((K3156/60)/60)/24)+DATE(1970,1,1)</f>
        <v>40970.875671296293</v>
      </c>
      <c r="M3156" t="b">
        <v>1</v>
      </c>
      <c r="N3156">
        <v>123</v>
      </c>
      <c r="O3156" s="7">
        <f>AVERAGE(N3156,E3156)</f>
        <v>4014</v>
      </c>
      <c r="P3156" t="b">
        <v>1</v>
      </c>
      <c r="R3156" s="56">
        <f>E3156/D3156</f>
        <v>1.1292857142857142</v>
      </c>
      <c r="S3156" t="s">
        <v>8273</v>
      </c>
      <c r="T3156" s="6" t="str">
        <f>LEFT(S:S,FIND("/",S:S)-1)</f>
        <v>technology</v>
      </c>
      <c r="U3156" s="6" t="str">
        <f>RIGHT(S:S,FIND("/",S:S) - 2)</f>
        <v>wearables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44">
        <v>5000</v>
      </c>
      <c r="E3157" s="4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42">
        <f>(((I3157/60)/60)/24)+DATE(1970,1,1)</f>
        <v>41263.499131944445</v>
      </c>
      <c r="K3157">
        <v>1353412725</v>
      </c>
      <c r="L3157" s="42">
        <f>(((K3157/60)/60)/24)+DATE(1970,1,1)</f>
        <v>41233.499131944445</v>
      </c>
      <c r="M3157" t="b">
        <v>1</v>
      </c>
      <c r="N3157">
        <v>302</v>
      </c>
      <c r="O3157" s="7">
        <f>AVERAGE(N3157,E3157)</f>
        <v>4863.6149999999998</v>
      </c>
      <c r="P3157" t="b">
        <v>1</v>
      </c>
      <c r="R3157" s="56">
        <f>E3157/D3157</f>
        <v>1.885046</v>
      </c>
      <c r="S3157" t="s">
        <v>8303</v>
      </c>
      <c r="T3157" s="6" t="str">
        <f>LEFT(S:S,FIND("/",S:S)-1)</f>
        <v>theater</v>
      </c>
      <c r="U3157" s="6" t="str">
        <f>RIGHT(S:S,FIND("/",S:S) - 2)</f>
        <v>spaces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44">
        <v>5500</v>
      </c>
      <c r="E3158" s="4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42">
        <f>(((I3158/60)/60)/24)+DATE(1970,1,1)</f>
        <v>41061.953055555554</v>
      </c>
      <c r="K3158">
        <v>1335567144</v>
      </c>
      <c r="L3158" s="42">
        <f>(((K3158/60)/60)/24)+DATE(1970,1,1)</f>
        <v>41026.953055555554</v>
      </c>
      <c r="M3158" t="b">
        <v>1</v>
      </c>
      <c r="N3158">
        <v>89</v>
      </c>
      <c r="O3158" s="7">
        <f>AVERAGE(N3158,E3158)</f>
        <v>2844.5</v>
      </c>
      <c r="P3158" t="b">
        <v>1</v>
      </c>
      <c r="R3158" s="56">
        <f>E3158/D3158</f>
        <v>1.0181818181818181</v>
      </c>
      <c r="S3158" t="s">
        <v>8271</v>
      </c>
      <c r="T3158" s="6" t="str">
        <f>LEFT(S:S,FIND("/",S:S)-1)</f>
        <v>theater</v>
      </c>
      <c r="U3158" s="6" t="str">
        <f>RIGHT(S:S,FIND("/",S:S) - 2)</f>
        <v>/plays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44">
        <v>4000</v>
      </c>
      <c r="E3159" s="4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42">
        <f>(((I3159/60)/60)/24)+DATE(1970,1,1)</f>
        <v>41839.208333333336</v>
      </c>
      <c r="K3159">
        <v>1404932105</v>
      </c>
      <c r="L3159" s="42">
        <f>(((K3159/60)/60)/24)+DATE(1970,1,1)</f>
        <v>41829.788252314815</v>
      </c>
      <c r="M3159" t="b">
        <v>1</v>
      </c>
      <c r="N3159">
        <v>41</v>
      </c>
      <c r="O3159" s="7">
        <f>AVERAGE(N3159,E3159)</f>
        <v>2040.5</v>
      </c>
      <c r="P3159" t="b">
        <v>1</v>
      </c>
      <c r="R3159" s="56">
        <f>E3159/D3159</f>
        <v>1.01</v>
      </c>
      <c r="S3159" t="s">
        <v>8271</v>
      </c>
      <c r="T3159" s="6" t="str">
        <f>LEFT(S:S,FIND("/",S:S)-1)</f>
        <v>theater</v>
      </c>
      <c r="U3159" s="6" t="str">
        <f>RIGHT(S:S,FIND("/",S:S) - 2)</f>
        <v>/plays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44">
        <v>5000</v>
      </c>
      <c r="E3160" s="4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42">
        <f>(((I3160/60)/60)/24)+DATE(1970,1,1)</f>
        <v>41477.839722222219</v>
      </c>
      <c r="K3160">
        <v>1371931752</v>
      </c>
      <c r="L3160" s="42">
        <f>(((K3160/60)/60)/24)+DATE(1970,1,1)</f>
        <v>41447.839722222219</v>
      </c>
      <c r="M3160" t="b">
        <v>1</v>
      </c>
      <c r="N3160">
        <v>69</v>
      </c>
      <c r="O3160" s="7">
        <f>AVERAGE(N3160,E3160)</f>
        <v>2884.5</v>
      </c>
      <c r="P3160" t="b">
        <v>1</v>
      </c>
      <c r="R3160" s="56">
        <f>E3160/D3160</f>
        <v>1.1399999999999999</v>
      </c>
      <c r="S3160" t="s">
        <v>8271</v>
      </c>
      <c r="T3160" s="6" t="str">
        <f>LEFT(S:S,FIND("/",S:S)-1)</f>
        <v>theater</v>
      </c>
      <c r="U3160" s="6" t="str">
        <f>RIGHT(S:S,FIND("/",S:S) - 2)</f>
        <v>/plays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44">
        <v>1500</v>
      </c>
      <c r="E3161" s="4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42">
        <f>(((I3161/60)/60)/24)+DATE(1970,1,1)</f>
        <v>40926.958333333336</v>
      </c>
      <c r="K3161">
        <v>1323221761</v>
      </c>
      <c r="L3161" s="42">
        <f>(((K3161/60)/60)/24)+DATE(1970,1,1)</f>
        <v>40884.066678240742</v>
      </c>
      <c r="M3161" t="b">
        <v>1</v>
      </c>
      <c r="N3161">
        <v>52</v>
      </c>
      <c r="O3161" s="7">
        <f>AVERAGE(N3161,E3161)</f>
        <v>1027.1100000000001</v>
      </c>
      <c r="P3161" t="b">
        <v>1</v>
      </c>
      <c r="R3161" s="56">
        <f>E3161/D3161</f>
        <v>1.3348133333333334</v>
      </c>
      <c r="S3161" t="s">
        <v>8271</v>
      </c>
      <c r="T3161" s="6" t="str">
        <f>LEFT(S:S,FIND("/",S:S)-1)</f>
        <v>theater</v>
      </c>
      <c r="U3161" s="6" t="str">
        <f>RIGHT(S:S,FIND("/",S:S) - 2)</f>
        <v>/plays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44">
        <v>4500</v>
      </c>
      <c r="E3162" s="4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42">
        <f>(((I3162/60)/60)/24)+DATE(1970,1,1)</f>
        <v>41864.207638888889</v>
      </c>
      <c r="K3162">
        <v>1405923687</v>
      </c>
      <c r="L3162" s="42">
        <f>(((K3162/60)/60)/24)+DATE(1970,1,1)</f>
        <v>41841.26489583333</v>
      </c>
      <c r="M3162" t="b">
        <v>1</v>
      </c>
      <c r="N3162">
        <v>57</v>
      </c>
      <c r="O3162" s="7">
        <f>AVERAGE(N3162,E3162)</f>
        <v>2313</v>
      </c>
      <c r="P3162" t="b">
        <v>1</v>
      </c>
      <c r="R3162" s="56">
        <f>E3162/D3162</f>
        <v>1.0153333333333334</v>
      </c>
      <c r="S3162" t="s">
        <v>8271</v>
      </c>
      <c r="T3162" s="6" t="str">
        <f>LEFT(S:S,FIND("/",S:S)-1)</f>
        <v>theater</v>
      </c>
      <c r="U3162" s="6" t="str">
        <f>RIGHT(S:S,FIND("/",S:S) - 2)</f>
        <v>/plays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44">
        <v>2000</v>
      </c>
      <c r="E3163" s="4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42">
        <f>(((I3163/60)/60)/24)+DATE(1970,1,1)</f>
        <v>41927.536134259259</v>
      </c>
      <c r="K3163">
        <v>1410785522</v>
      </c>
      <c r="L3163" s="42">
        <f>(((K3163/60)/60)/24)+DATE(1970,1,1)</f>
        <v>41897.536134259259</v>
      </c>
      <c r="M3163" t="b">
        <v>1</v>
      </c>
      <c r="N3163">
        <v>74</v>
      </c>
      <c r="O3163" s="7">
        <f>AVERAGE(N3163,E3163)</f>
        <v>1088</v>
      </c>
      <c r="P3163" t="b">
        <v>1</v>
      </c>
      <c r="R3163" s="56">
        <f>E3163/D3163</f>
        <v>1.0509999999999999</v>
      </c>
      <c r="S3163" t="s">
        <v>8298</v>
      </c>
      <c r="T3163" s="6" t="str">
        <f>LEFT(S:S,FIND("/",S:S)-1)</f>
        <v>food</v>
      </c>
      <c r="U3163" s="6" t="str">
        <f>RIGHT(S:S,FIND("/",S:S) - 2)</f>
        <v>tch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44">
        <v>4000</v>
      </c>
      <c r="E3164" s="4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42">
        <f>(((I3164/60)/60)/24)+DATE(1970,1,1)</f>
        <v>41827.083333333336</v>
      </c>
      <c r="K3164">
        <v>1402331262</v>
      </c>
      <c r="L3164" s="42">
        <f>(((K3164/60)/60)/24)+DATE(1970,1,1)</f>
        <v>41799.685902777775</v>
      </c>
      <c r="M3164" t="b">
        <v>1</v>
      </c>
      <c r="N3164">
        <v>63</v>
      </c>
      <c r="O3164" s="7">
        <f>AVERAGE(N3164,E3164)</f>
        <v>2574.5</v>
      </c>
      <c r="P3164" t="b">
        <v>1</v>
      </c>
      <c r="R3164" s="56">
        <f>E3164/D3164</f>
        <v>1.2715000000000001</v>
      </c>
      <c r="S3164" t="s">
        <v>8276</v>
      </c>
      <c r="T3164" s="6" t="str">
        <f>LEFT(S:S,FIND("/",S:S)-1)</f>
        <v>music</v>
      </c>
      <c r="U3164" s="6" t="str">
        <f>RIGHT(S:S,FIND("/",S:S) - 2)</f>
        <v>rock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44">
        <v>13000</v>
      </c>
      <c r="E3165" s="4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42">
        <f>(((I3165/60)/60)/24)+DATE(1970,1,1)</f>
        <v>41805.753761574073</v>
      </c>
      <c r="K3165">
        <v>1400263525</v>
      </c>
      <c r="L3165" s="42">
        <f>(((K3165/60)/60)/24)+DATE(1970,1,1)</f>
        <v>41775.753761574073</v>
      </c>
      <c r="M3165" t="b">
        <v>1</v>
      </c>
      <c r="N3165">
        <v>72</v>
      </c>
      <c r="O3165" s="7">
        <f>AVERAGE(N3165,E3165)</f>
        <v>7261</v>
      </c>
      <c r="P3165" t="b">
        <v>1</v>
      </c>
      <c r="R3165" s="56">
        <f>E3165/D3165</f>
        <v>1.1115384615384616</v>
      </c>
      <c r="S3165" t="s">
        <v>8271</v>
      </c>
      <c r="T3165" s="6" t="str">
        <f>LEFT(S:S,FIND("/",S:S)-1)</f>
        <v>theater</v>
      </c>
      <c r="U3165" s="6" t="str">
        <f>RIGHT(S:S,FIND("/",S:S) - 2)</f>
        <v>/plays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44">
        <v>2500</v>
      </c>
      <c r="E3166" s="4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42">
        <f>(((I3166/60)/60)/24)+DATE(1970,1,1)</f>
        <v>41799.80572916667</v>
      </c>
      <c r="K3166">
        <v>1399490415</v>
      </c>
      <c r="L3166" s="42">
        <f>(((K3166/60)/60)/24)+DATE(1970,1,1)</f>
        <v>41766.80572916667</v>
      </c>
      <c r="M3166" t="b">
        <v>1</v>
      </c>
      <c r="N3166">
        <v>71</v>
      </c>
      <c r="O3166" s="7">
        <f>AVERAGE(N3166,E3166)</f>
        <v>1370</v>
      </c>
      <c r="P3166" t="b">
        <v>1</v>
      </c>
      <c r="R3166" s="56">
        <f>E3166/D3166</f>
        <v>1.0676000000000001</v>
      </c>
      <c r="S3166" t="s">
        <v>8303</v>
      </c>
      <c r="T3166" s="6" t="str">
        <f>LEFT(S:S,FIND("/",S:S)-1)</f>
        <v>theater</v>
      </c>
      <c r="U3166" s="6" t="str">
        <f>RIGHT(S:S,FIND("/",S:S) - 2)</f>
        <v>spaces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44">
        <v>750</v>
      </c>
      <c r="E3167" s="4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42">
        <f>(((I3167/60)/60)/24)+DATE(1970,1,1)</f>
        <v>40666.165972222225</v>
      </c>
      <c r="K3167">
        <v>1302493760</v>
      </c>
      <c r="L3167" s="42">
        <f>(((K3167/60)/60)/24)+DATE(1970,1,1)</f>
        <v>40644.159259259257</v>
      </c>
      <c r="M3167" t="b">
        <v>1</v>
      </c>
      <c r="N3167">
        <v>21</v>
      </c>
      <c r="O3167" s="7">
        <f>AVERAGE(N3167,E3167)</f>
        <v>620.5</v>
      </c>
      <c r="P3167" t="b">
        <v>1</v>
      </c>
      <c r="R3167" s="56">
        <f>E3167/D3167</f>
        <v>1.6266666666666667</v>
      </c>
      <c r="S3167" t="s">
        <v>8271</v>
      </c>
      <c r="T3167" s="6" t="str">
        <f>LEFT(S:S,FIND("/",S:S)-1)</f>
        <v>theater</v>
      </c>
      <c r="U3167" s="6" t="str">
        <f>RIGHT(S:S,FIND("/",S:S) - 2)</f>
        <v>/plays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44">
        <v>35000</v>
      </c>
      <c r="E3168" s="4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42">
        <f>(((I3168/60)/60)/24)+DATE(1970,1,1)</f>
        <v>41969.332638888889</v>
      </c>
      <c r="K3168">
        <v>1414514153</v>
      </c>
      <c r="L3168" s="42">
        <f>(((K3168/60)/60)/24)+DATE(1970,1,1)</f>
        <v>41940.69158564815</v>
      </c>
      <c r="M3168" t="b">
        <v>1</v>
      </c>
      <c r="N3168">
        <v>930</v>
      </c>
      <c r="O3168" s="7">
        <f>AVERAGE(N3168,E3168)</f>
        <v>28504.915000000001</v>
      </c>
      <c r="P3168" t="b">
        <v>1</v>
      </c>
      <c r="R3168" s="56">
        <f>E3168/D3168</f>
        <v>1.6022808571428573</v>
      </c>
      <c r="S3168" t="s">
        <v>8284</v>
      </c>
      <c r="T3168" s="6" t="str">
        <f>LEFT(S:S,FIND("/",S:S)-1)</f>
        <v>food</v>
      </c>
      <c r="U3168" s="6" t="str">
        <f>RIGHT(S:S,FIND("/",S:S) - 2)</f>
        <v>cks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44">
        <v>3000</v>
      </c>
      <c r="E3169" s="4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42">
        <f>(((I3169/60)/60)/24)+DATE(1970,1,1)</f>
        <v>41853.175706018519</v>
      </c>
      <c r="K3169">
        <v>1405743181</v>
      </c>
      <c r="L3169" s="42">
        <f>(((K3169/60)/60)/24)+DATE(1970,1,1)</f>
        <v>41839.175706018519</v>
      </c>
      <c r="M3169" t="b">
        <v>1</v>
      </c>
      <c r="N3169">
        <v>55</v>
      </c>
      <c r="O3169" s="7">
        <f>AVERAGE(N3169,E3169)</f>
        <v>1770</v>
      </c>
      <c r="P3169" t="b">
        <v>1</v>
      </c>
      <c r="R3169" s="56">
        <f>E3169/D3169</f>
        <v>1.1616666666666666</v>
      </c>
      <c r="S3169" t="s">
        <v>8271</v>
      </c>
      <c r="T3169" s="6" t="str">
        <f>LEFT(S:S,FIND("/",S:S)-1)</f>
        <v>theater</v>
      </c>
      <c r="U3169" s="6" t="str">
        <f>RIGHT(S:S,FIND("/",S:S) - 2)</f>
        <v>/plays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44">
        <v>2500</v>
      </c>
      <c r="E3170" s="4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42">
        <f>(((I3170/60)/60)/24)+DATE(1970,1,1)</f>
        <v>41803.916666666664</v>
      </c>
      <c r="K3170">
        <v>1399948353</v>
      </c>
      <c r="L3170" s="42">
        <f>(((K3170/60)/60)/24)+DATE(1970,1,1)</f>
        <v>41772.105937500004</v>
      </c>
      <c r="M3170" t="b">
        <v>1</v>
      </c>
      <c r="N3170">
        <v>61</v>
      </c>
      <c r="O3170" s="7">
        <f>AVERAGE(N3170,E3170)</f>
        <v>1583</v>
      </c>
      <c r="P3170" t="b">
        <v>1</v>
      </c>
      <c r="R3170" s="56">
        <f>E3170/D3170</f>
        <v>1.242</v>
      </c>
      <c r="S3170" t="s">
        <v>8284</v>
      </c>
      <c r="T3170" s="6" t="str">
        <f>LEFT(S:S,FIND("/",S:S)-1)</f>
        <v>food</v>
      </c>
      <c r="U3170" s="6" t="str">
        <f>RIGHT(S:S,FIND("/",S:S) - 2)</f>
        <v>cks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44">
        <v>8000</v>
      </c>
      <c r="E3171" s="4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42">
        <f>(((I3171/60)/60)/24)+DATE(1970,1,1)</f>
        <v>41621.207638888889</v>
      </c>
      <c r="K3171">
        <v>1384364561</v>
      </c>
      <c r="L3171" s="42">
        <f>(((K3171/60)/60)/24)+DATE(1970,1,1)</f>
        <v>41591.737974537034</v>
      </c>
      <c r="M3171" t="b">
        <v>1</v>
      </c>
      <c r="N3171">
        <v>82</v>
      </c>
      <c r="O3171" s="7">
        <f>AVERAGE(N3171,E3171)</f>
        <v>4161.5</v>
      </c>
      <c r="P3171" t="b">
        <v>1</v>
      </c>
      <c r="R3171" s="56">
        <f>E3171/D3171</f>
        <v>1.030125</v>
      </c>
      <c r="S3171" t="s">
        <v>8269</v>
      </c>
      <c r="T3171" s="6" t="str">
        <f>LEFT(S:S,FIND("/",S:S)-1)</f>
        <v>film &amp; video</v>
      </c>
      <c r="U3171" s="6" t="str">
        <f>RIGHT(S:S,FIND("/",S:S) - 2)</f>
        <v>documentary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44">
        <v>2000</v>
      </c>
      <c r="E3172" s="4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42">
        <f>(((I3172/60)/60)/24)+DATE(1970,1,1)</f>
        <v>41822.166666666664</v>
      </c>
      <c r="K3172">
        <v>1401414944</v>
      </c>
      <c r="L3172" s="42">
        <f>(((K3172/60)/60)/24)+DATE(1970,1,1)</f>
        <v>41789.080370370371</v>
      </c>
      <c r="M3172" t="b">
        <v>1</v>
      </c>
      <c r="N3172">
        <v>71</v>
      </c>
      <c r="O3172" s="7">
        <f>AVERAGE(N3172,E3172)</f>
        <v>1158</v>
      </c>
      <c r="P3172" t="b">
        <v>1</v>
      </c>
      <c r="R3172" s="56">
        <f>E3172/D3172</f>
        <v>1.1225000000000001</v>
      </c>
      <c r="S3172" t="s">
        <v>8301</v>
      </c>
      <c r="T3172" s="6" t="str">
        <f>LEFT(S:S,FIND("/",S:S)-1)</f>
        <v>technology</v>
      </c>
      <c r="U3172" s="6" t="str">
        <f>RIGHT(S:S,FIND("/",S:S) - 2)</f>
        <v>ploration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44">
        <v>7000</v>
      </c>
      <c r="E3173" s="4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42">
        <f>(((I3173/60)/60)/24)+DATE(1970,1,1)</f>
        <v>42496.608310185184</v>
      </c>
      <c r="K3173">
        <v>1459953358</v>
      </c>
      <c r="L3173" s="42">
        <f>(((K3173/60)/60)/24)+DATE(1970,1,1)</f>
        <v>42466.608310185184</v>
      </c>
      <c r="M3173" t="b">
        <v>1</v>
      </c>
      <c r="N3173">
        <v>117</v>
      </c>
      <c r="O3173" s="7">
        <f>AVERAGE(N3173,E3173)</f>
        <v>3867</v>
      </c>
      <c r="P3173" t="b">
        <v>1</v>
      </c>
      <c r="R3173" s="56">
        <f>E3173/D3173</f>
        <v>1.0881428571428571</v>
      </c>
      <c r="S3173" t="s">
        <v>8303</v>
      </c>
      <c r="T3173" s="6" t="str">
        <f>LEFT(S:S,FIND("/",S:S)-1)</f>
        <v>theater</v>
      </c>
      <c r="U3173" s="6" t="str">
        <f>RIGHT(S:S,FIND("/",S:S) - 2)</f>
        <v>spaces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44">
        <v>2000</v>
      </c>
      <c r="E3174" s="4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42">
        <f>(((I3174/60)/60)/24)+DATE(1970,1,1)</f>
        <v>40953.729953703703</v>
      </c>
      <c r="K3174">
        <v>1326648668</v>
      </c>
      <c r="L3174" s="42">
        <f>(((K3174/60)/60)/24)+DATE(1970,1,1)</f>
        <v>40923.729953703703</v>
      </c>
      <c r="M3174" t="b">
        <v>1</v>
      </c>
      <c r="N3174">
        <v>29</v>
      </c>
      <c r="O3174" s="7">
        <f>AVERAGE(N3174,E3174)</f>
        <v>1164.5</v>
      </c>
      <c r="P3174" t="b">
        <v>1</v>
      </c>
      <c r="R3174" s="56">
        <f>E3174/D3174</f>
        <v>1.1499999999999999</v>
      </c>
      <c r="S3174" t="s">
        <v>8272</v>
      </c>
      <c r="T3174" s="6" t="str">
        <f>LEFT(S:S,FIND("/",S:S)-1)</f>
        <v>technology</v>
      </c>
      <c r="U3174" s="6" t="str">
        <f>RIGHT(S:S,FIND("/",S:S) - 2)</f>
        <v>ology/web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44">
        <v>10000</v>
      </c>
      <c r="E3175" s="4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42">
        <f>(((I3175/60)/60)/24)+DATE(1970,1,1)</f>
        <v>41908.878379629627</v>
      </c>
      <c r="K3175">
        <v>1409173492</v>
      </c>
      <c r="L3175" s="42">
        <f>(((K3175/60)/60)/24)+DATE(1970,1,1)</f>
        <v>41878.878379629627</v>
      </c>
      <c r="M3175" t="b">
        <v>1</v>
      </c>
      <c r="N3175">
        <v>74</v>
      </c>
      <c r="O3175" s="7">
        <f>AVERAGE(N3175,E3175)</f>
        <v>5187</v>
      </c>
      <c r="P3175" t="b">
        <v>1</v>
      </c>
      <c r="R3175" s="56">
        <f>E3175/D3175</f>
        <v>1.03</v>
      </c>
      <c r="S3175" t="s">
        <v>8265</v>
      </c>
      <c r="T3175" s="6" t="str">
        <f>LEFT(S:S,FIND("/",S:S)-1)</f>
        <v>film &amp; video</v>
      </c>
      <c r="U3175" s="6" t="str">
        <f>RIGHT(S:S,FIND("/",S:S) - 2)</f>
        <v>/television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44">
        <v>3000</v>
      </c>
      <c r="E3176" s="4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42">
        <f>(((I3176/60)/60)/24)+DATE(1970,1,1)</f>
        <v>41876.864675925928</v>
      </c>
      <c r="K3176">
        <v>1407789908</v>
      </c>
      <c r="L3176" s="42">
        <f>(((K3176/60)/60)/24)+DATE(1970,1,1)</f>
        <v>41862.864675925928</v>
      </c>
      <c r="M3176" t="b">
        <v>1</v>
      </c>
      <c r="N3176">
        <v>23</v>
      </c>
      <c r="O3176" s="7">
        <f>AVERAGE(N3176,E3176)</f>
        <v>1528.5</v>
      </c>
      <c r="P3176" t="b">
        <v>1</v>
      </c>
      <c r="R3176" s="56">
        <f>E3176/D3176</f>
        <v>1.0113333333333334</v>
      </c>
      <c r="S3176" t="s">
        <v>8272</v>
      </c>
      <c r="T3176" s="6" t="str">
        <f>LEFT(S:S,FIND("/",S:S)-1)</f>
        <v>technology</v>
      </c>
      <c r="U3176" s="6" t="str">
        <f>RIGHT(S:S,FIND("/",S:S) - 2)</f>
        <v>ology/web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44">
        <v>5000</v>
      </c>
      <c r="E3177" s="4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42">
        <f>(((I3177/60)/60)/24)+DATE(1970,1,1)</f>
        <v>40591.886886574073</v>
      </c>
      <c r="K3177">
        <v>1292793427</v>
      </c>
      <c r="L3177" s="42">
        <f>(((K3177/60)/60)/24)+DATE(1970,1,1)</f>
        <v>40531.886886574073</v>
      </c>
      <c r="M3177" t="b">
        <v>1</v>
      </c>
      <c r="N3177">
        <v>60</v>
      </c>
      <c r="O3177" s="7">
        <f>AVERAGE(N3177,E3177)</f>
        <v>2769</v>
      </c>
      <c r="P3177" t="b">
        <v>1</v>
      </c>
      <c r="R3177" s="56">
        <f>E3177/D3177</f>
        <v>1.0955999999999999</v>
      </c>
      <c r="S3177" t="s">
        <v>8298</v>
      </c>
      <c r="T3177" s="6" t="str">
        <f>LEFT(S:S,FIND("/",S:S)-1)</f>
        <v>food</v>
      </c>
      <c r="U3177" s="6" t="str">
        <f>RIGHT(S:S,FIND("/",S:S) - 2)</f>
        <v>tch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44">
        <v>1900</v>
      </c>
      <c r="E3178" s="4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42">
        <f>(((I3178/60)/60)/24)+DATE(1970,1,1)</f>
        <v>41504.625</v>
      </c>
      <c r="K3178">
        <v>1374531631</v>
      </c>
      <c r="L3178" s="42">
        <f>(((K3178/60)/60)/24)+DATE(1970,1,1)</f>
        <v>41477.930914351848</v>
      </c>
      <c r="M3178" t="b">
        <v>1</v>
      </c>
      <c r="N3178">
        <v>55</v>
      </c>
      <c r="O3178" s="7">
        <f>AVERAGE(N3178,E3178)</f>
        <v>1118.5</v>
      </c>
      <c r="P3178" t="b">
        <v>1</v>
      </c>
      <c r="R3178" s="56">
        <f>E3178/D3178</f>
        <v>1.148421052631579</v>
      </c>
      <c r="S3178" t="s">
        <v>8305</v>
      </c>
      <c r="T3178" s="6" t="str">
        <f>LEFT(S:S,FIND("/",S:S)-1)</f>
        <v>theater</v>
      </c>
      <c r="U3178" s="6" t="str">
        <f>RIGHT(S:S,FIND("/",S:S) - 2)</f>
        <v>usical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44">
        <v>2500</v>
      </c>
      <c r="E3179" s="4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42">
        <f>(((I3179/60)/60)/24)+DATE(1970,1,1)</f>
        <v>41811.666770833333</v>
      </c>
      <c r="K3179">
        <v>1400774409</v>
      </c>
      <c r="L3179" s="42">
        <f>(((K3179/60)/60)/24)+DATE(1970,1,1)</f>
        <v>41781.666770833333</v>
      </c>
      <c r="M3179" t="b">
        <v>1</v>
      </c>
      <c r="N3179">
        <v>51</v>
      </c>
      <c r="O3179" s="7">
        <f>AVERAGE(N3179,E3179)</f>
        <v>1493</v>
      </c>
      <c r="P3179" t="b">
        <v>1</v>
      </c>
      <c r="R3179" s="56">
        <f>E3179/D3179</f>
        <v>1.1739999999999999</v>
      </c>
      <c r="S3179" t="s">
        <v>8300</v>
      </c>
      <c r="T3179" s="6" t="str">
        <f>LEFT(S:S,FIND("/",S:S)-1)</f>
        <v>music</v>
      </c>
      <c r="U3179" s="6" t="str">
        <f>RIGHT(S:S,FIND("/",S:S) - 2)</f>
        <v>usic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44">
        <v>1500</v>
      </c>
      <c r="E3180" s="4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42">
        <f>(((I3180/60)/60)/24)+DATE(1970,1,1)</f>
        <v>41836.605034722219</v>
      </c>
      <c r="K3180">
        <v>1402929075</v>
      </c>
      <c r="L3180" s="42">
        <f>(((K3180/60)/60)/24)+DATE(1970,1,1)</f>
        <v>41806.605034722219</v>
      </c>
      <c r="M3180" t="b">
        <v>1</v>
      </c>
      <c r="N3180">
        <v>78</v>
      </c>
      <c r="O3180" s="7">
        <f>AVERAGE(N3180,E3180)</f>
        <v>1327</v>
      </c>
      <c r="P3180" t="b">
        <v>1</v>
      </c>
      <c r="R3180" s="56">
        <f>E3180/D3180</f>
        <v>1.7173333333333334</v>
      </c>
      <c r="S3180" t="s">
        <v>8288</v>
      </c>
      <c r="T3180" s="6" t="str">
        <f>LEFT(S:S,FIND("/",S:S)-1)</f>
        <v>publishing</v>
      </c>
      <c r="U3180" s="6" t="str">
        <f>RIGHT(S:S,FIND("/",S:S) - 2)</f>
        <v xml:space="preserve"> podcasts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44">
        <v>4200</v>
      </c>
      <c r="E3181" s="4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42">
        <f>(((I3181/60)/60)/24)+DATE(1970,1,1)</f>
        <v>41400.702210648145</v>
      </c>
      <c r="K3181">
        <v>1365699071</v>
      </c>
      <c r="L3181" s="42">
        <f>(((K3181/60)/60)/24)+DATE(1970,1,1)</f>
        <v>41375.702210648145</v>
      </c>
      <c r="M3181" t="b">
        <v>1</v>
      </c>
      <c r="N3181">
        <v>62</v>
      </c>
      <c r="O3181" s="7">
        <f>AVERAGE(N3181,E3181)</f>
        <v>2428.41</v>
      </c>
      <c r="P3181" t="b">
        <v>1</v>
      </c>
      <c r="R3181" s="56">
        <f>E3181/D3181</f>
        <v>1.1416238095238094</v>
      </c>
      <c r="S3181" t="s">
        <v>8273</v>
      </c>
      <c r="T3181" s="6" t="str">
        <f>LEFT(S:S,FIND("/",S:S)-1)</f>
        <v>technology</v>
      </c>
      <c r="U3181" s="6" t="str">
        <f>RIGHT(S:S,FIND("/",S:S) - 2)</f>
        <v>wearables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44">
        <v>1200</v>
      </c>
      <c r="E3182" s="4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42">
        <f>(((I3182/60)/60)/24)+DATE(1970,1,1)</f>
        <v>41810.412604166668</v>
      </c>
      <c r="K3182">
        <v>1400666049</v>
      </c>
      <c r="L3182" s="42">
        <f>(((K3182/60)/60)/24)+DATE(1970,1,1)</f>
        <v>41780.412604166668</v>
      </c>
      <c r="M3182" t="b">
        <v>1</v>
      </c>
      <c r="N3182">
        <v>45</v>
      </c>
      <c r="O3182" s="7">
        <f>AVERAGE(N3182,E3182)</f>
        <v>741</v>
      </c>
      <c r="P3182" t="b">
        <v>1</v>
      </c>
      <c r="R3182" s="56">
        <f>E3182/D3182</f>
        <v>1.1975</v>
      </c>
      <c r="S3182" t="s">
        <v>8266</v>
      </c>
      <c r="T3182" s="6" t="str">
        <f>LEFT(S:S,FIND("/",S:S)-1)</f>
        <v>film &amp; video</v>
      </c>
      <c r="U3182" s="6" t="str">
        <f>RIGHT(S:S,FIND("/",S:S) - 2)</f>
        <v>ideo/shorts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44">
        <v>500</v>
      </c>
      <c r="E3183" s="4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42">
        <f>(((I3183/60)/60)/24)+DATE(1970,1,1)</f>
        <v>41805.666666666664</v>
      </c>
      <c r="K3183">
        <v>1400570787</v>
      </c>
      <c r="L3183" s="42">
        <f>(((K3183/60)/60)/24)+DATE(1970,1,1)</f>
        <v>41779.310034722221</v>
      </c>
      <c r="M3183" t="b">
        <v>1</v>
      </c>
      <c r="N3183">
        <v>15</v>
      </c>
      <c r="O3183" s="7">
        <f>AVERAGE(N3183,E3183)</f>
        <v>280</v>
      </c>
      <c r="P3183" t="b">
        <v>1</v>
      </c>
      <c r="R3183" s="56">
        <f>E3183/D3183</f>
        <v>1.0900000000000001</v>
      </c>
      <c r="S3183" t="s">
        <v>8298</v>
      </c>
      <c r="T3183" s="6" t="str">
        <f>LEFT(S:S,FIND("/",S:S)-1)</f>
        <v>food</v>
      </c>
      <c r="U3183" s="6" t="str">
        <f>RIGHT(S:S,FIND("/",S:S) - 2)</f>
        <v>tch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44">
        <v>7000</v>
      </c>
      <c r="E3184" s="4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42">
        <f>(((I3184/60)/60)/24)+DATE(1970,1,1)</f>
        <v>40939.708333333336</v>
      </c>
      <c r="K3184">
        <v>1323211621</v>
      </c>
      <c r="L3184" s="42">
        <f>(((K3184/60)/60)/24)+DATE(1970,1,1)</f>
        <v>40883.949317129627</v>
      </c>
      <c r="M3184" t="b">
        <v>1</v>
      </c>
      <c r="N3184">
        <v>151</v>
      </c>
      <c r="O3184" s="7">
        <f>AVERAGE(N3184,E3184)</f>
        <v>3606.5</v>
      </c>
      <c r="P3184" t="b">
        <v>1</v>
      </c>
      <c r="R3184" s="56">
        <f>E3184/D3184</f>
        <v>1.0088571428571429</v>
      </c>
      <c r="S3184" t="s">
        <v>8296</v>
      </c>
      <c r="T3184" s="6" t="str">
        <f>LEFT(S:S,FIND("/",S:S)-1)</f>
        <v>photography</v>
      </c>
      <c r="U3184" s="6" t="str">
        <f>RIGHT(S:S,FIND("/",S:S) - 2)</f>
        <v>phy/people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44">
        <v>2500</v>
      </c>
      <c r="E3185" s="4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42">
        <f>(((I3185/60)/60)/24)+DATE(1970,1,1)</f>
        <v>41509.79478009259</v>
      </c>
      <c r="K3185">
        <v>1375729469</v>
      </c>
      <c r="L3185" s="42">
        <f>(((K3185/60)/60)/24)+DATE(1970,1,1)</f>
        <v>41491.79478009259</v>
      </c>
      <c r="M3185" t="b">
        <v>1</v>
      </c>
      <c r="N3185">
        <v>68</v>
      </c>
      <c r="O3185" s="7">
        <f>AVERAGE(N3185,E3185)</f>
        <v>1396.5</v>
      </c>
      <c r="P3185" t="b">
        <v>1</v>
      </c>
      <c r="R3185" s="56">
        <f>E3185/D3185</f>
        <v>1.0900000000000001</v>
      </c>
      <c r="S3185" t="s">
        <v>8279</v>
      </c>
      <c r="T3185" s="6" t="str">
        <f>LEFT(S:S,FIND("/",S:S)-1)</f>
        <v>music</v>
      </c>
      <c r="U3185" s="6" t="str">
        <f>RIGHT(S:S,FIND("/",S:S) - 2)</f>
        <v>rock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44">
        <v>4300</v>
      </c>
      <c r="E3186" s="4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42">
        <f>(((I3186/60)/60)/24)+DATE(1970,1,1)</f>
        <v>41821.993414351848</v>
      </c>
      <c r="K3186">
        <v>1401666631</v>
      </c>
      <c r="L3186" s="42">
        <f>(((K3186/60)/60)/24)+DATE(1970,1,1)</f>
        <v>41791.993414351848</v>
      </c>
      <c r="M3186" t="b">
        <v>1</v>
      </c>
      <c r="N3186">
        <v>46</v>
      </c>
      <c r="O3186" s="7">
        <f>AVERAGE(N3186,E3186)</f>
        <v>2328</v>
      </c>
      <c r="P3186" t="b">
        <v>1</v>
      </c>
      <c r="R3186" s="56">
        <f>E3186/D3186</f>
        <v>1.0720930232558139</v>
      </c>
      <c r="S3186" t="s">
        <v>8303</v>
      </c>
      <c r="T3186" s="6" t="str">
        <f>LEFT(S:S,FIND("/",S:S)-1)</f>
        <v>theater</v>
      </c>
      <c r="U3186" s="6" t="str">
        <f>RIGHT(S:S,FIND("/",S:S) - 2)</f>
        <v>spaces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44">
        <v>1000</v>
      </c>
      <c r="E3187" s="4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42">
        <f>(((I3187/60)/60)/24)+DATE(1970,1,1)</f>
        <v>41836.977326388893</v>
      </c>
      <c r="K3187">
        <v>1404948441</v>
      </c>
      <c r="L3187" s="42">
        <f>(((K3187/60)/60)/24)+DATE(1970,1,1)</f>
        <v>41829.977326388893</v>
      </c>
      <c r="M3187" t="b">
        <v>1</v>
      </c>
      <c r="N3187">
        <v>24</v>
      </c>
      <c r="O3187" s="7">
        <f>AVERAGE(N3187,E3187)</f>
        <v>512</v>
      </c>
      <c r="P3187" t="b">
        <v>1</v>
      </c>
      <c r="R3187" s="56">
        <f>E3187/D3187</f>
        <v>1</v>
      </c>
      <c r="S3187" t="s">
        <v>8271</v>
      </c>
      <c r="T3187" s="6" t="str">
        <f>LEFT(S:S,FIND("/",S:S)-1)</f>
        <v>theater</v>
      </c>
      <c r="U3187" s="6" t="str">
        <f>RIGHT(S:S,FIND("/",S:S) - 2)</f>
        <v>/plays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44">
        <v>3200</v>
      </c>
      <c r="E3188" s="4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42">
        <f>(((I3188/60)/60)/24)+DATE(1970,1,1)</f>
        <v>41898.875</v>
      </c>
      <c r="K3188">
        <v>1408313438</v>
      </c>
      <c r="L3188" s="42">
        <f>(((K3188/60)/60)/24)+DATE(1970,1,1)</f>
        <v>41868.924050925925</v>
      </c>
      <c r="M3188" t="b">
        <v>1</v>
      </c>
      <c r="N3188">
        <v>70</v>
      </c>
      <c r="O3188" s="7">
        <f>AVERAGE(N3188,E3188)</f>
        <v>1670</v>
      </c>
      <c r="P3188" t="b">
        <v>1</v>
      </c>
      <c r="R3188" s="56">
        <f>E3188/D3188</f>
        <v>1.0218750000000001</v>
      </c>
      <c r="S3188" t="s">
        <v>8271</v>
      </c>
      <c r="T3188" s="6" t="str">
        <f>LEFT(S:S,FIND("/",S:S)-1)</f>
        <v>theater</v>
      </c>
      <c r="U3188" s="6" t="str">
        <f>RIGHT(S:S,FIND("/",S:S) - 2)</f>
        <v>/plays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44">
        <v>15000</v>
      </c>
      <c r="E3189" s="4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42">
        <f>(((I3189/60)/60)/24)+DATE(1970,1,1)</f>
        <v>41855.666354166664</v>
      </c>
      <c r="K3189">
        <v>1405439973</v>
      </c>
      <c r="L3189" s="42">
        <f>(((K3189/60)/60)/24)+DATE(1970,1,1)</f>
        <v>41835.666354166664</v>
      </c>
      <c r="M3189" t="b">
        <v>1</v>
      </c>
      <c r="N3189">
        <v>244</v>
      </c>
      <c r="O3189" s="7">
        <f>AVERAGE(N3189,E3189)</f>
        <v>8844</v>
      </c>
      <c r="P3189" t="b">
        <v>1</v>
      </c>
      <c r="R3189" s="56">
        <f>E3189/D3189</f>
        <v>1.1629333333333334</v>
      </c>
      <c r="S3189" t="s">
        <v>8271</v>
      </c>
      <c r="T3189" s="6" t="str">
        <f>LEFT(S:S,FIND("/",S:S)-1)</f>
        <v>theater</v>
      </c>
      <c r="U3189" s="6" t="str">
        <f>RIGHT(S:S,FIND("/",S:S) - 2)</f>
        <v>/plays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44">
        <v>200</v>
      </c>
      <c r="E3190" s="4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42">
        <f>(((I3190/60)/60)/24)+DATE(1970,1,1)</f>
        <v>42165.415532407409</v>
      </c>
      <c r="K3190">
        <v>1432115902</v>
      </c>
      <c r="L3190" s="42">
        <f>(((K3190/60)/60)/24)+DATE(1970,1,1)</f>
        <v>42144.415532407409</v>
      </c>
      <c r="M3190" t="b">
        <v>0</v>
      </c>
      <c r="N3190">
        <v>9</v>
      </c>
      <c r="O3190" s="7">
        <f>AVERAGE(N3190,E3190)</f>
        <v>69.5</v>
      </c>
      <c r="P3190" t="b">
        <v>0</v>
      </c>
      <c r="R3190" s="56">
        <f>E3190/D3190</f>
        <v>0.65</v>
      </c>
      <c r="S3190" t="s">
        <v>8278</v>
      </c>
      <c r="T3190" s="6" t="str">
        <f>LEFT(S:S,FIND("/",S:S)-1)</f>
        <v>music</v>
      </c>
      <c r="U3190" s="6" t="str">
        <f>RIGHT(S:S,FIND("/",S:S) - 2)</f>
        <v>jazz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44">
        <v>55000</v>
      </c>
      <c r="E3191" s="4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42">
        <f>(((I3191/60)/60)/24)+DATE(1970,1,1)</f>
        <v>42148.346435185187</v>
      </c>
      <c r="K3191">
        <v>1429863532</v>
      </c>
      <c r="L3191" s="42">
        <f>(((K3191/60)/60)/24)+DATE(1970,1,1)</f>
        <v>42118.346435185187</v>
      </c>
      <c r="M3191" t="b">
        <v>0</v>
      </c>
      <c r="N3191">
        <v>19</v>
      </c>
      <c r="O3191" s="7">
        <f>AVERAGE(N3191,E3191)</f>
        <v>3399.5</v>
      </c>
      <c r="P3191" t="b">
        <v>0</v>
      </c>
      <c r="R3191" s="56">
        <f>E3191/D3191</f>
        <v>0.12327272727272727</v>
      </c>
      <c r="S3191" t="s">
        <v>8273</v>
      </c>
      <c r="T3191" s="6" t="str">
        <f>LEFT(S:S,FIND("/",S:S)-1)</f>
        <v>technology</v>
      </c>
      <c r="U3191" s="6" t="str">
        <f>RIGHT(S:S,FIND("/",S:S) - 2)</f>
        <v>wearables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44">
        <v>4000</v>
      </c>
      <c r="E3192" s="44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42">
        <f>(((I3192/60)/60)/24)+DATE(1970,1,1)</f>
        <v>42713.192997685182</v>
      </c>
      <c r="K3192">
        <v>1478662675</v>
      </c>
      <c r="L3192" s="42">
        <f>(((K3192/60)/60)/24)+DATE(1970,1,1)</f>
        <v>42683.151331018518</v>
      </c>
      <c r="M3192" t="b">
        <v>0</v>
      </c>
      <c r="N3192">
        <v>0</v>
      </c>
      <c r="O3192" s="7">
        <f>AVERAGE(N3192,E3192)</f>
        <v>0</v>
      </c>
      <c r="P3192" t="b">
        <v>0</v>
      </c>
      <c r="R3192" s="56">
        <f>E3192/D3192</f>
        <v>0</v>
      </c>
      <c r="S3192" t="s">
        <v>8279</v>
      </c>
      <c r="T3192" s="6" t="str">
        <f>LEFT(S:S,FIND("/",S:S)-1)</f>
        <v>music</v>
      </c>
      <c r="U3192" s="6" t="str">
        <f>RIGHT(S:S,FIND("/",S:S) - 2)</f>
        <v>rock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44">
        <v>3750</v>
      </c>
      <c r="E3193" s="4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42">
        <f>(((I3193/60)/60)/24)+DATE(1970,1,1)</f>
        <v>42598.755428240736</v>
      </c>
      <c r="K3193">
        <v>1466186869</v>
      </c>
      <c r="L3193" s="42">
        <f>(((K3193/60)/60)/24)+DATE(1970,1,1)</f>
        <v>42538.755428240736</v>
      </c>
      <c r="M3193" t="b">
        <v>0</v>
      </c>
      <c r="N3193">
        <v>4</v>
      </c>
      <c r="O3193" s="7">
        <f>AVERAGE(N3193,E3193)</f>
        <v>77.5</v>
      </c>
      <c r="P3193" t="b">
        <v>0</v>
      </c>
      <c r="R3193" s="56">
        <f>E3193/D3193</f>
        <v>4.0266666666666666E-2</v>
      </c>
      <c r="S3193" t="s">
        <v>8279</v>
      </c>
      <c r="T3193" s="6" t="str">
        <f>LEFT(S:S,FIND("/",S:S)-1)</f>
        <v>music</v>
      </c>
      <c r="U3193" s="6" t="str">
        <f>RIGHT(S:S,FIND("/",S:S) - 2)</f>
        <v>rock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44">
        <v>10000</v>
      </c>
      <c r="E3194" s="4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42">
        <f>(((I3194/60)/60)/24)+DATE(1970,1,1)</f>
        <v>42063.916666666672</v>
      </c>
      <c r="K3194">
        <v>1421274859</v>
      </c>
      <c r="L3194" s="42">
        <f>(((K3194/60)/60)/24)+DATE(1970,1,1)</f>
        <v>42018.94049768518</v>
      </c>
      <c r="M3194" t="b">
        <v>0</v>
      </c>
      <c r="N3194">
        <v>8</v>
      </c>
      <c r="O3194" s="7">
        <f>AVERAGE(N3194,E3194)</f>
        <v>55</v>
      </c>
      <c r="P3194" t="b">
        <v>0</v>
      </c>
      <c r="R3194" s="56">
        <f>E3194/D3194</f>
        <v>1.0200000000000001E-2</v>
      </c>
      <c r="S3194" t="s">
        <v>8271</v>
      </c>
      <c r="T3194" s="6" t="str">
        <f>LEFT(S:S,FIND("/",S:S)-1)</f>
        <v>theater</v>
      </c>
      <c r="U3194" s="6" t="str">
        <f>RIGHT(S:S,FIND("/",S:S) - 2)</f>
        <v>/plays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44">
        <v>5000</v>
      </c>
      <c r="E3195" s="4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42">
        <f>(((I3195/60)/60)/24)+DATE(1970,1,1)</f>
        <v>42055.968240740738</v>
      </c>
      <c r="K3195">
        <v>1420586056</v>
      </c>
      <c r="L3195" s="42">
        <f>(((K3195/60)/60)/24)+DATE(1970,1,1)</f>
        <v>42010.968240740738</v>
      </c>
      <c r="M3195" t="b">
        <v>0</v>
      </c>
      <c r="N3195">
        <v>24</v>
      </c>
      <c r="O3195" s="7">
        <f>AVERAGE(N3195,E3195)</f>
        <v>305.5</v>
      </c>
      <c r="P3195" t="b">
        <v>0</v>
      </c>
      <c r="R3195" s="56">
        <f>E3195/D3195</f>
        <v>0.1174</v>
      </c>
      <c r="S3195" t="s">
        <v>8271</v>
      </c>
      <c r="T3195" s="6" t="str">
        <f>LEFT(S:S,FIND("/",S:S)-1)</f>
        <v>theater</v>
      </c>
      <c r="U3195" s="6" t="str">
        <f>RIGHT(S:S,FIND("/",S:S) - 2)</f>
        <v>/plays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44">
        <v>11000</v>
      </c>
      <c r="E3196" s="44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42">
        <f>(((I3196/60)/60)/24)+DATE(1970,1,1)</f>
        <v>42212.062476851846</v>
      </c>
      <c r="K3196">
        <v>1435368598</v>
      </c>
      <c r="L3196" s="42">
        <f>(((K3196/60)/60)/24)+DATE(1970,1,1)</f>
        <v>42182.062476851846</v>
      </c>
      <c r="M3196" t="b">
        <v>0</v>
      </c>
      <c r="N3196">
        <v>0</v>
      </c>
      <c r="O3196" s="7">
        <f>AVERAGE(N3196,E3196)</f>
        <v>0</v>
      </c>
      <c r="P3196" t="b">
        <v>0</v>
      </c>
      <c r="R3196" s="56">
        <f>E3196/D3196</f>
        <v>0</v>
      </c>
      <c r="S3196" t="s">
        <v>8273</v>
      </c>
      <c r="T3196" s="6" t="str">
        <f>LEFT(S:S,FIND("/",S:S)-1)</f>
        <v>technology</v>
      </c>
      <c r="U3196" s="6" t="str">
        <f>RIGHT(S:S,FIND("/",S:S) - 2)</f>
        <v>wearables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44">
        <v>3500</v>
      </c>
      <c r="E3197" s="4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42">
        <f>(((I3197/60)/60)/24)+DATE(1970,1,1)</f>
        <v>42047.594236111108</v>
      </c>
      <c r="K3197">
        <v>1421158542</v>
      </c>
      <c r="L3197" s="42">
        <f>(((K3197/60)/60)/24)+DATE(1970,1,1)</f>
        <v>42017.594236111108</v>
      </c>
      <c r="M3197" t="b">
        <v>0</v>
      </c>
      <c r="N3197">
        <v>39</v>
      </c>
      <c r="O3197" s="7">
        <f>AVERAGE(N3197,E3197)</f>
        <v>1054.5</v>
      </c>
      <c r="P3197" t="b">
        <v>0</v>
      </c>
      <c r="R3197" s="56">
        <f>E3197/D3197</f>
        <v>0.59142857142857141</v>
      </c>
      <c r="S3197" t="s">
        <v>8300</v>
      </c>
      <c r="T3197" s="6" t="str">
        <f>LEFT(S:S,FIND("/",S:S)-1)</f>
        <v>music</v>
      </c>
      <c r="U3197" s="6" t="str">
        <f>RIGHT(S:S,FIND("/",S:S) - 2)</f>
        <v>usic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44">
        <v>3000000</v>
      </c>
      <c r="E3198" s="4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42">
        <f>(((I3198/60)/60)/24)+DATE(1970,1,1)</f>
        <v>42217.583333333328</v>
      </c>
      <c r="K3198">
        <v>1433254875</v>
      </c>
      <c r="L3198" s="42">
        <f>(((K3198/60)/60)/24)+DATE(1970,1,1)</f>
        <v>42157.598090277781</v>
      </c>
      <c r="M3198" t="b">
        <v>0</v>
      </c>
      <c r="N3198">
        <v>6</v>
      </c>
      <c r="O3198" s="7">
        <f>AVERAGE(N3198,E3198)</f>
        <v>903</v>
      </c>
      <c r="P3198" t="b">
        <v>0</v>
      </c>
      <c r="R3198" s="56">
        <f>E3198/D3198</f>
        <v>5.9999999999999995E-4</v>
      </c>
      <c r="S3198" t="s">
        <v>8270</v>
      </c>
      <c r="T3198" s="6" t="str">
        <f>LEFT(S:S,FIND("/",S:S)-1)</f>
        <v>film &amp; video</v>
      </c>
      <c r="U3198" s="6" t="str">
        <f>RIGHT(S:S,FIND("/",S:S) - 2)</f>
        <v>o/animation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44">
        <v>10000</v>
      </c>
      <c r="E3199" s="4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42">
        <f>(((I3199/60)/60)/24)+DATE(1970,1,1)</f>
        <v>42039.493263888886</v>
      </c>
      <c r="K3199">
        <v>1420458618</v>
      </c>
      <c r="L3199" s="42">
        <f>(((K3199/60)/60)/24)+DATE(1970,1,1)</f>
        <v>42009.493263888886</v>
      </c>
      <c r="M3199" t="b">
        <v>0</v>
      </c>
      <c r="N3199">
        <v>4</v>
      </c>
      <c r="O3199" s="7">
        <f>AVERAGE(N3199,E3199)</f>
        <v>574.5</v>
      </c>
      <c r="P3199" t="b">
        <v>0</v>
      </c>
      <c r="R3199" s="56">
        <f>E3199/D3199</f>
        <v>0.1145</v>
      </c>
      <c r="S3199" t="s">
        <v>8294</v>
      </c>
      <c r="T3199" s="6" t="str">
        <f>LEFT(S:S,FIND("/",S:S)-1)</f>
        <v>technology</v>
      </c>
      <c r="U3199" s="6" t="str">
        <f>RIGHT(S:S,FIND("/",S:S) - 2)</f>
        <v>y/gadgets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44">
        <v>30000</v>
      </c>
      <c r="E3200" s="4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42">
        <f>(((I3200/60)/60)/24)+DATE(1970,1,1)</f>
        <v>42051.424502314811</v>
      </c>
      <c r="K3200">
        <v>1420798277</v>
      </c>
      <c r="L3200" s="42">
        <f>(((K3200/60)/60)/24)+DATE(1970,1,1)</f>
        <v>42013.424502314811</v>
      </c>
      <c r="M3200" t="b">
        <v>0</v>
      </c>
      <c r="N3200">
        <v>3</v>
      </c>
      <c r="O3200" s="7">
        <f>AVERAGE(N3200,E3200)</f>
        <v>56.5</v>
      </c>
      <c r="P3200" t="b">
        <v>0</v>
      </c>
      <c r="R3200" s="56">
        <f>E3200/D3200</f>
        <v>3.6666666666666666E-3</v>
      </c>
      <c r="S3200" t="s">
        <v>8278</v>
      </c>
      <c r="T3200" s="6" t="str">
        <f>LEFT(S:S,FIND("/",S:S)-1)</f>
        <v>music</v>
      </c>
      <c r="U3200" s="6" t="str">
        <f>RIGHT(S:S,FIND("/",S:S) - 2)</f>
        <v>jazz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44">
        <v>5000</v>
      </c>
      <c r="E3201" s="4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42">
        <f>(((I3201/60)/60)/24)+DATE(1970,1,1)</f>
        <v>41888.875</v>
      </c>
      <c r="K3201">
        <v>1407435418</v>
      </c>
      <c r="L3201" s="42">
        <f>(((K3201/60)/60)/24)+DATE(1970,1,1)</f>
        <v>41858.761782407404</v>
      </c>
      <c r="M3201" t="b">
        <v>0</v>
      </c>
      <c r="N3201">
        <v>53</v>
      </c>
      <c r="O3201" s="7">
        <f>AVERAGE(N3201,E3201)</f>
        <v>1330.5</v>
      </c>
      <c r="P3201" t="b">
        <v>0</v>
      </c>
      <c r="R3201" s="56">
        <f>E3201/D3201</f>
        <v>0.52159999999999995</v>
      </c>
      <c r="S3201" t="s">
        <v>8285</v>
      </c>
      <c r="T3201" s="6" t="str">
        <f>LEFT(S:S,FIND("/",S:S)-1)</f>
        <v>photography</v>
      </c>
      <c r="U3201" s="6" t="str">
        <f>RIGHT(S:S,FIND("/",S:S) - 2)</f>
        <v>photobooks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44">
        <v>50000</v>
      </c>
      <c r="E3202" s="44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42">
        <f>(((I3202/60)/60)/24)+DATE(1970,1,1)</f>
        <v>42490.231944444444</v>
      </c>
      <c r="K3202">
        <v>1459410101</v>
      </c>
      <c r="L3202" s="42">
        <f>(((K3202/60)/60)/24)+DATE(1970,1,1)</f>
        <v>42460.320613425924</v>
      </c>
      <c r="M3202" t="b">
        <v>0</v>
      </c>
      <c r="N3202">
        <v>1</v>
      </c>
      <c r="O3202" s="7">
        <f>AVERAGE(N3202,E3202)</f>
        <v>1</v>
      </c>
      <c r="P3202" t="b">
        <v>0</v>
      </c>
      <c r="R3202" s="56">
        <f>E3202/D3202</f>
        <v>2.0000000000000002E-5</v>
      </c>
      <c r="S3202" t="s">
        <v>8282</v>
      </c>
      <c r="T3202" s="6" t="str">
        <f>LEFT(S:S,FIND("/",S:S)-1)</f>
        <v>games</v>
      </c>
      <c r="U3202" s="6" t="str">
        <f>RIGHT(S:S,FIND("/",S:S) - 2)</f>
        <v>ames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44">
        <v>2000</v>
      </c>
      <c r="E3203" s="44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42">
        <f>(((I3203/60)/60)/24)+DATE(1970,1,1)</f>
        <v>41882.767094907409</v>
      </c>
      <c r="K3203">
        <v>1407695077</v>
      </c>
      <c r="L3203" s="42">
        <f>(((K3203/60)/60)/24)+DATE(1970,1,1)</f>
        <v>41861.767094907409</v>
      </c>
      <c r="M3203" t="b">
        <v>0</v>
      </c>
      <c r="N3203">
        <v>2</v>
      </c>
      <c r="O3203" s="7">
        <f>AVERAGE(N3203,E3203)</f>
        <v>13.5</v>
      </c>
      <c r="P3203" t="b">
        <v>0</v>
      </c>
      <c r="R3203" s="56">
        <f>E3203/D3203</f>
        <v>1.2500000000000001E-2</v>
      </c>
      <c r="S3203" t="s">
        <v>8276</v>
      </c>
      <c r="T3203" s="6" t="str">
        <f>LEFT(S:S,FIND("/",S:S)-1)</f>
        <v>music</v>
      </c>
      <c r="U3203" s="6" t="str">
        <f>RIGHT(S:S,FIND("/",S:S) - 2)</f>
        <v>rock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44">
        <v>5000</v>
      </c>
      <c r="E3204" s="4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42">
        <f>(((I3204/60)/60)/24)+DATE(1970,1,1)</f>
        <v>42352.249305555553</v>
      </c>
      <c r="K3204">
        <v>1445027346</v>
      </c>
      <c r="L3204" s="42">
        <f>(((K3204/60)/60)/24)+DATE(1970,1,1)</f>
        <v>42293.853541666671</v>
      </c>
      <c r="M3204" t="b">
        <v>0</v>
      </c>
      <c r="N3204">
        <v>25</v>
      </c>
      <c r="O3204" s="7">
        <f>AVERAGE(N3204,E3204)</f>
        <v>1375.5</v>
      </c>
      <c r="P3204" t="b">
        <v>0</v>
      </c>
      <c r="R3204" s="56">
        <f>E3204/D3204</f>
        <v>0.54520000000000002</v>
      </c>
      <c r="S3204" t="s">
        <v>8271</v>
      </c>
      <c r="T3204" s="6" t="str">
        <f>LEFT(S:S,FIND("/",S:S)-1)</f>
        <v>theater</v>
      </c>
      <c r="U3204" s="6" t="str">
        <f>RIGHT(S:S,FIND("/",S:S) - 2)</f>
        <v>/plays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44">
        <v>1000</v>
      </c>
      <c r="E3205" s="4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42">
        <f>(((I3205/60)/60)/24)+DATE(1970,1,1)</f>
        <v>42272.988680555558</v>
      </c>
      <c r="K3205">
        <v>1440632622</v>
      </c>
      <c r="L3205" s="42">
        <f>(((K3205/60)/60)/24)+DATE(1970,1,1)</f>
        <v>42242.988680555558</v>
      </c>
      <c r="M3205" t="b">
        <v>0</v>
      </c>
      <c r="N3205">
        <v>6</v>
      </c>
      <c r="O3205" s="7">
        <f>AVERAGE(N3205,E3205)</f>
        <v>128</v>
      </c>
      <c r="P3205" t="b">
        <v>0</v>
      </c>
      <c r="R3205" s="56">
        <f>E3205/D3205</f>
        <v>0.25</v>
      </c>
      <c r="S3205" t="s">
        <v>8284</v>
      </c>
      <c r="T3205" s="6" t="str">
        <f>LEFT(S:S,FIND("/",S:S)-1)</f>
        <v>food</v>
      </c>
      <c r="U3205" s="6" t="str">
        <f>RIGHT(S:S,FIND("/",S:S) - 2)</f>
        <v>cks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44">
        <v>500</v>
      </c>
      <c r="E3206" s="44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42">
        <f>(((I3206/60)/60)/24)+DATE(1970,1,1)</f>
        <v>42202.676388888889</v>
      </c>
      <c r="K3206">
        <v>1434558479</v>
      </c>
      <c r="L3206" s="42">
        <f>(((K3206/60)/60)/24)+DATE(1970,1,1)</f>
        <v>42172.686099537037</v>
      </c>
      <c r="M3206" t="b">
        <v>0</v>
      </c>
      <c r="N3206">
        <v>0</v>
      </c>
      <c r="O3206" s="7">
        <f>AVERAGE(N3206,E3206)</f>
        <v>0</v>
      </c>
      <c r="P3206" t="b">
        <v>0</v>
      </c>
      <c r="R3206" s="56">
        <f>E3206/D3206</f>
        <v>0</v>
      </c>
      <c r="S3206" t="s">
        <v>8287</v>
      </c>
      <c r="T3206" s="6" t="str">
        <f>LEFT(S:S,FIND("/",S:S)-1)</f>
        <v>publishing</v>
      </c>
      <c r="U3206" s="6" t="str">
        <f>RIGHT(S:S,FIND("/",S:S) - 2)</f>
        <v>nslations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44">
        <v>8000</v>
      </c>
      <c r="E3207" s="4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42">
        <f>(((I3207/60)/60)/24)+DATE(1970,1,1)</f>
        <v>42125.374675925923</v>
      </c>
      <c r="K3207">
        <v>1427878772</v>
      </c>
      <c r="L3207" s="42">
        <f>(((K3207/60)/60)/24)+DATE(1970,1,1)</f>
        <v>42095.374675925923</v>
      </c>
      <c r="M3207" t="b">
        <v>0</v>
      </c>
      <c r="N3207">
        <v>12</v>
      </c>
      <c r="O3207" s="7">
        <f>AVERAGE(N3207,E3207)</f>
        <v>142.5</v>
      </c>
      <c r="P3207" t="b">
        <v>0</v>
      </c>
      <c r="R3207" s="56">
        <f>E3207/D3207</f>
        <v>3.4125000000000003E-2</v>
      </c>
      <c r="S3207" t="s">
        <v>8269</v>
      </c>
      <c r="T3207" s="6" t="str">
        <f>LEFT(S:S,FIND("/",S:S)-1)</f>
        <v>film &amp; video</v>
      </c>
      <c r="U3207" s="6" t="str">
        <f>RIGHT(S:S,FIND("/",S:S) - 2)</f>
        <v>documentary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44">
        <v>5000</v>
      </c>
      <c r="E3208" s="44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42">
        <f>(((I3208/60)/60)/24)+DATE(1970,1,1)</f>
        <v>42266.276053240741</v>
      </c>
      <c r="K3208">
        <v>1440052651</v>
      </c>
      <c r="L3208" s="42">
        <f>(((K3208/60)/60)/24)+DATE(1970,1,1)</f>
        <v>42236.276053240741</v>
      </c>
      <c r="M3208" t="b">
        <v>0</v>
      </c>
      <c r="N3208">
        <v>0</v>
      </c>
      <c r="O3208" s="7">
        <f>AVERAGE(N3208,E3208)</f>
        <v>0</v>
      </c>
      <c r="P3208" t="b">
        <v>0</v>
      </c>
      <c r="R3208" s="56">
        <f>E3208/D3208</f>
        <v>0</v>
      </c>
      <c r="S3208" t="s">
        <v>8279</v>
      </c>
      <c r="T3208" s="6" t="str">
        <f>LEFT(S:S,FIND("/",S:S)-1)</f>
        <v>music</v>
      </c>
      <c r="U3208" s="6" t="str">
        <f>RIGHT(S:S,FIND("/",S:S) - 2)</f>
        <v>rock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44">
        <v>5500</v>
      </c>
      <c r="E3209" s="4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42">
        <f>(((I3209/60)/60)/24)+DATE(1970,1,1)</f>
        <v>42117.236192129625</v>
      </c>
      <c r="K3209">
        <v>1424587207</v>
      </c>
      <c r="L3209" s="42">
        <f>(((K3209/60)/60)/24)+DATE(1970,1,1)</f>
        <v>42057.277858796297</v>
      </c>
      <c r="M3209" t="b">
        <v>0</v>
      </c>
      <c r="N3209">
        <v>36</v>
      </c>
      <c r="O3209" s="7">
        <f>AVERAGE(N3209,E3209)</f>
        <v>1293</v>
      </c>
      <c r="P3209" t="b">
        <v>0</v>
      </c>
      <c r="R3209" s="56">
        <f>E3209/D3209</f>
        <v>0.46363636363636362</v>
      </c>
      <c r="S3209" t="s">
        <v>8284</v>
      </c>
      <c r="T3209" s="6" t="str">
        <f>LEFT(S:S,FIND("/",S:S)-1)</f>
        <v>food</v>
      </c>
      <c r="U3209" s="6" t="str">
        <f>RIGHT(S:S,FIND("/",S:S) - 2)</f>
        <v>cks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44">
        <v>5000</v>
      </c>
      <c r="E3210" s="4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42">
        <f>(((I3210/60)/60)/24)+DATE(1970,1,1)</f>
        <v>41848.605057870373</v>
      </c>
      <c r="K3210">
        <v>1404743477</v>
      </c>
      <c r="L3210" s="42">
        <f>(((K3210/60)/60)/24)+DATE(1970,1,1)</f>
        <v>41827.605057870373</v>
      </c>
      <c r="M3210" t="b">
        <v>1</v>
      </c>
      <c r="N3210">
        <v>82</v>
      </c>
      <c r="O3210" s="7">
        <f>AVERAGE(N3210,E3210)</f>
        <v>2628.5</v>
      </c>
      <c r="P3210" t="b">
        <v>1</v>
      </c>
      <c r="R3210" s="56">
        <f>E3210/D3210</f>
        <v>1.0349999999999999</v>
      </c>
      <c r="S3210" t="s">
        <v>8271</v>
      </c>
      <c r="T3210" s="6" t="str">
        <f>LEFT(S:S,FIND("/",S:S)-1)</f>
        <v>theater</v>
      </c>
      <c r="U3210" s="6" t="str">
        <f>RIGHT(S:S,FIND("/",S:S) - 2)</f>
        <v>/plays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44">
        <v>9500</v>
      </c>
      <c r="E3211" s="4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42">
        <f>(((I3211/60)/60)/24)+DATE(1970,1,1)</f>
        <v>41810.958333333336</v>
      </c>
      <c r="K3211">
        <v>1400512658</v>
      </c>
      <c r="L3211" s="42">
        <f>(((K3211/60)/60)/24)+DATE(1970,1,1)</f>
        <v>41778.637245370373</v>
      </c>
      <c r="M3211" t="b">
        <v>1</v>
      </c>
      <c r="N3211">
        <v>226</v>
      </c>
      <c r="O3211" s="7">
        <f>AVERAGE(N3211,E3211)</f>
        <v>5780.85</v>
      </c>
      <c r="P3211" t="b">
        <v>1</v>
      </c>
      <c r="R3211" s="56">
        <f>E3211/D3211</f>
        <v>1.1932315789473684</v>
      </c>
      <c r="S3211" t="s">
        <v>8305</v>
      </c>
      <c r="T3211" s="6" t="str">
        <f>LEFT(S:S,FIND("/",S:S)-1)</f>
        <v>theater</v>
      </c>
      <c r="U3211" s="6" t="str">
        <f>RIGHT(S:S,FIND("/",S:S) - 2)</f>
        <v>usical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44">
        <v>3000</v>
      </c>
      <c r="E3212" s="4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42">
        <f>(((I3212/60)/60)/24)+DATE(1970,1,1)</f>
        <v>41061.165972222225</v>
      </c>
      <c r="K3212">
        <v>1334442519</v>
      </c>
      <c r="L3212" s="42">
        <f>(((K3212/60)/60)/24)+DATE(1970,1,1)</f>
        <v>41013.936562499999</v>
      </c>
      <c r="M3212" t="b">
        <v>1</v>
      </c>
      <c r="N3212">
        <v>60</v>
      </c>
      <c r="O3212" s="7">
        <f>AVERAGE(N3212,E3212)</f>
        <v>1916.5</v>
      </c>
      <c r="P3212" t="b">
        <v>1</v>
      </c>
      <c r="R3212" s="56">
        <f>E3212/D3212</f>
        <v>1.2576666666666667</v>
      </c>
      <c r="S3212" t="s">
        <v>8265</v>
      </c>
      <c r="T3212" s="6" t="str">
        <f>LEFT(S:S,FIND("/",S:S)-1)</f>
        <v>film &amp; video</v>
      </c>
      <c r="U3212" s="6" t="str">
        <f>RIGHT(S:S,FIND("/",S:S) - 2)</f>
        <v>/television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44">
        <v>23000</v>
      </c>
      <c r="E3213" s="4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42">
        <f>(((I3213/60)/60)/24)+DATE(1970,1,1)</f>
        <v>41866.083333333336</v>
      </c>
      <c r="K3213">
        <v>1405346680</v>
      </c>
      <c r="L3213" s="42">
        <f>(((K3213/60)/60)/24)+DATE(1970,1,1)</f>
        <v>41834.586574074077</v>
      </c>
      <c r="M3213" t="b">
        <v>1</v>
      </c>
      <c r="N3213">
        <v>322</v>
      </c>
      <c r="O3213" s="7">
        <f>AVERAGE(N3213,E3213)</f>
        <v>13931.5</v>
      </c>
      <c r="P3213" t="b">
        <v>1</v>
      </c>
      <c r="R3213" s="56">
        <f>E3213/D3213</f>
        <v>1.1974347826086957</v>
      </c>
      <c r="S3213" t="s">
        <v>8271</v>
      </c>
      <c r="T3213" s="6" t="str">
        <f>LEFT(S:S,FIND("/",S:S)-1)</f>
        <v>theater</v>
      </c>
      <c r="U3213" s="6" t="str">
        <f>RIGHT(S:S,FIND("/",S:S) - 2)</f>
        <v>/plays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44">
        <v>4000</v>
      </c>
      <c r="E3214" s="4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42">
        <f>(((I3214/60)/60)/24)+DATE(1970,1,1)</f>
        <v>41859.795729166668</v>
      </c>
      <c r="K3214">
        <v>1404932751</v>
      </c>
      <c r="L3214" s="42">
        <f>(((K3214/60)/60)/24)+DATE(1970,1,1)</f>
        <v>41829.795729166668</v>
      </c>
      <c r="M3214" t="b">
        <v>1</v>
      </c>
      <c r="N3214">
        <v>94</v>
      </c>
      <c r="O3214" s="7">
        <f>AVERAGE(N3214,E3214)</f>
        <v>2572</v>
      </c>
      <c r="P3214" t="b">
        <v>1</v>
      </c>
      <c r="R3214" s="56">
        <f>E3214/D3214</f>
        <v>1.2625</v>
      </c>
      <c r="S3214" t="s">
        <v>8272</v>
      </c>
      <c r="T3214" s="6" t="str">
        <f>LEFT(S:S,FIND("/",S:S)-1)</f>
        <v>technology</v>
      </c>
      <c r="U3214" s="6" t="str">
        <f>RIGHT(S:S,FIND("/",S:S) - 2)</f>
        <v>ology/web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44">
        <v>6000</v>
      </c>
      <c r="E3215" s="4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42">
        <f>(((I3215/60)/60)/24)+DATE(1970,1,1)</f>
        <v>42211.763414351852</v>
      </c>
      <c r="K3215">
        <v>1434478759</v>
      </c>
      <c r="L3215" s="42">
        <f>(((K3215/60)/60)/24)+DATE(1970,1,1)</f>
        <v>42171.763414351852</v>
      </c>
      <c r="M3215" t="b">
        <v>1</v>
      </c>
      <c r="N3215">
        <v>47</v>
      </c>
      <c r="O3215" s="7">
        <f>AVERAGE(N3215,E3215)</f>
        <v>3027</v>
      </c>
      <c r="P3215" t="b">
        <v>1</v>
      </c>
      <c r="R3215" s="56">
        <f>E3215/D3215</f>
        <v>1.0011666666666668</v>
      </c>
      <c r="S3215" t="s">
        <v>8271</v>
      </c>
      <c r="T3215" s="6" t="str">
        <f>LEFT(S:S,FIND("/",S:S)-1)</f>
        <v>theater</v>
      </c>
      <c r="U3215" s="6" t="str">
        <f>RIGHT(S:S,FIND("/",S:S) - 2)</f>
        <v>/plays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44">
        <v>12000</v>
      </c>
      <c r="E3216" s="4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42">
        <f>(((I3216/60)/60)/24)+DATE(1970,1,1)</f>
        <v>42374.996527777781</v>
      </c>
      <c r="K3216">
        <v>1448823673</v>
      </c>
      <c r="L3216" s="42">
        <f>(((K3216/60)/60)/24)+DATE(1970,1,1)</f>
        <v>42337.792511574073</v>
      </c>
      <c r="M3216" t="b">
        <v>1</v>
      </c>
      <c r="N3216">
        <v>115</v>
      </c>
      <c r="O3216" s="7">
        <f>AVERAGE(N3216,E3216)</f>
        <v>6185.5</v>
      </c>
      <c r="P3216" t="b">
        <v>1</v>
      </c>
      <c r="R3216" s="56">
        <f>E3216/D3216</f>
        <v>1.0213333333333334</v>
      </c>
      <c r="S3216" t="s">
        <v>8295</v>
      </c>
      <c r="T3216" s="6" t="str">
        <f>LEFT(S:S,FIND("/",S:S)-1)</f>
        <v>technology</v>
      </c>
      <c r="U3216" s="6" t="str">
        <f>RIGHT(S:S,FIND("/",S:S) - 2)</f>
        <v>/hardware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44">
        <v>35000</v>
      </c>
      <c r="E3217" s="4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42">
        <f>(((I3217/60)/60)/24)+DATE(1970,1,1)</f>
        <v>42257.165972222225</v>
      </c>
      <c r="K3217">
        <v>1438617471</v>
      </c>
      <c r="L3217" s="42">
        <f>(((K3217/60)/60)/24)+DATE(1970,1,1)</f>
        <v>42219.665173611109</v>
      </c>
      <c r="M3217" t="b">
        <v>1</v>
      </c>
      <c r="N3217">
        <v>134</v>
      </c>
      <c r="O3217" s="7">
        <f>AVERAGE(N3217,E3217)</f>
        <v>17628.5</v>
      </c>
      <c r="P3217" t="b">
        <v>1</v>
      </c>
      <c r="R3217" s="56">
        <f>E3217/D3217</f>
        <v>1.0035142857142858</v>
      </c>
      <c r="S3217" t="s">
        <v>8271</v>
      </c>
      <c r="T3217" s="6" t="str">
        <f>LEFT(S:S,FIND("/",S:S)-1)</f>
        <v>theater</v>
      </c>
      <c r="U3217" s="6" t="str">
        <f>RIGHT(S:S,FIND("/",S:S) - 2)</f>
        <v>/plays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44">
        <v>2000</v>
      </c>
      <c r="E3218" s="4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42">
        <f>(((I3218/60)/60)/24)+DATE(1970,1,1)</f>
        <v>42196.604166666672</v>
      </c>
      <c r="K3218">
        <v>1433934371</v>
      </c>
      <c r="L3218" s="42">
        <f>(((K3218/60)/60)/24)+DATE(1970,1,1)</f>
        <v>42165.462627314817</v>
      </c>
      <c r="M3218" t="b">
        <v>1</v>
      </c>
      <c r="N3218">
        <v>35</v>
      </c>
      <c r="O3218" s="7">
        <f>AVERAGE(N3218,E3218)</f>
        <v>1018</v>
      </c>
      <c r="P3218" t="b">
        <v>1</v>
      </c>
      <c r="R3218" s="56">
        <f>E3218/D3218</f>
        <v>1.0004999999999999</v>
      </c>
      <c r="S3218" t="s">
        <v>8271</v>
      </c>
      <c r="T3218" s="6" t="str">
        <f>LEFT(S:S,FIND("/",S:S)-1)</f>
        <v>theater</v>
      </c>
      <c r="U3218" s="6" t="str">
        <f>RIGHT(S:S,FIND("/",S:S) - 2)</f>
        <v>/plays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44">
        <v>4500</v>
      </c>
      <c r="E3219" s="4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42">
        <f>(((I3219/60)/60)/24)+DATE(1970,1,1)</f>
        <v>42678.546111111107</v>
      </c>
      <c r="K3219">
        <v>1475672784</v>
      </c>
      <c r="L3219" s="42">
        <f>(((K3219/60)/60)/24)+DATE(1970,1,1)</f>
        <v>42648.546111111107</v>
      </c>
      <c r="M3219" t="b">
        <v>1</v>
      </c>
      <c r="N3219">
        <v>104</v>
      </c>
      <c r="O3219" s="7">
        <f>AVERAGE(N3219,E3219)</f>
        <v>2662.5</v>
      </c>
      <c r="P3219" t="b">
        <v>1</v>
      </c>
      <c r="R3219" s="56">
        <f>E3219/D3219</f>
        <v>1.1602222222222223</v>
      </c>
      <c r="S3219" t="s">
        <v>8271</v>
      </c>
      <c r="T3219" s="6" t="str">
        <f>LEFT(S:S,FIND("/",S:S)-1)</f>
        <v>theater</v>
      </c>
      <c r="U3219" s="6" t="str">
        <f>RIGHT(S:S,FIND("/",S:S) - 2)</f>
        <v>/plays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44">
        <v>12000</v>
      </c>
      <c r="E3220" s="4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42">
        <f>(((I3220/60)/60)/24)+DATE(1970,1,1)</f>
        <v>42004</v>
      </c>
      <c r="K3220">
        <v>1417132986</v>
      </c>
      <c r="L3220" s="42">
        <f>(((K3220/60)/60)/24)+DATE(1970,1,1)</f>
        <v>41971.002152777779</v>
      </c>
      <c r="M3220" t="b">
        <v>1</v>
      </c>
      <c r="N3220">
        <v>184</v>
      </c>
      <c r="O3220" s="7">
        <f>AVERAGE(N3220,E3220)</f>
        <v>6218</v>
      </c>
      <c r="P3220" t="b">
        <v>1</v>
      </c>
      <c r="R3220" s="56">
        <f>E3220/D3220</f>
        <v>1.0209999999999999</v>
      </c>
      <c r="S3220" t="s">
        <v>8271</v>
      </c>
      <c r="T3220" s="6" t="str">
        <f>LEFT(S:S,FIND("/",S:S)-1)</f>
        <v>theater</v>
      </c>
      <c r="U3220" s="6" t="str">
        <f>RIGHT(S:S,FIND("/",S:S) - 2)</f>
        <v>/plays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44">
        <v>20000</v>
      </c>
      <c r="E3221" s="4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42">
        <f>(((I3221/60)/60)/24)+DATE(1970,1,1)</f>
        <v>42085.941516203704</v>
      </c>
      <c r="K3221">
        <v>1424043347</v>
      </c>
      <c r="L3221" s="42">
        <f>(((K3221/60)/60)/24)+DATE(1970,1,1)</f>
        <v>42050.983182870375</v>
      </c>
      <c r="M3221" t="b">
        <v>1</v>
      </c>
      <c r="N3221">
        <v>119</v>
      </c>
      <c r="O3221" s="7">
        <f>AVERAGE(N3221,E3221)</f>
        <v>10070.5</v>
      </c>
      <c r="P3221" t="b">
        <v>1</v>
      </c>
      <c r="R3221" s="56">
        <f>E3221/D3221</f>
        <v>1.0011000000000001</v>
      </c>
      <c r="S3221" t="s">
        <v>8268</v>
      </c>
      <c r="T3221" s="6" t="str">
        <f>LEFT(S:S,FIND("/",S:S)-1)</f>
        <v>film &amp; video</v>
      </c>
      <c r="U3221" s="6" t="str">
        <f>RIGHT(S:S,FIND("/",S:S) - 2)</f>
        <v>video/drama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44">
        <v>15000</v>
      </c>
      <c r="E3222" s="4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42">
        <f>(((I3222/60)/60)/24)+DATE(1970,1,1)</f>
        <v>42806.875</v>
      </c>
      <c r="K3222">
        <v>1486411204</v>
      </c>
      <c r="L3222" s="42">
        <f>(((K3222/60)/60)/24)+DATE(1970,1,1)</f>
        <v>42772.833379629628</v>
      </c>
      <c r="M3222" t="b">
        <v>1</v>
      </c>
      <c r="N3222">
        <v>59</v>
      </c>
      <c r="O3222" s="7">
        <f>AVERAGE(N3222,E3222)</f>
        <v>7592.5</v>
      </c>
      <c r="P3222" t="b">
        <v>1</v>
      </c>
      <c r="R3222" s="56">
        <f>E3222/D3222</f>
        <v>1.0084</v>
      </c>
      <c r="S3222" t="s">
        <v>8305</v>
      </c>
      <c r="T3222" s="6" t="str">
        <f>LEFT(S:S,FIND("/",S:S)-1)</f>
        <v>theater</v>
      </c>
      <c r="U3222" s="6" t="str">
        <f>RIGHT(S:S,FIND("/",S:S) - 2)</f>
        <v>usical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44">
        <v>4000</v>
      </c>
      <c r="E3223" s="4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42">
        <f>(((I3223/60)/60)/24)+DATE(1970,1,1)</f>
        <v>42190.696793981479</v>
      </c>
      <c r="K3223">
        <v>1433090603</v>
      </c>
      <c r="L3223" s="42">
        <f>(((K3223/60)/60)/24)+DATE(1970,1,1)</f>
        <v>42155.696793981479</v>
      </c>
      <c r="M3223" t="b">
        <v>1</v>
      </c>
      <c r="N3223">
        <v>113</v>
      </c>
      <c r="O3223" s="7">
        <f>AVERAGE(N3223,E3223)</f>
        <v>2125</v>
      </c>
      <c r="P3223" t="b">
        <v>1</v>
      </c>
      <c r="R3223" s="56">
        <f>E3223/D3223</f>
        <v>1.0342499999999999</v>
      </c>
      <c r="S3223" t="s">
        <v>8299</v>
      </c>
      <c r="T3223" s="6" t="str">
        <f>LEFT(S:S,FIND("/",S:S)-1)</f>
        <v>food</v>
      </c>
      <c r="U3223" s="6" t="str">
        <f>RIGHT(S:S,FIND("/",S:S) - 2)</f>
        <v>nts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44">
        <v>2500</v>
      </c>
      <c r="E3224" s="4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42">
        <f>(((I3224/60)/60)/24)+DATE(1970,1,1)</f>
        <v>42301.895138888889</v>
      </c>
      <c r="K3224">
        <v>1443016697</v>
      </c>
      <c r="L3224" s="42">
        <f>(((K3224/60)/60)/24)+DATE(1970,1,1)</f>
        <v>42270.582141203704</v>
      </c>
      <c r="M3224" t="b">
        <v>1</v>
      </c>
      <c r="N3224">
        <v>84</v>
      </c>
      <c r="O3224" s="7">
        <f>AVERAGE(N3224,E3224)</f>
        <v>1602</v>
      </c>
      <c r="P3224" t="b">
        <v>1</v>
      </c>
      <c r="R3224" s="56">
        <f>E3224/D3224</f>
        <v>1.248</v>
      </c>
      <c r="S3224" t="s">
        <v>8297</v>
      </c>
      <c r="T3224" s="6" t="str">
        <f>LEFT(S:S,FIND("/",S:S)-1)</f>
        <v>games</v>
      </c>
      <c r="U3224" s="6" t="str">
        <f>RIGHT(S:S,FIND("/",S:S) - 2)</f>
        <v>ames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44">
        <v>3100</v>
      </c>
      <c r="E3225" s="4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42">
        <f>(((I3225/60)/60)/24)+DATE(1970,1,1)</f>
        <v>42236.835370370376</v>
      </c>
      <c r="K3225">
        <v>1437508976</v>
      </c>
      <c r="L3225" s="42">
        <f>(((K3225/60)/60)/24)+DATE(1970,1,1)</f>
        <v>42206.835370370376</v>
      </c>
      <c r="M3225" t="b">
        <v>1</v>
      </c>
      <c r="N3225">
        <v>74</v>
      </c>
      <c r="O3225" s="7">
        <f>AVERAGE(N3225,E3225)</f>
        <v>1734.5</v>
      </c>
      <c r="P3225" t="b">
        <v>1</v>
      </c>
      <c r="R3225" s="56">
        <f>E3225/D3225</f>
        <v>1.0951612903225807</v>
      </c>
      <c r="S3225" t="s">
        <v>8274</v>
      </c>
      <c r="T3225" s="6" t="str">
        <f>LEFT(S:S,FIND("/",S:S)-1)</f>
        <v>publishing</v>
      </c>
      <c r="U3225" s="6" t="str">
        <f>RIGHT(S:S,FIND("/",S:S) - 2)</f>
        <v>onfiction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44">
        <v>30000</v>
      </c>
      <c r="E3226" s="4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42">
        <f>(((I3226/60)/60)/24)+DATE(1970,1,1)</f>
        <v>42745.208333333328</v>
      </c>
      <c r="K3226">
        <v>1479932713</v>
      </c>
      <c r="L3226" s="42">
        <f>(((K3226/60)/60)/24)+DATE(1970,1,1)</f>
        <v>42697.850844907407</v>
      </c>
      <c r="M3226" t="b">
        <v>1</v>
      </c>
      <c r="N3226">
        <v>216</v>
      </c>
      <c r="O3226" s="7">
        <f>AVERAGE(N3226,E3226)</f>
        <v>15413</v>
      </c>
      <c r="P3226" t="b">
        <v>1</v>
      </c>
      <c r="R3226" s="56">
        <f>E3226/D3226</f>
        <v>1.0203333333333333</v>
      </c>
      <c r="S3226" t="s">
        <v>8271</v>
      </c>
      <c r="T3226" s="6" t="str">
        <f>LEFT(S:S,FIND("/",S:S)-1)</f>
        <v>theater</v>
      </c>
      <c r="U3226" s="6" t="str">
        <f>RIGHT(S:S,FIND("/",S:S) - 2)</f>
        <v>/plays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44">
        <v>2000</v>
      </c>
      <c r="E3227" s="4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42">
        <f>(((I3227/60)/60)/24)+DATE(1970,1,1)</f>
        <v>42524.875</v>
      </c>
      <c r="K3227">
        <v>1463145938</v>
      </c>
      <c r="L3227" s="42">
        <f>(((K3227/60)/60)/24)+DATE(1970,1,1)</f>
        <v>42503.559467592597</v>
      </c>
      <c r="M3227" t="b">
        <v>1</v>
      </c>
      <c r="N3227">
        <v>39</v>
      </c>
      <c r="O3227" s="7">
        <f>AVERAGE(N3227,E3227)</f>
        <v>1043</v>
      </c>
      <c r="P3227" t="b">
        <v>1</v>
      </c>
      <c r="R3227" s="56">
        <f>E3227/D3227</f>
        <v>1.0235000000000001</v>
      </c>
      <c r="S3227" t="s">
        <v>8273</v>
      </c>
      <c r="T3227" s="6" t="str">
        <f>LEFT(S:S,FIND("/",S:S)-1)</f>
        <v>technology</v>
      </c>
      <c r="U3227" s="6" t="str">
        <f>RIGHT(S:S,FIND("/",S:S) - 2)</f>
        <v>wearables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44">
        <v>1200</v>
      </c>
      <c r="E3228" s="4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42">
        <f>(((I3228/60)/60)/24)+DATE(1970,1,1)</f>
        <v>42307.583472222221</v>
      </c>
      <c r="K3228">
        <v>1443621612</v>
      </c>
      <c r="L3228" s="42">
        <f>(((K3228/60)/60)/24)+DATE(1970,1,1)</f>
        <v>42277.583472222221</v>
      </c>
      <c r="M3228" t="b">
        <v>1</v>
      </c>
      <c r="N3228">
        <v>21</v>
      </c>
      <c r="O3228" s="7">
        <f>AVERAGE(N3228,E3228)</f>
        <v>635.5</v>
      </c>
      <c r="P3228" t="b">
        <v>1</v>
      </c>
      <c r="R3228" s="56">
        <f>E3228/D3228</f>
        <v>1.0416666666666667</v>
      </c>
      <c r="S3228" t="s">
        <v>8271</v>
      </c>
      <c r="T3228" s="6" t="str">
        <f>LEFT(S:S,FIND("/",S:S)-1)</f>
        <v>theater</v>
      </c>
      <c r="U3228" s="6" t="str">
        <f>RIGHT(S:S,FIND("/",S:S) - 2)</f>
        <v>/plays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44">
        <v>1200</v>
      </c>
      <c r="E3229" s="4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42">
        <f>(((I3229/60)/60)/24)+DATE(1970,1,1)</f>
        <v>42752.882361111115</v>
      </c>
      <c r="K3229">
        <v>1482095436</v>
      </c>
      <c r="L3229" s="42">
        <f>(((K3229/60)/60)/24)+DATE(1970,1,1)</f>
        <v>42722.882361111115</v>
      </c>
      <c r="M3229" t="b">
        <v>0</v>
      </c>
      <c r="N3229">
        <v>30</v>
      </c>
      <c r="O3229" s="7">
        <f>AVERAGE(N3229,E3229)</f>
        <v>765</v>
      </c>
      <c r="P3229" t="b">
        <v>1</v>
      </c>
      <c r="R3229" s="56">
        <f>E3229/D3229</f>
        <v>1.25</v>
      </c>
      <c r="S3229" t="s">
        <v>8276</v>
      </c>
      <c r="T3229" s="6" t="str">
        <f>LEFT(S:S,FIND("/",S:S)-1)</f>
        <v>music</v>
      </c>
      <c r="U3229" s="6" t="str">
        <f>RIGHT(S:S,FIND("/",S:S) - 2)</f>
        <v>rock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44">
        <v>7000</v>
      </c>
      <c r="E3230" s="4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42">
        <f>(((I3230/60)/60)/24)+DATE(1970,1,1)</f>
        <v>42355.207638888889</v>
      </c>
      <c r="K3230">
        <v>1447606884</v>
      </c>
      <c r="L3230" s="42">
        <f>(((K3230/60)/60)/24)+DATE(1970,1,1)</f>
        <v>42323.70930555556</v>
      </c>
      <c r="M3230" t="b">
        <v>1</v>
      </c>
      <c r="N3230">
        <v>37</v>
      </c>
      <c r="O3230" s="7">
        <f>AVERAGE(N3230,E3230)</f>
        <v>3600.5</v>
      </c>
      <c r="P3230" t="b">
        <v>1</v>
      </c>
      <c r="R3230" s="56">
        <f>E3230/D3230</f>
        <v>1.0234285714285714</v>
      </c>
      <c r="S3230" t="s">
        <v>8285</v>
      </c>
      <c r="T3230" s="6" t="str">
        <f>LEFT(S:S,FIND("/",S:S)-1)</f>
        <v>photography</v>
      </c>
      <c r="U3230" s="6" t="str">
        <f>RIGHT(S:S,FIND("/",S:S) - 2)</f>
        <v>photobooks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44">
        <v>20000</v>
      </c>
      <c r="E3231" s="4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42">
        <f>(((I3231/60)/60)/24)+DATE(1970,1,1)</f>
        <v>41963.333310185189</v>
      </c>
      <c r="K3231">
        <v>1413874798</v>
      </c>
      <c r="L3231" s="42">
        <f>(((K3231/60)/60)/24)+DATE(1970,1,1)</f>
        <v>41933.291643518518</v>
      </c>
      <c r="M3231" t="b">
        <v>1</v>
      </c>
      <c r="N3231">
        <v>202</v>
      </c>
      <c r="O3231" s="7">
        <f>AVERAGE(N3231,E3231)</f>
        <v>10887.5</v>
      </c>
      <c r="P3231" t="b">
        <v>1</v>
      </c>
      <c r="R3231" s="56">
        <f>E3231/D3231</f>
        <v>1.0786500000000001</v>
      </c>
      <c r="S3231" t="s">
        <v>8268</v>
      </c>
      <c r="T3231" s="6" t="str">
        <f>LEFT(S:S,FIND("/",S:S)-1)</f>
        <v>film &amp; video</v>
      </c>
      <c r="U3231" s="6" t="str">
        <f>RIGHT(S:S,FIND("/",S:S) - 2)</f>
        <v>video/drama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44">
        <v>2600</v>
      </c>
      <c r="E3232" s="4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42">
        <f>(((I3232/60)/60)/24)+DATE(1970,1,1)</f>
        <v>41913.165972222225</v>
      </c>
      <c r="K3232">
        <v>1410840126</v>
      </c>
      <c r="L3232" s="42">
        <f>(((K3232/60)/60)/24)+DATE(1970,1,1)</f>
        <v>41898.168125000004</v>
      </c>
      <c r="M3232" t="b">
        <v>1</v>
      </c>
      <c r="N3232">
        <v>37</v>
      </c>
      <c r="O3232" s="7">
        <f>AVERAGE(N3232,E3232)</f>
        <v>1447</v>
      </c>
      <c r="P3232" t="b">
        <v>1</v>
      </c>
      <c r="R3232" s="56">
        <f>E3232/D3232</f>
        <v>1.0988461538461538</v>
      </c>
      <c r="S3232" t="s">
        <v>8284</v>
      </c>
      <c r="T3232" s="6" t="str">
        <f>LEFT(S:S,FIND("/",S:S)-1)</f>
        <v>food</v>
      </c>
      <c r="U3232" s="6" t="str">
        <f>RIGHT(S:S,FIND("/",S:S) - 2)</f>
        <v>cks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44">
        <v>1000</v>
      </c>
      <c r="E3233" s="4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42">
        <f>(((I3233/60)/60)/24)+DATE(1970,1,1)</f>
        <v>42476.943831018521</v>
      </c>
      <c r="K3233">
        <v>1458254347</v>
      </c>
      <c r="L3233" s="42">
        <f>(((K3233/60)/60)/24)+DATE(1970,1,1)</f>
        <v>42446.943831018521</v>
      </c>
      <c r="M3233" t="b">
        <v>0</v>
      </c>
      <c r="N3233">
        <v>28</v>
      </c>
      <c r="O3233" s="7">
        <f>AVERAGE(N3233,E3233)</f>
        <v>819</v>
      </c>
      <c r="P3233" t="b">
        <v>1</v>
      </c>
      <c r="R3233" s="56">
        <f>E3233/D3233</f>
        <v>1.61</v>
      </c>
      <c r="S3233" t="s">
        <v>8269</v>
      </c>
      <c r="T3233" s="6" t="str">
        <f>LEFT(S:S,FIND("/",S:S)-1)</f>
        <v>film &amp; video</v>
      </c>
      <c r="U3233" s="6" t="str">
        <f>RIGHT(S:S,FIND("/",S:S) - 2)</f>
        <v>documentary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44">
        <v>1000</v>
      </c>
      <c r="E3234" s="4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42">
        <f>(((I3234/60)/60)/24)+DATE(1970,1,1)</f>
        <v>42494.165972222225</v>
      </c>
      <c r="K3234">
        <v>1459711917</v>
      </c>
      <c r="L3234" s="42">
        <f>(((K3234/60)/60)/24)+DATE(1970,1,1)</f>
        <v>42463.81385416667</v>
      </c>
      <c r="M3234" t="b">
        <v>1</v>
      </c>
      <c r="N3234">
        <v>26</v>
      </c>
      <c r="O3234" s="7">
        <f>AVERAGE(N3234,E3234)</f>
        <v>669</v>
      </c>
      <c r="P3234" t="b">
        <v>1</v>
      </c>
      <c r="R3234" s="56">
        <f>E3234/D3234</f>
        <v>1.3120000000000001</v>
      </c>
      <c r="S3234" t="s">
        <v>8271</v>
      </c>
      <c r="T3234" s="6" t="str">
        <f>LEFT(S:S,FIND("/",S:S)-1)</f>
        <v>theater</v>
      </c>
      <c r="U3234" s="6" t="str">
        <f>RIGHT(S:S,FIND("/",S:S) - 2)</f>
        <v>/plays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44">
        <v>5000</v>
      </c>
      <c r="E3235" s="4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42">
        <f>(((I3235/60)/60)/24)+DATE(1970,1,1)</f>
        <v>42796.805034722223</v>
      </c>
      <c r="K3235">
        <v>1485890355</v>
      </c>
      <c r="L3235" s="42">
        <f>(((K3235/60)/60)/24)+DATE(1970,1,1)</f>
        <v>42766.805034722223</v>
      </c>
      <c r="M3235" t="b">
        <v>0</v>
      </c>
      <c r="N3235">
        <v>61</v>
      </c>
      <c r="O3235" s="7">
        <f>AVERAGE(N3235,E3235)</f>
        <v>3000.5</v>
      </c>
      <c r="P3235" t="b">
        <v>1</v>
      </c>
      <c r="R3235" s="56">
        <f>E3235/D3235</f>
        <v>1.1879999999999999</v>
      </c>
      <c r="S3235" t="s">
        <v>8285</v>
      </c>
      <c r="T3235" s="6" t="str">
        <f>LEFT(S:S,FIND("/",S:S)-1)</f>
        <v>photography</v>
      </c>
      <c r="U3235" s="6" t="str">
        <f>RIGHT(S:S,FIND("/",S:S) - 2)</f>
        <v>photobooks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44">
        <v>4000</v>
      </c>
      <c r="E3236" s="4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42">
        <f>(((I3236/60)/60)/24)+DATE(1970,1,1)</f>
        <v>42767.979861111111</v>
      </c>
      <c r="K3236">
        <v>1483124208</v>
      </c>
      <c r="L3236" s="42">
        <f>(((K3236/60)/60)/24)+DATE(1970,1,1)</f>
        <v>42734.789444444439</v>
      </c>
      <c r="M3236" t="b">
        <v>0</v>
      </c>
      <c r="N3236">
        <v>115</v>
      </c>
      <c r="O3236" s="7">
        <f>AVERAGE(N3236,E3236)</f>
        <v>2065.355</v>
      </c>
      <c r="P3236" t="b">
        <v>1</v>
      </c>
      <c r="R3236" s="56">
        <f>E3236/D3236</f>
        <v>1.0039275000000001</v>
      </c>
      <c r="S3236" t="s">
        <v>8280</v>
      </c>
      <c r="T3236" s="6" t="str">
        <f>LEFT(S:S,FIND("/",S:S)-1)</f>
        <v>music</v>
      </c>
      <c r="U3236" s="6" t="str">
        <f>RIGHT(S:S,FIND("/",S:S) - 2)</f>
        <v>usic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44">
        <v>15000</v>
      </c>
      <c r="E3237" s="4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42">
        <f>(((I3237/60)/60)/24)+DATE(1970,1,1)</f>
        <v>42552.347812499997</v>
      </c>
      <c r="K3237">
        <v>1464769251</v>
      </c>
      <c r="L3237" s="42">
        <f>(((K3237/60)/60)/24)+DATE(1970,1,1)</f>
        <v>42522.347812499997</v>
      </c>
      <c r="M3237" t="b">
        <v>1</v>
      </c>
      <c r="N3237">
        <v>181</v>
      </c>
      <c r="O3237" s="7">
        <f>AVERAGE(N3237,E3237)</f>
        <v>7831</v>
      </c>
      <c r="P3237" t="b">
        <v>1</v>
      </c>
      <c r="R3237" s="56">
        <f>E3237/D3237</f>
        <v>1.0320666666666667</v>
      </c>
      <c r="S3237" t="s">
        <v>8271</v>
      </c>
      <c r="T3237" s="6" t="str">
        <f>LEFT(S:S,FIND("/",S:S)-1)</f>
        <v>theater</v>
      </c>
      <c r="U3237" s="6" t="str">
        <f>RIGHT(S:S,FIND("/",S:S) - 2)</f>
        <v>/plays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44">
        <v>20000</v>
      </c>
      <c r="E3238" s="4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42">
        <f>(((I3238/60)/60)/24)+DATE(1970,1,1)</f>
        <v>42732.917048611111</v>
      </c>
      <c r="K3238">
        <v>1480370433</v>
      </c>
      <c r="L3238" s="42">
        <f>(((K3238/60)/60)/24)+DATE(1970,1,1)</f>
        <v>42702.917048611111</v>
      </c>
      <c r="M3238" t="b">
        <v>0</v>
      </c>
      <c r="N3238">
        <v>110</v>
      </c>
      <c r="O3238" s="7">
        <f>AVERAGE(N3238,E3238)</f>
        <v>10115</v>
      </c>
      <c r="P3238" t="b">
        <v>1</v>
      </c>
      <c r="R3238" s="56">
        <f>E3238/D3238</f>
        <v>1.006</v>
      </c>
      <c r="S3238" t="s">
        <v>8284</v>
      </c>
      <c r="T3238" s="6" t="str">
        <f>LEFT(S:S,FIND("/",S:S)-1)</f>
        <v>food</v>
      </c>
      <c r="U3238" s="6" t="str">
        <f>RIGHT(S:S,FIND("/",S:S) - 2)</f>
        <v>cks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44">
        <v>35000</v>
      </c>
      <c r="E3239" s="4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42">
        <f>(((I3239/60)/60)/24)+DATE(1970,1,1)</f>
        <v>42276.165972222225</v>
      </c>
      <c r="K3239">
        <v>1441452184</v>
      </c>
      <c r="L3239" s="42">
        <f>(((K3239/60)/60)/24)+DATE(1970,1,1)</f>
        <v>42252.474351851852</v>
      </c>
      <c r="M3239" t="b">
        <v>1</v>
      </c>
      <c r="N3239">
        <v>269</v>
      </c>
      <c r="O3239" s="7">
        <f>AVERAGE(N3239,E3239)</f>
        <v>17772.32</v>
      </c>
      <c r="P3239" t="b">
        <v>1</v>
      </c>
      <c r="R3239" s="56">
        <f>E3239/D3239</f>
        <v>1.0078754285714286</v>
      </c>
      <c r="S3239" t="s">
        <v>8271</v>
      </c>
      <c r="T3239" s="6" t="str">
        <f>LEFT(S:S,FIND("/",S:S)-1)</f>
        <v>theater</v>
      </c>
      <c r="U3239" s="6" t="str">
        <f>RIGHT(S:S,FIND("/",S:S) - 2)</f>
        <v>/plays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44">
        <v>2800</v>
      </c>
      <c r="E3240" s="4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42">
        <f>(((I3240/60)/60)/24)+DATE(1970,1,1)</f>
        <v>42186.510393518518</v>
      </c>
      <c r="K3240">
        <v>1433160898</v>
      </c>
      <c r="L3240" s="42">
        <f>(((K3240/60)/60)/24)+DATE(1970,1,1)</f>
        <v>42156.510393518518</v>
      </c>
      <c r="M3240" t="b">
        <v>1</v>
      </c>
      <c r="N3240">
        <v>79</v>
      </c>
      <c r="O3240" s="7">
        <f>AVERAGE(N3240,E3240)</f>
        <v>1612</v>
      </c>
      <c r="P3240" t="b">
        <v>1</v>
      </c>
      <c r="R3240" s="56">
        <f>E3240/D3240</f>
        <v>1.1232142857142857</v>
      </c>
      <c r="S3240" t="s">
        <v>8271</v>
      </c>
      <c r="T3240" s="6" t="str">
        <f>LEFT(S:S,FIND("/",S:S)-1)</f>
        <v>theater</v>
      </c>
      <c r="U3240" s="6" t="str">
        <f>RIGHT(S:S,FIND("/",S:S) - 2)</f>
        <v>/plays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44">
        <v>5862</v>
      </c>
      <c r="E3241" s="4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42">
        <f>(((I3241/60)/60)/24)+DATE(1970,1,1)</f>
        <v>42302.999305555553</v>
      </c>
      <c r="K3241">
        <v>1443665293</v>
      </c>
      <c r="L3241" s="42">
        <f>(((K3241/60)/60)/24)+DATE(1970,1,1)</f>
        <v>42278.089039351849</v>
      </c>
      <c r="M3241" t="b">
        <v>1</v>
      </c>
      <c r="N3241">
        <v>104</v>
      </c>
      <c r="O3241" s="7">
        <f>AVERAGE(N3241,E3241)</f>
        <v>3156.49</v>
      </c>
      <c r="P3241" t="b">
        <v>1</v>
      </c>
      <c r="R3241" s="56">
        <f>E3241/D3241</f>
        <v>1.0591914022517912</v>
      </c>
      <c r="S3241" t="s">
        <v>8271</v>
      </c>
      <c r="T3241" s="6" t="str">
        <f>LEFT(S:S,FIND("/",S:S)-1)</f>
        <v>theater</v>
      </c>
      <c r="U3241" s="6" t="str">
        <f>RIGHT(S:S,FIND("/",S:S) - 2)</f>
        <v>/plays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44">
        <v>3000</v>
      </c>
      <c r="E3242" s="4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42">
        <f>(((I3242/60)/60)/24)+DATE(1970,1,1)</f>
        <v>42782.958333333328</v>
      </c>
      <c r="K3242">
        <v>1484843948</v>
      </c>
      <c r="L3242" s="42">
        <f>(((K3242/60)/60)/24)+DATE(1970,1,1)</f>
        <v>42754.693842592591</v>
      </c>
      <c r="M3242" t="b">
        <v>0</v>
      </c>
      <c r="N3242">
        <v>34</v>
      </c>
      <c r="O3242" s="7">
        <f>AVERAGE(N3242,E3242)</f>
        <v>1525.5</v>
      </c>
      <c r="P3242" t="b">
        <v>1</v>
      </c>
      <c r="R3242" s="56">
        <f>E3242/D3242</f>
        <v>1.0056666666666667</v>
      </c>
      <c r="S3242" t="s">
        <v>8270</v>
      </c>
      <c r="T3242" s="6" t="str">
        <f>LEFT(S:S,FIND("/",S:S)-1)</f>
        <v>film &amp; video</v>
      </c>
      <c r="U3242" s="6" t="str">
        <f>RIGHT(S:S,FIND("/",S:S) - 2)</f>
        <v>o/animation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44">
        <v>8500</v>
      </c>
      <c r="E3243" s="4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42">
        <f>(((I3243/60)/60)/24)+DATE(1970,1,1)</f>
        <v>41926.290972222225</v>
      </c>
      <c r="K3243">
        <v>1410421670</v>
      </c>
      <c r="L3243" s="42">
        <f>(((K3243/60)/60)/24)+DATE(1970,1,1)</f>
        <v>41893.324884259258</v>
      </c>
      <c r="M3243" t="b">
        <v>1</v>
      </c>
      <c r="N3243">
        <v>167</v>
      </c>
      <c r="O3243" s="7">
        <f>AVERAGE(N3243,E3243)</f>
        <v>4984</v>
      </c>
      <c r="P3243" t="b">
        <v>1</v>
      </c>
      <c r="R3243" s="56">
        <f>E3243/D3243</f>
        <v>1.1530588235294117</v>
      </c>
      <c r="S3243" t="s">
        <v>8271</v>
      </c>
      <c r="T3243" s="6" t="str">
        <f>LEFT(S:S,FIND("/",S:S)-1)</f>
        <v>theater</v>
      </c>
      <c r="U3243" s="6" t="str">
        <f>RIGHT(S:S,FIND("/",S:S) - 2)</f>
        <v>/plays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44">
        <v>10000</v>
      </c>
      <c r="E3244" s="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42">
        <f>(((I3244/60)/60)/24)+DATE(1970,1,1)</f>
        <v>41901.755694444444</v>
      </c>
      <c r="K3244">
        <v>1408558092</v>
      </c>
      <c r="L3244" s="42">
        <f>(((K3244/60)/60)/24)+DATE(1970,1,1)</f>
        <v>41871.755694444444</v>
      </c>
      <c r="M3244" t="b">
        <v>1</v>
      </c>
      <c r="N3244">
        <v>183</v>
      </c>
      <c r="O3244" s="7">
        <f>AVERAGE(N3244,E3244)</f>
        <v>6456.71</v>
      </c>
      <c r="P3244" t="b">
        <v>1</v>
      </c>
      <c r="R3244" s="56">
        <f>E3244/D3244</f>
        <v>1.273042</v>
      </c>
      <c r="S3244" t="s">
        <v>8268</v>
      </c>
      <c r="T3244" s="6" t="str">
        <f>LEFT(S:S,FIND("/",S:S)-1)</f>
        <v>film &amp; video</v>
      </c>
      <c r="U3244" s="6" t="str">
        <f>RIGHT(S:S,FIND("/",S:S) - 2)</f>
        <v>video/drama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44">
        <v>8000</v>
      </c>
      <c r="E3245" s="4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42">
        <f>(((I3245/60)/60)/24)+DATE(1970,1,1)</f>
        <v>42286</v>
      </c>
      <c r="K3245">
        <v>1442283562</v>
      </c>
      <c r="L3245" s="42">
        <f>(((K3245/60)/60)/24)+DATE(1970,1,1)</f>
        <v>42262.096782407403</v>
      </c>
      <c r="M3245" t="b">
        <v>1</v>
      </c>
      <c r="N3245">
        <v>71</v>
      </c>
      <c r="O3245" s="7">
        <f>AVERAGE(N3245,E3245)</f>
        <v>4149</v>
      </c>
      <c r="P3245" t="b">
        <v>1</v>
      </c>
      <c r="R3245" s="56">
        <f>E3245/D3245</f>
        <v>1.028375</v>
      </c>
      <c r="S3245" t="s">
        <v>8269</v>
      </c>
      <c r="T3245" s="6" t="str">
        <f>LEFT(S:S,FIND("/",S:S)-1)</f>
        <v>film &amp; video</v>
      </c>
      <c r="U3245" s="6" t="str">
        <f>RIGHT(S:S,FIND("/",S:S) - 2)</f>
        <v>documentary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44">
        <v>1600</v>
      </c>
      <c r="E3246" s="4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42">
        <f>(((I3246/60)/60)/24)+DATE(1970,1,1)</f>
        <v>42705.735902777778</v>
      </c>
      <c r="K3246">
        <v>1478018382</v>
      </c>
      <c r="L3246" s="42">
        <f>(((K3246/60)/60)/24)+DATE(1970,1,1)</f>
        <v>42675.694236111114</v>
      </c>
      <c r="M3246" t="b">
        <v>0</v>
      </c>
      <c r="N3246">
        <v>69</v>
      </c>
      <c r="O3246" s="7">
        <f>AVERAGE(N3246,E3246)</f>
        <v>858</v>
      </c>
      <c r="P3246" t="b">
        <v>1</v>
      </c>
      <c r="R3246" s="56">
        <f>E3246/D3246</f>
        <v>1.0293749999999999</v>
      </c>
      <c r="S3246" t="s">
        <v>8271</v>
      </c>
      <c r="T3246" s="6" t="str">
        <f>LEFT(S:S,FIND("/",S:S)-1)</f>
        <v>theater</v>
      </c>
      <c r="U3246" s="6" t="str">
        <f>RIGHT(S:S,FIND("/",S:S) - 2)</f>
        <v>/plays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44">
        <v>21000</v>
      </c>
      <c r="E3247" s="4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42">
        <f>(((I3247/60)/60)/24)+DATE(1970,1,1)</f>
        <v>42167.083333333328</v>
      </c>
      <c r="K3247">
        <v>1431354258</v>
      </c>
      <c r="L3247" s="42">
        <f>(((K3247/60)/60)/24)+DATE(1970,1,1)</f>
        <v>42135.60020833333</v>
      </c>
      <c r="M3247" t="b">
        <v>0</v>
      </c>
      <c r="N3247">
        <v>270</v>
      </c>
      <c r="O3247" s="7">
        <f>AVERAGE(N3247,E3247)</f>
        <v>11087</v>
      </c>
      <c r="P3247" t="b">
        <v>1</v>
      </c>
      <c r="R3247" s="56">
        <f>E3247/D3247</f>
        <v>1.043047619047619</v>
      </c>
      <c r="S3247" t="s">
        <v>8271</v>
      </c>
      <c r="T3247" s="6" t="str">
        <f>LEFT(S:S,FIND("/",S:S)-1)</f>
        <v>theater</v>
      </c>
      <c r="U3247" s="6" t="str">
        <f>RIGHT(S:S,FIND("/",S:S) - 2)</f>
        <v>/plays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44">
        <v>10000</v>
      </c>
      <c r="E3248" s="4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42">
        <f>(((I3248/60)/60)/24)+DATE(1970,1,1)</f>
        <v>42259.165972222225</v>
      </c>
      <c r="K3248">
        <v>1439551200</v>
      </c>
      <c r="L3248" s="42">
        <f>(((K3248/60)/60)/24)+DATE(1970,1,1)</f>
        <v>42230.472222222219</v>
      </c>
      <c r="M3248" t="b">
        <v>1</v>
      </c>
      <c r="N3248">
        <v>193</v>
      </c>
      <c r="O3248" s="7">
        <f>AVERAGE(N3248,E3248)</f>
        <v>5657.5</v>
      </c>
      <c r="P3248" t="b">
        <v>1</v>
      </c>
      <c r="R3248" s="56">
        <f>E3248/D3248</f>
        <v>1.1122000000000001</v>
      </c>
      <c r="S3248" t="s">
        <v>8285</v>
      </c>
      <c r="T3248" s="6" t="str">
        <f>LEFT(S:S,FIND("/",S:S)-1)</f>
        <v>photography</v>
      </c>
      <c r="U3248" s="6" t="str">
        <f>RIGHT(S:S,FIND("/",S:S) - 2)</f>
        <v>photobooks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44">
        <v>2500</v>
      </c>
      <c r="E3249" s="4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42">
        <f>(((I3249/60)/60)/24)+DATE(1970,1,1)</f>
        <v>42197.434166666666</v>
      </c>
      <c r="K3249">
        <v>1434104712</v>
      </c>
      <c r="L3249" s="42">
        <f>(((K3249/60)/60)/24)+DATE(1970,1,1)</f>
        <v>42167.434166666666</v>
      </c>
      <c r="M3249" t="b">
        <v>1</v>
      </c>
      <c r="N3249">
        <v>57</v>
      </c>
      <c r="O3249" s="7">
        <f>AVERAGE(N3249,E3249)</f>
        <v>1351.75</v>
      </c>
      <c r="P3249" t="b">
        <v>1</v>
      </c>
      <c r="R3249" s="56">
        <f>E3249/D3249</f>
        <v>1.0586</v>
      </c>
      <c r="S3249" t="s">
        <v>8271</v>
      </c>
      <c r="T3249" s="6" t="str">
        <f>LEFT(S:S,FIND("/",S:S)-1)</f>
        <v>theater</v>
      </c>
      <c r="U3249" s="6" t="str">
        <f>RIGHT(S:S,FIND("/",S:S) - 2)</f>
        <v>/plays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44">
        <v>12000</v>
      </c>
      <c r="E3250" s="4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42">
        <f>(((I3250/60)/60)/24)+DATE(1970,1,1)</f>
        <v>42098.846724537041</v>
      </c>
      <c r="K3250">
        <v>1425590357</v>
      </c>
      <c r="L3250" s="42">
        <f>(((K3250/60)/60)/24)+DATE(1970,1,1)</f>
        <v>42068.888391203705</v>
      </c>
      <c r="M3250" t="b">
        <v>1</v>
      </c>
      <c r="N3250">
        <v>200</v>
      </c>
      <c r="O3250" s="7">
        <f>AVERAGE(N3250,E3250)</f>
        <v>6147.5</v>
      </c>
      <c r="P3250" t="b">
        <v>1</v>
      </c>
      <c r="R3250" s="56">
        <f>E3250/D3250</f>
        <v>1.0079166666666666</v>
      </c>
      <c r="S3250" t="s">
        <v>8285</v>
      </c>
      <c r="T3250" s="6" t="str">
        <f>LEFT(S:S,FIND("/",S:S)-1)</f>
        <v>photography</v>
      </c>
      <c r="U3250" s="6" t="str">
        <f>RIGHT(S:S,FIND("/",S:S) - 2)</f>
        <v>photobooks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44">
        <v>5500</v>
      </c>
      <c r="E3251" s="4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42">
        <f>(((I3251/60)/60)/24)+DATE(1970,1,1)</f>
        <v>42175.746689814812</v>
      </c>
      <c r="K3251">
        <v>1432230914</v>
      </c>
      <c r="L3251" s="42">
        <f>(((K3251/60)/60)/24)+DATE(1970,1,1)</f>
        <v>42145.746689814812</v>
      </c>
      <c r="M3251" t="b">
        <v>1</v>
      </c>
      <c r="N3251">
        <v>88</v>
      </c>
      <c r="O3251" s="7">
        <f>AVERAGE(N3251,E3251)</f>
        <v>2929.5</v>
      </c>
      <c r="P3251" t="b">
        <v>1</v>
      </c>
      <c r="R3251" s="56">
        <f>E3251/D3251</f>
        <v>1.0492727272727274</v>
      </c>
      <c r="S3251" t="s">
        <v>8273</v>
      </c>
      <c r="T3251" s="6" t="str">
        <f>LEFT(S:S,FIND("/",S:S)-1)</f>
        <v>technology</v>
      </c>
      <c r="U3251" s="6" t="str">
        <f>RIGHT(S:S,FIND("/",S:S) - 2)</f>
        <v>wearables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44">
        <v>25000</v>
      </c>
      <c r="E3252" s="4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42">
        <f>(((I3252/60)/60)/24)+DATE(1970,1,1)</f>
        <v>41948.783842592595</v>
      </c>
      <c r="K3252">
        <v>1412617724</v>
      </c>
      <c r="L3252" s="42">
        <f>(((K3252/60)/60)/24)+DATE(1970,1,1)</f>
        <v>41918.742175925923</v>
      </c>
      <c r="M3252" t="b">
        <v>1</v>
      </c>
      <c r="N3252">
        <v>213</v>
      </c>
      <c r="O3252" s="7">
        <f>AVERAGE(N3252,E3252)</f>
        <v>12800.5</v>
      </c>
      <c r="P3252" t="b">
        <v>1</v>
      </c>
      <c r="R3252" s="56">
        <f>E3252/D3252</f>
        <v>1.01552</v>
      </c>
      <c r="S3252" t="s">
        <v>8271</v>
      </c>
      <c r="T3252" s="6" t="str">
        <f>LEFT(S:S,FIND("/",S:S)-1)</f>
        <v>theater</v>
      </c>
      <c r="U3252" s="6" t="str">
        <f>RIGHT(S:S,FIND("/",S:S) - 2)</f>
        <v>/plays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44">
        <v>1500</v>
      </c>
      <c r="E3253" s="4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42">
        <f>(((I3253/60)/60)/24)+DATE(1970,1,1)</f>
        <v>42176.731087962966</v>
      </c>
      <c r="K3253">
        <v>1432315966</v>
      </c>
      <c r="L3253" s="42">
        <f>(((K3253/60)/60)/24)+DATE(1970,1,1)</f>
        <v>42146.731087962966</v>
      </c>
      <c r="M3253" t="b">
        <v>1</v>
      </c>
      <c r="N3253">
        <v>20</v>
      </c>
      <c r="O3253" s="7">
        <f>AVERAGE(N3253,E3253)</f>
        <v>840.5</v>
      </c>
      <c r="P3253" t="b">
        <v>1</v>
      </c>
      <c r="R3253" s="56">
        <f>E3253/D3253</f>
        <v>1.1073333333333333</v>
      </c>
      <c r="S3253" t="s">
        <v>8301</v>
      </c>
      <c r="T3253" s="6" t="str">
        <f>LEFT(S:S,FIND("/",S:S)-1)</f>
        <v>technology</v>
      </c>
      <c r="U3253" s="6" t="str">
        <f>RIGHT(S:S,FIND("/",S:S) - 2)</f>
        <v>ploration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44">
        <v>2250</v>
      </c>
      <c r="E3254" s="4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42">
        <f>(((I3254/60)/60)/24)+DATE(1970,1,1)</f>
        <v>42620.472685185188</v>
      </c>
      <c r="K3254">
        <v>1470655240</v>
      </c>
      <c r="L3254" s="42">
        <f>(((K3254/60)/60)/24)+DATE(1970,1,1)</f>
        <v>42590.472685185188</v>
      </c>
      <c r="M3254" t="b">
        <v>1</v>
      </c>
      <c r="N3254">
        <v>50</v>
      </c>
      <c r="O3254" s="7">
        <f>AVERAGE(N3254,E3254)</f>
        <v>1463</v>
      </c>
      <c r="P3254" t="b">
        <v>1</v>
      </c>
      <c r="R3254" s="56">
        <f>E3254/D3254</f>
        <v>1.2782222222222221</v>
      </c>
      <c r="S3254" t="s">
        <v>8271</v>
      </c>
      <c r="T3254" s="6" t="str">
        <f>LEFT(S:S,FIND("/",S:S)-1)</f>
        <v>theater</v>
      </c>
      <c r="U3254" s="6" t="str">
        <f>RIGHT(S:S,FIND("/",S:S) - 2)</f>
        <v>/plays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44">
        <v>20000</v>
      </c>
      <c r="E3255" s="4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42">
        <f>(((I3255/60)/60)/24)+DATE(1970,1,1)</f>
        <v>42621.15625</v>
      </c>
      <c r="K3255">
        <v>1471701028</v>
      </c>
      <c r="L3255" s="42">
        <f>(((K3255/60)/60)/24)+DATE(1970,1,1)</f>
        <v>42602.576712962968</v>
      </c>
      <c r="M3255" t="b">
        <v>1</v>
      </c>
      <c r="N3255">
        <v>115</v>
      </c>
      <c r="O3255" s="7">
        <f>AVERAGE(N3255,E3255)</f>
        <v>10240</v>
      </c>
      <c r="P3255" t="b">
        <v>1</v>
      </c>
      <c r="R3255" s="56">
        <f>E3255/D3255</f>
        <v>1.0182500000000001</v>
      </c>
      <c r="S3255" t="s">
        <v>8271</v>
      </c>
      <c r="T3255" s="6" t="str">
        <f>LEFT(S:S,FIND("/",S:S)-1)</f>
        <v>theater</v>
      </c>
      <c r="U3255" s="6" t="str">
        <f>RIGHT(S:S,FIND("/",S:S) - 2)</f>
        <v>/plays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44">
        <v>13000</v>
      </c>
      <c r="E3256" s="4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42">
        <f>(((I3256/60)/60)/24)+DATE(1970,1,1)</f>
        <v>42089.044085648144</v>
      </c>
      <c r="K3256">
        <v>1424743409</v>
      </c>
      <c r="L3256" s="42">
        <f>(((K3256/60)/60)/24)+DATE(1970,1,1)</f>
        <v>42059.085752314815</v>
      </c>
      <c r="M3256" t="b">
        <v>1</v>
      </c>
      <c r="N3256">
        <v>186</v>
      </c>
      <c r="O3256" s="7">
        <f>AVERAGE(N3256,E3256)</f>
        <v>6674.75</v>
      </c>
      <c r="P3256" t="b">
        <v>1</v>
      </c>
      <c r="R3256" s="56">
        <f>E3256/D3256</f>
        <v>1.012576923076923</v>
      </c>
      <c r="S3256" t="s">
        <v>8284</v>
      </c>
      <c r="T3256" s="6" t="str">
        <f>LEFT(S:S,FIND("/",S:S)-1)</f>
        <v>food</v>
      </c>
      <c r="U3256" s="6" t="str">
        <f>RIGHT(S:S,FIND("/",S:S) - 2)</f>
        <v>cks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44">
        <v>300</v>
      </c>
      <c r="E3257" s="4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42">
        <f>(((I3257/60)/60)/24)+DATE(1970,1,1)</f>
        <v>41919.768229166664</v>
      </c>
      <c r="K3257">
        <v>1410114375</v>
      </c>
      <c r="L3257" s="42">
        <f>(((K3257/60)/60)/24)+DATE(1970,1,1)</f>
        <v>41889.768229166664</v>
      </c>
      <c r="M3257" t="b">
        <v>1</v>
      </c>
      <c r="N3257">
        <v>18</v>
      </c>
      <c r="O3257" s="7">
        <f>AVERAGE(N3257,E3257)</f>
        <v>271.5</v>
      </c>
      <c r="P3257" t="b">
        <v>1</v>
      </c>
      <c r="R3257" s="56">
        <f>E3257/D3257</f>
        <v>1.75</v>
      </c>
      <c r="S3257" t="s">
        <v>8271</v>
      </c>
      <c r="T3257" s="6" t="str">
        <f>LEFT(S:S,FIND("/",S:S)-1)</f>
        <v>theater</v>
      </c>
      <c r="U3257" s="6" t="str">
        <f>RIGHT(S:S,FIND("/",S:S) - 2)</f>
        <v>/plays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44">
        <v>10000</v>
      </c>
      <c r="E3258" s="4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42">
        <f>(((I3258/60)/60)/24)+DATE(1970,1,1)</f>
        <v>42166.165972222225</v>
      </c>
      <c r="K3258">
        <v>1432129577</v>
      </c>
      <c r="L3258" s="42">
        <f>(((K3258/60)/60)/24)+DATE(1970,1,1)</f>
        <v>42144.573807870373</v>
      </c>
      <c r="M3258" t="b">
        <v>1</v>
      </c>
      <c r="N3258">
        <v>176</v>
      </c>
      <c r="O3258" s="7">
        <f>AVERAGE(N3258,E3258)</f>
        <v>6491</v>
      </c>
      <c r="P3258" t="b">
        <v>1</v>
      </c>
      <c r="R3258" s="56">
        <f>E3258/D3258</f>
        <v>1.2806</v>
      </c>
      <c r="S3258" t="s">
        <v>8300</v>
      </c>
      <c r="T3258" s="6" t="str">
        <f>LEFT(S:S,FIND("/",S:S)-1)</f>
        <v>music</v>
      </c>
      <c r="U3258" s="6" t="str">
        <f>RIGHT(S:S,FIND("/",S:S) - 2)</f>
        <v>usic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44">
        <v>2000</v>
      </c>
      <c r="E3259" s="4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42">
        <f>(((I3259/60)/60)/24)+DATE(1970,1,1)</f>
        <v>42788.559629629628</v>
      </c>
      <c r="K3259">
        <v>1485177952</v>
      </c>
      <c r="L3259" s="42">
        <f>(((K3259/60)/60)/24)+DATE(1970,1,1)</f>
        <v>42758.559629629628</v>
      </c>
      <c r="M3259" t="b">
        <v>0</v>
      </c>
      <c r="N3259">
        <v>41</v>
      </c>
      <c r="O3259" s="7">
        <f>AVERAGE(N3259,E3259)</f>
        <v>1083.4949999999999</v>
      </c>
      <c r="P3259" t="b">
        <v>1</v>
      </c>
      <c r="R3259" s="56">
        <f>E3259/D3259</f>
        <v>1.0629949999999999</v>
      </c>
      <c r="S3259" t="s">
        <v>8269</v>
      </c>
      <c r="T3259" s="6" t="str">
        <f>LEFT(S:S,FIND("/",S:S)-1)</f>
        <v>film &amp; video</v>
      </c>
      <c r="U3259" s="6" t="str">
        <f>RIGHT(S:S,FIND("/",S:S) - 2)</f>
        <v>documentary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44">
        <v>7000</v>
      </c>
      <c r="E3260" s="4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42">
        <f>(((I3260/60)/60)/24)+DATE(1970,1,1)</f>
        <v>42012.887280092589</v>
      </c>
      <c r="K3260">
        <v>1418159861</v>
      </c>
      <c r="L3260" s="42">
        <f>(((K3260/60)/60)/24)+DATE(1970,1,1)</f>
        <v>41982.887280092589</v>
      </c>
      <c r="M3260" t="b">
        <v>1</v>
      </c>
      <c r="N3260">
        <v>75</v>
      </c>
      <c r="O3260" s="7">
        <f>AVERAGE(N3260,E3260)</f>
        <v>3720</v>
      </c>
      <c r="P3260" t="b">
        <v>1</v>
      </c>
      <c r="R3260" s="56">
        <f>E3260/D3260</f>
        <v>1.052142857142857</v>
      </c>
      <c r="S3260" t="s">
        <v>8301</v>
      </c>
      <c r="T3260" s="6" t="str">
        <f>LEFT(S:S,FIND("/",S:S)-1)</f>
        <v>technology</v>
      </c>
      <c r="U3260" s="6" t="str">
        <f>RIGHT(S:S,FIND("/",S:S) - 2)</f>
        <v>ploration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44">
        <v>23000</v>
      </c>
      <c r="E3261" s="4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42">
        <f>(((I3261/60)/60)/24)+DATE(1970,1,1)</f>
        <v>42644.165972222225</v>
      </c>
      <c r="K3261">
        <v>1472753745</v>
      </c>
      <c r="L3261" s="42">
        <f>(((K3261/60)/60)/24)+DATE(1970,1,1)</f>
        <v>42614.760937500003</v>
      </c>
      <c r="M3261" t="b">
        <v>1</v>
      </c>
      <c r="N3261">
        <v>97</v>
      </c>
      <c r="O3261" s="7">
        <f>AVERAGE(N3261,E3261)</f>
        <v>12257.8</v>
      </c>
      <c r="P3261" t="b">
        <v>1</v>
      </c>
      <c r="R3261" s="56">
        <f>E3261/D3261</f>
        <v>1.0616782608695652</v>
      </c>
      <c r="S3261" t="s">
        <v>8273</v>
      </c>
      <c r="T3261" s="6" t="str">
        <f>LEFT(S:S,FIND("/",S:S)-1)</f>
        <v>technology</v>
      </c>
      <c r="U3261" s="6" t="str">
        <f>RIGHT(S:S,FIND("/",S:S) - 2)</f>
        <v>wearables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44">
        <v>5000</v>
      </c>
      <c r="E3262" s="4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42">
        <f>(((I3262/60)/60)/24)+DATE(1970,1,1)</f>
        <v>42338.714328703703</v>
      </c>
      <c r="K3262">
        <v>1445875718</v>
      </c>
      <c r="L3262" s="42">
        <f>(((K3262/60)/60)/24)+DATE(1970,1,1)</f>
        <v>42303.672662037032</v>
      </c>
      <c r="M3262" t="b">
        <v>1</v>
      </c>
      <c r="N3262">
        <v>73</v>
      </c>
      <c r="O3262" s="7">
        <f>AVERAGE(N3262,E3262)</f>
        <v>2767.5</v>
      </c>
      <c r="P3262" t="b">
        <v>1</v>
      </c>
      <c r="R3262" s="56">
        <f>E3262/D3262</f>
        <v>1.0924</v>
      </c>
      <c r="S3262" t="s">
        <v>8296</v>
      </c>
      <c r="T3262" s="6" t="str">
        <f>LEFT(S:S,FIND("/",S:S)-1)</f>
        <v>photography</v>
      </c>
      <c r="U3262" s="6" t="str">
        <f>RIGHT(S:S,FIND("/",S:S) - 2)</f>
        <v>phy/people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44">
        <v>3300</v>
      </c>
      <c r="E3263" s="4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42">
        <f>(((I3263/60)/60)/24)+DATE(1970,1,1)</f>
        <v>42201.725416666668</v>
      </c>
      <c r="K3263">
        <v>1434475476</v>
      </c>
      <c r="L3263" s="42">
        <f>(((K3263/60)/60)/24)+DATE(1970,1,1)</f>
        <v>42171.725416666668</v>
      </c>
      <c r="M3263" t="b">
        <v>1</v>
      </c>
      <c r="N3263">
        <v>49</v>
      </c>
      <c r="O3263" s="7">
        <f>AVERAGE(N3263,E3263)</f>
        <v>1682</v>
      </c>
      <c r="P3263" t="b">
        <v>1</v>
      </c>
      <c r="R3263" s="56">
        <f>E3263/D3263</f>
        <v>1.0045454545454546</v>
      </c>
      <c r="S3263" t="s">
        <v>8285</v>
      </c>
      <c r="T3263" s="6" t="str">
        <f>LEFT(S:S,FIND("/",S:S)-1)</f>
        <v>photography</v>
      </c>
      <c r="U3263" s="6" t="str">
        <f>RIGHT(S:S,FIND("/",S:S) - 2)</f>
        <v>photobooks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44">
        <v>12200</v>
      </c>
      <c r="E3264" s="4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42">
        <f>(((I3264/60)/60)/24)+DATE(1970,1,1)</f>
        <v>41995.166666666672</v>
      </c>
      <c r="K3264">
        <v>1416555262</v>
      </c>
      <c r="L3264" s="42">
        <f>(((K3264/60)/60)/24)+DATE(1970,1,1)</f>
        <v>41964.315532407403</v>
      </c>
      <c r="M3264" t="b">
        <v>1</v>
      </c>
      <c r="N3264">
        <v>134</v>
      </c>
      <c r="O3264" s="7">
        <f>AVERAGE(N3264,E3264)</f>
        <v>6352.5</v>
      </c>
      <c r="P3264" t="b">
        <v>1</v>
      </c>
      <c r="R3264" s="56">
        <f>E3264/D3264</f>
        <v>1.0304098360655738</v>
      </c>
      <c r="S3264" t="s">
        <v>8295</v>
      </c>
      <c r="T3264" s="6" t="str">
        <f>LEFT(S:S,FIND("/",S:S)-1)</f>
        <v>technology</v>
      </c>
      <c r="U3264" s="6" t="str">
        <f>RIGHT(S:S,FIND("/",S:S) - 2)</f>
        <v>/hardware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44">
        <v>2500</v>
      </c>
      <c r="E3265" s="4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42">
        <f>(((I3265/60)/60)/24)+DATE(1970,1,1)</f>
        <v>42307.875</v>
      </c>
      <c r="K3265">
        <v>1444220588</v>
      </c>
      <c r="L3265" s="42">
        <f>(((K3265/60)/60)/24)+DATE(1970,1,1)</f>
        <v>42284.516064814816</v>
      </c>
      <c r="M3265" t="b">
        <v>1</v>
      </c>
      <c r="N3265">
        <v>68</v>
      </c>
      <c r="O3265" s="7">
        <f>AVERAGE(N3265,E3265)</f>
        <v>1436.08</v>
      </c>
      <c r="P3265" t="b">
        <v>1</v>
      </c>
      <c r="R3265" s="56">
        <f>E3265/D3265</f>
        <v>1.121664</v>
      </c>
      <c r="S3265" t="s">
        <v>8271</v>
      </c>
      <c r="T3265" s="6" t="str">
        <f>LEFT(S:S,FIND("/",S:S)-1)</f>
        <v>theater</v>
      </c>
      <c r="U3265" s="6" t="str">
        <f>RIGHT(S:S,FIND("/",S:S) - 2)</f>
        <v>/plays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44">
        <v>2500</v>
      </c>
      <c r="E3266" s="4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42">
        <f>(((I3266/60)/60)/24)+DATE(1970,1,1)</f>
        <v>42032.916666666672</v>
      </c>
      <c r="K3266">
        <v>1421089938</v>
      </c>
      <c r="L3266" s="42">
        <f>(((K3266/60)/60)/24)+DATE(1970,1,1)</f>
        <v>42016.800208333334</v>
      </c>
      <c r="M3266" t="b">
        <v>1</v>
      </c>
      <c r="N3266">
        <v>49</v>
      </c>
      <c r="O3266" s="7">
        <f>AVERAGE(N3266,E3266)</f>
        <v>1312</v>
      </c>
      <c r="P3266" t="b">
        <v>1</v>
      </c>
      <c r="R3266" s="56">
        <f>E3266/D3266</f>
        <v>1.03</v>
      </c>
      <c r="S3266" t="s">
        <v>8284</v>
      </c>
      <c r="T3266" s="6" t="str">
        <f>LEFT(S:S,FIND("/",S:S)-1)</f>
        <v>food</v>
      </c>
      <c r="U3266" s="6" t="str">
        <f>RIGHT(S:S,FIND("/",S:S) - 2)</f>
        <v>cks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44">
        <v>2700</v>
      </c>
      <c r="E3267" s="4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42">
        <f>(((I3267/60)/60)/24)+DATE(1970,1,1)</f>
        <v>42341.708333333328</v>
      </c>
      <c r="K3267">
        <v>1446570315</v>
      </c>
      <c r="L3267" s="42">
        <f>(((K3267/60)/60)/24)+DATE(1970,1,1)</f>
        <v>42311.711979166663</v>
      </c>
      <c r="M3267" t="b">
        <v>1</v>
      </c>
      <c r="N3267">
        <v>63</v>
      </c>
      <c r="O3267" s="7">
        <f>AVERAGE(N3267,E3267)</f>
        <v>2245.5</v>
      </c>
      <c r="P3267" t="b">
        <v>1</v>
      </c>
      <c r="R3267" s="56">
        <f>E3267/D3267</f>
        <v>1.64</v>
      </c>
      <c r="S3267" t="s">
        <v>8300</v>
      </c>
      <c r="T3267" s="6" t="str">
        <f>LEFT(S:S,FIND("/",S:S)-1)</f>
        <v>music</v>
      </c>
      <c r="U3267" s="6" t="str">
        <f>RIGHT(S:S,FIND("/",S:S) - 2)</f>
        <v>usic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44">
        <v>6000</v>
      </c>
      <c r="E3268" s="4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42">
        <f>(((I3268/60)/60)/24)+DATE(1970,1,1)</f>
        <v>42167.875</v>
      </c>
      <c r="K3268">
        <v>1431435122</v>
      </c>
      <c r="L3268" s="42">
        <f>(((K3268/60)/60)/24)+DATE(1970,1,1)</f>
        <v>42136.536134259266</v>
      </c>
      <c r="M3268" t="b">
        <v>1</v>
      </c>
      <c r="N3268">
        <v>163</v>
      </c>
      <c r="O3268" s="7">
        <f>AVERAGE(N3268,E3268)</f>
        <v>4020</v>
      </c>
      <c r="P3268" t="b">
        <v>1</v>
      </c>
      <c r="R3268" s="56">
        <f>E3268/D3268</f>
        <v>1.3128333333333333</v>
      </c>
      <c r="S3268" t="s">
        <v>8271</v>
      </c>
      <c r="T3268" s="6" t="str">
        <f>LEFT(S:S,FIND("/",S:S)-1)</f>
        <v>theater</v>
      </c>
      <c r="U3268" s="6" t="str">
        <f>RIGHT(S:S,FIND("/",S:S) - 2)</f>
        <v>/plays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44">
        <v>15000</v>
      </c>
      <c r="E3269" s="4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42">
        <f>(((I3269/60)/60)/24)+DATE(1970,1,1)</f>
        <v>42202.757638888885</v>
      </c>
      <c r="K3269">
        <v>1434564660</v>
      </c>
      <c r="L3269" s="42">
        <f>(((K3269/60)/60)/24)+DATE(1970,1,1)</f>
        <v>42172.757638888885</v>
      </c>
      <c r="M3269" t="b">
        <v>1</v>
      </c>
      <c r="N3269">
        <v>288</v>
      </c>
      <c r="O3269" s="7">
        <f>AVERAGE(N3269,E3269)</f>
        <v>7801.5</v>
      </c>
      <c r="P3269" t="b">
        <v>1</v>
      </c>
      <c r="R3269" s="56">
        <f>E3269/D3269</f>
        <v>1.0209999999999999</v>
      </c>
      <c r="S3269" t="s">
        <v>8303</v>
      </c>
      <c r="T3269" s="6" t="str">
        <f>LEFT(S:S,FIND("/",S:S)-1)</f>
        <v>theater</v>
      </c>
      <c r="U3269" s="6" t="str">
        <f>RIGHT(S:S,FIND("/",S:S) - 2)</f>
        <v>spaces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44">
        <v>2000</v>
      </c>
      <c r="E3270" s="4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42">
        <f>(((I3270/60)/60)/24)+DATE(1970,1,1)</f>
        <v>42606.90425925926</v>
      </c>
      <c r="K3270">
        <v>1470692528</v>
      </c>
      <c r="L3270" s="42">
        <f>(((K3270/60)/60)/24)+DATE(1970,1,1)</f>
        <v>42590.90425925926</v>
      </c>
      <c r="M3270" t="b">
        <v>1</v>
      </c>
      <c r="N3270">
        <v>42</v>
      </c>
      <c r="O3270" s="7">
        <f>AVERAGE(N3270,E3270)</f>
        <v>1301</v>
      </c>
      <c r="P3270" t="b">
        <v>1</v>
      </c>
      <c r="R3270" s="56">
        <f>E3270/D3270</f>
        <v>1.28</v>
      </c>
      <c r="S3270" t="s">
        <v>8282</v>
      </c>
      <c r="T3270" s="6" t="str">
        <f>LEFT(S:S,FIND("/",S:S)-1)</f>
        <v>games</v>
      </c>
      <c r="U3270" s="6" t="str">
        <f>RIGHT(S:S,FIND("/",S:S) - 2)</f>
        <v>ames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44">
        <v>8000</v>
      </c>
      <c r="E3271" s="4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42">
        <f>(((I3271/60)/60)/24)+DATE(1970,1,1)</f>
        <v>42171.458333333328</v>
      </c>
      <c r="K3271">
        <v>1431509397</v>
      </c>
      <c r="L3271" s="42">
        <f>(((K3271/60)/60)/24)+DATE(1970,1,1)</f>
        <v>42137.395798611105</v>
      </c>
      <c r="M3271" t="b">
        <v>1</v>
      </c>
      <c r="N3271">
        <v>70</v>
      </c>
      <c r="O3271" s="7">
        <f>AVERAGE(N3271,E3271)</f>
        <v>4095</v>
      </c>
      <c r="P3271" t="b">
        <v>1</v>
      </c>
      <c r="R3271" s="56">
        <f>E3271/D3271</f>
        <v>1.0149999999999999</v>
      </c>
      <c r="S3271" t="s">
        <v>8271</v>
      </c>
      <c r="T3271" s="6" t="str">
        <f>LEFT(S:S,FIND("/",S:S)-1)</f>
        <v>theater</v>
      </c>
      <c r="U3271" s="6" t="str">
        <f>RIGHT(S:S,FIND("/",S:S) - 2)</f>
        <v>/plays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44">
        <v>1800</v>
      </c>
      <c r="E3272" s="4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42">
        <f>(((I3272/60)/60)/24)+DATE(1970,1,1)</f>
        <v>42197.533159722225</v>
      </c>
      <c r="K3272">
        <v>1434113265</v>
      </c>
      <c r="L3272" s="42">
        <f>(((K3272/60)/60)/24)+DATE(1970,1,1)</f>
        <v>42167.533159722225</v>
      </c>
      <c r="M3272" t="b">
        <v>1</v>
      </c>
      <c r="N3272">
        <v>30</v>
      </c>
      <c r="O3272" s="7">
        <f>AVERAGE(N3272,E3272)</f>
        <v>930</v>
      </c>
      <c r="P3272" t="b">
        <v>1</v>
      </c>
      <c r="R3272" s="56">
        <f>E3272/D3272</f>
        <v>1.0166666666666666</v>
      </c>
      <c r="S3272" t="s">
        <v>8278</v>
      </c>
      <c r="T3272" s="6" t="str">
        <f>LEFT(S:S,FIND("/",S:S)-1)</f>
        <v>music</v>
      </c>
      <c r="U3272" s="6" t="str">
        <f>RIGHT(S:S,FIND("/",S:S) - 2)</f>
        <v>jazz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44">
        <v>1500</v>
      </c>
      <c r="E3273" s="4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42">
        <f>(((I3273/60)/60)/24)+DATE(1970,1,1)</f>
        <v>41945.478877314818</v>
      </c>
      <c r="K3273">
        <v>1412332175</v>
      </c>
      <c r="L3273" s="42">
        <f>(((K3273/60)/60)/24)+DATE(1970,1,1)</f>
        <v>41915.437210648146</v>
      </c>
      <c r="M3273" t="b">
        <v>1</v>
      </c>
      <c r="N3273">
        <v>51</v>
      </c>
      <c r="O3273" s="7">
        <f>AVERAGE(N3273,E3273)</f>
        <v>1000.5</v>
      </c>
      <c r="P3273" t="b">
        <v>1</v>
      </c>
      <c r="R3273" s="56">
        <f>E3273/D3273</f>
        <v>1.3</v>
      </c>
      <c r="S3273" t="s">
        <v>8271</v>
      </c>
      <c r="T3273" s="6" t="str">
        <f>LEFT(S:S,FIND("/",S:S)-1)</f>
        <v>theater</v>
      </c>
      <c r="U3273" s="6" t="str">
        <f>RIGHT(S:S,FIND("/",S:S) - 2)</f>
        <v>/plays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44">
        <v>10000</v>
      </c>
      <c r="E3274" s="4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42">
        <f>(((I3274/60)/60)/24)+DATE(1970,1,1)</f>
        <v>42314.541770833333</v>
      </c>
      <c r="K3274">
        <v>1444219209</v>
      </c>
      <c r="L3274" s="42">
        <f>(((K3274/60)/60)/24)+DATE(1970,1,1)</f>
        <v>42284.500104166669</v>
      </c>
      <c r="M3274" t="b">
        <v>1</v>
      </c>
      <c r="N3274">
        <v>145</v>
      </c>
      <c r="O3274" s="7">
        <f>AVERAGE(N3274,E3274)</f>
        <v>7794</v>
      </c>
      <c r="P3274" t="b">
        <v>1</v>
      </c>
      <c r="R3274" s="56">
        <f>E3274/D3274</f>
        <v>1.5443</v>
      </c>
      <c r="S3274" t="s">
        <v>8266</v>
      </c>
      <c r="T3274" s="6" t="str">
        <f>LEFT(S:S,FIND("/",S:S)-1)</f>
        <v>film &amp; video</v>
      </c>
      <c r="U3274" s="6" t="str">
        <f>RIGHT(S:S,FIND("/",S:S) - 2)</f>
        <v>ideo/shorts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44">
        <v>4000</v>
      </c>
      <c r="E3275" s="4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42">
        <f>(((I3275/60)/60)/24)+DATE(1970,1,1)</f>
        <v>42627.791666666672</v>
      </c>
      <c r="K3275">
        <v>1472498042</v>
      </c>
      <c r="L3275" s="42">
        <f>(((K3275/60)/60)/24)+DATE(1970,1,1)</f>
        <v>42611.801412037035</v>
      </c>
      <c r="M3275" t="b">
        <v>1</v>
      </c>
      <c r="N3275">
        <v>21</v>
      </c>
      <c r="O3275" s="7">
        <f>AVERAGE(N3275,E3275)</f>
        <v>2158.5</v>
      </c>
      <c r="P3275" t="b">
        <v>1</v>
      </c>
      <c r="R3275" s="56">
        <f>E3275/D3275</f>
        <v>1.0740000000000001</v>
      </c>
      <c r="S3275" t="s">
        <v>8271</v>
      </c>
      <c r="T3275" s="6" t="str">
        <f>LEFT(S:S,FIND("/",S:S)-1)</f>
        <v>theater</v>
      </c>
      <c r="U3275" s="6" t="str">
        <f>RIGHT(S:S,FIND("/",S:S) - 2)</f>
        <v>/plays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44">
        <v>15500</v>
      </c>
      <c r="E3276" s="4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42">
        <f>(((I3276/60)/60)/24)+DATE(1970,1,1)</f>
        <v>42444.875</v>
      </c>
      <c r="K3276">
        <v>1454259272</v>
      </c>
      <c r="L3276" s="42">
        <f>(((K3276/60)/60)/24)+DATE(1970,1,1)</f>
        <v>42400.704537037032</v>
      </c>
      <c r="M3276" t="b">
        <v>1</v>
      </c>
      <c r="N3276">
        <v>286</v>
      </c>
      <c r="O3276" s="7">
        <f>AVERAGE(N3276,E3276)</f>
        <v>7995.5</v>
      </c>
      <c r="P3276" t="b">
        <v>1</v>
      </c>
      <c r="R3276" s="56">
        <f>E3276/D3276</f>
        <v>1.0132258064516129</v>
      </c>
      <c r="S3276" t="s">
        <v>8271</v>
      </c>
      <c r="T3276" s="6" t="str">
        <f>LEFT(S:S,FIND("/",S:S)-1)</f>
        <v>theater</v>
      </c>
      <c r="U3276" s="6" t="str">
        <f>RIGHT(S:S,FIND("/",S:S) - 2)</f>
        <v>/plays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44">
        <v>1800</v>
      </c>
      <c r="E3277" s="4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42">
        <f>(((I3277/60)/60)/24)+DATE(1970,1,1)</f>
        <v>42044.1875</v>
      </c>
      <c r="K3277">
        <v>1421183271</v>
      </c>
      <c r="L3277" s="42">
        <f>(((K3277/60)/60)/24)+DATE(1970,1,1)</f>
        <v>42017.88045138889</v>
      </c>
      <c r="M3277" t="b">
        <v>1</v>
      </c>
      <c r="N3277">
        <v>12</v>
      </c>
      <c r="O3277" s="7">
        <f>AVERAGE(N3277,E3277)</f>
        <v>908.5</v>
      </c>
      <c r="P3277" t="b">
        <v>1</v>
      </c>
      <c r="R3277" s="56">
        <f>E3277/D3277</f>
        <v>1.0027777777777778</v>
      </c>
      <c r="S3277" t="s">
        <v>8276</v>
      </c>
      <c r="T3277" s="6" t="str">
        <f>LEFT(S:S,FIND("/",S:S)-1)</f>
        <v>music</v>
      </c>
      <c r="U3277" s="6" t="str">
        <f>RIGHT(S:S,FIND("/",S:S) - 2)</f>
        <v>rock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44">
        <v>4500</v>
      </c>
      <c r="E3278" s="4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42">
        <f>(((I3278/60)/60)/24)+DATE(1970,1,1)</f>
        <v>42461.165972222225</v>
      </c>
      <c r="K3278">
        <v>1456526879</v>
      </c>
      <c r="L3278" s="42">
        <f>(((K3278/60)/60)/24)+DATE(1970,1,1)</f>
        <v>42426.949988425928</v>
      </c>
      <c r="M3278" t="b">
        <v>1</v>
      </c>
      <c r="N3278">
        <v>100</v>
      </c>
      <c r="O3278" s="7">
        <f>AVERAGE(N3278,E3278)</f>
        <v>2679</v>
      </c>
      <c r="P3278" t="b">
        <v>1</v>
      </c>
      <c r="R3278" s="56">
        <f>E3278/D3278</f>
        <v>1.1684444444444444</v>
      </c>
      <c r="S3278" t="s">
        <v>8297</v>
      </c>
      <c r="T3278" s="6" t="str">
        <f>LEFT(S:S,FIND("/",S:S)-1)</f>
        <v>games</v>
      </c>
      <c r="U3278" s="6" t="str">
        <f>RIGHT(S:S,FIND("/",S:S) - 2)</f>
        <v>ames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44">
        <v>5000</v>
      </c>
      <c r="E3279" s="4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42">
        <f>(((I3279/60)/60)/24)+DATE(1970,1,1)</f>
        <v>41961.724606481483</v>
      </c>
      <c r="K3279">
        <v>1413735806</v>
      </c>
      <c r="L3279" s="42">
        <f>(((K3279/60)/60)/24)+DATE(1970,1,1)</f>
        <v>41931.682939814818</v>
      </c>
      <c r="M3279" t="b">
        <v>1</v>
      </c>
      <c r="N3279">
        <v>100</v>
      </c>
      <c r="O3279" s="7">
        <f>AVERAGE(N3279,E3279)</f>
        <v>2765</v>
      </c>
      <c r="P3279" t="b">
        <v>1</v>
      </c>
      <c r="R3279" s="56">
        <f>E3279/D3279</f>
        <v>1.0860000000000001</v>
      </c>
      <c r="S3279" t="s">
        <v>8297</v>
      </c>
      <c r="T3279" s="6" t="str">
        <f>LEFT(S:S,FIND("/",S:S)-1)</f>
        <v>games</v>
      </c>
      <c r="U3279" s="6" t="str">
        <f>RIGHT(S:S,FIND("/",S:S) - 2)</f>
        <v>ames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44">
        <v>2500</v>
      </c>
      <c r="E3280" s="4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42">
        <f>(((I3280/60)/60)/24)+DATE(1970,1,1)</f>
        <v>42154.848414351851</v>
      </c>
      <c r="K3280">
        <v>1430425303</v>
      </c>
      <c r="L3280" s="42">
        <f>(((K3280/60)/60)/24)+DATE(1970,1,1)</f>
        <v>42124.848414351851</v>
      </c>
      <c r="M3280" t="b">
        <v>1</v>
      </c>
      <c r="N3280">
        <v>34</v>
      </c>
      <c r="O3280" s="7">
        <f>AVERAGE(N3280,E3280)</f>
        <v>1309.5</v>
      </c>
      <c r="P3280" t="b">
        <v>1</v>
      </c>
      <c r="R3280" s="56">
        <f>E3280/D3280</f>
        <v>1.034</v>
      </c>
      <c r="S3280" t="s">
        <v>8271</v>
      </c>
      <c r="T3280" s="6" t="str">
        <f>LEFT(S:S,FIND("/",S:S)-1)</f>
        <v>theater</v>
      </c>
      <c r="U3280" s="6" t="str">
        <f>RIGHT(S:S,FIND("/",S:S) - 2)</f>
        <v>/plays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44">
        <v>5800</v>
      </c>
      <c r="E3281" s="4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42">
        <f>(((I3281/60)/60)/24)+DATE(1970,1,1)</f>
        <v>42461.06086805556</v>
      </c>
      <c r="K3281">
        <v>1456885659</v>
      </c>
      <c r="L3281" s="42">
        <f>(((K3281/60)/60)/24)+DATE(1970,1,1)</f>
        <v>42431.102534722217</v>
      </c>
      <c r="M3281" t="b">
        <v>0</v>
      </c>
      <c r="N3281">
        <v>63</v>
      </c>
      <c r="O3281" s="7">
        <f>AVERAGE(N3281,E3281)</f>
        <v>3345.5</v>
      </c>
      <c r="P3281" t="b">
        <v>1</v>
      </c>
      <c r="R3281" s="56">
        <f>E3281/D3281</f>
        <v>1.1427586206896552</v>
      </c>
      <c r="S3281" t="s">
        <v>8300</v>
      </c>
      <c r="T3281" s="6" t="str">
        <f>LEFT(S:S,FIND("/",S:S)-1)</f>
        <v>music</v>
      </c>
      <c r="U3281" s="6" t="str">
        <f>RIGHT(S:S,FIND("/",S:S) - 2)</f>
        <v>usic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44">
        <v>2000</v>
      </c>
      <c r="E3282" s="4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42">
        <f>(((I3282/60)/60)/24)+DATE(1970,1,1)</f>
        <v>42156.208333333328</v>
      </c>
      <c r="K3282">
        <v>1430158198</v>
      </c>
      <c r="L3282" s="42">
        <f>(((K3282/60)/60)/24)+DATE(1970,1,1)</f>
        <v>42121.756921296299</v>
      </c>
      <c r="M3282" t="b">
        <v>0</v>
      </c>
      <c r="N3282">
        <v>30</v>
      </c>
      <c r="O3282" s="7">
        <f>AVERAGE(N3282,E3282)</f>
        <v>1045</v>
      </c>
      <c r="P3282" t="b">
        <v>1</v>
      </c>
      <c r="R3282" s="56">
        <f>E3282/D3282</f>
        <v>1.03</v>
      </c>
      <c r="S3282" t="s">
        <v>8272</v>
      </c>
      <c r="T3282" s="6" t="str">
        <f>LEFT(S:S,FIND("/",S:S)-1)</f>
        <v>technology</v>
      </c>
      <c r="U3282" s="6" t="str">
        <f>RIGHT(S:S,FIND("/",S:S) - 2)</f>
        <v>ology/web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44">
        <v>5000</v>
      </c>
      <c r="E3283" s="4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42">
        <f>(((I3283/60)/60)/24)+DATE(1970,1,1)</f>
        <v>42249.019733796296</v>
      </c>
      <c r="K3283">
        <v>1438561705</v>
      </c>
      <c r="L3283" s="42">
        <f>(((K3283/60)/60)/24)+DATE(1970,1,1)</f>
        <v>42219.019733796296</v>
      </c>
      <c r="M3283" t="b">
        <v>0</v>
      </c>
      <c r="N3283">
        <v>47</v>
      </c>
      <c r="O3283" s="7">
        <f>AVERAGE(N3283,E3283)</f>
        <v>3063.5</v>
      </c>
      <c r="P3283" t="b">
        <v>1</v>
      </c>
      <c r="R3283" s="56">
        <f>E3283/D3283</f>
        <v>1.216</v>
      </c>
      <c r="S3283" t="s">
        <v>8271</v>
      </c>
      <c r="T3283" s="6" t="str">
        <f>LEFT(S:S,FIND("/",S:S)-1)</f>
        <v>theater</v>
      </c>
      <c r="U3283" s="6" t="str">
        <f>RIGHT(S:S,FIND("/",S:S) - 2)</f>
        <v>/plays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44">
        <v>31000</v>
      </c>
      <c r="E3284" s="4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42">
        <f>(((I3284/60)/60)/24)+DATE(1970,1,1)</f>
        <v>42489.19430555556</v>
      </c>
      <c r="K3284">
        <v>1458103188</v>
      </c>
      <c r="L3284" s="42">
        <f>(((K3284/60)/60)/24)+DATE(1970,1,1)</f>
        <v>42445.19430555556</v>
      </c>
      <c r="M3284" t="b">
        <v>0</v>
      </c>
      <c r="N3284">
        <v>237</v>
      </c>
      <c r="O3284" s="7">
        <f>AVERAGE(N3284,E3284)</f>
        <v>16028.75</v>
      </c>
      <c r="P3284" t="b">
        <v>1</v>
      </c>
      <c r="R3284" s="56">
        <f>E3284/D3284</f>
        <v>1.026467741935484</v>
      </c>
      <c r="S3284" t="s">
        <v>8271</v>
      </c>
      <c r="T3284" s="6" t="str">
        <f>LEFT(S:S,FIND("/",S:S)-1)</f>
        <v>theater</v>
      </c>
      <c r="U3284" s="6" t="str">
        <f>RIGHT(S:S,FIND("/",S:S) - 2)</f>
        <v>/plays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44">
        <v>800</v>
      </c>
      <c r="E3285" s="4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42">
        <f>(((I3285/60)/60)/24)+DATE(1970,1,1)</f>
        <v>42410.875</v>
      </c>
      <c r="K3285">
        <v>1452448298</v>
      </c>
      <c r="L3285" s="42">
        <f>(((K3285/60)/60)/24)+DATE(1970,1,1)</f>
        <v>42379.74418981481</v>
      </c>
      <c r="M3285" t="b">
        <v>0</v>
      </c>
      <c r="N3285">
        <v>47</v>
      </c>
      <c r="O3285" s="7">
        <f>AVERAGE(N3285,E3285)</f>
        <v>442.5</v>
      </c>
      <c r="P3285" t="b">
        <v>1</v>
      </c>
      <c r="R3285" s="56">
        <f>E3285/D3285</f>
        <v>1.0475000000000001</v>
      </c>
      <c r="S3285" t="s">
        <v>8265</v>
      </c>
      <c r="T3285" s="6" t="str">
        <f>LEFT(S:S,FIND("/",S:S)-1)</f>
        <v>film &amp; video</v>
      </c>
      <c r="U3285" s="6" t="str">
        <f>RIGHT(S:S,FIND("/",S:S) - 2)</f>
        <v>/television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44">
        <v>3000</v>
      </c>
      <c r="E3286" s="4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42">
        <f>(((I3286/60)/60)/24)+DATE(1970,1,1)</f>
        <v>42398.249305555553</v>
      </c>
      <c r="K3286">
        <v>1452546853</v>
      </c>
      <c r="L3286" s="42">
        <f>(((K3286/60)/60)/24)+DATE(1970,1,1)</f>
        <v>42380.884872685187</v>
      </c>
      <c r="M3286" t="b">
        <v>0</v>
      </c>
      <c r="N3286">
        <v>15</v>
      </c>
      <c r="O3286" s="7">
        <f>AVERAGE(N3286,E3286)</f>
        <v>1531.5</v>
      </c>
      <c r="P3286" t="b">
        <v>1</v>
      </c>
      <c r="R3286" s="56">
        <f>E3286/D3286</f>
        <v>1.016</v>
      </c>
      <c r="S3286" t="s">
        <v>8272</v>
      </c>
      <c r="T3286" s="6" t="str">
        <f>LEFT(S:S,FIND("/",S:S)-1)</f>
        <v>technology</v>
      </c>
      <c r="U3286" s="6" t="str">
        <f>RIGHT(S:S,FIND("/",S:S) - 2)</f>
        <v>ology/web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44">
        <v>4999</v>
      </c>
      <c r="E3287" s="4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42">
        <f>(((I3287/60)/60)/24)+DATE(1970,1,1)</f>
        <v>42794.208333333328</v>
      </c>
      <c r="K3287">
        <v>1485556626</v>
      </c>
      <c r="L3287" s="42">
        <f>(((K3287/60)/60)/24)+DATE(1970,1,1)</f>
        <v>42762.942430555559</v>
      </c>
      <c r="M3287" t="b">
        <v>0</v>
      </c>
      <c r="N3287">
        <v>81</v>
      </c>
      <c r="O3287" s="7">
        <f>AVERAGE(N3287,E3287)</f>
        <v>2842.5</v>
      </c>
      <c r="P3287" t="b">
        <v>1</v>
      </c>
      <c r="R3287" s="56">
        <f>E3287/D3287</f>
        <v>1.1210242048409682</v>
      </c>
      <c r="S3287" t="s">
        <v>8293</v>
      </c>
      <c r="T3287" s="6" t="str">
        <f>LEFT(S:S,FIND("/",S:S)-1)</f>
        <v>music</v>
      </c>
      <c r="U3287" s="6" t="str">
        <f>RIGHT(S:S,FIND("/",S:S) - 2)</f>
        <v>aith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44">
        <v>15000</v>
      </c>
      <c r="E3288" s="4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42">
        <f>(((I3288/60)/60)/24)+DATE(1970,1,1)</f>
        <v>42597.840069444443</v>
      </c>
      <c r="K3288">
        <v>1468699782</v>
      </c>
      <c r="L3288" s="42">
        <f>(((K3288/60)/60)/24)+DATE(1970,1,1)</f>
        <v>42567.840069444443</v>
      </c>
      <c r="M3288" t="b">
        <v>0</v>
      </c>
      <c r="N3288">
        <v>122</v>
      </c>
      <c r="O3288" s="7">
        <f>AVERAGE(N3288,E3288)</f>
        <v>7693.5</v>
      </c>
      <c r="P3288" t="b">
        <v>1</v>
      </c>
      <c r="R3288" s="56">
        <f>E3288/D3288</f>
        <v>1.0176666666666667</v>
      </c>
      <c r="S3288" t="s">
        <v>8269</v>
      </c>
      <c r="T3288" s="6" t="str">
        <f>LEFT(S:S,FIND("/",S:S)-1)</f>
        <v>film &amp; video</v>
      </c>
      <c r="U3288" s="6" t="str">
        <f>RIGHT(S:S,FIND("/",S:S) - 2)</f>
        <v>documentary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44">
        <v>2500</v>
      </c>
      <c r="E3289" s="4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42">
        <f>(((I3289/60)/60)/24)+DATE(1970,1,1)</f>
        <v>42336.750324074077</v>
      </c>
      <c r="K3289">
        <v>1446573628</v>
      </c>
      <c r="L3289" s="42">
        <f>(((K3289/60)/60)/24)+DATE(1970,1,1)</f>
        <v>42311.750324074077</v>
      </c>
      <c r="M3289" t="b">
        <v>0</v>
      </c>
      <c r="N3289">
        <v>34</v>
      </c>
      <c r="O3289" s="7">
        <f>AVERAGE(N3289,E3289)</f>
        <v>1267</v>
      </c>
      <c r="P3289" t="b">
        <v>1</v>
      </c>
      <c r="R3289" s="56">
        <f>E3289/D3289</f>
        <v>1</v>
      </c>
      <c r="S3289" t="s">
        <v>8303</v>
      </c>
      <c r="T3289" s="6" t="str">
        <f>LEFT(S:S,FIND("/",S:S)-1)</f>
        <v>theater</v>
      </c>
      <c r="U3289" s="6" t="str">
        <f>RIGHT(S:S,FIND("/",S:S) - 2)</f>
        <v>spaces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44">
        <v>10000</v>
      </c>
      <c r="E3290" s="4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42">
        <f>(((I3290/60)/60)/24)+DATE(1970,1,1)</f>
        <v>42541.958333333328</v>
      </c>
      <c r="K3290">
        <v>1463337315</v>
      </c>
      <c r="L3290" s="42">
        <f>(((K3290/60)/60)/24)+DATE(1970,1,1)</f>
        <v>42505.774479166663</v>
      </c>
      <c r="M3290" t="b">
        <v>0</v>
      </c>
      <c r="N3290">
        <v>207</v>
      </c>
      <c r="O3290" s="7">
        <f>AVERAGE(N3290,E3290)</f>
        <v>5116.7449999999999</v>
      </c>
      <c r="P3290" t="b">
        <v>1</v>
      </c>
      <c r="R3290" s="56">
        <f>E3290/D3290</f>
        <v>1.0026489999999999</v>
      </c>
      <c r="S3290" t="s">
        <v>8271</v>
      </c>
      <c r="T3290" s="6" t="str">
        <f>LEFT(S:S,FIND("/",S:S)-1)</f>
        <v>theater</v>
      </c>
      <c r="U3290" s="6" t="str">
        <f>RIGHT(S:S,FIND("/",S:S) - 2)</f>
        <v>/plays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44">
        <v>500</v>
      </c>
      <c r="E3291" s="4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42">
        <f>(((I3291/60)/60)/24)+DATE(1970,1,1)</f>
        <v>42786.368078703701</v>
      </c>
      <c r="K3291">
        <v>1485161402</v>
      </c>
      <c r="L3291" s="42">
        <f>(((K3291/60)/60)/24)+DATE(1970,1,1)</f>
        <v>42758.368078703701</v>
      </c>
      <c r="M3291" t="b">
        <v>0</v>
      </c>
      <c r="N3291">
        <v>25</v>
      </c>
      <c r="O3291" s="7">
        <f>AVERAGE(N3291,E3291)</f>
        <v>345.10500000000002</v>
      </c>
      <c r="P3291" t="b">
        <v>1</v>
      </c>
      <c r="R3291" s="56">
        <f>E3291/D3291</f>
        <v>1.3304200000000002</v>
      </c>
      <c r="S3291" t="s">
        <v>8279</v>
      </c>
      <c r="T3291" s="6" t="str">
        <f>LEFT(S:S,FIND("/",S:S)-1)</f>
        <v>music</v>
      </c>
      <c r="U3291" s="6" t="str">
        <f>RIGHT(S:S,FIND("/",S:S) - 2)</f>
        <v>rock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44">
        <v>2000</v>
      </c>
      <c r="E3292" s="4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42">
        <f>(((I3292/60)/60)/24)+DATE(1970,1,1)</f>
        <v>42805.51494212963</v>
      </c>
      <c r="K3292">
        <v>1486642891</v>
      </c>
      <c r="L3292" s="42">
        <f>(((K3292/60)/60)/24)+DATE(1970,1,1)</f>
        <v>42775.51494212963</v>
      </c>
      <c r="M3292" t="b">
        <v>0</v>
      </c>
      <c r="N3292">
        <v>72</v>
      </c>
      <c r="O3292" s="7">
        <f>AVERAGE(N3292,E3292)</f>
        <v>1248</v>
      </c>
      <c r="P3292" t="b">
        <v>1</v>
      </c>
      <c r="R3292" s="56">
        <f>E3292/D3292</f>
        <v>1.212</v>
      </c>
      <c r="S3292" t="s">
        <v>8305</v>
      </c>
      <c r="T3292" s="6" t="str">
        <f>LEFT(S:S,FIND("/",S:S)-1)</f>
        <v>theater</v>
      </c>
      <c r="U3292" s="6" t="str">
        <f>RIGHT(S:S,FIND("/",S:S) - 2)</f>
        <v>usical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44">
        <v>500</v>
      </c>
      <c r="E3293" s="4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42">
        <f>(((I3293/60)/60)/24)+DATE(1970,1,1)</f>
        <v>42264.165972222225</v>
      </c>
      <c r="K3293">
        <v>1439743900</v>
      </c>
      <c r="L3293" s="42">
        <f>(((K3293/60)/60)/24)+DATE(1970,1,1)</f>
        <v>42232.702546296292</v>
      </c>
      <c r="M3293" t="b">
        <v>0</v>
      </c>
      <c r="N3293">
        <v>14</v>
      </c>
      <c r="O3293" s="7">
        <f>AVERAGE(N3293,E3293)</f>
        <v>292</v>
      </c>
      <c r="P3293" t="b">
        <v>1</v>
      </c>
      <c r="R3293" s="56">
        <f>E3293/D3293</f>
        <v>1.1399999999999999</v>
      </c>
      <c r="S3293" t="s">
        <v>8277</v>
      </c>
      <c r="T3293" s="6" t="str">
        <f>LEFT(S:S,FIND("/",S:S)-1)</f>
        <v>music</v>
      </c>
      <c r="U3293" s="6" t="str">
        <f>RIGHT(S:S,FIND("/",S:S) - 2)</f>
        <v>etal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44">
        <v>101</v>
      </c>
      <c r="E3294" s="4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42">
        <f>(((I3294/60)/60)/24)+DATE(1970,1,1)</f>
        <v>42342.811898148153</v>
      </c>
      <c r="K3294">
        <v>1444069748</v>
      </c>
      <c r="L3294" s="42">
        <f>(((K3294/60)/60)/24)+DATE(1970,1,1)</f>
        <v>42282.770231481481</v>
      </c>
      <c r="M3294" t="b">
        <v>0</v>
      </c>
      <c r="N3294">
        <v>15</v>
      </c>
      <c r="O3294" s="7">
        <f>AVERAGE(N3294,E3294)</f>
        <v>152</v>
      </c>
      <c r="P3294" t="b">
        <v>1</v>
      </c>
      <c r="R3294" s="56">
        <f>E3294/D3294</f>
        <v>2.8613861386138613</v>
      </c>
      <c r="S3294" t="s">
        <v>8270</v>
      </c>
      <c r="T3294" s="6" t="str">
        <f>LEFT(S:S,FIND("/",S:S)-1)</f>
        <v>film &amp; video</v>
      </c>
      <c r="U3294" s="6" t="str">
        <f>RIGHT(S:S,FIND("/",S:S) - 2)</f>
        <v>o/animation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44">
        <v>4500</v>
      </c>
      <c r="E3295" s="4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42">
        <f>(((I3295/60)/60)/24)+DATE(1970,1,1)</f>
        <v>42798.425370370373</v>
      </c>
      <c r="K3295">
        <v>1486030352</v>
      </c>
      <c r="L3295" s="42">
        <f>(((K3295/60)/60)/24)+DATE(1970,1,1)</f>
        <v>42768.425370370373</v>
      </c>
      <c r="M3295" t="b">
        <v>0</v>
      </c>
      <c r="N3295">
        <v>91</v>
      </c>
      <c r="O3295" s="7">
        <f>AVERAGE(N3295,E3295)</f>
        <v>3880.5</v>
      </c>
      <c r="P3295" t="b">
        <v>1</v>
      </c>
      <c r="R3295" s="56">
        <f>E3295/D3295</f>
        <v>1.7044444444444444</v>
      </c>
      <c r="S3295" t="s">
        <v>8271</v>
      </c>
      <c r="T3295" s="6" t="str">
        <f>LEFT(S:S,FIND("/",S:S)-1)</f>
        <v>theater</v>
      </c>
      <c r="U3295" s="6" t="str">
        <f>RIGHT(S:S,FIND("/",S:S) - 2)</f>
        <v>/plays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44">
        <v>600</v>
      </c>
      <c r="E3296" s="4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42">
        <f>(((I3296/60)/60)/24)+DATE(1970,1,1)</f>
        <v>42171.541134259256</v>
      </c>
      <c r="K3296">
        <v>1431867554</v>
      </c>
      <c r="L3296" s="42">
        <f>(((K3296/60)/60)/24)+DATE(1970,1,1)</f>
        <v>42141.541134259256</v>
      </c>
      <c r="M3296" t="b">
        <v>0</v>
      </c>
      <c r="N3296">
        <v>24</v>
      </c>
      <c r="O3296" s="7">
        <f>AVERAGE(N3296,E3296)</f>
        <v>367</v>
      </c>
      <c r="P3296" t="b">
        <v>1</v>
      </c>
      <c r="R3296" s="56">
        <f>E3296/D3296</f>
        <v>1.1833333333333333</v>
      </c>
      <c r="S3296" t="s">
        <v>8271</v>
      </c>
      <c r="T3296" s="6" t="str">
        <f>LEFT(S:S,FIND("/",S:S)-1)</f>
        <v>theater</v>
      </c>
      <c r="U3296" s="6" t="str">
        <f>RIGHT(S:S,FIND("/",S:S) - 2)</f>
        <v>/plays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44">
        <v>700</v>
      </c>
      <c r="E3297" s="4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42">
        <f>(((I3297/60)/60)/24)+DATE(1970,1,1)</f>
        <v>42639.442465277782</v>
      </c>
      <c r="K3297">
        <v>1472294229</v>
      </c>
      <c r="L3297" s="42">
        <f>(((K3297/60)/60)/24)+DATE(1970,1,1)</f>
        <v>42609.442465277782</v>
      </c>
      <c r="M3297" t="b">
        <v>0</v>
      </c>
      <c r="N3297">
        <v>27</v>
      </c>
      <c r="O3297" s="7">
        <f>AVERAGE(N3297,E3297)</f>
        <v>373.505</v>
      </c>
      <c r="P3297" t="b">
        <v>1</v>
      </c>
      <c r="R3297" s="56">
        <f>E3297/D3297</f>
        <v>1.0285857142857142</v>
      </c>
      <c r="S3297" t="s">
        <v>8273</v>
      </c>
      <c r="T3297" s="6" t="str">
        <f>LEFT(S:S,FIND("/",S:S)-1)</f>
        <v>technology</v>
      </c>
      <c r="U3297" s="6" t="str">
        <f>RIGHT(S:S,FIND("/",S:S) - 2)</f>
        <v>wearables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44">
        <v>1500</v>
      </c>
      <c r="E3298" s="4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42">
        <f>(((I3298/60)/60)/24)+DATE(1970,1,1)</f>
        <v>42330.916666666672</v>
      </c>
      <c r="K3298">
        <v>1446401372</v>
      </c>
      <c r="L3298" s="42">
        <f>(((K3298/60)/60)/24)+DATE(1970,1,1)</f>
        <v>42309.756620370375</v>
      </c>
      <c r="M3298" t="b">
        <v>0</v>
      </c>
      <c r="N3298">
        <v>47</v>
      </c>
      <c r="O3298" s="7">
        <f>AVERAGE(N3298,E3298)</f>
        <v>1104</v>
      </c>
      <c r="P3298" t="b">
        <v>1</v>
      </c>
      <c r="R3298" s="56">
        <f>E3298/D3298</f>
        <v>1.4406666666666668</v>
      </c>
      <c r="S3298" t="s">
        <v>8287</v>
      </c>
      <c r="T3298" s="6" t="str">
        <f>LEFT(S:S,FIND("/",S:S)-1)</f>
        <v>publishing</v>
      </c>
      <c r="U3298" s="6" t="str">
        <f>RIGHT(S:S,FIND("/",S:S) - 2)</f>
        <v>nslations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44">
        <v>5500</v>
      </c>
      <c r="E3299" s="4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42">
        <f>(((I3299/60)/60)/24)+DATE(1970,1,1)</f>
        <v>42212.957638888889</v>
      </c>
      <c r="K3299">
        <v>1436380256</v>
      </c>
      <c r="L3299" s="42">
        <f>(((K3299/60)/60)/24)+DATE(1970,1,1)</f>
        <v>42193.771481481483</v>
      </c>
      <c r="M3299" t="b">
        <v>0</v>
      </c>
      <c r="N3299">
        <v>44</v>
      </c>
      <c r="O3299" s="7">
        <f>AVERAGE(N3299,E3299)</f>
        <v>2774</v>
      </c>
      <c r="P3299" t="b">
        <v>1</v>
      </c>
      <c r="R3299" s="56">
        <f>E3299/D3299</f>
        <v>1.0007272727272727</v>
      </c>
      <c r="S3299" t="s">
        <v>8298</v>
      </c>
      <c r="T3299" s="6" t="str">
        <f>LEFT(S:S,FIND("/",S:S)-1)</f>
        <v>food</v>
      </c>
      <c r="U3299" s="6" t="str">
        <f>RIGHT(S:S,FIND("/",S:S) - 2)</f>
        <v>tch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44">
        <v>10000</v>
      </c>
      <c r="E3300" s="4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42">
        <f>(((I3300/60)/60)/24)+DATE(1970,1,1)</f>
        <v>42260</v>
      </c>
      <c r="K3300">
        <v>1440370768</v>
      </c>
      <c r="L3300" s="42">
        <f>(((K3300/60)/60)/24)+DATE(1970,1,1)</f>
        <v>42239.957962962959</v>
      </c>
      <c r="M3300" t="b">
        <v>0</v>
      </c>
      <c r="N3300">
        <v>72</v>
      </c>
      <c r="O3300" s="7">
        <f>AVERAGE(N3300,E3300)</f>
        <v>5122.5</v>
      </c>
      <c r="P3300" t="b">
        <v>1</v>
      </c>
      <c r="R3300" s="56">
        <f>E3300/D3300</f>
        <v>1.0173000000000001</v>
      </c>
      <c r="S3300" t="s">
        <v>8271</v>
      </c>
      <c r="T3300" s="6" t="str">
        <f>LEFT(S:S,FIND("/",S:S)-1)</f>
        <v>theater</v>
      </c>
      <c r="U3300" s="6" t="str">
        <f>RIGHT(S:S,FIND("/",S:S) - 2)</f>
        <v>/plays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44">
        <v>3000</v>
      </c>
      <c r="E3301" s="4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42">
        <f>(((I3301/60)/60)/24)+DATE(1970,1,1)</f>
        <v>42291.917395833334</v>
      </c>
      <c r="K3301">
        <v>1442268063</v>
      </c>
      <c r="L3301" s="42">
        <f>(((K3301/60)/60)/24)+DATE(1970,1,1)</f>
        <v>42261.917395833334</v>
      </c>
      <c r="M3301" t="b">
        <v>0</v>
      </c>
      <c r="N3301">
        <v>63</v>
      </c>
      <c r="O3301" s="7">
        <f>AVERAGE(N3301,E3301)</f>
        <v>1774.5</v>
      </c>
      <c r="P3301" t="b">
        <v>1</v>
      </c>
      <c r="R3301" s="56">
        <f>E3301/D3301</f>
        <v>1.1619999999999999</v>
      </c>
      <c r="S3301" t="s">
        <v>8271</v>
      </c>
      <c r="T3301" s="6" t="str">
        <f>LEFT(S:S,FIND("/",S:S)-1)</f>
        <v>theater</v>
      </c>
      <c r="U3301" s="6" t="str">
        <f>RIGHT(S:S,FIND("/",S:S) - 2)</f>
        <v>/plays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44">
        <v>3000</v>
      </c>
      <c r="E3302" s="4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42">
        <f>(((I3302/60)/60)/24)+DATE(1970,1,1)</f>
        <v>42123.743773148148</v>
      </c>
      <c r="K3302">
        <v>1428515462</v>
      </c>
      <c r="L3302" s="42">
        <f>(((K3302/60)/60)/24)+DATE(1970,1,1)</f>
        <v>42102.743773148148</v>
      </c>
      <c r="M3302" t="b">
        <v>0</v>
      </c>
      <c r="N3302">
        <v>88</v>
      </c>
      <c r="O3302" s="7">
        <f>AVERAGE(N3302,E3302)</f>
        <v>2086.5</v>
      </c>
      <c r="P3302" t="b">
        <v>1</v>
      </c>
      <c r="R3302" s="56">
        <f>E3302/D3302</f>
        <v>1.3616666666666666</v>
      </c>
      <c r="S3302" t="s">
        <v>8271</v>
      </c>
      <c r="T3302" s="6" t="str">
        <f>LEFT(S:S,FIND("/",S:S)-1)</f>
        <v>theater</v>
      </c>
      <c r="U3302" s="6" t="str">
        <f>RIGHT(S:S,FIND("/",S:S) - 2)</f>
        <v>/plays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44">
        <v>3000</v>
      </c>
      <c r="E3303" s="4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42">
        <f>(((I3303/60)/60)/24)+DATE(1970,1,1)</f>
        <v>42583.290972222225</v>
      </c>
      <c r="K3303">
        <v>1466185176</v>
      </c>
      <c r="L3303" s="42">
        <f>(((K3303/60)/60)/24)+DATE(1970,1,1)</f>
        <v>42538.73583333334</v>
      </c>
      <c r="M3303" t="b">
        <v>0</v>
      </c>
      <c r="N3303">
        <v>70</v>
      </c>
      <c r="O3303" s="7">
        <f>AVERAGE(N3303,E3303)</f>
        <v>2037</v>
      </c>
      <c r="P3303" t="b">
        <v>1</v>
      </c>
      <c r="R3303" s="56">
        <f>E3303/D3303</f>
        <v>1.3346666666666667</v>
      </c>
      <c r="S3303" t="s">
        <v>8276</v>
      </c>
      <c r="T3303" s="6" t="str">
        <f>LEFT(S:S,FIND("/",S:S)-1)</f>
        <v>music</v>
      </c>
      <c r="U3303" s="6" t="str">
        <f>RIGHT(S:S,FIND("/",S:S) - 2)</f>
        <v>rock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44">
        <v>8400</v>
      </c>
      <c r="E3304" s="4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42">
        <f>(((I3304/60)/60)/24)+DATE(1970,1,1)</f>
        <v>42711.35157407407</v>
      </c>
      <c r="K3304">
        <v>1478507176</v>
      </c>
      <c r="L3304" s="42">
        <f>(((K3304/60)/60)/24)+DATE(1970,1,1)</f>
        <v>42681.35157407407</v>
      </c>
      <c r="M3304" t="b">
        <v>0</v>
      </c>
      <c r="N3304">
        <v>50</v>
      </c>
      <c r="O3304" s="7">
        <f>AVERAGE(N3304,E3304)</f>
        <v>4367.5</v>
      </c>
      <c r="P3304" t="b">
        <v>1</v>
      </c>
      <c r="R3304" s="56">
        <f>E3304/D3304</f>
        <v>1.0339285714285715</v>
      </c>
      <c r="S3304" t="s">
        <v>8271</v>
      </c>
      <c r="T3304" s="6" t="str">
        <f>LEFT(S:S,FIND("/",S:S)-1)</f>
        <v>theater</v>
      </c>
      <c r="U3304" s="6" t="str">
        <f>RIGHT(S:S,FIND("/",S:S) - 2)</f>
        <v>/plays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44">
        <v>1800</v>
      </c>
      <c r="E3305" s="4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42">
        <f>(((I3305/60)/60)/24)+DATE(1970,1,1)</f>
        <v>42091.609768518523</v>
      </c>
      <c r="K3305">
        <v>1424533084</v>
      </c>
      <c r="L3305" s="42">
        <f>(((K3305/60)/60)/24)+DATE(1970,1,1)</f>
        <v>42056.65143518518</v>
      </c>
      <c r="M3305" t="b">
        <v>0</v>
      </c>
      <c r="N3305">
        <v>35</v>
      </c>
      <c r="O3305" s="7">
        <f>AVERAGE(N3305,E3305)</f>
        <v>1060.5</v>
      </c>
      <c r="P3305" t="b">
        <v>1</v>
      </c>
      <c r="R3305" s="56">
        <f>E3305/D3305</f>
        <v>1.1588888888888889</v>
      </c>
      <c r="S3305" t="s">
        <v>8303</v>
      </c>
      <c r="T3305" s="6" t="str">
        <f>LEFT(S:S,FIND("/",S:S)-1)</f>
        <v>theater</v>
      </c>
      <c r="U3305" s="6" t="str">
        <f>RIGHT(S:S,FIND("/",S:S) - 2)</f>
        <v>spaces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44">
        <v>15000</v>
      </c>
      <c r="E3306" s="4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42">
        <f>(((I3306/60)/60)/24)+DATE(1970,1,1)</f>
        <v>42726.624444444446</v>
      </c>
      <c r="K3306">
        <v>1479826752</v>
      </c>
      <c r="L3306" s="42">
        <f>(((K3306/60)/60)/24)+DATE(1970,1,1)</f>
        <v>42696.624444444446</v>
      </c>
      <c r="M3306" t="b">
        <v>0</v>
      </c>
      <c r="N3306">
        <v>175</v>
      </c>
      <c r="O3306" s="7">
        <f>AVERAGE(N3306,E3306)</f>
        <v>7926.25</v>
      </c>
      <c r="P3306" t="b">
        <v>1</v>
      </c>
      <c r="R3306" s="56">
        <f>E3306/D3306</f>
        <v>1.0451666666666666</v>
      </c>
      <c r="S3306" t="s">
        <v>8266</v>
      </c>
      <c r="T3306" s="6" t="str">
        <f>LEFT(S:S,FIND("/",S:S)-1)</f>
        <v>film &amp; video</v>
      </c>
      <c r="U3306" s="6" t="str">
        <f>RIGHT(S:S,FIND("/",S:S) - 2)</f>
        <v>ideo/shorts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44">
        <v>4000</v>
      </c>
      <c r="E3307" s="4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42">
        <f>(((I3307/60)/60)/24)+DATE(1970,1,1)</f>
        <v>42216.855879629627</v>
      </c>
      <c r="K3307">
        <v>1435782748</v>
      </c>
      <c r="L3307" s="42">
        <f>(((K3307/60)/60)/24)+DATE(1970,1,1)</f>
        <v>42186.855879629627</v>
      </c>
      <c r="M3307" t="b">
        <v>0</v>
      </c>
      <c r="N3307">
        <v>20</v>
      </c>
      <c r="O3307" s="7">
        <f>AVERAGE(N3307,E3307)</f>
        <v>2050.5</v>
      </c>
      <c r="P3307" t="b">
        <v>1</v>
      </c>
      <c r="R3307" s="56">
        <f>E3307/D3307</f>
        <v>1.0202500000000001</v>
      </c>
      <c r="S3307" t="s">
        <v>8277</v>
      </c>
      <c r="T3307" s="6" t="str">
        <f>LEFT(S:S,FIND("/",S:S)-1)</f>
        <v>music</v>
      </c>
      <c r="U3307" s="6" t="str">
        <f>RIGHT(S:S,FIND("/",S:S) - 2)</f>
        <v>etal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44">
        <v>1500</v>
      </c>
      <c r="E3308" s="4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42">
        <f>(((I3308/60)/60)/24)+DATE(1970,1,1)</f>
        <v>42531.125</v>
      </c>
      <c r="K3308">
        <v>1462252542</v>
      </c>
      <c r="L3308" s="42">
        <f>(((K3308/60)/60)/24)+DATE(1970,1,1)</f>
        <v>42493.219236111108</v>
      </c>
      <c r="M3308" t="b">
        <v>0</v>
      </c>
      <c r="N3308">
        <v>54</v>
      </c>
      <c r="O3308" s="7">
        <f>AVERAGE(N3308,E3308)</f>
        <v>1342</v>
      </c>
      <c r="P3308" t="b">
        <v>1</v>
      </c>
      <c r="R3308" s="56">
        <f>E3308/D3308</f>
        <v>1.7533333333333334</v>
      </c>
      <c r="S3308" t="s">
        <v>8271</v>
      </c>
      <c r="T3308" s="6" t="str">
        <f>LEFT(S:S,FIND("/",S:S)-1)</f>
        <v>theater</v>
      </c>
      <c r="U3308" s="6" t="str">
        <f>RIGHT(S:S,FIND("/",S:S) - 2)</f>
        <v>/plays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44">
        <v>1000</v>
      </c>
      <c r="E3309" s="4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42">
        <f>(((I3309/60)/60)/24)+DATE(1970,1,1)</f>
        <v>42505.057164351849</v>
      </c>
      <c r="K3309">
        <v>1460683339</v>
      </c>
      <c r="L3309" s="42">
        <f>(((K3309/60)/60)/24)+DATE(1970,1,1)</f>
        <v>42475.057164351849</v>
      </c>
      <c r="M3309" t="b">
        <v>0</v>
      </c>
      <c r="N3309">
        <v>20</v>
      </c>
      <c r="O3309" s="7">
        <f>AVERAGE(N3309,E3309)</f>
        <v>543.4</v>
      </c>
      <c r="P3309" t="b">
        <v>1</v>
      </c>
      <c r="R3309" s="56">
        <f>E3309/D3309</f>
        <v>1.0668</v>
      </c>
      <c r="S3309" t="s">
        <v>8273</v>
      </c>
      <c r="T3309" s="6" t="str">
        <f>LEFT(S:S,FIND("/",S:S)-1)</f>
        <v>technology</v>
      </c>
      <c r="U3309" s="6" t="str">
        <f>RIGHT(S:S,FIND("/",S:S) - 2)</f>
        <v>wearables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44">
        <v>3500</v>
      </c>
      <c r="E3310" s="4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42">
        <f>(((I3310/60)/60)/24)+DATE(1970,1,1)</f>
        <v>42473.876909722225</v>
      </c>
      <c r="K3310">
        <v>1458766965</v>
      </c>
      <c r="L3310" s="42">
        <f>(((K3310/60)/60)/24)+DATE(1970,1,1)</f>
        <v>42452.876909722225</v>
      </c>
      <c r="M3310" t="b">
        <v>0</v>
      </c>
      <c r="N3310">
        <v>57</v>
      </c>
      <c r="O3310" s="7">
        <f>AVERAGE(N3310,E3310)</f>
        <v>2168.5</v>
      </c>
      <c r="P3310" t="b">
        <v>1</v>
      </c>
      <c r="R3310" s="56">
        <f>E3310/D3310</f>
        <v>1.2228571428571429</v>
      </c>
      <c r="S3310" t="s">
        <v>8285</v>
      </c>
      <c r="T3310" s="6" t="str">
        <f>LEFT(S:S,FIND("/",S:S)-1)</f>
        <v>photography</v>
      </c>
      <c r="U3310" s="6" t="str">
        <f>RIGHT(S:S,FIND("/",S:S) - 2)</f>
        <v>photobooks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44">
        <v>350</v>
      </c>
      <c r="E3311" s="4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42">
        <f>(((I3311/60)/60)/24)+DATE(1970,1,1)</f>
        <v>42659.650208333333</v>
      </c>
      <c r="K3311">
        <v>1473953778</v>
      </c>
      <c r="L3311" s="42">
        <f>(((K3311/60)/60)/24)+DATE(1970,1,1)</f>
        <v>42628.650208333333</v>
      </c>
      <c r="M3311" t="b">
        <v>0</v>
      </c>
      <c r="N3311">
        <v>31</v>
      </c>
      <c r="O3311" s="7">
        <f>AVERAGE(N3311,E3311)</f>
        <v>294.5</v>
      </c>
      <c r="P3311" t="b">
        <v>1</v>
      </c>
      <c r="R3311" s="56">
        <f>E3311/D3311</f>
        <v>1.5942857142857143</v>
      </c>
      <c r="S3311" t="s">
        <v>8303</v>
      </c>
      <c r="T3311" s="6" t="str">
        <f>LEFT(S:S,FIND("/",S:S)-1)</f>
        <v>theater</v>
      </c>
      <c r="U3311" s="6" t="str">
        <f>RIGHT(S:S,FIND("/",S:S) - 2)</f>
        <v>spaces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44">
        <v>6500</v>
      </c>
      <c r="E3312" s="4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42">
        <f>(((I3312/60)/60)/24)+DATE(1970,1,1)</f>
        <v>42283.928530092591</v>
      </c>
      <c r="K3312">
        <v>1441577825</v>
      </c>
      <c r="L3312" s="42">
        <f>(((K3312/60)/60)/24)+DATE(1970,1,1)</f>
        <v>42253.928530092591</v>
      </c>
      <c r="M3312" t="b">
        <v>0</v>
      </c>
      <c r="N3312">
        <v>31</v>
      </c>
      <c r="O3312" s="7">
        <f>AVERAGE(N3312,E3312)</f>
        <v>3268</v>
      </c>
      <c r="P3312" t="b">
        <v>1</v>
      </c>
      <c r="R3312" s="56">
        <f>E3312/D3312</f>
        <v>1.0007692307692309</v>
      </c>
      <c r="S3312" t="s">
        <v>8268</v>
      </c>
      <c r="T3312" s="6" t="str">
        <f>LEFT(S:S,FIND("/",S:S)-1)</f>
        <v>film &amp; video</v>
      </c>
      <c r="U3312" s="6" t="str">
        <f>RIGHT(S:S,FIND("/",S:S) - 2)</f>
        <v>video/drama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44">
        <v>2500</v>
      </c>
      <c r="E3313" s="4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42">
        <f>(((I3313/60)/60)/24)+DATE(1970,1,1)</f>
        <v>42294.29178240741</v>
      </c>
      <c r="K3313">
        <v>1442473210</v>
      </c>
      <c r="L3313" s="42">
        <f>(((K3313/60)/60)/24)+DATE(1970,1,1)</f>
        <v>42264.29178240741</v>
      </c>
      <c r="M3313" t="b">
        <v>0</v>
      </c>
      <c r="N3313">
        <v>45</v>
      </c>
      <c r="O3313" s="7">
        <f>AVERAGE(N3313,E3313)</f>
        <v>1395.5</v>
      </c>
      <c r="P3313" t="b">
        <v>1</v>
      </c>
      <c r="R3313" s="56">
        <f>E3313/D3313</f>
        <v>1.0984</v>
      </c>
      <c r="S3313" t="s">
        <v>8303</v>
      </c>
      <c r="T3313" s="6" t="str">
        <f>LEFT(S:S,FIND("/",S:S)-1)</f>
        <v>theater</v>
      </c>
      <c r="U3313" s="6" t="str">
        <f>RIGHT(S:S,FIND("/",S:S) - 2)</f>
        <v>spaces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44">
        <v>2500</v>
      </c>
      <c r="E3314" s="4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42">
        <f>(((I3314/60)/60)/24)+DATE(1970,1,1)</f>
        <v>42685.916666666672</v>
      </c>
      <c r="K3314">
        <v>1477077946</v>
      </c>
      <c r="L3314" s="42">
        <f>(((K3314/60)/60)/24)+DATE(1970,1,1)</f>
        <v>42664.809560185182</v>
      </c>
      <c r="M3314" t="b">
        <v>0</v>
      </c>
      <c r="N3314">
        <v>41</v>
      </c>
      <c r="O3314" s="7">
        <f>AVERAGE(N3314,E3314)</f>
        <v>1271</v>
      </c>
      <c r="P3314" t="b">
        <v>1</v>
      </c>
      <c r="R3314" s="56">
        <f>E3314/D3314</f>
        <v>1.0004</v>
      </c>
      <c r="S3314" t="s">
        <v>8284</v>
      </c>
      <c r="T3314" s="6" t="str">
        <f>LEFT(S:S,FIND("/",S:S)-1)</f>
        <v>food</v>
      </c>
      <c r="U3314" s="6" t="str">
        <f>RIGHT(S:S,FIND("/",S:S) - 2)</f>
        <v>cks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44">
        <v>2000</v>
      </c>
      <c r="E3315" s="4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42">
        <f>(((I3315/60)/60)/24)+DATE(1970,1,1)</f>
        <v>42396.041666666672</v>
      </c>
      <c r="K3315">
        <v>1452664317</v>
      </c>
      <c r="L3315" s="42">
        <f>(((K3315/60)/60)/24)+DATE(1970,1,1)</f>
        <v>42382.244409722218</v>
      </c>
      <c r="M3315" t="b">
        <v>0</v>
      </c>
      <c r="N3315">
        <v>29</v>
      </c>
      <c r="O3315" s="7">
        <f>AVERAGE(N3315,E3315)</f>
        <v>1175</v>
      </c>
      <c r="P3315" t="b">
        <v>1</v>
      </c>
      <c r="R3315" s="56">
        <f>E3315/D3315</f>
        <v>1.1605000000000001</v>
      </c>
      <c r="S3315" t="s">
        <v>8266</v>
      </c>
      <c r="T3315" s="6" t="str">
        <f>LEFT(S:S,FIND("/",S:S)-1)</f>
        <v>film &amp; video</v>
      </c>
      <c r="U3315" s="6" t="str">
        <f>RIGHT(S:S,FIND("/",S:S) - 2)</f>
        <v>ideo/shorts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44">
        <v>800</v>
      </c>
      <c r="E3316" s="4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42">
        <f>(((I3316/60)/60)/24)+DATE(1970,1,1)</f>
        <v>42132.836805555555</v>
      </c>
      <c r="K3316">
        <v>1428733511</v>
      </c>
      <c r="L3316" s="42">
        <f>(((K3316/60)/60)/24)+DATE(1970,1,1)</f>
        <v>42105.267488425925</v>
      </c>
      <c r="M3316" t="b">
        <v>0</v>
      </c>
      <c r="N3316">
        <v>58</v>
      </c>
      <c r="O3316" s="7">
        <f>AVERAGE(N3316,E3316)</f>
        <v>872</v>
      </c>
      <c r="P3316" t="b">
        <v>1</v>
      </c>
      <c r="R3316" s="56">
        <f>E3316/D3316</f>
        <v>2.1074999999999999</v>
      </c>
      <c r="S3316" t="s">
        <v>8300</v>
      </c>
      <c r="T3316" s="6" t="str">
        <f>LEFT(S:S,FIND("/",S:S)-1)</f>
        <v>music</v>
      </c>
      <c r="U3316" s="6" t="str">
        <f>RIGHT(S:S,FIND("/",S:S) - 2)</f>
        <v>usic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44">
        <v>4000</v>
      </c>
      <c r="E3317" s="4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42">
        <f>(((I3317/60)/60)/24)+DATE(1970,1,1)</f>
        <v>42496.303715277783</v>
      </c>
      <c r="K3317">
        <v>1459927041</v>
      </c>
      <c r="L3317" s="42">
        <f>(((K3317/60)/60)/24)+DATE(1970,1,1)</f>
        <v>42466.303715277783</v>
      </c>
      <c r="M3317" t="b">
        <v>0</v>
      </c>
      <c r="N3317">
        <v>89</v>
      </c>
      <c r="O3317" s="7">
        <f>AVERAGE(N3317,E3317)</f>
        <v>2244.5</v>
      </c>
      <c r="P3317" t="b">
        <v>1</v>
      </c>
      <c r="R3317" s="56">
        <f>E3317/D3317</f>
        <v>1.1000000000000001</v>
      </c>
      <c r="S3317" t="s">
        <v>8305</v>
      </c>
      <c r="T3317" s="6" t="str">
        <f>LEFT(S:S,FIND("/",S:S)-1)</f>
        <v>theater</v>
      </c>
      <c r="U3317" s="6" t="str">
        <f>RIGHT(S:S,FIND("/",S:S) - 2)</f>
        <v>usical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44">
        <v>11737</v>
      </c>
      <c r="E3318" s="4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42">
        <f>(((I3318/60)/60)/24)+DATE(1970,1,1)</f>
        <v>41859.57916666667</v>
      </c>
      <c r="K3318">
        <v>1404680075</v>
      </c>
      <c r="L3318" s="42">
        <f>(((K3318/60)/60)/24)+DATE(1970,1,1)</f>
        <v>41826.871238425927</v>
      </c>
      <c r="M3318" t="b">
        <v>0</v>
      </c>
      <c r="N3318">
        <v>125</v>
      </c>
      <c r="O3318" s="7">
        <f>AVERAGE(N3318,E3318)</f>
        <v>5936.09</v>
      </c>
      <c r="P3318" t="b">
        <v>1</v>
      </c>
      <c r="R3318" s="56">
        <f>E3318/D3318</f>
        <v>1.0008673425918038</v>
      </c>
      <c r="S3318" t="s">
        <v>8303</v>
      </c>
      <c r="T3318" s="6" t="str">
        <f>LEFT(S:S,FIND("/",S:S)-1)</f>
        <v>theater</v>
      </c>
      <c r="U3318" s="6" t="str">
        <f>RIGHT(S:S,FIND("/",S:S) - 2)</f>
        <v>spaces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44">
        <v>1050</v>
      </c>
      <c r="E3319" s="4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42">
        <f>(((I3319/60)/60)/24)+DATE(1970,1,1)</f>
        <v>42529.039629629624</v>
      </c>
      <c r="K3319">
        <v>1462755424</v>
      </c>
      <c r="L3319" s="42">
        <f>(((K3319/60)/60)/24)+DATE(1970,1,1)</f>
        <v>42499.039629629624</v>
      </c>
      <c r="M3319" t="b">
        <v>0</v>
      </c>
      <c r="N3319">
        <v>18</v>
      </c>
      <c r="O3319" s="7">
        <f>AVERAGE(N3319,E3319)</f>
        <v>566.5</v>
      </c>
      <c r="P3319" t="b">
        <v>1</v>
      </c>
      <c r="R3319" s="56">
        <f>E3319/D3319</f>
        <v>1.0619047619047619</v>
      </c>
      <c r="S3319" t="s">
        <v>8277</v>
      </c>
      <c r="T3319" s="6" t="str">
        <f>LEFT(S:S,FIND("/",S:S)-1)</f>
        <v>music</v>
      </c>
      <c r="U3319" s="6" t="str">
        <f>RIGHT(S:S,FIND("/",S:S) - 2)</f>
        <v>etal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44">
        <v>2000</v>
      </c>
      <c r="E3320" s="4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42">
        <f>(((I3320/60)/60)/24)+DATE(1970,1,1)</f>
        <v>42471.104166666672</v>
      </c>
      <c r="K3320">
        <v>1456902893</v>
      </c>
      <c r="L3320" s="42">
        <f>(((K3320/60)/60)/24)+DATE(1970,1,1)</f>
        <v>42431.302002314813</v>
      </c>
      <c r="M3320" t="b">
        <v>0</v>
      </c>
      <c r="N3320">
        <v>32</v>
      </c>
      <c r="O3320" s="7">
        <f>AVERAGE(N3320,E3320)</f>
        <v>1272</v>
      </c>
      <c r="P3320" t="b">
        <v>1</v>
      </c>
      <c r="R3320" s="56">
        <f>E3320/D3320</f>
        <v>1.256</v>
      </c>
      <c r="S3320" t="s">
        <v>8271</v>
      </c>
      <c r="T3320" s="6" t="str">
        <f>LEFT(S:S,FIND("/",S:S)-1)</f>
        <v>theater</v>
      </c>
      <c r="U3320" s="6" t="str">
        <f>RIGHT(S:S,FIND("/",S:S) - 2)</f>
        <v>/plays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44">
        <v>500</v>
      </c>
      <c r="E3321" s="4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42">
        <f>(((I3321/60)/60)/24)+DATE(1970,1,1)</f>
        <v>42035.585486111115</v>
      </c>
      <c r="K3321">
        <v>1418824986</v>
      </c>
      <c r="L3321" s="42">
        <f>(((K3321/60)/60)/24)+DATE(1970,1,1)</f>
        <v>41990.585486111115</v>
      </c>
      <c r="M3321" t="b">
        <v>0</v>
      </c>
      <c r="N3321">
        <v>16</v>
      </c>
      <c r="O3321" s="7">
        <f>AVERAGE(N3321,E3321)</f>
        <v>278</v>
      </c>
      <c r="P3321" t="b">
        <v>1</v>
      </c>
      <c r="R3321" s="56">
        <f>E3321/D3321</f>
        <v>1.08</v>
      </c>
      <c r="S3321" t="s">
        <v>8279</v>
      </c>
      <c r="T3321" s="6" t="str">
        <f>LEFT(S:S,FIND("/",S:S)-1)</f>
        <v>music</v>
      </c>
      <c r="U3321" s="6" t="str">
        <f>RIGHT(S:S,FIND("/",S:S) - 2)</f>
        <v>rock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44">
        <v>2500</v>
      </c>
      <c r="E3322" s="4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42">
        <f>(((I3322/60)/60)/24)+DATE(1970,1,1)</f>
        <v>42543.045798611114</v>
      </c>
      <c r="K3322">
        <v>1463965557</v>
      </c>
      <c r="L3322" s="42">
        <f>(((K3322/60)/60)/24)+DATE(1970,1,1)</f>
        <v>42513.045798611114</v>
      </c>
      <c r="M3322" t="b">
        <v>0</v>
      </c>
      <c r="N3322">
        <v>38</v>
      </c>
      <c r="O3322" s="7">
        <f>AVERAGE(N3322,E3322)</f>
        <v>1281.5</v>
      </c>
      <c r="P3322" t="b">
        <v>1</v>
      </c>
      <c r="R3322" s="56">
        <f>E3322/D3322</f>
        <v>1.01</v>
      </c>
      <c r="S3322" t="s">
        <v>8286</v>
      </c>
      <c r="T3322" s="6" t="str">
        <f>LEFT(S:S,FIND("/",S:S)-1)</f>
        <v>music</v>
      </c>
      <c r="U3322" s="6" t="str">
        <f>RIGHT(S:S,FIND("/",S:S) - 2)</f>
        <v>usic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44">
        <v>500</v>
      </c>
      <c r="E3323" s="4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42">
        <f>(((I3323/60)/60)/24)+DATE(1970,1,1)</f>
        <v>41928.165972222225</v>
      </c>
      <c r="K3323">
        <v>1412216665</v>
      </c>
      <c r="L3323" s="42">
        <f>(((K3323/60)/60)/24)+DATE(1970,1,1)</f>
        <v>41914.100289351853</v>
      </c>
      <c r="M3323" t="b">
        <v>0</v>
      </c>
      <c r="N3323">
        <v>15</v>
      </c>
      <c r="O3323" s="7">
        <f>AVERAGE(N3323,E3323)</f>
        <v>276</v>
      </c>
      <c r="P3323" t="b">
        <v>1</v>
      </c>
      <c r="R3323" s="56">
        <f>E3323/D3323</f>
        <v>1.0740000000000001</v>
      </c>
      <c r="S3323" t="s">
        <v>8295</v>
      </c>
      <c r="T3323" s="6" t="str">
        <f>LEFT(S:S,FIND("/",S:S)-1)</f>
        <v>technology</v>
      </c>
      <c r="U3323" s="6" t="str">
        <f>RIGHT(S:S,FIND("/",S:S) - 2)</f>
        <v>/hardware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44">
        <v>3300</v>
      </c>
      <c r="E3324" s="4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42">
        <f>(((I3324/60)/60)/24)+DATE(1970,1,1)</f>
        <v>42543.163194444445</v>
      </c>
      <c r="K3324">
        <v>1464653696</v>
      </c>
      <c r="L3324" s="42">
        <f>(((K3324/60)/60)/24)+DATE(1970,1,1)</f>
        <v>42521.010370370372</v>
      </c>
      <c r="M3324" t="b">
        <v>0</v>
      </c>
      <c r="N3324">
        <v>23</v>
      </c>
      <c r="O3324" s="7">
        <f>AVERAGE(N3324,E3324)</f>
        <v>1686.5</v>
      </c>
      <c r="P3324" t="b">
        <v>1</v>
      </c>
      <c r="R3324" s="56">
        <f>E3324/D3324</f>
        <v>1.0151515151515151</v>
      </c>
      <c r="S3324" t="s">
        <v>8271</v>
      </c>
      <c r="T3324" s="6" t="str">
        <f>LEFT(S:S,FIND("/",S:S)-1)</f>
        <v>theater</v>
      </c>
      <c r="U3324" s="6" t="str">
        <f>RIGHT(S:S,FIND("/",S:S) - 2)</f>
        <v>/plays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44">
        <v>1000</v>
      </c>
      <c r="E3325" s="4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42">
        <f>(((I3325/60)/60)/24)+DATE(1970,1,1)</f>
        <v>42638.36583333333</v>
      </c>
      <c r="K3325">
        <v>1472201208</v>
      </c>
      <c r="L3325" s="42">
        <f>(((K3325/60)/60)/24)+DATE(1970,1,1)</f>
        <v>42608.36583333333</v>
      </c>
      <c r="M3325" t="b">
        <v>0</v>
      </c>
      <c r="N3325">
        <v>49</v>
      </c>
      <c r="O3325" s="7">
        <f>AVERAGE(N3325,E3325)</f>
        <v>654</v>
      </c>
      <c r="P3325" t="b">
        <v>1</v>
      </c>
      <c r="R3325" s="56">
        <f>E3325/D3325</f>
        <v>1.2589999999999999</v>
      </c>
      <c r="S3325" t="s">
        <v>8273</v>
      </c>
      <c r="T3325" s="6" t="str">
        <f>LEFT(S:S,FIND("/",S:S)-1)</f>
        <v>technology</v>
      </c>
      <c r="U3325" s="6" t="str">
        <f>RIGHT(S:S,FIND("/",S:S) - 2)</f>
        <v>wearables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44">
        <v>1500</v>
      </c>
      <c r="E3326" s="4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42">
        <f>(((I3326/60)/60)/24)+DATE(1970,1,1)</f>
        <v>42526.58321759259</v>
      </c>
      <c r="K3326">
        <v>1463925590</v>
      </c>
      <c r="L3326" s="42">
        <f>(((K3326/60)/60)/24)+DATE(1970,1,1)</f>
        <v>42512.58321759259</v>
      </c>
      <c r="M3326" t="b">
        <v>0</v>
      </c>
      <c r="N3326">
        <v>10</v>
      </c>
      <c r="O3326" s="7">
        <f>AVERAGE(N3326,E3326)</f>
        <v>767.5</v>
      </c>
      <c r="P3326" t="b">
        <v>1</v>
      </c>
      <c r="R3326" s="56">
        <f>E3326/D3326</f>
        <v>1.0166666666666666</v>
      </c>
      <c r="S3326" t="s">
        <v>8272</v>
      </c>
      <c r="T3326" s="6" t="str">
        <f>LEFT(S:S,FIND("/",S:S)-1)</f>
        <v>technology</v>
      </c>
      <c r="U3326" s="6" t="str">
        <f>RIGHT(S:S,FIND("/",S:S) - 2)</f>
        <v>ology/web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44">
        <v>400</v>
      </c>
      <c r="E3327" s="4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42">
        <f>(((I3327/60)/60)/24)+DATE(1970,1,1)</f>
        <v>42099.743946759263</v>
      </c>
      <c r="K3327">
        <v>1425235877</v>
      </c>
      <c r="L3327" s="42">
        <f>(((K3327/60)/60)/24)+DATE(1970,1,1)</f>
        <v>42064.785613425927</v>
      </c>
      <c r="M3327" t="b">
        <v>0</v>
      </c>
      <c r="N3327">
        <v>15</v>
      </c>
      <c r="O3327" s="7">
        <f>AVERAGE(N3327,E3327)</f>
        <v>232.5</v>
      </c>
      <c r="P3327" t="b">
        <v>1</v>
      </c>
      <c r="R3327" s="56">
        <f>E3327/D3327</f>
        <v>1.125</v>
      </c>
      <c r="S3327" t="s">
        <v>8271</v>
      </c>
      <c r="T3327" s="6" t="str">
        <f>LEFT(S:S,FIND("/",S:S)-1)</f>
        <v>theater</v>
      </c>
      <c r="U3327" s="6" t="str">
        <f>RIGHT(S:S,FIND("/",S:S) - 2)</f>
        <v>/plays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44">
        <v>8000</v>
      </c>
      <c r="E3328" s="4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42">
        <f>(((I3328/60)/60)/24)+DATE(1970,1,1)</f>
        <v>42071.67251157407</v>
      </c>
      <c r="K3328">
        <v>1423242505</v>
      </c>
      <c r="L3328" s="42">
        <f>(((K3328/60)/60)/24)+DATE(1970,1,1)</f>
        <v>42041.714178240742</v>
      </c>
      <c r="M3328" t="b">
        <v>0</v>
      </c>
      <c r="N3328">
        <v>57</v>
      </c>
      <c r="O3328" s="7">
        <f>AVERAGE(N3328,E3328)</f>
        <v>4083.5</v>
      </c>
      <c r="P3328" t="b">
        <v>1</v>
      </c>
      <c r="R3328" s="56">
        <f>E3328/D3328</f>
        <v>1.0137499999999999</v>
      </c>
      <c r="S3328" t="s">
        <v>8305</v>
      </c>
      <c r="T3328" s="6" t="str">
        <f>LEFT(S:S,FIND("/",S:S)-1)</f>
        <v>theater</v>
      </c>
      <c r="U3328" s="6" t="str">
        <f>RIGHT(S:S,FIND("/",S:S) - 2)</f>
        <v>usical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44">
        <v>800</v>
      </c>
      <c r="E3329" s="4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42">
        <f>(((I3329/60)/60)/24)+DATE(1970,1,1)</f>
        <v>42498.374606481477</v>
      </c>
      <c r="K3329">
        <v>1460105966</v>
      </c>
      <c r="L3329" s="42">
        <f>(((K3329/60)/60)/24)+DATE(1970,1,1)</f>
        <v>42468.374606481477</v>
      </c>
      <c r="M3329" t="b">
        <v>0</v>
      </c>
      <c r="N3329">
        <v>33</v>
      </c>
      <c r="O3329" s="7">
        <f>AVERAGE(N3329,E3329)</f>
        <v>421.5</v>
      </c>
      <c r="P3329" t="b">
        <v>1</v>
      </c>
      <c r="R3329" s="56">
        <f>E3329/D3329</f>
        <v>1.0125</v>
      </c>
      <c r="S3329" t="s">
        <v>8266</v>
      </c>
      <c r="T3329" s="6" t="str">
        <f>LEFT(S:S,FIND("/",S:S)-1)</f>
        <v>film &amp; video</v>
      </c>
      <c r="U3329" s="6" t="str">
        <f>RIGHT(S:S,FIND("/",S:S) - 2)</f>
        <v>ideo/shorts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44">
        <v>1800</v>
      </c>
      <c r="E3330" s="4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42">
        <f>(((I3330/60)/60)/24)+DATE(1970,1,1)</f>
        <v>41825.041666666664</v>
      </c>
      <c r="K3330">
        <v>1404308883</v>
      </c>
      <c r="L3330" s="42">
        <f>(((K3330/60)/60)/24)+DATE(1970,1,1)</f>
        <v>41822.57503472222</v>
      </c>
      <c r="M3330" t="b">
        <v>0</v>
      </c>
      <c r="N3330">
        <v>9</v>
      </c>
      <c r="O3330" s="7">
        <f>AVERAGE(N3330,E3330)</f>
        <v>1322</v>
      </c>
      <c r="P3330" t="b">
        <v>1</v>
      </c>
      <c r="R3330" s="56">
        <f>E3330/D3330</f>
        <v>1.4638888888888888</v>
      </c>
      <c r="S3330" t="s">
        <v>8271</v>
      </c>
      <c r="T3330" s="6" t="str">
        <f>LEFT(S:S,FIND("/",S:S)-1)</f>
        <v>theater</v>
      </c>
      <c r="U3330" s="6" t="str">
        <f>RIGHT(S:S,FIND("/",S:S) - 2)</f>
        <v>/plays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44">
        <v>1000</v>
      </c>
      <c r="E3331" s="4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42">
        <f>(((I3331/60)/60)/24)+DATE(1970,1,1)</f>
        <v>41847.958333333336</v>
      </c>
      <c r="K3331">
        <v>1405583108</v>
      </c>
      <c r="L3331" s="42">
        <f>(((K3331/60)/60)/24)+DATE(1970,1,1)</f>
        <v>41837.323009259257</v>
      </c>
      <c r="M3331" t="b">
        <v>0</v>
      </c>
      <c r="N3331">
        <v>26</v>
      </c>
      <c r="O3331" s="7">
        <f>AVERAGE(N3331,E3331)</f>
        <v>597</v>
      </c>
      <c r="P3331" t="b">
        <v>1</v>
      </c>
      <c r="R3331" s="56">
        <f>E3331/D3331</f>
        <v>1.1679999999999999</v>
      </c>
      <c r="S3331" t="s">
        <v>8271</v>
      </c>
      <c r="T3331" s="6" t="str">
        <f>LEFT(S:S,FIND("/",S:S)-1)</f>
        <v>theater</v>
      </c>
      <c r="U3331" s="6" t="str">
        <f>RIGHT(S:S,FIND("/",S:S) - 2)</f>
        <v>/plays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44">
        <v>1500</v>
      </c>
      <c r="E3332" s="4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42">
        <f>(((I3332/60)/60)/24)+DATE(1970,1,1)</f>
        <v>42095.845694444448</v>
      </c>
      <c r="K3332">
        <v>1425331068</v>
      </c>
      <c r="L3332" s="42">
        <f>(((K3332/60)/60)/24)+DATE(1970,1,1)</f>
        <v>42065.887361111112</v>
      </c>
      <c r="M3332" t="b">
        <v>0</v>
      </c>
      <c r="N3332">
        <v>69</v>
      </c>
      <c r="O3332" s="7">
        <f>AVERAGE(N3332,E3332)</f>
        <v>831.5</v>
      </c>
      <c r="P3332" t="b">
        <v>1</v>
      </c>
      <c r="R3332" s="56">
        <f>E3332/D3332</f>
        <v>1.0626666666666666</v>
      </c>
      <c r="S3332" t="s">
        <v>8272</v>
      </c>
      <c r="T3332" s="6" t="str">
        <f>LEFT(S:S,FIND("/",S:S)-1)</f>
        <v>technology</v>
      </c>
      <c r="U3332" s="6" t="str">
        <f>RIGHT(S:S,FIND("/",S:S) - 2)</f>
        <v>ology/web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44">
        <v>5000</v>
      </c>
      <c r="E3333" s="4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42">
        <f>(((I3333/60)/60)/24)+DATE(1970,1,1)</f>
        <v>42283.697754629626</v>
      </c>
      <c r="K3333">
        <v>1441125886</v>
      </c>
      <c r="L3333" s="42">
        <f>(((K3333/60)/60)/24)+DATE(1970,1,1)</f>
        <v>42248.697754629626</v>
      </c>
      <c r="M3333" t="b">
        <v>0</v>
      </c>
      <c r="N3333">
        <v>65</v>
      </c>
      <c r="O3333" s="7">
        <f>AVERAGE(N3333,E3333)</f>
        <v>2645.5</v>
      </c>
      <c r="P3333" t="b">
        <v>1</v>
      </c>
      <c r="R3333" s="56">
        <f>E3333/D3333</f>
        <v>1.0451999999999999</v>
      </c>
      <c r="S3333" t="s">
        <v>8271</v>
      </c>
      <c r="T3333" s="6" t="str">
        <f>LEFT(S:S,FIND("/",S:S)-1)</f>
        <v>theater</v>
      </c>
      <c r="U3333" s="6" t="str">
        <f>RIGHT(S:S,FIND("/",S:S) - 2)</f>
        <v>/plays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44">
        <v>6000</v>
      </c>
      <c r="E3334" s="4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42">
        <f>(((I3334/60)/60)/24)+DATE(1970,1,1)</f>
        <v>41839.860300925924</v>
      </c>
      <c r="K3334">
        <v>1403210330</v>
      </c>
      <c r="L3334" s="42">
        <f>(((K3334/60)/60)/24)+DATE(1970,1,1)</f>
        <v>41809.860300925924</v>
      </c>
      <c r="M3334" t="b">
        <v>0</v>
      </c>
      <c r="N3334">
        <v>83</v>
      </c>
      <c r="O3334" s="7">
        <f>AVERAGE(N3334,E3334)</f>
        <v>3041.5</v>
      </c>
      <c r="P3334" t="b">
        <v>1</v>
      </c>
      <c r="R3334" s="56">
        <f>E3334/D3334</f>
        <v>1</v>
      </c>
      <c r="S3334" t="s">
        <v>8271</v>
      </c>
      <c r="T3334" s="6" t="str">
        <f>LEFT(S:S,FIND("/",S:S)-1)</f>
        <v>theater</v>
      </c>
      <c r="U3334" s="6" t="str">
        <f>RIGHT(S:S,FIND("/",S:S) - 2)</f>
        <v>/plays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44">
        <v>3500</v>
      </c>
      <c r="E3335" s="4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42">
        <f>(((I3335/60)/60)/24)+DATE(1970,1,1)</f>
        <v>42170.676851851851</v>
      </c>
      <c r="K3335">
        <v>1432484080</v>
      </c>
      <c r="L3335" s="42">
        <f>(((K3335/60)/60)/24)+DATE(1970,1,1)</f>
        <v>42148.676851851851</v>
      </c>
      <c r="M3335" t="b">
        <v>0</v>
      </c>
      <c r="N3335">
        <v>111</v>
      </c>
      <c r="O3335" s="7">
        <f>AVERAGE(N3335,E3335)</f>
        <v>1885.5</v>
      </c>
      <c r="P3335" t="b">
        <v>1</v>
      </c>
      <c r="R3335" s="56">
        <f>E3335/D3335</f>
        <v>1.0457142857142858</v>
      </c>
      <c r="S3335" t="s">
        <v>8271</v>
      </c>
      <c r="T3335" s="6" t="str">
        <f>LEFT(S:S,FIND("/",S:S)-1)</f>
        <v>theater</v>
      </c>
      <c r="U3335" s="6" t="str">
        <f>RIGHT(S:S,FIND("/",S:S) - 2)</f>
        <v>/plays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44">
        <v>3871</v>
      </c>
      <c r="E3336" s="4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42">
        <f>(((I3336/60)/60)/24)+DATE(1970,1,1)</f>
        <v>42215.521087962959</v>
      </c>
      <c r="K3336">
        <v>1435667422</v>
      </c>
      <c r="L3336" s="42">
        <f>(((K3336/60)/60)/24)+DATE(1970,1,1)</f>
        <v>42185.521087962959</v>
      </c>
      <c r="M3336" t="b">
        <v>0</v>
      </c>
      <c r="N3336">
        <v>46</v>
      </c>
      <c r="O3336" s="7">
        <f>AVERAGE(N3336,E3336)</f>
        <v>2706</v>
      </c>
      <c r="P3336" t="b">
        <v>1</v>
      </c>
      <c r="R3336" s="56">
        <f>E3336/D3336</f>
        <v>1.3862051149573753</v>
      </c>
      <c r="S3336" t="s">
        <v>8268</v>
      </c>
      <c r="T3336" s="6" t="str">
        <f>LEFT(S:S,FIND("/",S:S)-1)</f>
        <v>film &amp; video</v>
      </c>
      <c r="U3336" s="6" t="str">
        <f>RIGHT(S:S,FIND("/",S:S) - 2)</f>
        <v>video/drama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44">
        <v>5000</v>
      </c>
      <c r="E3337" s="4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42">
        <f>(((I3337/60)/60)/24)+DATE(1970,1,1)</f>
        <v>41854.958333333336</v>
      </c>
      <c r="K3337">
        <v>1404749446</v>
      </c>
      <c r="L3337" s="42">
        <f>(((K3337/60)/60)/24)+DATE(1970,1,1)</f>
        <v>41827.674143518518</v>
      </c>
      <c r="M3337" t="b">
        <v>0</v>
      </c>
      <c r="N3337">
        <v>63</v>
      </c>
      <c r="O3337" s="7">
        <f>AVERAGE(N3337,E3337)</f>
        <v>2539.5</v>
      </c>
      <c r="P3337" t="b">
        <v>1</v>
      </c>
      <c r="R3337" s="56">
        <f>E3337/D3337</f>
        <v>1.0032000000000001</v>
      </c>
      <c r="S3337" t="s">
        <v>8273</v>
      </c>
      <c r="T3337" s="6" t="str">
        <f>LEFT(S:S,FIND("/",S:S)-1)</f>
        <v>technology</v>
      </c>
      <c r="U3337" s="6" t="str">
        <f>RIGHT(S:S,FIND("/",S:S) - 2)</f>
        <v>wearables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44">
        <v>250</v>
      </c>
      <c r="E3338" s="4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42">
        <f>(((I3338/60)/60)/24)+DATE(1970,1,1)</f>
        <v>42465.35701388889</v>
      </c>
      <c r="K3338">
        <v>1457429646</v>
      </c>
      <c r="L3338" s="42">
        <f>(((K3338/60)/60)/24)+DATE(1970,1,1)</f>
        <v>42437.398680555561</v>
      </c>
      <c r="M3338" t="b">
        <v>0</v>
      </c>
      <c r="N3338">
        <v>9</v>
      </c>
      <c r="O3338" s="7">
        <f>AVERAGE(N3338,E3338)</f>
        <v>129.5</v>
      </c>
      <c r="P3338" t="b">
        <v>1</v>
      </c>
      <c r="R3338" s="56">
        <f>E3338/D3338</f>
        <v>1</v>
      </c>
      <c r="S3338" t="s">
        <v>8271</v>
      </c>
      <c r="T3338" s="6" t="str">
        <f>LEFT(S:S,FIND("/",S:S)-1)</f>
        <v>theater</v>
      </c>
      <c r="U3338" s="6" t="str">
        <f>RIGHT(S:S,FIND("/",S:S) - 2)</f>
        <v>/plays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44">
        <v>2500</v>
      </c>
      <c r="E3339" s="4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42">
        <f>(((I3339/60)/60)/24)+DATE(1970,1,1)</f>
        <v>41922.875</v>
      </c>
      <c r="K3339">
        <v>1411109167</v>
      </c>
      <c r="L3339" s="42">
        <f>(((K3339/60)/60)/24)+DATE(1970,1,1)</f>
        <v>41901.282025462962</v>
      </c>
      <c r="M3339" t="b">
        <v>0</v>
      </c>
      <c r="N3339">
        <v>34</v>
      </c>
      <c r="O3339" s="7">
        <f>AVERAGE(N3339,E3339)</f>
        <v>1394.5</v>
      </c>
      <c r="P3339" t="b">
        <v>1</v>
      </c>
      <c r="R3339" s="56">
        <f>E3339/D3339</f>
        <v>1.1020000000000001</v>
      </c>
      <c r="S3339" t="s">
        <v>8267</v>
      </c>
      <c r="T3339" s="6" t="str">
        <f>LEFT(S:S,FIND("/",S:S)-1)</f>
        <v>film &amp; video</v>
      </c>
      <c r="U3339" s="6" t="str">
        <f>RIGHT(S:S,FIND("/",S:S) - 2)</f>
        <v>nce fiction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44">
        <v>15000</v>
      </c>
      <c r="E3340" s="4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42">
        <f>(((I3340/60)/60)/24)+DATE(1970,1,1)</f>
        <v>42790.574999999997</v>
      </c>
      <c r="K3340">
        <v>1486129680</v>
      </c>
      <c r="L3340" s="42">
        <f>(((K3340/60)/60)/24)+DATE(1970,1,1)</f>
        <v>42769.574999999997</v>
      </c>
      <c r="M3340" t="b">
        <v>0</v>
      </c>
      <c r="N3340">
        <v>112</v>
      </c>
      <c r="O3340" s="7">
        <f>AVERAGE(N3340,E3340)</f>
        <v>7719.5</v>
      </c>
      <c r="P3340" t="b">
        <v>1</v>
      </c>
      <c r="R3340" s="56">
        <f>E3340/D3340</f>
        <v>1.0218</v>
      </c>
      <c r="S3340" t="s">
        <v>8273</v>
      </c>
      <c r="T3340" s="6" t="str">
        <f>LEFT(S:S,FIND("/",S:S)-1)</f>
        <v>technology</v>
      </c>
      <c r="U3340" s="6" t="str">
        <f>RIGHT(S:S,FIND("/",S:S) - 2)</f>
        <v>wearables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44">
        <v>8000</v>
      </c>
      <c r="E3341" s="4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42">
        <f>(((I3341/60)/60)/24)+DATE(1970,1,1)</f>
        <v>42579.665717592594</v>
      </c>
      <c r="K3341">
        <v>1467129518</v>
      </c>
      <c r="L3341" s="42">
        <f>(((K3341/60)/60)/24)+DATE(1970,1,1)</f>
        <v>42549.665717592594</v>
      </c>
      <c r="M3341" t="b">
        <v>0</v>
      </c>
      <c r="N3341">
        <v>47</v>
      </c>
      <c r="O3341" s="7">
        <f>AVERAGE(N3341,E3341)</f>
        <v>4197.5</v>
      </c>
      <c r="P3341" t="b">
        <v>1</v>
      </c>
      <c r="R3341" s="56">
        <f>E3341/D3341</f>
        <v>1.0435000000000001</v>
      </c>
      <c r="S3341" t="s">
        <v>8281</v>
      </c>
      <c r="T3341" s="6" t="str">
        <f>LEFT(S:S,FIND("/",S:S)-1)</f>
        <v>journalism</v>
      </c>
      <c r="U3341" s="6" t="str">
        <f>RIGHT(S:S,FIND("/",S:S) - 2)</f>
        <v>ism/audio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44">
        <v>3000</v>
      </c>
      <c r="E3342" s="4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42">
        <f>(((I3342/60)/60)/24)+DATE(1970,1,1)</f>
        <v>42710.974004629628</v>
      </c>
      <c r="K3342">
        <v>1478906554</v>
      </c>
      <c r="L3342" s="42">
        <f>(((K3342/60)/60)/24)+DATE(1970,1,1)</f>
        <v>42685.974004629628</v>
      </c>
      <c r="M3342" t="b">
        <v>0</v>
      </c>
      <c r="N3342">
        <v>38</v>
      </c>
      <c r="O3342" s="7">
        <f>AVERAGE(N3342,E3342)</f>
        <v>2091.5</v>
      </c>
      <c r="P3342" t="b">
        <v>1</v>
      </c>
      <c r="R3342" s="56">
        <f>E3342/D3342</f>
        <v>1.3816666666666666</v>
      </c>
      <c r="S3342" t="s">
        <v>8298</v>
      </c>
      <c r="T3342" s="6" t="str">
        <f>LEFT(S:S,FIND("/",S:S)-1)</f>
        <v>food</v>
      </c>
      <c r="U3342" s="6" t="str">
        <f>RIGHT(S:S,FIND("/",S:S) - 2)</f>
        <v>tch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44">
        <v>3350</v>
      </c>
      <c r="E3343" s="4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42">
        <f>(((I3343/60)/60)/24)+DATE(1970,1,1)</f>
        <v>42533.708333333328</v>
      </c>
      <c r="K3343">
        <v>1463771421</v>
      </c>
      <c r="L3343" s="42">
        <f>(((K3343/60)/60)/24)+DATE(1970,1,1)</f>
        <v>42510.798854166671</v>
      </c>
      <c r="M3343" t="b">
        <v>0</v>
      </c>
      <c r="N3343">
        <v>28</v>
      </c>
      <c r="O3343" s="7">
        <f>AVERAGE(N3343,E3343)</f>
        <v>1689</v>
      </c>
      <c r="P3343" t="b">
        <v>1</v>
      </c>
      <c r="R3343" s="56">
        <f>E3343/D3343</f>
        <v>1</v>
      </c>
      <c r="S3343" t="s">
        <v>8271</v>
      </c>
      <c r="T3343" s="6" t="str">
        <f>LEFT(S:S,FIND("/",S:S)-1)</f>
        <v>theater</v>
      </c>
      <c r="U3343" s="6" t="str">
        <f>RIGHT(S:S,FIND("/",S:S) - 2)</f>
        <v>/plays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44">
        <v>6000</v>
      </c>
      <c r="E3344" s="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42">
        <f>(((I3344/60)/60)/24)+DATE(1970,1,1)</f>
        <v>42095.207638888889</v>
      </c>
      <c r="K3344">
        <v>1425020810</v>
      </c>
      <c r="L3344" s="42">
        <f>(((K3344/60)/60)/24)+DATE(1970,1,1)</f>
        <v>42062.296412037031</v>
      </c>
      <c r="M3344" t="b">
        <v>0</v>
      </c>
      <c r="N3344">
        <v>78</v>
      </c>
      <c r="O3344" s="7">
        <f>AVERAGE(N3344,E3344)</f>
        <v>3089</v>
      </c>
      <c r="P3344" t="b">
        <v>1</v>
      </c>
      <c r="R3344" s="56">
        <f>E3344/D3344</f>
        <v>1.0166666666666666</v>
      </c>
      <c r="S3344" t="s">
        <v>8285</v>
      </c>
      <c r="T3344" s="6" t="str">
        <f>LEFT(S:S,FIND("/",S:S)-1)</f>
        <v>photography</v>
      </c>
      <c r="U3344" s="6" t="str">
        <f>RIGHT(S:S,FIND("/",S:S) - 2)</f>
        <v>photobooks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44">
        <v>700</v>
      </c>
      <c r="E3345" s="4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42">
        <f>(((I3345/60)/60)/24)+DATE(1970,1,1)</f>
        <v>42473.554166666669</v>
      </c>
      <c r="K3345">
        <v>1458770384</v>
      </c>
      <c r="L3345" s="42">
        <f>(((K3345/60)/60)/24)+DATE(1970,1,1)</f>
        <v>42452.916481481487</v>
      </c>
      <c r="M3345" t="b">
        <v>0</v>
      </c>
      <c r="N3345">
        <v>23</v>
      </c>
      <c r="O3345" s="7">
        <f>AVERAGE(N3345,E3345)</f>
        <v>611.5</v>
      </c>
      <c r="P3345" t="b">
        <v>1</v>
      </c>
      <c r="R3345" s="56">
        <f>E3345/D3345</f>
        <v>1.7142857142857142</v>
      </c>
      <c r="S3345" t="s">
        <v>8271</v>
      </c>
      <c r="T3345" s="6" t="str">
        <f>LEFT(S:S,FIND("/",S:S)-1)</f>
        <v>theater</v>
      </c>
      <c r="U3345" s="6" t="str">
        <f>RIGHT(S:S,FIND("/",S:S) - 2)</f>
        <v>/plays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44">
        <v>4500</v>
      </c>
      <c r="E3346" s="4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42">
        <f>(((I3346/60)/60)/24)+DATE(1970,1,1)</f>
        <v>41881.200150462959</v>
      </c>
      <c r="K3346">
        <v>1406782093</v>
      </c>
      <c r="L3346" s="42">
        <f>(((K3346/60)/60)/24)+DATE(1970,1,1)</f>
        <v>41851.200150462959</v>
      </c>
      <c r="M3346" t="b">
        <v>0</v>
      </c>
      <c r="N3346">
        <v>40</v>
      </c>
      <c r="O3346" s="7">
        <f>AVERAGE(N3346,E3346)</f>
        <v>2302.5</v>
      </c>
      <c r="P3346" t="b">
        <v>1</v>
      </c>
      <c r="R3346" s="56">
        <f>E3346/D3346</f>
        <v>1.0144444444444445</v>
      </c>
      <c r="S3346" t="s">
        <v>8271</v>
      </c>
      <c r="T3346" s="6" t="str">
        <f>LEFT(S:S,FIND("/",S:S)-1)</f>
        <v>theater</v>
      </c>
      <c r="U3346" s="6" t="str">
        <f>RIGHT(S:S,FIND("/",S:S) - 2)</f>
        <v>/plays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44">
        <v>500</v>
      </c>
      <c r="E3347" s="4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42">
        <f>(((I3347/60)/60)/24)+DATE(1970,1,1)</f>
        <v>42112.025694444441</v>
      </c>
      <c r="K3347">
        <v>1424226768</v>
      </c>
      <c r="L3347" s="42">
        <f>(((K3347/60)/60)/24)+DATE(1970,1,1)</f>
        <v>42053.106111111112</v>
      </c>
      <c r="M3347" t="b">
        <v>0</v>
      </c>
      <c r="N3347">
        <v>13</v>
      </c>
      <c r="O3347" s="7">
        <f>AVERAGE(N3347,E3347)</f>
        <v>331.5</v>
      </c>
      <c r="P3347" t="b">
        <v>1</v>
      </c>
      <c r="R3347" s="56">
        <f>E3347/D3347</f>
        <v>1.3</v>
      </c>
      <c r="S3347" t="s">
        <v>8287</v>
      </c>
      <c r="T3347" s="6" t="str">
        <f>LEFT(S:S,FIND("/",S:S)-1)</f>
        <v>publishing</v>
      </c>
      <c r="U3347" s="6" t="str">
        <f>RIGHT(S:S,FIND("/",S:S) - 2)</f>
        <v>nslations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44">
        <v>1500</v>
      </c>
      <c r="E3348" s="4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42">
        <f>(((I3348/60)/60)/24)+DATE(1970,1,1)</f>
        <v>42061.024421296301</v>
      </c>
      <c r="K3348">
        <v>1424306110</v>
      </c>
      <c r="L3348" s="42">
        <f>(((K3348/60)/60)/24)+DATE(1970,1,1)</f>
        <v>42054.024421296301</v>
      </c>
      <c r="M3348" t="b">
        <v>0</v>
      </c>
      <c r="N3348">
        <v>18</v>
      </c>
      <c r="O3348" s="7">
        <f>AVERAGE(N3348,E3348)</f>
        <v>834</v>
      </c>
      <c r="P3348" t="b">
        <v>1</v>
      </c>
      <c r="R3348" s="56">
        <f>E3348/D3348</f>
        <v>1.1000000000000001</v>
      </c>
      <c r="S3348" t="s">
        <v>8271</v>
      </c>
      <c r="T3348" s="6" t="str">
        <f>LEFT(S:S,FIND("/",S:S)-1)</f>
        <v>theater</v>
      </c>
      <c r="U3348" s="6" t="str">
        <f>RIGHT(S:S,FIND("/",S:S) - 2)</f>
        <v>/plays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44">
        <v>2000</v>
      </c>
      <c r="E3349" s="4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42">
        <f>(((I3349/60)/60)/24)+DATE(1970,1,1)</f>
        <v>42498.875</v>
      </c>
      <c r="K3349">
        <v>1461503654</v>
      </c>
      <c r="L3349" s="42">
        <f>(((K3349/60)/60)/24)+DATE(1970,1,1)</f>
        <v>42484.551550925928</v>
      </c>
      <c r="M3349" t="b">
        <v>0</v>
      </c>
      <c r="N3349">
        <v>22</v>
      </c>
      <c r="O3349" s="7">
        <f>AVERAGE(N3349,E3349)</f>
        <v>1205.5</v>
      </c>
      <c r="P3349" t="b">
        <v>1</v>
      </c>
      <c r="R3349" s="56">
        <f>E3349/D3349</f>
        <v>1.1944999999999999</v>
      </c>
      <c r="S3349" t="s">
        <v>8271</v>
      </c>
      <c r="T3349" s="6" t="str">
        <f>LEFT(S:S,FIND("/",S:S)-1)</f>
        <v>theater</v>
      </c>
      <c r="U3349" s="6" t="str">
        <f>RIGHT(S:S,FIND("/",S:S) - 2)</f>
        <v>/plays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44">
        <v>5500</v>
      </c>
      <c r="E3350" s="4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42">
        <f>(((I3350/60)/60)/24)+DATE(1970,1,1)</f>
        <v>42490.165972222225</v>
      </c>
      <c r="K3350">
        <v>1459949080</v>
      </c>
      <c r="L3350" s="42">
        <f>(((K3350/60)/60)/24)+DATE(1970,1,1)</f>
        <v>42466.558796296296</v>
      </c>
      <c r="M3350" t="b">
        <v>0</v>
      </c>
      <c r="N3350">
        <v>79</v>
      </c>
      <c r="O3350" s="7">
        <f>AVERAGE(N3350,E3350)</f>
        <v>2797.5</v>
      </c>
      <c r="P3350" t="b">
        <v>1</v>
      </c>
      <c r="R3350" s="56">
        <f>E3350/D3350</f>
        <v>1.002909090909091</v>
      </c>
      <c r="S3350" t="s">
        <v>8303</v>
      </c>
      <c r="T3350" s="6" t="str">
        <f>LEFT(S:S,FIND("/",S:S)-1)</f>
        <v>theater</v>
      </c>
      <c r="U3350" s="6" t="str">
        <f>RIGHT(S:S,FIND("/",S:S) - 2)</f>
        <v>spaces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44">
        <v>1000</v>
      </c>
      <c r="E3351" s="4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42">
        <f>(((I3351/60)/60)/24)+DATE(1970,1,1)</f>
        <v>42534.708333333328</v>
      </c>
      <c r="K3351">
        <v>1463971172</v>
      </c>
      <c r="L3351" s="42">
        <f>(((K3351/60)/60)/24)+DATE(1970,1,1)</f>
        <v>42513.110787037032</v>
      </c>
      <c r="M3351" t="b">
        <v>0</v>
      </c>
      <c r="N3351">
        <v>14</v>
      </c>
      <c r="O3351" s="7">
        <f>AVERAGE(N3351,E3351)</f>
        <v>774</v>
      </c>
      <c r="P3351" t="b">
        <v>1</v>
      </c>
      <c r="R3351" s="56">
        <f>E3351/D3351</f>
        <v>1.534</v>
      </c>
      <c r="S3351" t="s">
        <v>8276</v>
      </c>
      <c r="T3351" s="6" t="str">
        <f>LEFT(S:S,FIND("/",S:S)-1)</f>
        <v>music</v>
      </c>
      <c r="U3351" s="6" t="str">
        <f>RIGHT(S:S,FIND("/",S:S) - 2)</f>
        <v>rock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44">
        <v>3500</v>
      </c>
      <c r="E3352" s="4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42">
        <f>(((I3352/60)/60)/24)+DATE(1970,1,1)</f>
        <v>42337.958333333328</v>
      </c>
      <c r="K3352">
        <v>1445791811</v>
      </c>
      <c r="L3352" s="42">
        <f>(((K3352/60)/60)/24)+DATE(1970,1,1)</f>
        <v>42302.701516203699</v>
      </c>
      <c r="M3352" t="b">
        <v>0</v>
      </c>
      <c r="N3352">
        <v>51</v>
      </c>
      <c r="O3352" s="7">
        <f>AVERAGE(N3352,E3352)</f>
        <v>1853</v>
      </c>
      <c r="P3352" t="b">
        <v>1</v>
      </c>
      <c r="R3352" s="56">
        <f>E3352/D3352</f>
        <v>1.0442857142857143</v>
      </c>
      <c r="S3352" t="s">
        <v>8271</v>
      </c>
      <c r="T3352" s="6" t="str">
        <f>LEFT(S:S,FIND("/",S:S)-1)</f>
        <v>theater</v>
      </c>
      <c r="U3352" s="6" t="str">
        <f>RIGHT(S:S,FIND("/",S:S) - 2)</f>
        <v>/plays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44">
        <v>5000</v>
      </c>
      <c r="E3353" s="4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42">
        <f>(((I3353/60)/60)/24)+DATE(1970,1,1)</f>
        <v>41843.458333333336</v>
      </c>
      <c r="K3353">
        <v>1402910965</v>
      </c>
      <c r="L3353" s="42">
        <f>(((K3353/60)/60)/24)+DATE(1970,1,1)</f>
        <v>41806.395428240743</v>
      </c>
      <c r="M3353" t="b">
        <v>0</v>
      </c>
      <c r="N3353">
        <v>54</v>
      </c>
      <c r="O3353" s="7">
        <f>AVERAGE(N3353,E3353)</f>
        <v>2554.5</v>
      </c>
      <c r="P3353" t="b">
        <v>1</v>
      </c>
      <c r="R3353" s="56">
        <f>E3353/D3353</f>
        <v>1.0109999999999999</v>
      </c>
      <c r="S3353" t="s">
        <v>8303</v>
      </c>
      <c r="T3353" s="6" t="str">
        <f>LEFT(S:S,FIND("/",S:S)-1)</f>
        <v>theater</v>
      </c>
      <c r="U3353" s="6" t="str">
        <f>RIGHT(S:S,FIND("/",S:S) - 2)</f>
        <v>spaces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44">
        <v>5000</v>
      </c>
      <c r="E3354" s="4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42">
        <f>(((I3354/60)/60)/24)+DATE(1970,1,1)</f>
        <v>42552.958333333328</v>
      </c>
      <c r="K3354">
        <v>1462492178</v>
      </c>
      <c r="L3354" s="42">
        <f>(((K3354/60)/60)/24)+DATE(1970,1,1)</f>
        <v>42495.992800925931</v>
      </c>
      <c r="M3354" t="b">
        <v>0</v>
      </c>
      <c r="N3354">
        <v>70</v>
      </c>
      <c r="O3354" s="7">
        <f>AVERAGE(N3354,E3354)</f>
        <v>2723</v>
      </c>
      <c r="P3354" t="b">
        <v>1</v>
      </c>
      <c r="R3354" s="56">
        <f>E3354/D3354</f>
        <v>1.0751999999999999</v>
      </c>
      <c r="S3354" t="s">
        <v>8295</v>
      </c>
      <c r="T3354" s="6" t="str">
        <f>LEFT(S:S,FIND("/",S:S)-1)</f>
        <v>technology</v>
      </c>
      <c r="U3354" s="6" t="str">
        <f>RIGHT(S:S,FIND("/",S:S) - 2)</f>
        <v>/hardware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44">
        <v>500</v>
      </c>
      <c r="E3355" s="4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42">
        <f>(((I3355/60)/60)/24)+DATE(1970,1,1)</f>
        <v>42492.958333333328</v>
      </c>
      <c r="K3355">
        <v>1461061350</v>
      </c>
      <c r="L3355" s="42">
        <f>(((K3355/60)/60)/24)+DATE(1970,1,1)</f>
        <v>42479.432291666672</v>
      </c>
      <c r="M3355" t="b">
        <v>0</v>
      </c>
      <c r="N3355">
        <v>44</v>
      </c>
      <c r="O3355" s="7">
        <f>AVERAGE(N3355,E3355)</f>
        <v>809.5</v>
      </c>
      <c r="P3355" t="b">
        <v>1</v>
      </c>
      <c r="R3355" s="56">
        <f>E3355/D3355</f>
        <v>3.15</v>
      </c>
      <c r="S3355" t="s">
        <v>8271</v>
      </c>
      <c r="T3355" s="6" t="str">
        <f>LEFT(S:S,FIND("/",S:S)-1)</f>
        <v>theater</v>
      </c>
      <c r="U3355" s="6" t="str">
        <f>RIGHT(S:S,FIND("/",S:S) - 2)</f>
        <v>/plays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44">
        <v>3000</v>
      </c>
      <c r="E3356" s="4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42">
        <f>(((I3356/60)/60)/24)+DATE(1970,1,1)</f>
        <v>42306.167361111111</v>
      </c>
      <c r="K3356">
        <v>1443029206</v>
      </c>
      <c r="L3356" s="42">
        <f>(((K3356/60)/60)/24)+DATE(1970,1,1)</f>
        <v>42270.7269212963</v>
      </c>
      <c r="M3356" t="b">
        <v>0</v>
      </c>
      <c r="N3356">
        <v>55</v>
      </c>
      <c r="O3356" s="7">
        <f>AVERAGE(N3356,E3356)</f>
        <v>1556.5</v>
      </c>
      <c r="P3356" t="b">
        <v>1</v>
      </c>
      <c r="R3356" s="56">
        <f>E3356/D3356</f>
        <v>1.0193333333333334</v>
      </c>
      <c r="S3356" t="s">
        <v>8302</v>
      </c>
      <c r="T3356" s="6" t="str">
        <f>LEFT(S:S,FIND("/",S:S)-1)</f>
        <v>technology</v>
      </c>
      <c r="U3356" s="6" t="str">
        <f>RIGHT(S:S,FIND("/",S:S) - 2)</f>
        <v>kerspaces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44">
        <v>1750</v>
      </c>
      <c r="E3357" s="4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42">
        <f>(((I3357/60)/60)/24)+DATE(1970,1,1)</f>
        <v>42500.470138888893</v>
      </c>
      <c r="K3357">
        <v>1461941527</v>
      </c>
      <c r="L3357" s="42">
        <f>(((K3357/60)/60)/24)+DATE(1970,1,1)</f>
        <v>42489.619525462964</v>
      </c>
      <c r="M3357" t="b">
        <v>0</v>
      </c>
      <c r="N3357">
        <v>15</v>
      </c>
      <c r="O3357" s="7">
        <f>AVERAGE(N3357,E3357)</f>
        <v>1112.5</v>
      </c>
      <c r="P3357" t="b">
        <v>1</v>
      </c>
      <c r="R3357" s="56">
        <f>E3357/D3357</f>
        <v>1.2628571428571429</v>
      </c>
      <c r="S3357" t="s">
        <v>8273</v>
      </c>
      <c r="T3357" s="6" t="str">
        <f>LEFT(S:S,FIND("/",S:S)-1)</f>
        <v>technology</v>
      </c>
      <c r="U3357" s="6" t="str">
        <f>RIGHT(S:S,FIND("/",S:S) - 2)</f>
        <v>wearables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44">
        <v>1500</v>
      </c>
      <c r="E3358" s="4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42">
        <f>(((I3358/60)/60)/24)+DATE(1970,1,1)</f>
        <v>42566.815648148149</v>
      </c>
      <c r="K3358">
        <v>1466019272</v>
      </c>
      <c r="L3358" s="42">
        <f>(((K3358/60)/60)/24)+DATE(1970,1,1)</f>
        <v>42536.815648148149</v>
      </c>
      <c r="M3358" t="b">
        <v>0</v>
      </c>
      <c r="N3358">
        <v>27</v>
      </c>
      <c r="O3358" s="7">
        <f>AVERAGE(N3358,E3358)</f>
        <v>774</v>
      </c>
      <c r="P3358" t="b">
        <v>1</v>
      </c>
      <c r="R3358" s="56">
        <f>E3358/D3358</f>
        <v>1.014</v>
      </c>
      <c r="S3358" t="s">
        <v>8271</v>
      </c>
      <c r="T3358" s="6" t="str">
        <f>LEFT(S:S,FIND("/",S:S)-1)</f>
        <v>theater</v>
      </c>
      <c r="U3358" s="6" t="str">
        <f>RIGHT(S:S,FIND("/",S:S) - 2)</f>
        <v>/plays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44">
        <v>2000</v>
      </c>
      <c r="E3359" s="4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42">
        <f>(((I3359/60)/60)/24)+DATE(1970,1,1)</f>
        <v>41852.417939814812</v>
      </c>
      <c r="K3359">
        <v>1404295310</v>
      </c>
      <c r="L3359" s="42">
        <f>(((K3359/60)/60)/24)+DATE(1970,1,1)</f>
        <v>41822.417939814812</v>
      </c>
      <c r="M3359" t="b">
        <v>0</v>
      </c>
      <c r="N3359">
        <v>21</v>
      </c>
      <c r="O3359" s="7">
        <f>AVERAGE(N3359,E3359)</f>
        <v>1020.5</v>
      </c>
      <c r="P3359" t="b">
        <v>1</v>
      </c>
      <c r="R3359" s="56">
        <f>E3359/D3359</f>
        <v>1.01</v>
      </c>
      <c r="S3359" t="s">
        <v>8270</v>
      </c>
      <c r="T3359" s="6" t="str">
        <f>LEFT(S:S,FIND("/",S:S)-1)</f>
        <v>film &amp; video</v>
      </c>
      <c r="U3359" s="6" t="str">
        <f>RIGHT(S:S,FIND("/",S:S) - 2)</f>
        <v>o/animation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44">
        <v>10000</v>
      </c>
      <c r="E3360" s="4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42">
        <f>(((I3360/60)/60)/24)+DATE(1970,1,1)</f>
        <v>41962.352766203709</v>
      </c>
      <c r="K3360">
        <v>1413790079</v>
      </c>
      <c r="L3360" s="42">
        <f>(((K3360/60)/60)/24)+DATE(1970,1,1)</f>
        <v>41932.311099537037</v>
      </c>
      <c r="M3360" t="b">
        <v>0</v>
      </c>
      <c r="N3360">
        <v>162</v>
      </c>
      <c r="O3360" s="7">
        <f>AVERAGE(N3360,E3360)</f>
        <v>5230.5</v>
      </c>
      <c r="P3360" t="b">
        <v>1</v>
      </c>
      <c r="R3360" s="56">
        <f>E3360/D3360</f>
        <v>1.0299</v>
      </c>
      <c r="S3360" t="s">
        <v>8270</v>
      </c>
      <c r="T3360" s="6" t="str">
        <f>LEFT(S:S,FIND("/",S:S)-1)</f>
        <v>film &amp; video</v>
      </c>
      <c r="U3360" s="6" t="str">
        <f>RIGHT(S:S,FIND("/",S:S) - 2)</f>
        <v>o/animation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44">
        <v>4000</v>
      </c>
      <c r="E3361" s="4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42">
        <f>(((I3361/60)/60)/24)+DATE(1970,1,1)</f>
        <v>42791.057106481487</v>
      </c>
      <c r="K3361">
        <v>1484097734</v>
      </c>
      <c r="L3361" s="42">
        <f>(((K3361/60)/60)/24)+DATE(1970,1,1)</f>
        <v>42746.057106481487</v>
      </c>
      <c r="M3361" t="b">
        <v>0</v>
      </c>
      <c r="N3361">
        <v>23</v>
      </c>
      <c r="O3361" s="7">
        <f>AVERAGE(N3361,E3361)</f>
        <v>2136.5</v>
      </c>
      <c r="P3361" t="b">
        <v>1</v>
      </c>
      <c r="R3361" s="56">
        <f>E3361/D3361</f>
        <v>1.0625</v>
      </c>
      <c r="S3361" t="s">
        <v>8279</v>
      </c>
      <c r="T3361" s="6" t="str">
        <f>LEFT(S:S,FIND("/",S:S)-1)</f>
        <v>music</v>
      </c>
      <c r="U3361" s="6" t="str">
        <f>RIGHT(S:S,FIND("/",S:S) - 2)</f>
        <v>rock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44">
        <v>9000</v>
      </c>
      <c r="E3362" s="4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42">
        <f>(((I3362/60)/60)/24)+DATE(1970,1,1)</f>
        <v>42718.665972222225</v>
      </c>
      <c r="K3362">
        <v>1479866343</v>
      </c>
      <c r="L3362" s="42">
        <f>(((K3362/60)/60)/24)+DATE(1970,1,1)</f>
        <v>42697.082673611112</v>
      </c>
      <c r="M3362" t="b">
        <v>0</v>
      </c>
      <c r="N3362">
        <v>72</v>
      </c>
      <c r="O3362" s="7">
        <f>AVERAGE(N3362,E3362)</f>
        <v>4598</v>
      </c>
      <c r="P3362" t="b">
        <v>1</v>
      </c>
      <c r="R3362" s="56">
        <f>E3362/D3362</f>
        <v>1.0137777777777779</v>
      </c>
      <c r="S3362" t="s">
        <v>8271</v>
      </c>
      <c r="T3362" s="6" t="str">
        <f>LEFT(S:S,FIND("/",S:S)-1)</f>
        <v>theater</v>
      </c>
      <c r="U3362" s="6" t="str">
        <f>RIGHT(S:S,FIND("/",S:S) - 2)</f>
        <v>/plays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44">
        <v>5000</v>
      </c>
      <c r="E3363" s="4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42">
        <f>(((I3363/60)/60)/24)+DATE(1970,1,1)</f>
        <v>41883.665972222225</v>
      </c>
      <c r="K3363">
        <v>1408062990</v>
      </c>
      <c r="L3363" s="42">
        <f>(((K3363/60)/60)/24)+DATE(1970,1,1)</f>
        <v>41866.025347222225</v>
      </c>
      <c r="M3363" t="b">
        <v>0</v>
      </c>
      <c r="N3363">
        <v>68</v>
      </c>
      <c r="O3363" s="7">
        <f>AVERAGE(N3363,E3363)</f>
        <v>2870.5</v>
      </c>
      <c r="P3363" t="b">
        <v>1</v>
      </c>
      <c r="R3363" s="56">
        <f>E3363/D3363</f>
        <v>1.1346000000000001</v>
      </c>
      <c r="S3363" t="s">
        <v>8285</v>
      </c>
      <c r="T3363" s="6" t="str">
        <f>LEFT(S:S,FIND("/",S:S)-1)</f>
        <v>photography</v>
      </c>
      <c r="U3363" s="6" t="str">
        <f>RIGHT(S:S,FIND("/",S:S) - 2)</f>
        <v>photobooks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44">
        <v>500</v>
      </c>
      <c r="E3364" s="4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42">
        <f>(((I3364/60)/60)/24)+DATE(1970,1,1)</f>
        <v>42070.204861111109</v>
      </c>
      <c r="K3364">
        <v>1424484717</v>
      </c>
      <c r="L3364" s="42">
        <f>(((K3364/60)/60)/24)+DATE(1970,1,1)</f>
        <v>42056.091631944444</v>
      </c>
      <c r="M3364" t="b">
        <v>0</v>
      </c>
      <c r="N3364">
        <v>20</v>
      </c>
      <c r="O3364" s="7">
        <f>AVERAGE(N3364,E3364)</f>
        <v>555</v>
      </c>
      <c r="P3364" t="b">
        <v>1</v>
      </c>
      <c r="R3364" s="56">
        <f>E3364/D3364</f>
        <v>2.1800000000000002</v>
      </c>
      <c r="S3364" t="s">
        <v>8269</v>
      </c>
      <c r="T3364" s="6" t="str">
        <f>LEFT(S:S,FIND("/",S:S)-1)</f>
        <v>film &amp; video</v>
      </c>
      <c r="U3364" s="6" t="str">
        <f>RIGHT(S:S,FIND("/",S:S) - 2)</f>
        <v>documentary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44">
        <v>7750</v>
      </c>
      <c r="E3365" s="4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42">
        <f>(((I3365/60)/60)/24)+DATE(1970,1,1)</f>
        <v>41870.666666666664</v>
      </c>
      <c r="K3365">
        <v>1406831445</v>
      </c>
      <c r="L3365" s="42">
        <f>(((K3365/60)/60)/24)+DATE(1970,1,1)</f>
        <v>41851.771354166667</v>
      </c>
      <c r="M3365" t="b">
        <v>0</v>
      </c>
      <c r="N3365">
        <v>26</v>
      </c>
      <c r="O3365" s="7">
        <f>AVERAGE(N3365,E3365)</f>
        <v>3943</v>
      </c>
      <c r="P3365" t="b">
        <v>1</v>
      </c>
      <c r="R3365" s="56">
        <f>E3365/D3365</f>
        <v>1.0141935483870967</v>
      </c>
      <c r="S3365" t="s">
        <v>8269</v>
      </c>
      <c r="T3365" s="6" t="str">
        <f>LEFT(S:S,FIND("/",S:S)-1)</f>
        <v>film &amp; video</v>
      </c>
      <c r="U3365" s="6" t="str">
        <f>RIGHT(S:S,FIND("/",S:S) - 2)</f>
        <v>documentary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44">
        <v>3000</v>
      </c>
      <c r="E3366" s="4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42">
        <f>(((I3366/60)/60)/24)+DATE(1970,1,1)</f>
        <v>42444.875</v>
      </c>
      <c r="K3366">
        <v>1456183649</v>
      </c>
      <c r="L3366" s="42">
        <f>(((K3366/60)/60)/24)+DATE(1970,1,1)</f>
        <v>42422.977418981478</v>
      </c>
      <c r="M3366" t="b">
        <v>0</v>
      </c>
      <c r="N3366">
        <v>72</v>
      </c>
      <c r="O3366" s="7">
        <f>AVERAGE(N3366,E3366)</f>
        <v>1625</v>
      </c>
      <c r="P3366" t="b">
        <v>1</v>
      </c>
      <c r="R3366" s="56">
        <f>E3366/D3366</f>
        <v>1.0593333333333332</v>
      </c>
      <c r="S3366" t="s">
        <v>8271</v>
      </c>
      <c r="T3366" s="6" t="str">
        <f>LEFT(S:S,FIND("/",S:S)-1)</f>
        <v>theater</v>
      </c>
      <c r="U3366" s="6" t="str">
        <f>RIGHT(S:S,FIND("/",S:S) - 2)</f>
        <v>/plays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44">
        <v>2500</v>
      </c>
      <c r="E3367" s="4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42">
        <f>(((I3367/60)/60)/24)+DATE(1970,1,1)</f>
        <v>42351.101759259262</v>
      </c>
      <c r="K3367">
        <v>1447381592</v>
      </c>
      <c r="L3367" s="42">
        <f>(((K3367/60)/60)/24)+DATE(1970,1,1)</f>
        <v>42321.101759259262</v>
      </c>
      <c r="M3367" t="b">
        <v>0</v>
      </c>
      <c r="N3367">
        <v>3</v>
      </c>
      <c r="O3367" s="7">
        <f>AVERAGE(N3367,E3367)</f>
        <v>1301.5</v>
      </c>
      <c r="P3367" t="b">
        <v>1</v>
      </c>
      <c r="R3367" s="56">
        <f>E3367/D3367</f>
        <v>1.04</v>
      </c>
      <c r="S3367" t="s">
        <v>8269</v>
      </c>
      <c r="T3367" s="6" t="str">
        <f>LEFT(S:S,FIND("/",S:S)-1)</f>
        <v>film &amp; video</v>
      </c>
      <c r="U3367" s="6" t="str">
        <f>RIGHT(S:S,FIND("/",S:S) - 2)</f>
        <v>documentary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44">
        <v>500</v>
      </c>
      <c r="E3368" s="4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42">
        <f>(((I3368/60)/60)/24)+DATE(1970,1,1)</f>
        <v>42137.067557870367</v>
      </c>
      <c r="K3368">
        <v>1428889037</v>
      </c>
      <c r="L3368" s="42">
        <f>(((K3368/60)/60)/24)+DATE(1970,1,1)</f>
        <v>42107.067557870367</v>
      </c>
      <c r="M3368" t="b">
        <v>0</v>
      </c>
      <c r="N3368">
        <v>18</v>
      </c>
      <c r="O3368" s="7">
        <f>AVERAGE(N3368,E3368)</f>
        <v>561.5</v>
      </c>
      <c r="P3368" t="b">
        <v>1</v>
      </c>
      <c r="R3368" s="56">
        <f>E3368/D3368</f>
        <v>2.21</v>
      </c>
      <c r="S3368" t="s">
        <v>8294</v>
      </c>
      <c r="T3368" s="6" t="str">
        <f>LEFT(S:S,FIND("/",S:S)-1)</f>
        <v>technology</v>
      </c>
      <c r="U3368" s="6" t="str">
        <f>RIGHT(S:S,FIND("/",S:S) - 2)</f>
        <v>y/gadgets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44">
        <v>750</v>
      </c>
      <c r="E3369" s="4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42">
        <f>(((I3369/60)/60)/24)+DATE(1970,1,1)</f>
        <v>42217.933958333335</v>
      </c>
      <c r="K3369">
        <v>1436307894</v>
      </c>
      <c r="L3369" s="42">
        <f>(((K3369/60)/60)/24)+DATE(1970,1,1)</f>
        <v>42192.933958333335</v>
      </c>
      <c r="M3369" t="b">
        <v>0</v>
      </c>
      <c r="N3369">
        <v>30</v>
      </c>
      <c r="O3369" s="7">
        <f>AVERAGE(N3369,E3369)</f>
        <v>460</v>
      </c>
      <c r="P3369" t="b">
        <v>1</v>
      </c>
      <c r="R3369" s="56">
        <f>E3369/D3369</f>
        <v>1.1866666666666668</v>
      </c>
      <c r="S3369" t="s">
        <v>8273</v>
      </c>
      <c r="T3369" s="6" t="str">
        <f>LEFT(S:S,FIND("/",S:S)-1)</f>
        <v>technology</v>
      </c>
      <c r="U3369" s="6" t="str">
        <f>RIGHT(S:S,FIND("/",S:S) - 2)</f>
        <v>wearables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44">
        <v>1000</v>
      </c>
      <c r="E3370" s="4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42">
        <f>(((I3370/60)/60)/24)+DATE(1970,1,1)</f>
        <v>42005.208333333328</v>
      </c>
      <c r="K3370">
        <v>1416977259</v>
      </c>
      <c r="L3370" s="42">
        <f>(((K3370/60)/60)/24)+DATE(1970,1,1)</f>
        <v>41969.199756944443</v>
      </c>
      <c r="M3370" t="b">
        <v>0</v>
      </c>
      <c r="N3370">
        <v>23</v>
      </c>
      <c r="O3370" s="7">
        <f>AVERAGE(N3370,E3370)</f>
        <v>534.5</v>
      </c>
      <c r="P3370" t="b">
        <v>1</v>
      </c>
      <c r="R3370" s="56">
        <f>E3370/D3370</f>
        <v>1.046</v>
      </c>
      <c r="S3370" t="s">
        <v>8277</v>
      </c>
      <c r="T3370" s="6" t="str">
        <f>LEFT(S:S,FIND("/",S:S)-1)</f>
        <v>music</v>
      </c>
      <c r="U3370" s="6" t="str">
        <f>RIGHT(S:S,FIND("/",S:S) - 2)</f>
        <v>etal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44">
        <v>5000</v>
      </c>
      <c r="E3371" s="4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42">
        <f>(((I3371/60)/60)/24)+DATE(1970,1,1)</f>
        <v>42750.041435185187</v>
      </c>
      <c r="K3371">
        <v>1479257980</v>
      </c>
      <c r="L3371" s="42">
        <f>(((K3371/60)/60)/24)+DATE(1970,1,1)</f>
        <v>42690.041435185187</v>
      </c>
      <c r="M3371" t="b">
        <v>0</v>
      </c>
      <c r="N3371">
        <v>54</v>
      </c>
      <c r="O3371" s="7">
        <f>AVERAGE(N3371,E3371)</f>
        <v>2624.5</v>
      </c>
      <c r="P3371" t="b">
        <v>1</v>
      </c>
      <c r="R3371" s="56">
        <f>E3371/D3371</f>
        <v>1.0389999999999999</v>
      </c>
      <c r="S3371" t="s">
        <v>8271</v>
      </c>
      <c r="T3371" s="6" t="str">
        <f>LEFT(S:S,FIND("/",S:S)-1)</f>
        <v>theater</v>
      </c>
      <c r="U3371" s="6" t="str">
        <f>RIGHT(S:S,FIND("/",S:S) - 2)</f>
        <v>/plays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44">
        <v>1500</v>
      </c>
      <c r="E3372" s="4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42">
        <f>(((I3372/60)/60)/24)+DATE(1970,1,1)</f>
        <v>42721.333333333328</v>
      </c>
      <c r="K3372">
        <v>1479283285</v>
      </c>
      <c r="L3372" s="42">
        <f>(((K3372/60)/60)/24)+DATE(1970,1,1)</f>
        <v>42690.334317129629</v>
      </c>
      <c r="M3372" t="b">
        <v>0</v>
      </c>
      <c r="N3372">
        <v>26</v>
      </c>
      <c r="O3372" s="7">
        <f>AVERAGE(N3372,E3372)</f>
        <v>896</v>
      </c>
      <c r="P3372" t="b">
        <v>1</v>
      </c>
      <c r="R3372" s="56">
        <f>E3372/D3372</f>
        <v>1.1773333333333333</v>
      </c>
      <c r="S3372" t="s">
        <v>8271</v>
      </c>
      <c r="T3372" s="6" t="str">
        <f>LEFT(S:S,FIND("/",S:S)-1)</f>
        <v>theater</v>
      </c>
      <c r="U3372" s="6" t="str">
        <f>RIGHT(S:S,FIND("/",S:S) - 2)</f>
        <v>/plays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44">
        <v>200</v>
      </c>
      <c r="E3373" s="4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42">
        <f>(((I3373/60)/60)/24)+DATE(1970,1,1)</f>
        <v>42340.874594907407</v>
      </c>
      <c r="K3373">
        <v>1446670765</v>
      </c>
      <c r="L3373" s="42">
        <f>(((K3373/60)/60)/24)+DATE(1970,1,1)</f>
        <v>42312.874594907407</v>
      </c>
      <c r="M3373" t="b">
        <v>0</v>
      </c>
      <c r="N3373">
        <v>9</v>
      </c>
      <c r="O3373" s="7">
        <f>AVERAGE(N3373,E3373)</f>
        <v>143</v>
      </c>
      <c r="P3373" t="b">
        <v>1</v>
      </c>
      <c r="R3373" s="56">
        <f>E3373/D3373</f>
        <v>1.385</v>
      </c>
      <c r="S3373" t="s">
        <v>8274</v>
      </c>
      <c r="T3373" s="6" t="str">
        <f>LEFT(S:S,FIND("/",S:S)-1)</f>
        <v>publishing</v>
      </c>
      <c r="U3373" s="6" t="str">
        <f>RIGHT(S:S,FIND("/",S:S) - 2)</f>
        <v>onfiction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44">
        <v>1000</v>
      </c>
      <c r="E3374" s="4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42">
        <f>(((I3374/60)/60)/24)+DATE(1970,1,1)</f>
        <v>41876.207638888889</v>
      </c>
      <c r="K3374">
        <v>1407157756</v>
      </c>
      <c r="L3374" s="42">
        <f>(((K3374/60)/60)/24)+DATE(1970,1,1)</f>
        <v>41855.548101851848</v>
      </c>
      <c r="M3374" t="b">
        <v>0</v>
      </c>
      <c r="N3374">
        <v>27</v>
      </c>
      <c r="O3374" s="7">
        <f>AVERAGE(N3374,E3374)</f>
        <v>531</v>
      </c>
      <c r="P3374" t="b">
        <v>1</v>
      </c>
      <c r="R3374" s="56">
        <f>E3374/D3374</f>
        <v>1.0349999999999999</v>
      </c>
      <c r="S3374" t="s">
        <v>8282</v>
      </c>
      <c r="T3374" s="6" t="str">
        <f>LEFT(S:S,FIND("/",S:S)-1)</f>
        <v>games</v>
      </c>
      <c r="U3374" s="6" t="str">
        <f>RIGHT(S:S,FIND("/",S:S) - 2)</f>
        <v>ames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44">
        <v>2000</v>
      </c>
      <c r="E3375" s="4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42">
        <f>(((I3375/60)/60)/24)+DATE(1970,1,1)</f>
        <v>42203.666666666672</v>
      </c>
      <c r="K3375">
        <v>1435177840</v>
      </c>
      <c r="L3375" s="42">
        <f>(((K3375/60)/60)/24)+DATE(1970,1,1)</f>
        <v>42179.854629629626</v>
      </c>
      <c r="M3375" t="b">
        <v>0</v>
      </c>
      <c r="N3375">
        <v>30</v>
      </c>
      <c r="O3375" s="7">
        <f>AVERAGE(N3375,E3375)</f>
        <v>1017.5</v>
      </c>
      <c r="P3375" t="b">
        <v>1</v>
      </c>
      <c r="R3375" s="56">
        <f>E3375/D3375</f>
        <v>1.0024999999999999</v>
      </c>
      <c r="S3375" t="s">
        <v>8271</v>
      </c>
      <c r="T3375" s="6" t="str">
        <f>LEFT(S:S,FIND("/",S:S)-1)</f>
        <v>theater</v>
      </c>
      <c r="U3375" s="6" t="str">
        <f>RIGHT(S:S,FIND("/",S:S) - 2)</f>
        <v>/plays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44">
        <v>3500</v>
      </c>
      <c r="E3376" s="4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42">
        <f>(((I3376/60)/60)/24)+DATE(1970,1,1)</f>
        <v>42305.731666666667</v>
      </c>
      <c r="K3376">
        <v>1443461616</v>
      </c>
      <c r="L3376" s="42">
        <f>(((K3376/60)/60)/24)+DATE(1970,1,1)</f>
        <v>42275.731666666667</v>
      </c>
      <c r="M3376" t="b">
        <v>0</v>
      </c>
      <c r="N3376">
        <v>52</v>
      </c>
      <c r="O3376" s="7">
        <f>AVERAGE(N3376,E3376)</f>
        <v>1891</v>
      </c>
      <c r="P3376" t="b">
        <v>1</v>
      </c>
      <c r="R3376" s="56">
        <f>E3376/D3376</f>
        <v>1.0657142857142856</v>
      </c>
      <c r="S3376" t="s">
        <v>8285</v>
      </c>
      <c r="T3376" s="6" t="str">
        <f>LEFT(S:S,FIND("/",S:S)-1)</f>
        <v>photography</v>
      </c>
      <c r="U3376" s="6" t="str">
        <f>RIGHT(S:S,FIND("/",S:S) - 2)</f>
        <v>photobooks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44">
        <v>3000</v>
      </c>
      <c r="E3377" s="4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42">
        <f>(((I3377/60)/60)/24)+DATE(1970,1,1)</f>
        <v>41777.610798611109</v>
      </c>
      <c r="K3377">
        <v>1399387173</v>
      </c>
      <c r="L3377" s="42">
        <f>(((K3377/60)/60)/24)+DATE(1970,1,1)</f>
        <v>41765.610798611109</v>
      </c>
      <c r="M3377" t="b">
        <v>0</v>
      </c>
      <c r="N3377">
        <v>17</v>
      </c>
      <c r="O3377" s="7">
        <f>AVERAGE(N3377,E3377)</f>
        <v>1508.5</v>
      </c>
      <c r="P3377" t="b">
        <v>1</v>
      </c>
      <c r="R3377" s="56">
        <f>E3377/D3377</f>
        <v>1</v>
      </c>
      <c r="S3377" t="s">
        <v>8271</v>
      </c>
      <c r="T3377" s="6" t="str">
        <f>LEFT(S:S,FIND("/",S:S)-1)</f>
        <v>theater</v>
      </c>
      <c r="U3377" s="6" t="str">
        <f>RIGHT(S:S,FIND("/",S:S) - 2)</f>
        <v>/plays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44">
        <v>8000</v>
      </c>
      <c r="E3378" s="4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42">
        <f>(((I3378/60)/60)/24)+DATE(1970,1,1)</f>
        <v>42119.659652777773</v>
      </c>
      <c r="K3378">
        <v>1424796594</v>
      </c>
      <c r="L3378" s="42">
        <f>(((K3378/60)/60)/24)+DATE(1970,1,1)</f>
        <v>42059.701319444444</v>
      </c>
      <c r="M3378" t="b">
        <v>0</v>
      </c>
      <c r="N3378">
        <v>19</v>
      </c>
      <c r="O3378" s="7">
        <f>AVERAGE(N3378,E3378)</f>
        <v>4010</v>
      </c>
      <c r="P3378" t="b">
        <v>1</v>
      </c>
      <c r="R3378" s="56">
        <f>E3378/D3378</f>
        <v>1.0001249999999999</v>
      </c>
      <c r="S3378" t="s">
        <v>8279</v>
      </c>
      <c r="T3378" s="6" t="str">
        <f>LEFT(S:S,FIND("/",S:S)-1)</f>
        <v>music</v>
      </c>
      <c r="U3378" s="6" t="str">
        <f>RIGHT(S:S,FIND("/",S:S) - 2)</f>
        <v>rock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44">
        <v>8000</v>
      </c>
      <c r="E3379" s="4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42">
        <f>(((I3379/60)/60)/24)+DATE(1970,1,1)</f>
        <v>42083.705555555556</v>
      </c>
      <c r="K3379">
        <v>1424280899</v>
      </c>
      <c r="L3379" s="42">
        <f>(((K3379/60)/60)/24)+DATE(1970,1,1)</f>
        <v>42053.732627314821</v>
      </c>
      <c r="M3379" t="b">
        <v>0</v>
      </c>
      <c r="N3379">
        <v>77</v>
      </c>
      <c r="O3379" s="7">
        <f>AVERAGE(N3379,E3379)</f>
        <v>4080.5</v>
      </c>
      <c r="P3379" t="b">
        <v>1</v>
      </c>
      <c r="R3379" s="56">
        <f>E3379/D3379</f>
        <v>1.0105</v>
      </c>
      <c r="S3379" t="s">
        <v>8303</v>
      </c>
      <c r="T3379" s="6" t="str">
        <f>LEFT(S:S,FIND("/",S:S)-1)</f>
        <v>theater</v>
      </c>
      <c r="U3379" s="6" t="str">
        <f>RIGHT(S:S,FIND("/",S:S) - 2)</f>
        <v>spaces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44">
        <v>550</v>
      </c>
      <c r="E3380" s="4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42">
        <f>(((I3380/60)/60)/24)+DATE(1970,1,1)</f>
        <v>41882.547222222223</v>
      </c>
      <c r="K3380">
        <v>1407400306</v>
      </c>
      <c r="L3380" s="42">
        <f>(((K3380/60)/60)/24)+DATE(1970,1,1)</f>
        <v>41858.355393518519</v>
      </c>
      <c r="M3380" t="b">
        <v>0</v>
      </c>
      <c r="N3380">
        <v>21</v>
      </c>
      <c r="O3380" s="7">
        <f>AVERAGE(N3380,E3380)</f>
        <v>306.5</v>
      </c>
      <c r="P3380" t="b">
        <v>1</v>
      </c>
      <c r="R3380" s="56">
        <f>E3380/D3380</f>
        <v>1.0763636363636364</v>
      </c>
      <c r="S3380" t="s">
        <v>8292</v>
      </c>
      <c r="T3380" s="6" t="str">
        <f>LEFT(S:S,FIND("/",S:S)-1)</f>
        <v>music</v>
      </c>
      <c r="U3380" s="6" t="str">
        <f>RIGHT(S:S,FIND("/",S:S) - 2)</f>
        <v>/pop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44">
        <v>2000</v>
      </c>
      <c r="E3381" s="4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42">
        <f>(((I3381/60)/60)/24)+DATE(1970,1,1)</f>
        <v>42242.958333333328</v>
      </c>
      <c r="K3381">
        <v>1439122800</v>
      </c>
      <c r="L3381" s="42">
        <f>(((K3381/60)/60)/24)+DATE(1970,1,1)</f>
        <v>42225.513888888891</v>
      </c>
      <c r="M3381" t="b">
        <v>0</v>
      </c>
      <c r="N3381">
        <v>38</v>
      </c>
      <c r="O3381" s="7">
        <f>AVERAGE(N3381,E3381)</f>
        <v>1055.5</v>
      </c>
      <c r="P3381" t="b">
        <v>1</v>
      </c>
      <c r="R3381" s="56">
        <f>E3381/D3381</f>
        <v>1.0365</v>
      </c>
      <c r="S3381" t="s">
        <v>8293</v>
      </c>
      <c r="T3381" s="6" t="str">
        <f>LEFT(S:S,FIND("/",S:S)-1)</f>
        <v>music</v>
      </c>
      <c r="U3381" s="6" t="str">
        <f>RIGHT(S:S,FIND("/",S:S) - 2)</f>
        <v>aith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44">
        <v>3000</v>
      </c>
      <c r="E3382" s="4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42">
        <f>(((I3382/60)/60)/24)+DATE(1970,1,1)</f>
        <v>41972.995115740734</v>
      </c>
      <c r="K3382">
        <v>1414277578</v>
      </c>
      <c r="L3382" s="42">
        <f>(((K3382/60)/60)/24)+DATE(1970,1,1)</f>
        <v>41937.95344907407</v>
      </c>
      <c r="M3382" t="b">
        <v>0</v>
      </c>
      <c r="N3382">
        <v>28</v>
      </c>
      <c r="O3382" s="7">
        <f>AVERAGE(N3382,E3382)</f>
        <v>1580.5</v>
      </c>
      <c r="P3382" t="b">
        <v>1</v>
      </c>
      <c r="R3382" s="56">
        <f>E3382/D3382</f>
        <v>1.0443333333333333</v>
      </c>
      <c r="S3382" t="s">
        <v>8270</v>
      </c>
      <c r="T3382" s="6" t="str">
        <f>LEFT(S:S,FIND("/",S:S)-1)</f>
        <v>film &amp; video</v>
      </c>
      <c r="U3382" s="6" t="str">
        <f>RIGHT(S:S,FIND("/",S:S) - 2)</f>
        <v>o/animation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44">
        <v>4000</v>
      </c>
      <c r="E3383" s="4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42">
        <f>(((I3383/60)/60)/24)+DATE(1970,1,1)</f>
        <v>42074.143321759257</v>
      </c>
      <c r="K3383">
        <v>1423455983</v>
      </c>
      <c r="L3383" s="42">
        <f>(((K3383/60)/60)/24)+DATE(1970,1,1)</f>
        <v>42044.184988425928</v>
      </c>
      <c r="M3383" t="b">
        <v>0</v>
      </c>
      <c r="N3383">
        <v>48</v>
      </c>
      <c r="O3383" s="7">
        <f>AVERAGE(N3383,E3383)</f>
        <v>2069</v>
      </c>
      <c r="P3383" t="b">
        <v>1</v>
      </c>
      <c r="R3383" s="56">
        <f>E3383/D3383</f>
        <v>1.0225</v>
      </c>
      <c r="S3383" t="s">
        <v>8279</v>
      </c>
      <c r="T3383" s="6" t="str">
        <f>LEFT(S:S,FIND("/",S:S)-1)</f>
        <v>music</v>
      </c>
      <c r="U3383" s="6" t="str">
        <f>RIGHT(S:S,FIND("/",S:S) - 2)</f>
        <v>rock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44">
        <v>3500</v>
      </c>
      <c r="E3384" s="4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42">
        <f>(((I3384/60)/60)/24)+DATE(1970,1,1)</f>
        <v>42583.957638888889</v>
      </c>
      <c r="K3384">
        <v>1467973256</v>
      </c>
      <c r="L3384" s="42">
        <f>(((K3384/60)/60)/24)+DATE(1970,1,1)</f>
        <v>42559.431203703702</v>
      </c>
      <c r="M3384" t="b">
        <v>0</v>
      </c>
      <c r="N3384">
        <v>46</v>
      </c>
      <c r="O3384" s="7">
        <f>AVERAGE(N3384,E3384)</f>
        <v>1786</v>
      </c>
      <c r="P3384" t="b">
        <v>1</v>
      </c>
      <c r="R3384" s="56">
        <f>E3384/D3384</f>
        <v>1.0074285714285713</v>
      </c>
      <c r="S3384" t="s">
        <v>8300</v>
      </c>
      <c r="T3384" s="6" t="str">
        <f>LEFT(S:S,FIND("/",S:S)-1)</f>
        <v>music</v>
      </c>
      <c r="U3384" s="6" t="str">
        <f>RIGHT(S:S,FIND("/",S:S) - 2)</f>
        <v>usic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44">
        <v>1750</v>
      </c>
      <c r="E3385" s="4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42">
        <f>(((I3385/60)/60)/24)+DATE(1970,1,1)</f>
        <v>42544.782638888893</v>
      </c>
      <c r="K3385">
        <v>1464979620</v>
      </c>
      <c r="L3385" s="42">
        <f>(((K3385/60)/60)/24)+DATE(1970,1,1)</f>
        <v>42524.782638888893</v>
      </c>
      <c r="M3385" t="b">
        <v>0</v>
      </c>
      <c r="N3385">
        <v>30</v>
      </c>
      <c r="O3385" s="7">
        <f>AVERAGE(N3385,E3385)</f>
        <v>992.5</v>
      </c>
      <c r="P3385" t="b">
        <v>1</v>
      </c>
      <c r="R3385" s="56">
        <f>E3385/D3385</f>
        <v>1.1171428571428572</v>
      </c>
      <c r="S3385" t="s">
        <v>8265</v>
      </c>
      <c r="T3385" s="6" t="str">
        <f>LEFT(S:S,FIND("/",S:S)-1)</f>
        <v>film &amp; video</v>
      </c>
      <c r="U3385" s="6" t="str">
        <f>RIGHT(S:S,FIND("/",S:S) - 2)</f>
        <v>/television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44">
        <v>6000</v>
      </c>
      <c r="E3386" s="4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42">
        <f>(((I3386/60)/60)/24)+DATE(1970,1,1)</f>
        <v>42329.125</v>
      </c>
      <c r="K3386">
        <v>1444874768</v>
      </c>
      <c r="L3386" s="42">
        <f>(((K3386/60)/60)/24)+DATE(1970,1,1)</f>
        <v>42292.087592592594</v>
      </c>
      <c r="M3386" t="b">
        <v>0</v>
      </c>
      <c r="N3386">
        <v>64</v>
      </c>
      <c r="O3386" s="7">
        <f>AVERAGE(N3386,E3386)</f>
        <v>3032.33</v>
      </c>
      <c r="P3386" t="b">
        <v>1</v>
      </c>
      <c r="R3386" s="56">
        <f>E3386/D3386</f>
        <v>1.0001100000000001</v>
      </c>
      <c r="S3386" t="s">
        <v>8273</v>
      </c>
      <c r="T3386" s="6" t="str">
        <f>LEFT(S:S,FIND("/",S:S)-1)</f>
        <v>technology</v>
      </c>
      <c r="U3386" s="6" t="str">
        <f>RIGHT(S:S,FIND("/",S:S) - 2)</f>
        <v>wearables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44">
        <v>2000</v>
      </c>
      <c r="E3387" s="4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42">
        <f>(((I3387/60)/60)/24)+DATE(1970,1,1)</f>
        <v>41983.8675</v>
      </c>
      <c r="K3387">
        <v>1415652552</v>
      </c>
      <c r="L3387" s="42">
        <f>(((K3387/60)/60)/24)+DATE(1970,1,1)</f>
        <v>41953.8675</v>
      </c>
      <c r="M3387" t="b">
        <v>0</v>
      </c>
      <c r="N3387">
        <v>15</v>
      </c>
      <c r="O3387" s="7">
        <f>AVERAGE(N3387,E3387)</f>
        <v>1007.5</v>
      </c>
      <c r="P3387" t="b">
        <v>1</v>
      </c>
      <c r="R3387" s="56">
        <f>E3387/D3387</f>
        <v>1</v>
      </c>
      <c r="S3387" t="s">
        <v>8271</v>
      </c>
      <c r="T3387" s="6" t="str">
        <f>LEFT(S:S,FIND("/",S:S)-1)</f>
        <v>theater</v>
      </c>
      <c r="U3387" s="6" t="str">
        <f>RIGHT(S:S,FIND("/",S:S) - 2)</f>
        <v>/plays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44">
        <v>2000</v>
      </c>
      <c r="E3388" s="4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42">
        <f>(((I3388/60)/60)/24)+DATE(1970,1,1)</f>
        <v>41976.644745370373</v>
      </c>
      <c r="K3388">
        <v>1415028506</v>
      </c>
      <c r="L3388" s="42">
        <f>(((K3388/60)/60)/24)+DATE(1970,1,1)</f>
        <v>41946.644745370373</v>
      </c>
      <c r="M3388" t="b">
        <v>0</v>
      </c>
      <c r="N3388">
        <v>41</v>
      </c>
      <c r="O3388" s="7">
        <f>AVERAGE(N3388,E3388)</f>
        <v>1070.5</v>
      </c>
      <c r="P3388" t="b">
        <v>1</v>
      </c>
      <c r="R3388" s="56">
        <f>E3388/D3388</f>
        <v>1.05</v>
      </c>
      <c r="S3388" t="s">
        <v>8267</v>
      </c>
      <c r="T3388" s="6" t="str">
        <f>LEFT(S:S,FIND("/",S:S)-1)</f>
        <v>film &amp; video</v>
      </c>
      <c r="U3388" s="6" t="str">
        <f>RIGHT(S:S,FIND("/",S:S) - 2)</f>
        <v>nce fiction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44">
        <v>3000</v>
      </c>
      <c r="E3389" s="4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42">
        <f>(((I3389/60)/60)/24)+DATE(1970,1,1)</f>
        <v>41987.762592592597</v>
      </c>
      <c r="K3389">
        <v>1415125088</v>
      </c>
      <c r="L3389" s="42">
        <f>(((K3389/60)/60)/24)+DATE(1970,1,1)</f>
        <v>41947.762592592589</v>
      </c>
      <c r="M3389" t="b">
        <v>0</v>
      </c>
      <c r="N3389">
        <v>35</v>
      </c>
      <c r="O3389" s="7">
        <f>AVERAGE(N3389,E3389)</f>
        <v>1770.5</v>
      </c>
      <c r="P3389" t="b">
        <v>1</v>
      </c>
      <c r="R3389" s="56">
        <f>E3389/D3389</f>
        <v>1.1686666666666667</v>
      </c>
      <c r="S3389" t="s">
        <v>8276</v>
      </c>
      <c r="T3389" s="6" t="str">
        <f>LEFT(S:S,FIND("/",S:S)-1)</f>
        <v>music</v>
      </c>
      <c r="U3389" s="6" t="str">
        <f>RIGHT(S:S,FIND("/",S:S) - 2)</f>
        <v>rock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44">
        <v>1500</v>
      </c>
      <c r="E3390" s="4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42">
        <f>(((I3390/60)/60)/24)+DATE(1970,1,1)</f>
        <v>42173.461122685185</v>
      </c>
      <c r="K3390">
        <v>1432033441</v>
      </c>
      <c r="L3390" s="42">
        <f>(((K3390/60)/60)/24)+DATE(1970,1,1)</f>
        <v>42143.461122685185</v>
      </c>
      <c r="M3390" t="b">
        <v>0</v>
      </c>
      <c r="N3390">
        <v>45</v>
      </c>
      <c r="O3390" s="7">
        <f>AVERAGE(N3390,E3390)</f>
        <v>801</v>
      </c>
      <c r="P3390" t="b">
        <v>1</v>
      </c>
      <c r="R3390" s="56">
        <f>E3390/D3390</f>
        <v>1.038</v>
      </c>
      <c r="S3390" t="s">
        <v>8285</v>
      </c>
      <c r="T3390" s="6" t="str">
        <f>LEFT(S:S,FIND("/",S:S)-1)</f>
        <v>photography</v>
      </c>
      <c r="U3390" s="6" t="str">
        <f>RIGHT(S:S,FIND("/",S:S) - 2)</f>
        <v>photobooks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44">
        <v>10000</v>
      </c>
      <c r="E3391" s="4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42">
        <f>(((I3391/60)/60)/24)+DATE(1970,1,1)</f>
        <v>42524.563449074078</v>
      </c>
      <c r="K3391">
        <v>1462368682</v>
      </c>
      <c r="L3391" s="42">
        <f>(((K3391/60)/60)/24)+DATE(1970,1,1)</f>
        <v>42494.563449074078</v>
      </c>
      <c r="M3391" t="b">
        <v>0</v>
      </c>
      <c r="N3391">
        <v>62</v>
      </c>
      <c r="O3391" s="7">
        <f>AVERAGE(N3391,E3391)</f>
        <v>5756</v>
      </c>
      <c r="P3391" t="b">
        <v>1</v>
      </c>
      <c r="R3391" s="56">
        <f>E3391/D3391</f>
        <v>1.145</v>
      </c>
      <c r="S3391" t="s">
        <v>8273</v>
      </c>
      <c r="T3391" s="6" t="str">
        <f>LEFT(S:S,FIND("/",S:S)-1)</f>
        <v>technology</v>
      </c>
      <c r="U3391" s="6" t="str">
        <f>RIGHT(S:S,FIND("/",S:S) - 2)</f>
        <v>wearables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44">
        <v>1500</v>
      </c>
      <c r="E3392" s="4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42">
        <f>(((I3392/60)/60)/24)+DATE(1970,1,1)</f>
        <v>41830.774826388886</v>
      </c>
      <c r="K3392">
        <v>1403721345</v>
      </c>
      <c r="L3392" s="42">
        <f>(((K3392/60)/60)/24)+DATE(1970,1,1)</f>
        <v>41815.774826388886</v>
      </c>
      <c r="M3392" t="b">
        <v>0</v>
      </c>
      <c r="N3392">
        <v>22</v>
      </c>
      <c r="O3392" s="7">
        <f>AVERAGE(N3392,E3392)</f>
        <v>779</v>
      </c>
      <c r="P3392" t="b">
        <v>1</v>
      </c>
      <c r="R3392" s="56">
        <f>E3392/D3392</f>
        <v>1.024</v>
      </c>
      <c r="S3392" t="s">
        <v>8273</v>
      </c>
      <c r="T3392" s="6" t="str">
        <f>LEFT(S:S,FIND("/",S:S)-1)</f>
        <v>technology</v>
      </c>
      <c r="U3392" s="6" t="str">
        <f>RIGHT(S:S,FIND("/",S:S) - 2)</f>
        <v>wearables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44">
        <v>500</v>
      </c>
      <c r="E3393" s="4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42">
        <f>(((I3393/60)/60)/24)+DATE(1970,1,1)</f>
        <v>41859.936111111114</v>
      </c>
      <c r="K3393">
        <v>1404997548</v>
      </c>
      <c r="L3393" s="42">
        <f>(((K3393/60)/60)/24)+DATE(1970,1,1)</f>
        <v>41830.545694444445</v>
      </c>
      <c r="M3393" t="b">
        <v>0</v>
      </c>
      <c r="N3393">
        <v>18</v>
      </c>
      <c r="O3393" s="7">
        <f>AVERAGE(N3393,E3393)</f>
        <v>566.5</v>
      </c>
      <c r="P3393" t="b">
        <v>1</v>
      </c>
      <c r="R3393" s="56">
        <f>E3393/D3393</f>
        <v>2.23</v>
      </c>
      <c r="S3393" t="s">
        <v>8305</v>
      </c>
      <c r="T3393" s="6" t="str">
        <f>LEFT(S:S,FIND("/",S:S)-1)</f>
        <v>theater</v>
      </c>
      <c r="U3393" s="6" t="str">
        <f>RIGHT(S:S,FIND("/",S:S) - 2)</f>
        <v>usical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44">
        <v>500</v>
      </c>
      <c r="E3394" s="4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42">
        <f>(((I3394/60)/60)/24)+DATE(1970,1,1)</f>
        <v>42496.845543981486</v>
      </c>
      <c r="K3394">
        <v>1458245855</v>
      </c>
      <c r="L3394" s="42">
        <f>(((K3394/60)/60)/24)+DATE(1970,1,1)</f>
        <v>42446.845543981486</v>
      </c>
      <c r="M3394" t="b">
        <v>0</v>
      </c>
      <c r="N3394">
        <v>12</v>
      </c>
      <c r="O3394" s="7">
        <f>AVERAGE(N3394,E3394)</f>
        <v>256</v>
      </c>
      <c r="P3394" t="b">
        <v>1</v>
      </c>
      <c r="R3394" s="56">
        <f>E3394/D3394</f>
        <v>1</v>
      </c>
      <c r="S3394" t="s">
        <v>8271</v>
      </c>
      <c r="T3394" s="6" t="str">
        <f>LEFT(S:S,FIND("/",S:S)-1)</f>
        <v>theater</v>
      </c>
      <c r="U3394" s="6" t="str">
        <f>RIGHT(S:S,FIND("/",S:S) - 2)</f>
        <v>/plays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44">
        <v>1500</v>
      </c>
      <c r="E3395" s="4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42">
        <f>(((I3395/60)/60)/24)+DATE(1970,1,1)</f>
        <v>41949.031944444447</v>
      </c>
      <c r="K3395">
        <v>1413065230</v>
      </c>
      <c r="L3395" s="42">
        <f>(((K3395/60)/60)/24)+DATE(1970,1,1)</f>
        <v>41923.921643518523</v>
      </c>
      <c r="M3395" t="b">
        <v>0</v>
      </c>
      <c r="N3395">
        <v>44</v>
      </c>
      <c r="O3395" s="7">
        <f>AVERAGE(N3395,E3395)</f>
        <v>815.5</v>
      </c>
      <c r="P3395" t="b">
        <v>1</v>
      </c>
      <c r="R3395" s="56">
        <f>E3395/D3395</f>
        <v>1.0580000000000001</v>
      </c>
      <c r="S3395" t="s">
        <v>8271</v>
      </c>
      <c r="T3395" s="6" t="str">
        <f>LEFT(S:S,FIND("/",S:S)-1)</f>
        <v>theater</v>
      </c>
      <c r="U3395" s="6" t="str">
        <f>RIGHT(S:S,FIND("/",S:S) - 2)</f>
        <v>/plays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44">
        <v>550</v>
      </c>
      <c r="E3396" s="4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42">
        <f>(((I3396/60)/60)/24)+DATE(1970,1,1)</f>
        <v>41847.59542824074</v>
      </c>
      <c r="K3396">
        <v>1403878645</v>
      </c>
      <c r="L3396" s="42">
        <f>(((K3396/60)/60)/24)+DATE(1970,1,1)</f>
        <v>41817.59542824074</v>
      </c>
      <c r="M3396" t="b">
        <v>0</v>
      </c>
      <c r="N3396">
        <v>27</v>
      </c>
      <c r="O3396" s="7">
        <f>AVERAGE(N3396,E3396)</f>
        <v>405</v>
      </c>
      <c r="P3396" t="b">
        <v>1</v>
      </c>
      <c r="R3396" s="56">
        <f>E3396/D3396</f>
        <v>1.4236363636363636</v>
      </c>
      <c r="S3396" t="s">
        <v>8273</v>
      </c>
      <c r="T3396" s="6" t="str">
        <f>LEFT(S:S,FIND("/",S:S)-1)</f>
        <v>technology</v>
      </c>
      <c r="U3396" s="6" t="str">
        <f>RIGHT(S:S,FIND("/",S:S) - 2)</f>
        <v>wearables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44">
        <v>500</v>
      </c>
      <c r="E3397" s="4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42">
        <f>(((I3397/60)/60)/24)+DATE(1970,1,1)</f>
        <v>42154.756944444445</v>
      </c>
      <c r="K3397">
        <v>1431795944</v>
      </c>
      <c r="L3397" s="42">
        <f>(((K3397/60)/60)/24)+DATE(1970,1,1)</f>
        <v>42140.712314814817</v>
      </c>
      <c r="M3397" t="b">
        <v>0</v>
      </c>
      <c r="N3397">
        <v>38</v>
      </c>
      <c r="O3397" s="7">
        <f>AVERAGE(N3397,E3397)</f>
        <v>479</v>
      </c>
      <c r="P3397" t="b">
        <v>1</v>
      </c>
      <c r="R3397" s="56">
        <f>E3397/D3397</f>
        <v>1.84</v>
      </c>
      <c r="S3397" t="s">
        <v>8265</v>
      </c>
      <c r="T3397" s="6" t="str">
        <f>LEFT(S:S,FIND("/",S:S)-1)</f>
        <v>film &amp; video</v>
      </c>
      <c r="U3397" s="6" t="str">
        <f>RIGHT(S:S,FIND("/",S:S) - 2)</f>
        <v>/television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44">
        <v>1500</v>
      </c>
      <c r="E3398" s="4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42">
        <f>(((I3398/60)/60)/24)+DATE(1970,1,1)</f>
        <v>41791.165972222225</v>
      </c>
      <c r="K3398">
        <v>1399286589</v>
      </c>
      <c r="L3398" s="42">
        <f>(((K3398/60)/60)/24)+DATE(1970,1,1)</f>
        <v>41764.44663194444</v>
      </c>
      <c r="M3398" t="b">
        <v>0</v>
      </c>
      <c r="N3398">
        <v>28</v>
      </c>
      <c r="O3398" s="7">
        <f>AVERAGE(N3398,E3398)</f>
        <v>796.5</v>
      </c>
      <c r="P3398" t="b">
        <v>1</v>
      </c>
      <c r="R3398" s="56">
        <f>E3398/D3398</f>
        <v>1.0433333333333332</v>
      </c>
      <c r="S3398" t="s">
        <v>8270</v>
      </c>
      <c r="T3398" s="6" t="str">
        <f>LEFT(S:S,FIND("/",S:S)-1)</f>
        <v>film &amp; video</v>
      </c>
      <c r="U3398" s="6" t="str">
        <f>RIGHT(S:S,FIND("/",S:S) - 2)</f>
        <v>o/animation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44">
        <v>250</v>
      </c>
      <c r="E3399" s="4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42">
        <f>(((I3399/60)/60)/24)+DATE(1970,1,1)</f>
        <v>42418.916666666672</v>
      </c>
      <c r="K3399">
        <v>1452338929</v>
      </c>
      <c r="L3399" s="42">
        <f>(((K3399/60)/60)/24)+DATE(1970,1,1)</f>
        <v>42378.478344907402</v>
      </c>
      <c r="M3399" t="b">
        <v>0</v>
      </c>
      <c r="N3399">
        <v>24</v>
      </c>
      <c r="O3399" s="7">
        <f>AVERAGE(N3399,E3399)</f>
        <v>152</v>
      </c>
      <c r="P3399" t="b">
        <v>1</v>
      </c>
      <c r="R3399" s="56">
        <f>E3399/D3399</f>
        <v>1.1200000000000001</v>
      </c>
      <c r="S3399" t="s">
        <v>8290</v>
      </c>
      <c r="T3399" s="6" t="str">
        <f>LEFT(S:S,FIND("/",S:S)-1)</f>
        <v>publishing</v>
      </c>
      <c r="U3399" s="6" t="str">
        <f>RIGHT(S:S,FIND("/",S:S) - 2)</f>
        <v>art books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44">
        <v>4000</v>
      </c>
      <c r="E3400" s="4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42">
        <f>(((I3400/60)/60)/24)+DATE(1970,1,1)</f>
        <v>41964.708333333328</v>
      </c>
      <c r="K3400">
        <v>1414605776</v>
      </c>
      <c r="L3400" s="42">
        <f>(((K3400/60)/60)/24)+DATE(1970,1,1)</f>
        <v>41941.75203703704</v>
      </c>
      <c r="M3400" t="b">
        <v>0</v>
      </c>
      <c r="N3400">
        <v>65</v>
      </c>
      <c r="O3400" s="7">
        <f>AVERAGE(N3400,E3400)</f>
        <v>2254</v>
      </c>
      <c r="P3400" t="b">
        <v>1</v>
      </c>
      <c r="R3400" s="56">
        <f>E3400/D3400</f>
        <v>1.1107499999999999</v>
      </c>
      <c r="S3400" t="s">
        <v>8279</v>
      </c>
      <c r="T3400" s="6" t="str">
        <f>LEFT(S:S,FIND("/",S:S)-1)</f>
        <v>music</v>
      </c>
      <c r="U3400" s="6" t="str">
        <f>RIGHT(S:S,FIND("/",S:S) - 2)</f>
        <v>rock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44">
        <v>1200</v>
      </c>
      <c r="E3401" s="4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42">
        <f>(((I3401/60)/60)/24)+DATE(1970,1,1)</f>
        <v>42056.920428240745</v>
      </c>
      <c r="K3401">
        <v>1421964325</v>
      </c>
      <c r="L3401" s="42">
        <f>(((K3401/60)/60)/24)+DATE(1970,1,1)</f>
        <v>42026.920428240745</v>
      </c>
      <c r="M3401" t="b">
        <v>0</v>
      </c>
      <c r="N3401">
        <v>46</v>
      </c>
      <c r="O3401" s="7">
        <f>AVERAGE(N3401,E3401)</f>
        <v>645.5</v>
      </c>
      <c r="P3401" t="b">
        <v>1</v>
      </c>
      <c r="R3401" s="56">
        <f>E3401/D3401</f>
        <v>1.0375000000000001</v>
      </c>
      <c r="S3401" t="s">
        <v>8278</v>
      </c>
      <c r="T3401" s="6" t="str">
        <f>LEFT(S:S,FIND("/",S:S)-1)</f>
        <v>music</v>
      </c>
      <c r="U3401" s="6" t="str">
        <f>RIGHT(S:S,FIND("/",S:S) - 2)</f>
        <v>jazz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44">
        <v>10000</v>
      </c>
      <c r="E3402" s="4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42">
        <f>(((I3402/60)/60)/24)+DATE(1970,1,1)</f>
        <v>41879.953865740739</v>
      </c>
      <c r="K3402">
        <v>1405378414</v>
      </c>
      <c r="L3402" s="42">
        <f>(((K3402/60)/60)/24)+DATE(1970,1,1)</f>
        <v>41834.953865740739</v>
      </c>
      <c r="M3402" t="b">
        <v>0</v>
      </c>
      <c r="N3402">
        <v>85</v>
      </c>
      <c r="O3402" s="7">
        <f>AVERAGE(N3402,E3402)</f>
        <v>5063</v>
      </c>
      <c r="P3402" t="b">
        <v>1</v>
      </c>
      <c r="R3402" s="56">
        <f>E3402/D3402</f>
        <v>1.0041</v>
      </c>
      <c r="S3402" t="s">
        <v>8284</v>
      </c>
      <c r="T3402" s="6" t="str">
        <f>LEFT(S:S,FIND("/",S:S)-1)</f>
        <v>food</v>
      </c>
      <c r="U3402" s="6" t="str">
        <f>RIGHT(S:S,FIND("/",S:S) - 2)</f>
        <v>cks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44">
        <v>2900</v>
      </c>
      <c r="E3403" s="4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42">
        <f>(((I3403/60)/60)/24)+DATE(1970,1,1)</f>
        <v>42223.723912037036</v>
      </c>
      <c r="K3403">
        <v>1436376146</v>
      </c>
      <c r="L3403" s="42">
        <f>(((K3403/60)/60)/24)+DATE(1970,1,1)</f>
        <v>42193.723912037036</v>
      </c>
      <c r="M3403" t="b">
        <v>0</v>
      </c>
      <c r="N3403">
        <v>66</v>
      </c>
      <c r="O3403" s="7">
        <f>AVERAGE(N3403,E3403)</f>
        <v>1510</v>
      </c>
      <c r="P3403" t="b">
        <v>1</v>
      </c>
      <c r="R3403" s="56">
        <f>E3403/D3403</f>
        <v>1.0186206896551724</v>
      </c>
      <c r="S3403" t="s">
        <v>8271</v>
      </c>
      <c r="T3403" s="6" t="str">
        <f>LEFT(S:S,FIND("/",S:S)-1)</f>
        <v>theater</v>
      </c>
      <c r="U3403" s="6" t="str">
        <f>RIGHT(S:S,FIND("/",S:S) - 2)</f>
        <v>/plays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44">
        <v>15000</v>
      </c>
      <c r="E3404" s="4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42">
        <f>(((I3404/60)/60)/24)+DATE(1970,1,1)</f>
        <v>42320.104861111111</v>
      </c>
      <c r="K3404">
        <v>1444747843</v>
      </c>
      <c r="L3404" s="42">
        <f>(((K3404/60)/60)/24)+DATE(1970,1,1)</f>
        <v>42290.61855324074</v>
      </c>
      <c r="M3404" t="b">
        <v>0</v>
      </c>
      <c r="N3404">
        <v>165</v>
      </c>
      <c r="O3404" s="7">
        <f>AVERAGE(N3404,E3404)</f>
        <v>8315</v>
      </c>
      <c r="P3404" t="b">
        <v>1</v>
      </c>
      <c r="R3404" s="56">
        <f>E3404/D3404</f>
        <v>1.0976666666666666</v>
      </c>
      <c r="S3404" t="s">
        <v>8269</v>
      </c>
      <c r="T3404" s="6" t="str">
        <f>LEFT(S:S,FIND("/",S:S)-1)</f>
        <v>film &amp; video</v>
      </c>
      <c r="U3404" s="6" t="str">
        <f>RIGHT(S:S,FIND("/",S:S) - 2)</f>
        <v>documentary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44">
        <v>2000</v>
      </c>
      <c r="E3405" s="4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42">
        <f>(((I3405/60)/60)/24)+DATE(1970,1,1)</f>
        <v>42180.462083333332</v>
      </c>
      <c r="K3405">
        <v>1432638324</v>
      </c>
      <c r="L3405" s="42">
        <f>(((K3405/60)/60)/24)+DATE(1970,1,1)</f>
        <v>42150.462083333332</v>
      </c>
      <c r="M3405" t="b">
        <v>0</v>
      </c>
      <c r="N3405">
        <v>17</v>
      </c>
      <c r="O3405" s="7">
        <f>AVERAGE(N3405,E3405)</f>
        <v>1008.5</v>
      </c>
      <c r="P3405" t="b">
        <v>1</v>
      </c>
      <c r="R3405" s="56">
        <f>E3405/D3405</f>
        <v>1</v>
      </c>
      <c r="S3405" t="s">
        <v>8279</v>
      </c>
      <c r="T3405" s="6" t="str">
        <f>LEFT(S:S,FIND("/",S:S)-1)</f>
        <v>music</v>
      </c>
      <c r="U3405" s="6" t="str">
        <f>RIGHT(S:S,FIND("/",S:S) - 2)</f>
        <v>rock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44">
        <v>500</v>
      </c>
      <c r="E3406" s="4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42">
        <f>(((I3406/60)/60)/24)+DATE(1970,1,1)</f>
        <v>42172.503495370373</v>
      </c>
      <c r="K3406">
        <v>1432814702</v>
      </c>
      <c r="L3406" s="42">
        <f>(((K3406/60)/60)/24)+DATE(1970,1,1)</f>
        <v>42152.503495370373</v>
      </c>
      <c r="M3406" t="b">
        <v>0</v>
      </c>
      <c r="N3406">
        <v>3</v>
      </c>
      <c r="O3406" s="7">
        <f>AVERAGE(N3406,E3406)</f>
        <v>306.5</v>
      </c>
      <c r="P3406" t="b">
        <v>1</v>
      </c>
      <c r="R3406" s="56">
        <f>E3406/D3406</f>
        <v>1.22</v>
      </c>
      <c r="S3406" t="s">
        <v>8271</v>
      </c>
      <c r="T3406" s="6" t="str">
        <f>LEFT(S:S,FIND("/",S:S)-1)</f>
        <v>theater</v>
      </c>
      <c r="U3406" s="6" t="str">
        <f>RIGHT(S:S,FIND("/",S:S) - 2)</f>
        <v>/plays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44">
        <v>350</v>
      </c>
      <c r="E3407" s="4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42">
        <f>(((I3407/60)/60)/24)+DATE(1970,1,1)</f>
        <v>42430.999305555553</v>
      </c>
      <c r="K3407">
        <v>1455063886</v>
      </c>
      <c r="L3407" s="42">
        <f>(((K3407/60)/60)/24)+DATE(1970,1,1)</f>
        <v>42410.017199074078</v>
      </c>
      <c r="M3407" t="b">
        <v>0</v>
      </c>
      <c r="N3407">
        <v>17</v>
      </c>
      <c r="O3407" s="7">
        <f>AVERAGE(N3407,E3407)</f>
        <v>249.25</v>
      </c>
      <c r="P3407" t="b">
        <v>1</v>
      </c>
      <c r="R3407" s="56">
        <f>E3407/D3407</f>
        <v>1.3757142857142857</v>
      </c>
      <c r="S3407" t="s">
        <v>8297</v>
      </c>
      <c r="T3407" s="6" t="str">
        <f>LEFT(S:S,FIND("/",S:S)-1)</f>
        <v>games</v>
      </c>
      <c r="U3407" s="6" t="str">
        <f>RIGHT(S:S,FIND("/",S:S) - 2)</f>
        <v>ames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44">
        <v>10000</v>
      </c>
      <c r="E3408" s="4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42">
        <f>(((I3408/60)/60)/24)+DATE(1970,1,1)</f>
        <v>41836.492777777778</v>
      </c>
      <c r="K3408">
        <v>1401623376</v>
      </c>
      <c r="L3408" s="42">
        <f>(((K3408/60)/60)/24)+DATE(1970,1,1)</f>
        <v>41791.492777777778</v>
      </c>
      <c r="M3408" t="b">
        <v>0</v>
      </c>
      <c r="N3408">
        <v>91</v>
      </c>
      <c r="O3408" s="7">
        <f>AVERAGE(N3408,E3408)</f>
        <v>5061</v>
      </c>
      <c r="P3408" t="b">
        <v>1</v>
      </c>
      <c r="R3408" s="56">
        <f>E3408/D3408</f>
        <v>1.0031000000000001</v>
      </c>
      <c r="S3408" t="s">
        <v>8271</v>
      </c>
      <c r="T3408" s="6" t="str">
        <f>LEFT(S:S,FIND("/",S:S)-1)</f>
        <v>theater</v>
      </c>
      <c r="U3408" s="6" t="str">
        <f>RIGHT(S:S,FIND("/",S:S) - 2)</f>
        <v>/plays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44">
        <v>2000</v>
      </c>
      <c r="E3409" s="4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42">
        <f>(((I3409/60)/60)/24)+DATE(1970,1,1)</f>
        <v>41826.422326388885</v>
      </c>
      <c r="K3409">
        <v>1402049289</v>
      </c>
      <c r="L3409" s="42">
        <f>(((K3409/60)/60)/24)+DATE(1970,1,1)</f>
        <v>41796.422326388885</v>
      </c>
      <c r="M3409" t="b">
        <v>0</v>
      </c>
      <c r="N3409">
        <v>67</v>
      </c>
      <c r="O3409" s="7">
        <f>AVERAGE(N3409,E3409)</f>
        <v>1104.5</v>
      </c>
      <c r="P3409" t="b">
        <v>1</v>
      </c>
      <c r="R3409" s="56">
        <f>E3409/D3409</f>
        <v>1.071</v>
      </c>
      <c r="S3409" t="s">
        <v>8281</v>
      </c>
      <c r="T3409" s="6" t="str">
        <f>LEFT(S:S,FIND("/",S:S)-1)</f>
        <v>journalism</v>
      </c>
      <c r="U3409" s="6" t="str">
        <f>RIGHT(S:S,FIND("/",S:S) - 2)</f>
        <v>ism/audio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44">
        <v>500</v>
      </c>
      <c r="E3410" s="4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42">
        <f>(((I3410/60)/60)/24)+DATE(1970,1,1)</f>
        <v>41838.991944444446</v>
      </c>
      <c r="K3410">
        <v>1403135304</v>
      </c>
      <c r="L3410" s="42">
        <f>(((K3410/60)/60)/24)+DATE(1970,1,1)</f>
        <v>41808.991944444446</v>
      </c>
      <c r="M3410" t="b">
        <v>0</v>
      </c>
      <c r="N3410">
        <v>18</v>
      </c>
      <c r="O3410" s="7">
        <f>AVERAGE(N3410,E3410)</f>
        <v>536.5</v>
      </c>
      <c r="P3410" t="b">
        <v>1</v>
      </c>
      <c r="R3410" s="56">
        <f>E3410/D3410</f>
        <v>2.11</v>
      </c>
      <c r="S3410" t="s">
        <v>8291</v>
      </c>
      <c r="T3410" s="6" t="str">
        <f>LEFT(S:S,FIND("/",S:S)-1)</f>
        <v>photography</v>
      </c>
      <c r="U3410" s="6" t="str">
        <f>RIGHT(S:S,FIND("/",S:S) - 2)</f>
        <v>phy/places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44">
        <v>500</v>
      </c>
      <c r="E3411" s="4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42">
        <f>(((I3411/60)/60)/24)+DATE(1970,1,1)</f>
        <v>42582.873611111107</v>
      </c>
      <c r="K3411">
        <v>1466710358</v>
      </c>
      <c r="L3411" s="42">
        <f>(((K3411/60)/60)/24)+DATE(1970,1,1)</f>
        <v>42544.814328703709</v>
      </c>
      <c r="M3411" t="b">
        <v>0</v>
      </c>
      <c r="N3411">
        <v>21</v>
      </c>
      <c r="O3411" s="7">
        <f>AVERAGE(N3411,E3411)</f>
        <v>319.5</v>
      </c>
      <c r="P3411" t="b">
        <v>1</v>
      </c>
      <c r="R3411" s="56">
        <f>E3411/D3411</f>
        <v>1.236</v>
      </c>
      <c r="S3411" t="s">
        <v>8279</v>
      </c>
      <c r="T3411" s="6" t="str">
        <f>LEFT(S:S,FIND("/",S:S)-1)</f>
        <v>music</v>
      </c>
      <c r="U3411" s="6" t="str">
        <f>RIGHT(S:S,FIND("/",S:S) - 2)</f>
        <v>rock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44">
        <v>3000</v>
      </c>
      <c r="E3412" s="4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42">
        <f>(((I3412/60)/60)/24)+DATE(1970,1,1)</f>
        <v>42527.291666666672</v>
      </c>
      <c r="K3412">
        <v>1462841990</v>
      </c>
      <c r="L3412" s="42">
        <f>(((K3412/60)/60)/24)+DATE(1970,1,1)</f>
        <v>42500.041550925926</v>
      </c>
      <c r="M3412" t="b">
        <v>0</v>
      </c>
      <c r="N3412">
        <v>40</v>
      </c>
      <c r="O3412" s="7">
        <f>AVERAGE(N3412,E3412)</f>
        <v>1647.5</v>
      </c>
      <c r="P3412" t="b">
        <v>1</v>
      </c>
      <c r="R3412" s="56">
        <f>E3412/D3412</f>
        <v>1.085</v>
      </c>
      <c r="S3412" t="s">
        <v>8304</v>
      </c>
      <c r="T3412" s="6" t="str">
        <f>LEFT(S:S,FIND("/",S:S)-1)</f>
        <v>publishing</v>
      </c>
      <c r="U3412" s="6" t="str">
        <f>RIGHT(S:S,FIND("/",S:S) - 2)</f>
        <v>n's books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44">
        <v>15000</v>
      </c>
      <c r="E3413" s="4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42">
        <f>(((I3413/60)/60)/24)+DATE(1970,1,1)</f>
        <v>42285.022824074069</v>
      </c>
      <c r="K3413">
        <v>1442536372</v>
      </c>
      <c r="L3413" s="42">
        <f>(((K3413/60)/60)/24)+DATE(1970,1,1)</f>
        <v>42265.022824074069</v>
      </c>
      <c r="M3413" t="b">
        <v>0</v>
      </c>
      <c r="N3413">
        <v>78</v>
      </c>
      <c r="O3413" s="7">
        <f>AVERAGE(N3413,E3413)</f>
        <v>7806.5</v>
      </c>
      <c r="P3413" t="b">
        <v>1</v>
      </c>
      <c r="R3413" s="56">
        <f>E3413/D3413</f>
        <v>1.0356666666666667</v>
      </c>
      <c r="S3413" t="s">
        <v>8303</v>
      </c>
      <c r="T3413" s="6" t="str">
        <f>LEFT(S:S,FIND("/",S:S)-1)</f>
        <v>theater</v>
      </c>
      <c r="U3413" s="6" t="str">
        <f>RIGHT(S:S,FIND("/",S:S) - 2)</f>
        <v>spaces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44">
        <v>3000</v>
      </c>
      <c r="E3414" s="4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42">
        <f>(((I3414/60)/60)/24)+DATE(1970,1,1)</f>
        <v>41909.959050925929</v>
      </c>
      <c r="K3414">
        <v>1409266862</v>
      </c>
      <c r="L3414" s="42">
        <f>(((K3414/60)/60)/24)+DATE(1970,1,1)</f>
        <v>41879.959050925929</v>
      </c>
      <c r="M3414" t="b">
        <v>0</v>
      </c>
      <c r="N3414">
        <v>26</v>
      </c>
      <c r="O3414" s="7">
        <f>AVERAGE(N3414,E3414)</f>
        <v>1513</v>
      </c>
      <c r="P3414" t="b">
        <v>1</v>
      </c>
      <c r="R3414" s="56">
        <f>E3414/D3414</f>
        <v>1</v>
      </c>
      <c r="S3414" t="s">
        <v>8271</v>
      </c>
      <c r="T3414" s="6" t="str">
        <f>LEFT(S:S,FIND("/",S:S)-1)</f>
        <v>theater</v>
      </c>
      <c r="U3414" s="6" t="str">
        <f>RIGHT(S:S,FIND("/",S:S) - 2)</f>
        <v>/plays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44">
        <v>500</v>
      </c>
      <c r="E3415" s="4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42">
        <f>(((I3415/60)/60)/24)+DATE(1970,1,1)</f>
        <v>42063.207638888889</v>
      </c>
      <c r="K3415">
        <v>1424280938</v>
      </c>
      <c r="L3415" s="42">
        <f>(((K3415/60)/60)/24)+DATE(1970,1,1)</f>
        <v>42053.733078703706</v>
      </c>
      <c r="M3415" t="b">
        <v>0</v>
      </c>
      <c r="N3415">
        <v>14</v>
      </c>
      <c r="O3415" s="7">
        <f>AVERAGE(N3415,E3415)</f>
        <v>332</v>
      </c>
      <c r="P3415" t="b">
        <v>1</v>
      </c>
      <c r="R3415" s="56">
        <f>E3415/D3415</f>
        <v>1.3</v>
      </c>
      <c r="S3415" t="s">
        <v>8271</v>
      </c>
      <c r="T3415" s="6" t="str">
        <f>LEFT(S:S,FIND("/",S:S)-1)</f>
        <v>theater</v>
      </c>
      <c r="U3415" s="6" t="str">
        <f>RIGHT(S:S,FIND("/",S:S) - 2)</f>
        <v>/plays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44">
        <v>3000</v>
      </c>
      <c r="E3416" s="4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42">
        <f>(((I3416/60)/60)/24)+DATE(1970,1,1)</f>
        <v>42705.332638888889</v>
      </c>
      <c r="K3416">
        <v>1478030325</v>
      </c>
      <c r="L3416" s="42">
        <f>(((K3416/60)/60)/24)+DATE(1970,1,1)</f>
        <v>42675.832465277781</v>
      </c>
      <c r="M3416" t="b">
        <v>0</v>
      </c>
      <c r="N3416">
        <v>44</v>
      </c>
      <c r="O3416" s="7">
        <f>AVERAGE(N3416,E3416)</f>
        <v>1574.5</v>
      </c>
      <c r="P3416" t="b">
        <v>1</v>
      </c>
      <c r="R3416" s="56">
        <f>E3416/D3416</f>
        <v>1.0349999999999999</v>
      </c>
      <c r="S3416" t="s">
        <v>8268</v>
      </c>
      <c r="T3416" s="6" t="str">
        <f>LEFT(S:S,FIND("/",S:S)-1)</f>
        <v>film &amp; video</v>
      </c>
      <c r="U3416" s="6" t="str">
        <f>RIGHT(S:S,FIND("/",S:S) - 2)</f>
        <v>video/drama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44">
        <v>200</v>
      </c>
      <c r="E3417" s="4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42">
        <f>(((I3417/60)/60)/24)+DATE(1970,1,1)</f>
        <v>42477.979166666672</v>
      </c>
      <c r="K3417">
        <v>1459999656</v>
      </c>
      <c r="L3417" s="42">
        <f>(((K3417/60)/60)/24)+DATE(1970,1,1)</f>
        <v>42467.144166666665</v>
      </c>
      <c r="M3417" t="b">
        <v>0</v>
      </c>
      <c r="N3417">
        <v>9</v>
      </c>
      <c r="O3417" s="7">
        <f>AVERAGE(N3417,E3417)</f>
        <v>104.5</v>
      </c>
      <c r="P3417" t="b">
        <v>1</v>
      </c>
      <c r="R3417" s="56">
        <f>E3417/D3417</f>
        <v>1</v>
      </c>
      <c r="S3417" t="s">
        <v>8285</v>
      </c>
      <c r="T3417" s="6" t="str">
        <f>LEFT(S:S,FIND("/",S:S)-1)</f>
        <v>photography</v>
      </c>
      <c r="U3417" s="6" t="str">
        <f>RIGHT(S:S,FIND("/",S:S) - 2)</f>
        <v>photobooks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44">
        <v>4000</v>
      </c>
      <c r="E3418" s="4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42">
        <f>(((I3418/60)/60)/24)+DATE(1970,1,1)</f>
        <v>42117.770833333328</v>
      </c>
      <c r="K3418">
        <v>1427363645</v>
      </c>
      <c r="L3418" s="42">
        <f>(((K3418/60)/60)/24)+DATE(1970,1,1)</f>
        <v>42089.412557870368</v>
      </c>
      <c r="M3418" t="b">
        <v>0</v>
      </c>
      <c r="N3418">
        <v>30</v>
      </c>
      <c r="O3418" s="7">
        <f>AVERAGE(N3418,E3418)</f>
        <v>2407</v>
      </c>
      <c r="P3418" t="b">
        <v>1</v>
      </c>
      <c r="R3418" s="56">
        <f>E3418/D3418</f>
        <v>1.196</v>
      </c>
      <c r="S3418" t="s">
        <v>8278</v>
      </c>
      <c r="T3418" s="6" t="str">
        <f>LEFT(S:S,FIND("/",S:S)-1)</f>
        <v>music</v>
      </c>
      <c r="U3418" s="6" t="str">
        <f>RIGHT(S:S,FIND("/",S:S) - 2)</f>
        <v>jazz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44">
        <v>1700</v>
      </c>
      <c r="E3419" s="4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42">
        <f>(((I3419/60)/60)/24)+DATE(1970,1,1)</f>
        <v>41938.029861111114</v>
      </c>
      <c r="K3419">
        <v>1410558948</v>
      </c>
      <c r="L3419" s="42">
        <f>(((K3419/60)/60)/24)+DATE(1970,1,1)</f>
        <v>41894.91375</v>
      </c>
      <c r="M3419" t="b">
        <v>0</v>
      </c>
      <c r="N3419">
        <v>45</v>
      </c>
      <c r="O3419" s="7">
        <f>AVERAGE(N3419,E3419)</f>
        <v>872.505</v>
      </c>
      <c r="P3419" t="b">
        <v>1</v>
      </c>
      <c r="R3419" s="56">
        <f>E3419/D3419</f>
        <v>1.0000058823529412</v>
      </c>
      <c r="S3419" t="s">
        <v>8303</v>
      </c>
      <c r="T3419" s="6" t="str">
        <f>LEFT(S:S,FIND("/",S:S)-1)</f>
        <v>theater</v>
      </c>
      <c r="U3419" s="6" t="str">
        <f>RIGHT(S:S,FIND("/",S:S) - 2)</f>
        <v>spaces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44">
        <v>4000</v>
      </c>
      <c r="E3420" s="4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42">
        <f>(((I3420/60)/60)/24)+DATE(1970,1,1)</f>
        <v>41782.83457175926</v>
      </c>
      <c r="K3420">
        <v>1398283307</v>
      </c>
      <c r="L3420" s="42">
        <f>(((K3420/60)/60)/24)+DATE(1970,1,1)</f>
        <v>41752.83457175926</v>
      </c>
      <c r="M3420" t="b">
        <v>0</v>
      </c>
      <c r="N3420">
        <v>56</v>
      </c>
      <c r="O3420" s="7">
        <f>AVERAGE(N3420,E3420)</f>
        <v>2045.5</v>
      </c>
      <c r="P3420" t="b">
        <v>1</v>
      </c>
      <c r="R3420" s="56">
        <f>E3420/D3420</f>
        <v>1.00875</v>
      </c>
      <c r="S3420" t="s">
        <v>8303</v>
      </c>
      <c r="T3420" s="6" t="str">
        <f>LEFT(S:S,FIND("/",S:S)-1)</f>
        <v>theater</v>
      </c>
      <c r="U3420" s="6" t="str">
        <f>RIGHT(S:S,FIND("/",S:S) - 2)</f>
        <v>spaces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44">
        <v>2750</v>
      </c>
      <c r="E3421" s="4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42">
        <f>(((I3421/60)/60)/24)+DATE(1970,1,1)</f>
        <v>42466.895833333328</v>
      </c>
      <c r="K3421">
        <v>1458416585</v>
      </c>
      <c r="L3421" s="42">
        <f>(((K3421/60)/60)/24)+DATE(1970,1,1)</f>
        <v>42448.821585648147</v>
      </c>
      <c r="M3421" t="b">
        <v>0</v>
      </c>
      <c r="N3421">
        <v>46</v>
      </c>
      <c r="O3421" s="7">
        <f>AVERAGE(N3421,E3421)</f>
        <v>1488</v>
      </c>
      <c r="P3421" t="b">
        <v>1</v>
      </c>
      <c r="R3421" s="56">
        <f>E3421/D3421</f>
        <v>1.0654545454545454</v>
      </c>
      <c r="S3421" t="s">
        <v>8279</v>
      </c>
      <c r="T3421" s="6" t="str">
        <f>LEFT(S:S,FIND("/",S:S)-1)</f>
        <v>music</v>
      </c>
      <c r="U3421" s="6" t="str">
        <f>RIGHT(S:S,FIND("/",S:S) - 2)</f>
        <v>rock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44">
        <v>700</v>
      </c>
      <c r="E3422" s="4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42">
        <f>(((I3422/60)/60)/24)+DATE(1970,1,1)</f>
        <v>42414</v>
      </c>
      <c r="K3422">
        <v>1454638202</v>
      </c>
      <c r="L3422" s="42">
        <f>(((K3422/60)/60)/24)+DATE(1970,1,1)</f>
        <v>42405.090300925927</v>
      </c>
      <c r="M3422" t="b">
        <v>0</v>
      </c>
      <c r="N3422">
        <v>34</v>
      </c>
      <c r="O3422" s="7">
        <f>AVERAGE(N3422,E3422)</f>
        <v>500</v>
      </c>
      <c r="P3422" t="b">
        <v>1</v>
      </c>
      <c r="R3422" s="56">
        <f>E3422/D3422</f>
        <v>1.38</v>
      </c>
      <c r="S3422" t="s">
        <v>8271</v>
      </c>
      <c r="T3422" s="6" t="str">
        <f>LEFT(S:S,FIND("/",S:S)-1)</f>
        <v>theater</v>
      </c>
      <c r="U3422" s="6" t="str">
        <f>RIGHT(S:S,FIND("/",S:S) - 2)</f>
        <v>/plays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44">
        <v>10000</v>
      </c>
      <c r="E3423" s="4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42">
        <f>(((I3423/60)/60)/24)+DATE(1970,1,1)</f>
        <v>42067.791238425925</v>
      </c>
      <c r="K3423">
        <v>1422903563</v>
      </c>
      <c r="L3423" s="42">
        <f>(((K3423/60)/60)/24)+DATE(1970,1,1)</f>
        <v>42037.791238425925</v>
      </c>
      <c r="M3423" t="b">
        <v>0</v>
      </c>
      <c r="N3423">
        <v>98</v>
      </c>
      <c r="O3423" s="7">
        <f>AVERAGE(N3423,E3423)</f>
        <v>5106.5</v>
      </c>
      <c r="P3423" t="b">
        <v>1</v>
      </c>
      <c r="R3423" s="56">
        <f>E3423/D3423</f>
        <v>1.0115000000000001</v>
      </c>
      <c r="S3423" t="s">
        <v>8305</v>
      </c>
      <c r="T3423" s="6" t="str">
        <f>LEFT(S:S,FIND("/",S:S)-1)</f>
        <v>theater</v>
      </c>
      <c r="U3423" s="6" t="str">
        <f>RIGHT(S:S,FIND("/",S:S) - 2)</f>
        <v>usical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44">
        <v>3000</v>
      </c>
      <c r="E3424" s="4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42">
        <f>(((I3424/60)/60)/24)+DATE(1970,1,1)</f>
        <v>42352</v>
      </c>
      <c r="K3424">
        <v>1447594176</v>
      </c>
      <c r="L3424" s="42">
        <f>(((K3424/60)/60)/24)+DATE(1970,1,1)</f>
        <v>42323.562222222223</v>
      </c>
      <c r="M3424" t="b">
        <v>0</v>
      </c>
      <c r="N3424">
        <v>46</v>
      </c>
      <c r="O3424" s="7">
        <f>AVERAGE(N3424,E3424)</f>
        <v>1659.5</v>
      </c>
      <c r="P3424" t="b">
        <v>1</v>
      </c>
      <c r="R3424" s="56">
        <f>E3424/D3424</f>
        <v>1.091</v>
      </c>
      <c r="S3424" t="s">
        <v>8265</v>
      </c>
      <c r="T3424" s="6" t="str">
        <f>LEFT(S:S,FIND("/",S:S)-1)</f>
        <v>film &amp; video</v>
      </c>
      <c r="U3424" s="6" t="str">
        <f>RIGHT(S:S,FIND("/",S:S) - 2)</f>
        <v>/television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44">
        <v>250</v>
      </c>
      <c r="E3425" s="4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42">
        <f>(((I3425/60)/60)/24)+DATE(1970,1,1)</f>
        <v>42118.911354166667</v>
      </c>
      <c r="K3425">
        <v>1427320341</v>
      </c>
      <c r="L3425" s="42">
        <f>(((K3425/60)/60)/24)+DATE(1970,1,1)</f>
        <v>42088.911354166667</v>
      </c>
      <c r="M3425" t="b">
        <v>0</v>
      </c>
      <c r="N3425">
        <v>10</v>
      </c>
      <c r="O3425" s="7">
        <f>AVERAGE(N3425,E3425)</f>
        <v>180</v>
      </c>
      <c r="P3425" t="b">
        <v>1</v>
      </c>
      <c r="R3425" s="56">
        <f>E3425/D3425</f>
        <v>1.4</v>
      </c>
      <c r="S3425" t="s">
        <v>8284</v>
      </c>
      <c r="T3425" s="6" t="str">
        <f>LEFT(S:S,FIND("/",S:S)-1)</f>
        <v>food</v>
      </c>
      <c r="U3425" s="6" t="str">
        <f>RIGHT(S:S,FIND("/",S:S) - 2)</f>
        <v>cks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44">
        <v>6000</v>
      </c>
      <c r="E3426" s="4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42">
        <f>(((I3426/60)/60)/24)+DATE(1970,1,1)</f>
        <v>42040.290972222225</v>
      </c>
      <c r="K3426">
        <v>1421252084</v>
      </c>
      <c r="L3426" s="42">
        <f>(((K3426/60)/60)/24)+DATE(1970,1,1)</f>
        <v>42018.676898148144</v>
      </c>
      <c r="M3426" t="b">
        <v>0</v>
      </c>
      <c r="N3426">
        <v>76</v>
      </c>
      <c r="O3426" s="7">
        <f>AVERAGE(N3426,E3426)</f>
        <v>3145.5</v>
      </c>
      <c r="P3426" t="b">
        <v>1</v>
      </c>
      <c r="R3426" s="56">
        <f>E3426/D3426</f>
        <v>1.0358333333333334</v>
      </c>
      <c r="S3426" t="s">
        <v>8285</v>
      </c>
      <c r="T3426" s="6" t="str">
        <f>LEFT(S:S,FIND("/",S:S)-1)</f>
        <v>photography</v>
      </c>
      <c r="U3426" s="6" t="str">
        <f>RIGHT(S:S,FIND("/",S:S) - 2)</f>
        <v>photobooks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44">
        <v>30000</v>
      </c>
      <c r="E3427" s="4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42">
        <f>(((I3427/60)/60)/24)+DATE(1970,1,1)</f>
        <v>41916.617314814815</v>
      </c>
      <c r="K3427">
        <v>1409669336</v>
      </c>
      <c r="L3427" s="42">
        <f>(((K3427/60)/60)/24)+DATE(1970,1,1)</f>
        <v>41884.617314814815</v>
      </c>
      <c r="M3427" t="b">
        <v>0</v>
      </c>
      <c r="N3427">
        <v>104</v>
      </c>
      <c r="O3427" s="7">
        <f>AVERAGE(N3427,E3427)</f>
        <v>15497.55</v>
      </c>
      <c r="P3427" t="b">
        <v>1</v>
      </c>
      <c r="R3427" s="56">
        <f>E3427/D3427</f>
        <v>1.0297033333333332</v>
      </c>
      <c r="S3427" t="s">
        <v>8303</v>
      </c>
      <c r="T3427" s="6" t="str">
        <f>LEFT(S:S,FIND("/",S:S)-1)</f>
        <v>theater</v>
      </c>
      <c r="U3427" s="6" t="str">
        <f>RIGHT(S:S,FIND("/",S:S) - 2)</f>
        <v>spaces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44">
        <v>3750</v>
      </c>
      <c r="E3428" s="4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42">
        <f>(((I3428/60)/60)/24)+DATE(1970,1,1)</f>
        <v>41903.083333333336</v>
      </c>
      <c r="K3428">
        <v>1409620903</v>
      </c>
      <c r="L3428" s="42">
        <f>(((K3428/60)/60)/24)+DATE(1970,1,1)</f>
        <v>41884.056747685187</v>
      </c>
      <c r="M3428" t="b">
        <v>0</v>
      </c>
      <c r="N3428">
        <v>87</v>
      </c>
      <c r="O3428" s="7">
        <f>AVERAGE(N3428,E3428)</f>
        <v>2071</v>
      </c>
      <c r="P3428" t="b">
        <v>1</v>
      </c>
      <c r="R3428" s="56">
        <f>E3428/D3428</f>
        <v>1.0813333333333333</v>
      </c>
      <c r="S3428" t="s">
        <v>8285</v>
      </c>
      <c r="T3428" s="6" t="str">
        <f>LEFT(S:S,FIND("/",S:S)-1)</f>
        <v>photography</v>
      </c>
      <c r="U3428" s="6" t="str">
        <f>RIGHT(S:S,FIND("/",S:S) - 2)</f>
        <v>photobooks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44">
        <v>1500</v>
      </c>
      <c r="E3429" s="4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42">
        <f>(((I3429/60)/60)/24)+DATE(1970,1,1)</f>
        <v>41822.645277777774</v>
      </c>
      <c r="K3429">
        <v>1401722952</v>
      </c>
      <c r="L3429" s="42">
        <f>(((K3429/60)/60)/24)+DATE(1970,1,1)</f>
        <v>41792.645277777774</v>
      </c>
      <c r="M3429" t="b">
        <v>0</v>
      </c>
      <c r="N3429">
        <v>29</v>
      </c>
      <c r="O3429" s="7">
        <f>AVERAGE(N3429,E3429)</f>
        <v>764.5</v>
      </c>
      <c r="P3429" t="b">
        <v>1</v>
      </c>
      <c r="R3429" s="56">
        <f>E3429/D3429</f>
        <v>1</v>
      </c>
      <c r="S3429" t="s">
        <v>8284</v>
      </c>
      <c r="T3429" s="6" t="str">
        <f>LEFT(S:S,FIND("/",S:S)-1)</f>
        <v>food</v>
      </c>
      <c r="U3429" s="6" t="str">
        <f>RIGHT(S:S,FIND("/",S:S) - 2)</f>
        <v>cks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44">
        <v>2000</v>
      </c>
      <c r="E3430" s="4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42">
        <f>(((I3430/60)/60)/24)+DATE(1970,1,1)</f>
        <v>42063.708333333328</v>
      </c>
      <c r="K3430">
        <v>1422983847</v>
      </c>
      <c r="L3430" s="42">
        <f>(((K3430/60)/60)/24)+DATE(1970,1,1)</f>
        <v>42038.720451388886</v>
      </c>
      <c r="M3430" t="b">
        <v>0</v>
      </c>
      <c r="N3430">
        <v>51</v>
      </c>
      <c r="O3430" s="7">
        <f>AVERAGE(N3430,E3430)</f>
        <v>1053</v>
      </c>
      <c r="P3430" t="b">
        <v>1</v>
      </c>
      <c r="R3430" s="56">
        <f>E3430/D3430</f>
        <v>1.0275000000000001</v>
      </c>
      <c r="S3430" t="s">
        <v>8285</v>
      </c>
      <c r="T3430" s="6" t="str">
        <f>LEFT(S:S,FIND("/",S:S)-1)</f>
        <v>photography</v>
      </c>
      <c r="U3430" s="6" t="str">
        <f>RIGHT(S:S,FIND("/",S:S) - 2)</f>
        <v>photobooks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44">
        <v>150</v>
      </c>
      <c r="E3431" s="4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42">
        <f>(((I3431/60)/60)/24)+DATE(1970,1,1)</f>
        <v>42676.021539351852</v>
      </c>
      <c r="K3431">
        <v>1476837061</v>
      </c>
      <c r="L3431" s="42">
        <f>(((K3431/60)/60)/24)+DATE(1970,1,1)</f>
        <v>42662.021539351852</v>
      </c>
      <c r="M3431" t="b">
        <v>0</v>
      </c>
      <c r="N3431">
        <v>12</v>
      </c>
      <c r="O3431" s="7">
        <f>AVERAGE(N3431,E3431)</f>
        <v>103.5</v>
      </c>
      <c r="P3431" t="b">
        <v>1</v>
      </c>
      <c r="R3431" s="56">
        <f>E3431/D3431</f>
        <v>1.3</v>
      </c>
      <c r="S3431" t="s">
        <v>8276</v>
      </c>
      <c r="T3431" s="6" t="str">
        <f>LEFT(S:S,FIND("/",S:S)-1)</f>
        <v>music</v>
      </c>
      <c r="U3431" s="6" t="str">
        <f>RIGHT(S:S,FIND("/",S:S) - 2)</f>
        <v>rock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44">
        <v>2000</v>
      </c>
      <c r="E3432" s="4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42">
        <f>(((I3432/60)/60)/24)+DATE(1970,1,1)</f>
        <v>41850.945613425924</v>
      </c>
      <c r="K3432">
        <v>1404168101</v>
      </c>
      <c r="L3432" s="42">
        <f>(((K3432/60)/60)/24)+DATE(1970,1,1)</f>
        <v>41820.945613425924</v>
      </c>
      <c r="M3432" t="b">
        <v>0</v>
      </c>
      <c r="N3432">
        <v>72</v>
      </c>
      <c r="O3432" s="7">
        <f>AVERAGE(N3432,E3432)</f>
        <v>1121.4949999999999</v>
      </c>
      <c r="P3432" t="b">
        <v>1</v>
      </c>
      <c r="R3432" s="56">
        <f>E3432/D3432</f>
        <v>1.0854949999999999</v>
      </c>
      <c r="S3432" t="s">
        <v>8303</v>
      </c>
      <c r="T3432" s="6" t="str">
        <f>LEFT(S:S,FIND("/",S:S)-1)</f>
        <v>theater</v>
      </c>
      <c r="U3432" s="6" t="str">
        <f>RIGHT(S:S,FIND("/",S:S) - 2)</f>
        <v>spaces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44">
        <v>2000</v>
      </c>
      <c r="E3433" s="4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42">
        <f>(((I3433/60)/60)/24)+DATE(1970,1,1)</f>
        <v>41869.730937500004</v>
      </c>
      <c r="K3433">
        <v>1405791153</v>
      </c>
      <c r="L3433" s="42">
        <f>(((K3433/60)/60)/24)+DATE(1970,1,1)</f>
        <v>41839.730937500004</v>
      </c>
      <c r="M3433" t="b">
        <v>0</v>
      </c>
      <c r="N3433">
        <v>21</v>
      </c>
      <c r="O3433" s="7">
        <f>AVERAGE(N3433,E3433)</f>
        <v>1010.5</v>
      </c>
      <c r="P3433" t="b">
        <v>1</v>
      </c>
      <c r="R3433" s="56">
        <f>E3433/D3433</f>
        <v>1</v>
      </c>
      <c r="S3433" t="s">
        <v>8271</v>
      </c>
      <c r="T3433" s="6" t="str">
        <f>LEFT(S:S,FIND("/",S:S)-1)</f>
        <v>theater</v>
      </c>
      <c r="U3433" s="6" t="str">
        <f>RIGHT(S:S,FIND("/",S:S) - 2)</f>
        <v>/plays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44">
        <v>2000</v>
      </c>
      <c r="E3434" s="4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42">
        <f>(((I3434/60)/60)/24)+DATE(1970,1,1)</f>
        <v>42405.916666666672</v>
      </c>
      <c r="K3434">
        <v>1452520614</v>
      </c>
      <c r="L3434" s="42">
        <f>(((K3434/60)/60)/24)+DATE(1970,1,1)</f>
        <v>42380.581180555557</v>
      </c>
      <c r="M3434" t="b">
        <v>0</v>
      </c>
      <c r="N3434">
        <v>42</v>
      </c>
      <c r="O3434" s="7">
        <f>AVERAGE(N3434,E3434)</f>
        <v>1117.5</v>
      </c>
      <c r="P3434" t="b">
        <v>1</v>
      </c>
      <c r="R3434" s="56">
        <f>E3434/D3434</f>
        <v>1.0965</v>
      </c>
      <c r="S3434" t="s">
        <v>8293</v>
      </c>
      <c r="T3434" s="6" t="str">
        <f>LEFT(S:S,FIND("/",S:S)-1)</f>
        <v>music</v>
      </c>
      <c r="U3434" s="6" t="str">
        <f>RIGHT(S:S,FIND("/",S:S) - 2)</f>
        <v>aith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44">
        <v>9500</v>
      </c>
      <c r="E3435" s="4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42">
        <f>(((I3435/60)/60)/24)+DATE(1970,1,1)</f>
        <v>41807.125</v>
      </c>
      <c r="K3435">
        <v>1400290255</v>
      </c>
      <c r="L3435" s="42">
        <f>(((K3435/60)/60)/24)+DATE(1970,1,1)</f>
        <v>41776.063136574077</v>
      </c>
      <c r="M3435" t="b">
        <v>0</v>
      </c>
      <c r="N3435">
        <v>71</v>
      </c>
      <c r="O3435" s="7">
        <f>AVERAGE(N3435,E3435)</f>
        <v>4798</v>
      </c>
      <c r="P3435" t="b">
        <v>1</v>
      </c>
      <c r="R3435" s="56">
        <f>E3435/D3435</f>
        <v>1.0026315789473683</v>
      </c>
      <c r="S3435" t="s">
        <v>8284</v>
      </c>
      <c r="T3435" s="6" t="str">
        <f>LEFT(S:S,FIND("/",S:S)-1)</f>
        <v>food</v>
      </c>
      <c r="U3435" s="6" t="str">
        <f>RIGHT(S:S,FIND("/",S:S) - 2)</f>
        <v>cks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44">
        <v>10000</v>
      </c>
      <c r="E3436" s="4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42">
        <f>(((I3436/60)/60)/24)+DATE(1970,1,1)</f>
        <v>41830.380428240744</v>
      </c>
      <c r="K3436">
        <v>1402391269</v>
      </c>
      <c r="L3436" s="42">
        <f>(((K3436/60)/60)/24)+DATE(1970,1,1)</f>
        <v>41800.380428240744</v>
      </c>
      <c r="M3436" t="b">
        <v>0</v>
      </c>
      <c r="N3436">
        <v>168</v>
      </c>
      <c r="O3436" s="7">
        <f>AVERAGE(N3436,E3436)</f>
        <v>5361.5</v>
      </c>
      <c r="P3436" t="b">
        <v>1</v>
      </c>
      <c r="R3436" s="56">
        <f>E3436/D3436</f>
        <v>1.0555000000000001</v>
      </c>
      <c r="S3436" t="s">
        <v>8271</v>
      </c>
      <c r="T3436" s="6" t="str">
        <f>LEFT(S:S,FIND("/",S:S)-1)</f>
        <v>theater</v>
      </c>
      <c r="U3436" s="6" t="str">
        <f>RIGHT(S:S,FIND("/",S:S) - 2)</f>
        <v>/plays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44">
        <v>1000</v>
      </c>
      <c r="E3437" s="4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42">
        <f>(((I3437/60)/60)/24)+DATE(1970,1,1)</f>
        <v>42589.125</v>
      </c>
      <c r="K3437">
        <v>1469112493</v>
      </c>
      <c r="L3437" s="42">
        <f>(((K3437/60)/60)/24)+DATE(1970,1,1)</f>
        <v>42572.61681712963</v>
      </c>
      <c r="M3437" t="b">
        <v>0</v>
      </c>
      <c r="N3437">
        <v>19</v>
      </c>
      <c r="O3437" s="7">
        <f>AVERAGE(N3437,E3437)</f>
        <v>569.5</v>
      </c>
      <c r="P3437" t="b">
        <v>1</v>
      </c>
      <c r="R3437" s="56">
        <f>E3437/D3437</f>
        <v>1.1200000000000001</v>
      </c>
      <c r="S3437" t="s">
        <v>8274</v>
      </c>
      <c r="T3437" s="6" t="str">
        <f>LEFT(S:S,FIND("/",S:S)-1)</f>
        <v>publishing</v>
      </c>
      <c r="U3437" s="6" t="str">
        <f>RIGHT(S:S,FIND("/",S:S) - 2)</f>
        <v>onfiction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44">
        <v>5000</v>
      </c>
      <c r="E3438" s="4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42">
        <f>(((I3438/60)/60)/24)+DATE(1970,1,1)</f>
        <v>41872.686111111114</v>
      </c>
      <c r="K3438">
        <v>1406811593</v>
      </c>
      <c r="L3438" s="42">
        <f>(((K3438/60)/60)/24)+DATE(1970,1,1)</f>
        <v>41851.541585648149</v>
      </c>
      <c r="M3438" t="b">
        <v>0</v>
      </c>
      <c r="N3438">
        <v>37</v>
      </c>
      <c r="O3438" s="7">
        <f>AVERAGE(N3438,E3438)</f>
        <v>2666</v>
      </c>
      <c r="P3438" t="b">
        <v>1</v>
      </c>
      <c r="R3438" s="56">
        <f>E3438/D3438</f>
        <v>1.0589999999999999</v>
      </c>
      <c r="S3438" t="s">
        <v>8287</v>
      </c>
      <c r="T3438" s="6" t="str">
        <f>LEFT(S:S,FIND("/",S:S)-1)</f>
        <v>publishing</v>
      </c>
      <c r="U3438" s="6" t="str">
        <f>RIGHT(S:S,FIND("/",S:S) - 2)</f>
        <v>nslations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44">
        <v>3000</v>
      </c>
      <c r="E3439" s="4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42">
        <f>(((I3439/60)/60)/24)+DATE(1970,1,1)</f>
        <v>42235.710879629631</v>
      </c>
      <c r="K3439">
        <v>1437411820</v>
      </c>
      <c r="L3439" s="42">
        <f>(((K3439/60)/60)/24)+DATE(1970,1,1)</f>
        <v>42205.710879629631</v>
      </c>
      <c r="M3439" t="b">
        <v>0</v>
      </c>
      <c r="N3439">
        <v>36</v>
      </c>
      <c r="O3439" s="7">
        <f>AVERAGE(N3439,E3439)</f>
        <v>1533</v>
      </c>
      <c r="P3439" t="b">
        <v>1</v>
      </c>
      <c r="R3439" s="56">
        <f>E3439/D3439</f>
        <v>1.01</v>
      </c>
      <c r="S3439" t="s">
        <v>8265</v>
      </c>
      <c r="T3439" s="6" t="str">
        <f>LEFT(S:S,FIND("/",S:S)-1)</f>
        <v>film &amp; video</v>
      </c>
      <c r="U3439" s="6" t="str">
        <f>RIGHT(S:S,FIND("/",S:S) - 2)</f>
        <v>/television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44">
        <v>2500</v>
      </c>
      <c r="E3440" s="4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42">
        <f>(((I3440/60)/60)/24)+DATE(1970,1,1)</f>
        <v>42126.875</v>
      </c>
      <c r="K3440">
        <v>1428358567</v>
      </c>
      <c r="L3440" s="42">
        <f>(((K3440/60)/60)/24)+DATE(1970,1,1)</f>
        <v>42100.927858796291</v>
      </c>
      <c r="M3440" t="b">
        <v>0</v>
      </c>
      <c r="N3440">
        <v>14</v>
      </c>
      <c r="O3440" s="7">
        <f>AVERAGE(N3440,E3440)</f>
        <v>1309.5</v>
      </c>
      <c r="P3440" t="b">
        <v>1</v>
      </c>
      <c r="R3440" s="56">
        <f>E3440/D3440</f>
        <v>1.042</v>
      </c>
      <c r="S3440" t="s">
        <v>8276</v>
      </c>
      <c r="T3440" s="6" t="str">
        <f>LEFT(S:S,FIND("/",S:S)-1)</f>
        <v>music</v>
      </c>
      <c r="U3440" s="6" t="str">
        <f>RIGHT(S:S,FIND("/",S:S) - 2)</f>
        <v>rock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44">
        <v>1200</v>
      </c>
      <c r="E3441" s="4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42">
        <f>(((I3441/60)/60)/24)+DATE(1970,1,1)</f>
        <v>42388.207638888889</v>
      </c>
      <c r="K3441">
        <v>1452030730</v>
      </c>
      <c r="L3441" s="42">
        <f>(((K3441/60)/60)/24)+DATE(1970,1,1)</f>
        <v>42374.911226851851</v>
      </c>
      <c r="M3441" t="b">
        <v>0</v>
      </c>
      <c r="N3441">
        <v>18</v>
      </c>
      <c r="O3441" s="7">
        <f>AVERAGE(N3441,E3441)</f>
        <v>817.07</v>
      </c>
      <c r="P3441" t="b">
        <v>1</v>
      </c>
      <c r="R3441" s="56">
        <f>E3441/D3441</f>
        <v>1.3467833333333334</v>
      </c>
      <c r="S3441" t="s">
        <v>8271</v>
      </c>
      <c r="T3441" s="6" t="str">
        <f>LEFT(S:S,FIND("/",S:S)-1)</f>
        <v>theater</v>
      </c>
      <c r="U3441" s="6" t="str">
        <f>RIGHT(S:S,FIND("/",S:S) - 2)</f>
        <v>/plays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44">
        <v>5000</v>
      </c>
      <c r="E3442" s="4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42">
        <f>(((I3442/60)/60)/24)+DATE(1970,1,1)</f>
        <v>41831.677083333336</v>
      </c>
      <c r="K3442">
        <v>1403146628</v>
      </c>
      <c r="L3442" s="42">
        <f>(((K3442/60)/60)/24)+DATE(1970,1,1)</f>
        <v>41809.12300925926</v>
      </c>
      <c r="M3442" t="b">
        <v>0</v>
      </c>
      <c r="N3442">
        <v>82</v>
      </c>
      <c r="O3442" s="7">
        <f>AVERAGE(N3442,E3442)</f>
        <v>2671.46</v>
      </c>
      <c r="P3442" t="b">
        <v>1</v>
      </c>
      <c r="R3442" s="56">
        <f>E3442/D3442</f>
        <v>1.052184</v>
      </c>
      <c r="S3442" t="s">
        <v>8280</v>
      </c>
      <c r="T3442" s="6" t="str">
        <f>LEFT(S:S,FIND("/",S:S)-1)</f>
        <v>music</v>
      </c>
      <c r="U3442" s="6" t="str">
        <f>RIGHT(S:S,FIND("/",S:S) - 2)</f>
        <v>usic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44">
        <v>2500</v>
      </c>
      <c r="E3443" s="4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42">
        <f>(((I3443/60)/60)/24)+DATE(1970,1,1)</f>
        <v>42321.845138888893</v>
      </c>
      <c r="K3443">
        <v>1445077121</v>
      </c>
      <c r="L3443" s="42">
        <f>(((K3443/60)/60)/24)+DATE(1970,1,1)</f>
        <v>42294.429641203707</v>
      </c>
      <c r="M3443" t="b">
        <v>0</v>
      </c>
      <c r="N3443">
        <v>43</v>
      </c>
      <c r="O3443" s="7">
        <f>AVERAGE(N3443,E3443)</f>
        <v>1304</v>
      </c>
      <c r="P3443" t="b">
        <v>1</v>
      </c>
      <c r="R3443" s="56">
        <f>E3443/D3443</f>
        <v>1.026</v>
      </c>
      <c r="S3443" t="s">
        <v>8265</v>
      </c>
      <c r="T3443" s="6" t="str">
        <f>LEFT(S:S,FIND("/",S:S)-1)</f>
        <v>film &amp; video</v>
      </c>
      <c r="U3443" s="6" t="str">
        <f>RIGHT(S:S,FIND("/",S:S) - 2)</f>
        <v>/television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44">
        <v>250</v>
      </c>
      <c r="E3444" s="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42">
        <f>(((I3444/60)/60)/24)+DATE(1970,1,1)</f>
        <v>42154.841111111105</v>
      </c>
      <c r="K3444">
        <v>1430424672</v>
      </c>
      <c r="L3444" s="42">
        <f>(((K3444/60)/60)/24)+DATE(1970,1,1)</f>
        <v>42124.841111111105</v>
      </c>
      <c r="M3444" t="b">
        <v>0</v>
      </c>
      <c r="N3444">
        <v>8</v>
      </c>
      <c r="O3444" s="7">
        <f>AVERAGE(N3444,E3444)</f>
        <v>129</v>
      </c>
      <c r="P3444" t="b">
        <v>1</v>
      </c>
      <c r="R3444" s="56">
        <f>E3444/D3444</f>
        <v>1</v>
      </c>
      <c r="S3444" t="s">
        <v>8271</v>
      </c>
      <c r="T3444" s="6" t="str">
        <f>LEFT(S:S,FIND("/",S:S)-1)</f>
        <v>theater</v>
      </c>
      <c r="U3444" s="6" t="str">
        <f>RIGHT(S:S,FIND("/",S:S) - 2)</f>
        <v>/plays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44">
        <v>1000</v>
      </c>
      <c r="E3445" s="4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42">
        <f>(((I3445/60)/60)/24)+DATE(1970,1,1)</f>
        <v>41891.524837962963</v>
      </c>
      <c r="K3445">
        <v>1407674146</v>
      </c>
      <c r="L3445" s="42">
        <f>(((K3445/60)/60)/24)+DATE(1970,1,1)</f>
        <v>41861.524837962963</v>
      </c>
      <c r="M3445" t="b">
        <v>0</v>
      </c>
      <c r="N3445">
        <v>45</v>
      </c>
      <c r="O3445" s="7">
        <f>AVERAGE(N3445,E3445)</f>
        <v>950</v>
      </c>
      <c r="P3445" t="b">
        <v>1</v>
      </c>
      <c r="R3445" s="56">
        <f>E3445/D3445</f>
        <v>1.855</v>
      </c>
      <c r="S3445" t="s">
        <v>8273</v>
      </c>
      <c r="T3445" s="6" t="str">
        <f>LEFT(S:S,FIND("/",S:S)-1)</f>
        <v>technology</v>
      </c>
      <c r="U3445" s="6" t="str">
        <f>RIGHT(S:S,FIND("/",S:S) - 2)</f>
        <v>wearables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44">
        <v>300</v>
      </c>
      <c r="E3446" s="4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42">
        <f>(((I3446/60)/60)/24)+DATE(1970,1,1)</f>
        <v>42529.582638888889</v>
      </c>
      <c r="K3446">
        <v>1464677986</v>
      </c>
      <c r="L3446" s="42">
        <f>(((K3446/60)/60)/24)+DATE(1970,1,1)</f>
        <v>42521.291504629626</v>
      </c>
      <c r="M3446" t="b">
        <v>0</v>
      </c>
      <c r="N3446">
        <v>20</v>
      </c>
      <c r="O3446" s="7">
        <f>AVERAGE(N3446,E3446)</f>
        <v>443.5</v>
      </c>
      <c r="P3446" t="b">
        <v>1</v>
      </c>
      <c r="R3446" s="56">
        <f>E3446/D3446</f>
        <v>2.89</v>
      </c>
      <c r="S3446" t="s">
        <v>8274</v>
      </c>
      <c r="T3446" s="6" t="str">
        <f>LEFT(S:S,FIND("/",S:S)-1)</f>
        <v>publishing</v>
      </c>
      <c r="U3446" s="6" t="str">
        <f>RIGHT(S:S,FIND("/",S:S) - 2)</f>
        <v>onfiction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44">
        <v>2000</v>
      </c>
      <c r="E3447" s="4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42">
        <f>(((I3447/60)/60)/24)+DATE(1970,1,1)</f>
        <v>42300.530509259261</v>
      </c>
      <c r="K3447">
        <v>1443185036</v>
      </c>
      <c r="L3447" s="42">
        <f>(((K3447/60)/60)/24)+DATE(1970,1,1)</f>
        <v>42272.530509259261</v>
      </c>
      <c r="M3447" t="b">
        <v>0</v>
      </c>
      <c r="N3447">
        <v>31</v>
      </c>
      <c r="O3447" s="7">
        <f>AVERAGE(N3447,E3447)</f>
        <v>1015.5</v>
      </c>
      <c r="P3447" t="b">
        <v>1</v>
      </c>
      <c r="R3447" s="56">
        <f>E3447/D3447</f>
        <v>1</v>
      </c>
      <c r="S3447" t="s">
        <v>8271</v>
      </c>
      <c r="T3447" s="6" t="str">
        <f>LEFT(S:S,FIND("/",S:S)-1)</f>
        <v>theater</v>
      </c>
      <c r="U3447" s="6" t="str">
        <f>RIGHT(S:S,FIND("/",S:S) - 2)</f>
        <v>/plays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44">
        <v>1000</v>
      </c>
      <c r="E3448" s="4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42">
        <f>(((I3448/60)/60)/24)+DATE(1970,1,1)</f>
        <v>42040.513888888891</v>
      </c>
      <c r="K3448">
        <v>1421092725</v>
      </c>
      <c r="L3448" s="42">
        <f>(((K3448/60)/60)/24)+DATE(1970,1,1)</f>
        <v>42016.832465277781</v>
      </c>
      <c r="M3448" t="b">
        <v>0</v>
      </c>
      <c r="N3448">
        <v>25</v>
      </c>
      <c r="O3448" s="7">
        <f>AVERAGE(N3448,E3448)</f>
        <v>553.5</v>
      </c>
      <c r="P3448" t="b">
        <v>1</v>
      </c>
      <c r="R3448" s="56">
        <f>E3448/D3448</f>
        <v>1.0820000000000001</v>
      </c>
      <c r="S3448" t="s">
        <v>8289</v>
      </c>
      <c r="T3448" s="6" t="str">
        <f>LEFT(S:S,FIND("/",S:S)-1)</f>
        <v>photography</v>
      </c>
      <c r="U3448" s="6" t="str">
        <f>RIGHT(S:S,FIND("/",S:S) - 2)</f>
        <v>phy/nature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44">
        <v>1000</v>
      </c>
      <c r="E3449" s="4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42">
        <f>(((I3449/60)/60)/24)+DATE(1970,1,1)</f>
        <v>42447.847361111111</v>
      </c>
      <c r="K3449">
        <v>1454448012</v>
      </c>
      <c r="L3449" s="42">
        <f>(((K3449/60)/60)/24)+DATE(1970,1,1)</f>
        <v>42402.889027777783</v>
      </c>
      <c r="M3449" t="b">
        <v>0</v>
      </c>
      <c r="N3449">
        <v>14</v>
      </c>
      <c r="O3449" s="7">
        <f>AVERAGE(N3449,E3449)</f>
        <v>546</v>
      </c>
      <c r="P3449" t="b">
        <v>1</v>
      </c>
      <c r="R3449" s="56">
        <f>E3449/D3449</f>
        <v>1.0780000000000001</v>
      </c>
      <c r="S3449" t="s">
        <v>8271</v>
      </c>
      <c r="T3449" s="6" t="str">
        <f>LEFT(S:S,FIND("/",S:S)-1)</f>
        <v>theater</v>
      </c>
      <c r="U3449" s="6" t="str">
        <f>RIGHT(S:S,FIND("/",S:S) - 2)</f>
        <v>/plays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44">
        <v>2100</v>
      </c>
      <c r="E3450" s="4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42">
        <f>(((I3450/60)/60)/24)+DATE(1970,1,1)</f>
        <v>41990.119085648148</v>
      </c>
      <c r="K3450">
        <v>1416192689</v>
      </c>
      <c r="L3450" s="42">
        <f>(((K3450/60)/60)/24)+DATE(1970,1,1)</f>
        <v>41960.119085648148</v>
      </c>
      <c r="M3450" t="b">
        <v>0</v>
      </c>
      <c r="N3450">
        <v>45</v>
      </c>
      <c r="O3450" s="7">
        <f>AVERAGE(N3450,E3450)</f>
        <v>1175</v>
      </c>
      <c r="P3450" t="b">
        <v>1</v>
      </c>
      <c r="R3450" s="56">
        <f>E3450/D3450</f>
        <v>1.0976190476190477</v>
      </c>
      <c r="S3450" t="s">
        <v>8281</v>
      </c>
      <c r="T3450" s="6" t="str">
        <f>LEFT(S:S,FIND("/",S:S)-1)</f>
        <v>journalism</v>
      </c>
      <c r="U3450" s="6" t="str">
        <f>RIGHT(S:S,FIND("/",S:S) - 2)</f>
        <v>ism/audio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44">
        <v>800</v>
      </c>
      <c r="E3451" s="4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42">
        <f>(((I3451/60)/60)/24)+DATE(1970,1,1)</f>
        <v>42560.166666666672</v>
      </c>
      <c r="K3451">
        <v>1465607738</v>
      </c>
      <c r="L3451" s="42">
        <f>(((K3451/60)/60)/24)+DATE(1970,1,1)</f>
        <v>42532.052523148144</v>
      </c>
      <c r="M3451" t="b">
        <v>0</v>
      </c>
      <c r="N3451">
        <v>20</v>
      </c>
      <c r="O3451" s="7">
        <f>AVERAGE(N3451,E3451)</f>
        <v>692.5</v>
      </c>
      <c r="P3451" t="b">
        <v>1</v>
      </c>
      <c r="R3451" s="56">
        <f>E3451/D3451</f>
        <v>1.70625</v>
      </c>
      <c r="S3451" t="s">
        <v>8272</v>
      </c>
      <c r="T3451" s="6" t="str">
        <f>LEFT(S:S,FIND("/",S:S)-1)</f>
        <v>technology</v>
      </c>
      <c r="U3451" s="6" t="str">
        <f>RIGHT(S:S,FIND("/",S:S) - 2)</f>
        <v>ology/web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44">
        <v>500</v>
      </c>
      <c r="E3452" s="4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42">
        <f>(((I3452/60)/60)/24)+DATE(1970,1,1)</f>
        <v>42096.662858796291</v>
      </c>
      <c r="K3452">
        <v>1422809671</v>
      </c>
      <c r="L3452" s="42">
        <f>(((K3452/60)/60)/24)+DATE(1970,1,1)</f>
        <v>42036.704525462963</v>
      </c>
      <c r="M3452" t="b">
        <v>0</v>
      </c>
      <c r="N3452">
        <v>39</v>
      </c>
      <c r="O3452" s="7">
        <f>AVERAGE(N3452,E3452)</f>
        <v>399.5</v>
      </c>
      <c r="P3452" t="b">
        <v>1</v>
      </c>
      <c r="R3452" s="56">
        <f>E3452/D3452</f>
        <v>1.52</v>
      </c>
      <c r="S3452" t="s">
        <v>8298</v>
      </c>
      <c r="T3452" s="6" t="str">
        <f>LEFT(S:S,FIND("/",S:S)-1)</f>
        <v>food</v>
      </c>
      <c r="U3452" s="6" t="str">
        <f>RIGHT(S:S,FIND("/",S:S) - 2)</f>
        <v>tch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44">
        <v>650</v>
      </c>
      <c r="E3453" s="4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42">
        <f>(((I3453/60)/60)/24)+DATE(1970,1,1)</f>
        <v>42115.723692129628</v>
      </c>
      <c r="K3453">
        <v>1427304127</v>
      </c>
      <c r="L3453" s="42">
        <f>(((K3453/60)/60)/24)+DATE(1970,1,1)</f>
        <v>42088.723692129628</v>
      </c>
      <c r="M3453" t="b">
        <v>0</v>
      </c>
      <c r="N3453">
        <v>16</v>
      </c>
      <c r="O3453" s="7">
        <f>AVERAGE(N3453,E3453)</f>
        <v>337</v>
      </c>
      <c r="P3453" t="b">
        <v>1</v>
      </c>
      <c r="R3453" s="56">
        <f>E3453/D3453</f>
        <v>1.0123076923076924</v>
      </c>
      <c r="S3453" t="s">
        <v>8301</v>
      </c>
      <c r="T3453" s="6" t="str">
        <f>LEFT(S:S,FIND("/",S:S)-1)</f>
        <v>technology</v>
      </c>
      <c r="U3453" s="6" t="str">
        <f>RIGHT(S:S,FIND("/",S:S) - 2)</f>
        <v>ploration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44">
        <v>1000</v>
      </c>
      <c r="E3454" s="4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42">
        <f>(((I3454/60)/60)/24)+DATE(1970,1,1)</f>
        <v>41843.165972222225</v>
      </c>
      <c r="K3454">
        <v>1404141626</v>
      </c>
      <c r="L3454" s="42">
        <f>(((K3454/60)/60)/24)+DATE(1970,1,1)</f>
        <v>41820.639189814814</v>
      </c>
      <c r="M3454" t="b">
        <v>0</v>
      </c>
      <c r="N3454">
        <v>37</v>
      </c>
      <c r="O3454" s="7">
        <f>AVERAGE(N3454,E3454)</f>
        <v>784.5</v>
      </c>
      <c r="P3454" t="b">
        <v>1</v>
      </c>
      <c r="R3454" s="56">
        <f>E3454/D3454</f>
        <v>1.532</v>
      </c>
      <c r="S3454" t="s">
        <v>8284</v>
      </c>
      <c r="T3454" s="6" t="str">
        <f>LEFT(S:S,FIND("/",S:S)-1)</f>
        <v>food</v>
      </c>
      <c r="U3454" s="6" t="str">
        <f>RIGHT(S:S,FIND("/",S:S) - 2)</f>
        <v>cks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44">
        <v>300</v>
      </c>
      <c r="E3455" s="4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42">
        <f>(((I3455/60)/60)/24)+DATE(1970,1,1)</f>
        <v>42595.97865740741</v>
      </c>
      <c r="K3455">
        <v>1465946956</v>
      </c>
      <c r="L3455" s="42">
        <f>(((K3455/60)/60)/24)+DATE(1970,1,1)</f>
        <v>42535.97865740741</v>
      </c>
      <c r="M3455" t="b">
        <v>0</v>
      </c>
      <c r="N3455">
        <v>14</v>
      </c>
      <c r="O3455" s="7">
        <f>AVERAGE(N3455,E3455)</f>
        <v>199.5</v>
      </c>
      <c r="P3455" t="b">
        <v>1</v>
      </c>
      <c r="R3455" s="56">
        <f>E3455/D3455</f>
        <v>1.2833333333333334</v>
      </c>
      <c r="S3455" t="s">
        <v>8277</v>
      </c>
      <c r="T3455" s="6" t="str">
        <f>LEFT(S:S,FIND("/",S:S)-1)</f>
        <v>music</v>
      </c>
      <c r="U3455" s="6" t="str">
        <f>RIGHT(S:S,FIND("/",S:S) - 2)</f>
        <v>etal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44">
        <v>700</v>
      </c>
      <c r="E3456" s="4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42">
        <f>(((I3456/60)/60)/24)+DATE(1970,1,1)</f>
        <v>41851.698599537034</v>
      </c>
      <c r="K3456">
        <v>1404233159</v>
      </c>
      <c r="L3456" s="42">
        <f>(((K3456/60)/60)/24)+DATE(1970,1,1)</f>
        <v>41821.698599537034</v>
      </c>
      <c r="M3456" t="b">
        <v>0</v>
      </c>
      <c r="N3456">
        <v>21</v>
      </c>
      <c r="O3456" s="7">
        <f>AVERAGE(N3456,E3456)</f>
        <v>363</v>
      </c>
      <c r="P3456" t="b">
        <v>1</v>
      </c>
      <c r="R3456" s="56">
        <f>E3456/D3456</f>
        <v>1.0071428571428571</v>
      </c>
      <c r="S3456" t="s">
        <v>8290</v>
      </c>
      <c r="T3456" s="6" t="str">
        <f>LEFT(S:S,FIND("/",S:S)-1)</f>
        <v>publishing</v>
      </c>
      <c r="U3456" s="6" t="str">
        <f>RIGHT(S:S,FIND("/",S:S) - 2)</f>
        <v>art books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44">
        <v>10000</v>
      </c>
      <c r="E3457" s="4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42">
        <f>(((I3457/60)/60)/24)+DATE(1970,1,1)</f>
        <v>42656.7503125</v>
      </c>
      <c r="K3457">
        <v>1473789627</v>
      </c>
      <c r="L3457" s="42">
        <f>(((K3457/60)/60)/24)+DATE(1970,1,1)</f>
        <v>42626.7503125</v>
      </c>
      <c r="M3457" t="b">
        <v>0</v>
      </c>
      <c r="N3457">
        <v>69</v>
      </c>
      <c r="O3457" s="7">
        <f>AVERAGE(N3457,E3457)</f>
        <v>5067</v>
      </c>
      <c r="P3457" t="b">
        <v>1</v>
      </c>
      <c r="R3457" s="56">
        <f>E3457/D3457</f>
        <v>1.0065</v>
      </c>
      <c r="S3457" t="s">
        <v>8305</v>
      </c>
      <c r="T3457" s="6" t="str">
        <f>LEFT(S:S,FIND("/",S:S)-1)</f>
        <v>theater</v>
      </c>
      <c r="U3457" s="6" t="str">
        <f>RIGHT(S:S,FIND("/",S:S) - 2)</f>
        <v>usical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44">
        <v>3000</v>
      </c>
      <c r="E3458" s="4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42">
        <f>(((I3458/60)/60)/24)+DATE(1970,1,1)</f>
        <v>41852.290972222225</v>
      </c>
      <c r="K3458">
        <v>1404190567</v>
      </c>
      <c r="L3458" s="42">
        <f>(((K3458/60)/60)/24)+DATE(1970,1,1)</f>
        <v>41821.205636574072</v>
      </c>
      <c r="M3458" t="b">
        <v>0</v>
      </c>
      <c r="N3458">
        <v>16</v>
      </c>
      <c r="O3458" s="7">
        <f>AVERAGE(N3458,E3458)</f>
        <v>2877.5</v>
      </c>
      <c r="P3458" t="b">
        <v>1</v>
      </c>
      <c r="R3458" s="56">
        <f>E3458/D3458</f>
        <v>1.913</v>
      </c>
      <c r="S3458" t="s">
        <v>8285</v>
      </c>
      <c r="T3458" s="6" t="str">
        <f>LEFT(S:S,FIND("/",S:S)-1)</f>
        <v>photography</v>
      </c>
      <c r="U3458" s="6" t="str">
        <f>RIGHT(S:S,FIND("/",S:S) - 2)</f>
        <v>photobooks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44">
        <v>2000</v>
      </c>
      <c r="E3459" s="4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42">
        <f>(((I3459/60)/60)/24)+DATE(1970,1,1)</f>
        <v>42047.249305555553</v>
      </c>
      <c r="K3459">
        <v>1421081857</v>
      </c>
      <c r="L3459" s="42">
        <f>(((K3459/60)/60)/24)+DATE(1970,1,1)</f>
        <v>42016.706678240742</v>
      </c>
      <c r="M3459" t="b">
        <v>0</v>
      </c>
      <c r="N3459">
        <v>55</v>
      </c>
      <c r="O3459" s="7">
        <f>AVERAGE(N3459,E3459)</f>
        <v>1429.5</v>
      </c>
      <c r="P3459" t="b">
        <v>1</v>
      </c>
      <c r="R3459" s="56">
        <f>E3459/D3459</f>
        <v>1.4019999999999999</v>
      </c>
      <c r="S3459" t="s">
        <v>8304</v>
      </c>
      <c r="T3459" s="6" t="str">
        <f>LEFT(S:S,FIND("/",S:S)-1)</f>
        <v>publishing</v>
      </c>
      <c r="U3459" s="6" t="str">
        <f>RIGHT(S:S,FIND("/",S:S) - 2)</f>
        <v>n's books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44">
        <v>978</v>
      </c>
      <c r="E3460" s="4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42">
        <f>(((I3460/60)/60)/24)+DATE(1970,1,1)</f>
        <v>42038.185416666667</v>
      </c>
      <c r="K3460">
        <v>1420606303</v>
      </c>
      <c r="L3460" s="42">
        <f>(((K3460/60)/60)/24)+DATE(1970,1,1)</f>
        <v>42011.202581018515</v>
      </c>
      <c r="M3460" t="b">
        <v>0</v>
      </c>
      <c r="N3460">
        <v>27</v>
      </c>
      <c r="O3460" s="7">
        <f>AVERAGE(N3460,E3460)</f>
        <v>621.5</v>
      </c>
      <c r="P3460" t="b">
        <v>1</v>
      </c>
      <c r="R3460" s="56">
        <f>E3460/D3460</f>
        <v>1.2433537832310839</v>
      </c>
      <c r="S3460" t="s">
        <v>8276</v>
      </c>
      <c r="T3460" s="6" t="str">
        <f>LEFT(S:S,FIND("/",S:S)-1)</f>
        <v>music</v>
      </c>
      <c r="U3460" s="6" t="str">
        <f>RIGHT(S:S,FIND("/",S:S) - 2)</f>
        <v>rock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44">
        <v>500</v>
      </c>
      <c r="E3461" s="4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42">
        <f>(((I3461/60)/60)/24)+DATE(1970,1,1)</f>
        <v>42510.479861111111</v>
      </c>
      <c r="K3461">
        <v>1461151860</v>
      </c>
      <c r="L3461" s="42">
        <f>(((K3461/60)/60)/24)+DATE(1970,1,1)</f>
        <v>42480.479861111111</v>
      </c>
      <c r="M3461" t="b">
        <v>0</v>
      </c>
      <c r="N3461">
        <v>36</v>
      </c>
      <c r="O3461" s="7">
        <f>AVERAGE(N3461,E3461)</f>
        <v>333.5</v>
      </c>
      <c r="P3461" t="b">
        <v>1</v>
      </c>
      <c r="R3461" s="56">
        <f>E3461/D3461</f>
        <v>1.262</v>
      </c>
      <c r="S3461" t="s">
        <v>8271</v>
      </c>
      <c r="T3461" s="6" t="str">
        <f>LEFT(S:S,FIND("/",S:S)-1)</f>
        <v>theater</v>
      </c>
      <c r="U3461" s="6" t="str">
        <f>RIGHT(S:S,FIND("/",S:S) - 2)</f>
        <v>/plays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44">
        <v>500</v>
      </c>
      <c r="E3462" s="4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42">
        <f>(((I3462/60)/60)/24)+DATE(1970,1,1)</f>
        <v>41866.527222222219</v>
      </c>
      <c r="K3462">
        <v>1406896752</v>
      </c>
      <c r="L3462" s="42">
        <f>(((K3462/60)/60)/24)+DATE(1970,1,1)</f>
        <v>41852.527222222219</v>
      </c>
      <c r="M3462" t="b">
        <v>0</v>
      </c>
      <c r="N3462">
        <v>19</v>
      </c>
      <c r="O3462" s="7">
        <f>AVERAGE(N3462,E3462)</f>
        <v>484.5</v>
      </c>
      <c r="P3462" t="b">
        <v>1</v>
      </c>
      <c r="R3462" s="56">
        <f>E3462/D3462</f>
        <v>1.9</v>
      </c>
      <c r="S3462" t="s">
        <v>8272</v>
      </c>
      <c r="T3462" s="6" t="str">
        <f>LEFT(S:S,FIND("/",S:S)-1)</f>
        <v>technology</v>
      </c>
      <c r="U3462" s="6" t="str">
        <f>RIGHT(S:S,FIND("/",S:S) - 2)</f>
        <v>ology/web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44">
        <v>500</v>
      </c>
      <c r="E3463" s="4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42">
        <f>(((I3463/60)/60)/24)+DATE(1970,1,1)</f>
        <v>42672.125</v>
      </c>
      <c r="K3463">
        <v>1475248279</v>
      </c>
      <c r="L3463" s="42">
        <f>(((K3463/60)/60)/24)+DATE(1970,1,1)</f>
        <v>42643.632858796293</v>
      </c>
      <c r="M3463" t="b">
        <v>0</v>
      </c>
      <c r="N3463">
        <v>12</v>
      </c>
      <c r="O3463" s="7">
        <f>AVERAGE(N3463,E3463)</f>
        <v>353.5</v>
      </c>
      <c r="P3463" t="b">
        <v>1</v>
      </c>
      <c r="R3463" s="56">
        <f>E3463/D3463</f>
        <v>1.39</v>
      </c>
      <c r="S3463" t="s">
        <v>8305</v>
      </c>
      <c r="T3463" s="6" t="str">
        <f>LEFT(S:S,FIND("/",S:S)-1)</f>
        <v>theater</v>
      </c>
      <c r="U3463" s="6" t="str">
        <f>RIGHT(S:S,FIND("/",S:S) - 2)</f>
        <v>usical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44">
        <v>250</v>
      </c>
      <c r="E3464" s="4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42">
        <f>(((I3464/60)/60)/24)+DATE(1970,1,1)</f>
        <v>42195.75</v>
      </c>
      <c r="K3464">
        <v>1435181628</v>
      </c>
      <c r="L3464" s="42">
        <f>(((K3464/60)/60)/24)+DATE(1970,1,1)</f>
        <v>42179.898472222223</v>
      </c>
      <c r="M3464" t="b">
        <v>0</v>
      </c>
      <c r="N3464">
        <v>17</v>
      </c>
      <c r="O3464" s="7">
        <f>AVERAGE(N3464,E3464)</f>
        <v>261</v>
      </c>
      <c r="P3464" t="b">
        <v>1</v>
      </c>
      <c r="R3464" s="56">
        <f>E3464/D3464</f>
        <v>2.02</v>
      </c>
      <c r="S3464" t="s">
        <v>8273</v>
      </c>
      <c r="T3464" s="6" t="str">
        <f>LEFT(S:S,FIND("/",S:S)-1)</f>
        <v>technology</v>
      </c>
      <c r="U3464" s="6" t="str">
        <f>RIGHT(S:S,FIND("/",S:S) - 2)</f>
        <v>wearables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44">
        <v>10000</v>
      </c>
      <c r="E3465" s="4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42">
        <f>(((I3465/60)/60)/24)+DATE(1970,1,1)</f>
        <v>42654.165972222225</v>
      </c>
      <c r="K3465">
        <v>1472594585</v>
      </c>
      <c r="L3465" s="42">
        <f>(((K3465/60)/60)/24)+DATE(1970,1,1)</f>
        <v>42612.918807870374</v>
      </c>
      <c r="M3465" t="b">
        <v>0</v>
      </c>
      <c r="N3465">
        <v>114</v>
      </c>
      <c r="O3465" s="7">
        <f>AVERAGE(N3465,E3465)</f>
        <v>5226</v>
      </c>
      <c r="P3465" t="b">
        <v>1</v>
      </c>
      <c r="R3465" s="56">
        <f>E3465/D3465</f>
        <v>1.0338000000000001</v>
      </c>
      <c r="S3465" t="s">
        <v>8273</v>
      </c>
      <c r="T3465" s="6" t="str">
        <f>LEFT(S:S,FIND("/",S:S)-1)</f>
        <v>technology</v>
      </c>
      <c r="U3465" s="6" t="str">
        <f>RIGHT(S:S,FIND("/",S:S) - 2)</f>
        <v>wearables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44">
        <v>5000</v>
      </c>
      <c r="E3466" s="4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42">
        <f>(((I3466/60)/60)/24)+DATE(1970,1,1)</f>
        <v>42605.130057870367</v>
      </c>
      <c r="K3466">
        <v>1469329637</v>
      </c>
      <c r="L3466" s="42">
        <f>(((K3466/60)/60)/24)+DATE(1970,1,1)</f>
        <v>42575.130057870367</v>
      </c>
      <c r="M3466" t="b">
        <v>0</v>
      </c>
      <c r="N3466">
        <v>93</v>
      </c>
      <c r="O3466" s="7">
        <f>AVERAGE(N3466,E3466)</f>
        <v>2604.59</v>
      </c>
      <c r="P3466" t="b">
        <v>1</v>
      </c>
      <c r="R3466" s="56">
        <f>E3466/D3466</f>
        <v>1.023236</v>
      </c>
      <c r="S3466" t="s">
        <v>8271</v>
      </c>
      <c r="T3466" s="6" t="str">
        <f>LEFT(S:S,FIND("/",S:S)-1)</f>
        <v>theater</v>
      </c>
      <c r="U3466" s="6" t="str">
        <f>RIGHT(S:S,FIND("/",S:S) - 2)</f>
        <v>/plays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44">
        <v>2000</v>
      </c>
      <c r="E3467" s="4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42">
        <f>(((I3467/60)/60)/24)+DATE(1970,1,1)</f>
        <v>42225.666666666672</v>
      </c>
      <c r="K3467">
        <v>1436972472</v>
      </c>
      <c r="L3467" s="42">
        <f>(((K3467/60)/60)/24)+DATE(1970,1,1)</f>
        <v>42200.625833333332</v>
      </c>
      <c r="M3467" t="b">
        <v>0</v>
      </c>
      <c r="N3467">
        <v>36</v>
      </c>
      <c r="O3467" s="7">
        <f>AVERAGE(N3467,E3467)</f>
        <v>1048</v>
      </c>
      <c r="P3467" t="b">
        <v>1</v>
      </c>
      <c r="R3467" s="56">
        <f>E3467/D3467</f>
        <v>1.03</v>
      </c>
      <c r="S3467" t="s">
        <v>8285</v>
      </c>
      <c r="T3467" s="6" t="str">
        <f>LEFT(S:S,FIND("/",S:S)-1)</f>
        <v>photography</v>
      </c>
      <c r="U3467" s="6" t="str">
        <f>RIGHT(S:S,FIND("/",S:S) - 2)</f>
        <v>photobooks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44">
        <v>3500</v>
      </c>
      <c r="E3468" s="4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42">
        <f>(((I3468/60)/60)/24)+DATE(1970,1,1)</f>
        <v>42479.977430555555</v>
      </c>
      <c r="K3468">
        <v>1455928050</v>
      </c>
      <c r="L3468" s="42">
        <f>(((K3468/60)/60)/24)+DATE(1970,1,1)</f>
        <v>42420.019097222219</v>
      </c>
      <c r="M3468" t="b">
        <v>0</v>
      </c>
      <c r="N3468">
        <v>61</v>
      </c>
      <c r="O3468" s="7">
        <f>AVERAGE(N3468,E3468)</f>
        <v>2255.5</v>
      </c>
      <c r="P3468" t="b">
        <v>1</v>
      </c>
      <c r="R3468" s="56">
        <f>E3468/D3468</f>
        <v>1.2714285714285714</v>
      </c>
      <c r="S3468" t="s">
        <v>8271</v>
      </c>
      <c r="T3468" s="6" t="str">
        <f>LEFT(S:S,FIND("/",S:S)-1)</f>
        <v>theater</v>
      </c>
      <c r="U3468" s="6" t="str">
        <f>RIGHT(S:S,FIND("/",S:S) - 2)</f>
        <v>/plays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44">
        <v>3000</v>
      </c>
      <c r="E3469" s="4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42">
        <f>(((I3469/60)/60)/24)+DATE(1970,1,1)</f>
        <v>42083.630000000005</v>
      </c>
      <c r="K3469">
        <v>1424275632</v>
      </c>
      <c r="L3469" s="42">
        <f>(((K3469/60)/60)/24)+DATE(1970,1,1)</f>
        <v>42053.671666666662</v>
      </c>
      <c r="M3469" t="b">
        <v>0</v>
      </c>
      <c r="N3469">
        <v>47</v>
      </c>
      <c r="O3469" s="7">
        <f>AVERAGE(N3469,E3469)</f>
        <v>1538.5</v>
      </c>
      <c r="P3469" t="b">
        <v>1</v>
      </c>
      <c r="R3469" s="56">
        <f>E3469/D3469</f>
        <v>1.01</v>
      </c>
      <c r="S3469" t="s">
        <v>8271</v>
      </c>
      <c r="T3469" s="6" t="str">
        <f>LEFT(S:S,FIND("/",S:S)-1)</f>
        <v>theater</v>
      </c>
      <c r="U3469" s="6" t="str">
        <f>RIGHT(S:S,FIND("/",S:S) - 2)</f>
        <v>/plays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44">
        <v>10000</v>
      </c>
      <c r="E3470" s="4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42">
        <f>(((I3470/60)/60)/24)+DATE(1970,1,1)</f>
        <v>42634.125</v>
      </c>
      <c r="K3470">
        <v>1471976529</v>
      </c>
      <c r="L3470" s="42">
        <f>(((K3470/60)/60)/24)+DATE(1970,1,1)</f>
        <v>42605.765381944439</v>
      </c>
      <c r="M3470" t="b">
        <v>0</v>
      </c>
      <c r="N3470">
        <v>17</v>
      </c>
      <c r="O3470" s="7">
        <f>AVERAGE(N3470,E3470)</f>
        <v>6097.5</v>
      </c>
      <c r="P3470" t="b">
        <v>1</v>
      </c>
      <c r="R3470" s="56">
        <f>E3470/D3470</f>
        <v>1.2178</v>
      </c>
      <c r="S3470" t="s">
        <v>8271</v>
      </c>
      <c r="T3470" s="6" t="str">
        <f>LEFT(S:S,FIND("/",S:S)-1)</f>
        <v>theater</v>
      </c>
      <c r="U3470" s="6" t="str">
        <f>RIGHT(S:S,FIND("/",S:S) - 2)</f>
        <v>/plays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44">
        <v>2800</v>
      </c>
      <c r="E3471" s="4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42">
        <f>(((I3471/60)/60)/24)+DATE(1970,1,1)</f>
        <v>42488.641724537039</v>
      </c>
      <c r="K3471">
        <v>1459265045</v>
      </c>
      <c r="L3471" s="42">
        <f>(((K3471/60)/60)/24)+DATE(1970,1,1)</f>
        <v>42458.641724537039</v>
      </c>
      <c r="M3471" t="b">
        <v>0</v>
      </c>
      <c r="N3471">
        <v>63</v>
      </c>
      <c r="O3471" s="7">
        <f>AVERAGE(N3471,E3471)</f>
        <v>1619</v>
      </c>
      <c r="P3471" t="b">
        <v>1</v>
      </c>
      <c r="R3471" s="56">
        <f>E3471/D3471</f>
        <v>1.1339285714285714</v>
      </c>
      <c r="S3471" t="s">
        <v>8269</v>
      </c>
      <c r="T3471" s="6" t="str">
        <f>LEFT(S:S,FIND("/",S:S)-1)</f>
        <v>film &amp; video</v>
      </c>
      <c r="U3471" s="6" t="str">
        <f>RIGHT(S:S,FIND("/",S:S) - 2)</f>
        <v>documentary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44">
        <v>250</v>
      </c>
      <c r="E3472" s="4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42">
        <f>(((I3472/60)/60)/24)+DATE(1970,1,1)</f>
        <v>42566.901388888888</v>
      </c>
      <c r="K3472">
        <v>1465345902</v>
      </c>
      <c r="L3472" s="42">
        <f>(((K3472/60)/60)/24)+DATE(1970,1,1)</f>
        <v>42529.022013888884</v>
      </c>
      <c r="M3472" t="b">
        <v>0</v>
      </c>
      <c r="N3472">
        <v>9</v>
      </c>
      <c r="O3472" s="7">
        <f>AVERAGE(N3472,E3472)</f>
        <v>192</v>
      </c>
      <c r="P3472" t="b">
        <v>1</v>
      </c>
      <c r="R3472" s="56">
        <f>E3472/D3472</f>
        <v>1.5</v>
      </c>
      <c r="S3472" t="s">
        <v>8271</v>
      </c>
      <c r="T3472" s="6" t="str">
        <f>LEFT(S:S,FIND("/",S:S)-1)</f>
        <v>theater</v>
      </c>
      <c r="U3472" s="6" t="str">
        <f>RIGHT(S:S,FIND("/",S:S) - 2)</f>
        <v>/plays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44">
        <v>500</v>
      </c>
      <c r="E3473" s="4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42">
        <f>(((I3473/60)/60)/24)+DATE(1970,1,1)</f>
        <v>41882.833333333336</v>
      </c>
      <c r="K3473">
        <v>1405971690</v>
      </c>
      <c r="L3473" s="42">
        <f>(((K3473/60)/60)/24)+DATE(1970,1,1)</f>
        <v>41841.820486111108</v>
      </c>
      <c r="M3473" t="b">
        <v>0</v>
      </c>
      <c r="N3473">
        <v>30</v>
      </c>
      <c r="O3473" s="7">
        <f>AVERAGE(N3473,E3473)</f>
        <v>551.5</v>
      </c>
      <c r="P3473" t="b">
        <v>1</v>
      </c>
      <c r="R3473" s="56">
        <f>E3473/D3473</f>
        <v>2.1459999999999999</v>
      </c>
      <c r="S3473" t="s">
        <v>8270</v>
      </c>
      <c r="T3473" s="6" t="str">
        <f>LEFT(S:S,FIND("/",S:S)-1)</f>
        <v>film &amp; video</v>
      </c>
      <c r="U3473" s="6" t="str">
        <f>RIGHT(S:S,FIND("/",S:S) - 2)</f>
        <v>o/animation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44">
        <v>2000</v>
      </c>
      <c r="E3474" s="4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42">
        <f>(((I3474/60)/60)/24)+DATE(1970,1,1)</f>
        <v>41949.249305555553</v>
      </c>
      <c r="K3474">
        <v>1413432331</v>
      </c>
      <c r="L3474" s="42">
        <f>(((K3474/60)/60)/24)+DATE(1970,1,1)</f>
        <v>41928.170497685183</v>
      </c>
      <c r="M3474" t="b">
        <v>0</v>
      </c>
      <c r="N3474">
        <v>23</v>
      </c>
      <c r="O3474" s="7">
        <f>AVERAGE(N3474,E3474)</f>
        <v>1032</v>
      </c>
      <c r="P3474" t="b">
        <v>1</v>
      </c>
      <c r="R3474" s="56">
        <f>E3474/D3474</f>
        <v>1.0205</v>
      </c>
      <c r="S3474" t="s">
        <v>8282</v>
      </c>
      <c r="T3474" s="6" t="str">
        <f>LEFT(S:S,FIND("/",S:S)-1)</f>
        <v>games</v>
      </c>
      <c r="U3474" s="6" t="str">
        <f>RIGHT(S:S,FIND("/",S:S) - 2)</f>
        <v>ames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44">
        <v>4900</v>
      </c>
      <c r="E3475" s="4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42">
        <f>(((I3475/60)/60)/24)+DATE(1970,1,1)</f>
        <v>42083.852083333331</v>
      </c>
      <c r="K3475">
        <v>1425067296</v>
      </c>
      <c r="L3475" s="42">
        <f>(((K3475/60)/60)/24)+DATE(1970,1,1)</f>
        <v>42062.834444444445</v>
      </c>
      <c r="M3475" t="b">
        <v>0</v>
      </c>
      <c r="N3475">
        <v>33</v>
      </c>
      <c r="O3475" s="7">
        <f>AVERAGE(N3475,E3475)</f>
        <v>2466.5</v>
      </c>
      <c r="P3475" t="b">
        <v>1</v>
      </c>
      <c r="R3475" s="56">
        <f>E3475/D3475</f>
        <v>1</v>
      </c>
      <c r="S3475" t="s">
        <v>8280</v>
      </c>
      <c r="T3475" s="6" t="str">
        <f>LEFT(S:S,FIND("/",S:S)-1)</f>
        <v>music</v>
      </c>
      <c r="U3475" s="6" t="str">
        <f>RIGHT(S:S,FIND("/",S:S) - 2)</f>
        <v>usic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44">
        <v>2000</v>
      </c>
      <c r="E3476" s="4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42">
        <f>(((I3476/60)/60)/24)+DATE(1970,1,1)</f>
        <v>42571.501516203702</v>
      </c>
      <c r="K3476">
        <v>1466424131</v>
      </c>
      <c r="L3476" s="42">
        <f>(((K3476/60)/60)/24)+DATE(1970,1,1)</f>
        <v>42541.501516203702</v>
      </c>
      <c r="M3476" t="b">
        <v>0</v>
      </c>
      <c r="N3476">
        <v>39</v>
      </c>
      <c r="O3476" s="7">
        <f>AVERAGE(N3476,E3476)</f>
        <v>1029.5</v>
      </c>
      <c r="P3476" t="b">
        <v>1</v>
      </c>
      <c r="R3476" s="56">
        <f>E3476/D3476</f>
        <v>1.01</v>
      </c>
      <c r="S3476" t="s">
        <v>8285</v>
      </c>
      <c r="T3476" s="6" t="str">
        <f>LEFT(S:S,FIND("/",S:S)-1)</f>
        <v>photography</v>
      </c>
      <c r="U3476" s="6" t="str">
        <f>RIGHT(S:S,FIND("/",S:S) - 2)</f>
        <v>photobooks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44">
        <v>300</v>
      </c>
      <c r="E3477" s="4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42">
        <f>(((I3477/60)/60)/24)+DATE(1970,1,1)</f>
        <v>41946</v>
      </c>
      <c r="K3477">
        <v>1412629704</v>
      </c>
      <c r="L3477" s="42">
        <f>(((K3477/60)/60)/24)+DATE(1970,1,1)</f>
        <v>41918.880833333329</v>
      </c>
      <c r="M3477" t="b">
        <v>0</v>
      </c>
      <c r="N3477">
        <v>17</v>
      </c>
      <c r="O3477" s="7">
        <f>AVERAGE(N3477,E3477)</f>
        <v>178.5</v>
      </c>
      <c r="P3477" t="b">
        <v>1</v>
      </c>
      <c r="R3477" s="56">
        <f>E3477/D3477</f>
        <v>1.1333333333333333</v>
      </c>
      <c r="S3477" t="s">
        <v>8273</v>
      </c>
      <c r="T3477" s="6" t="str">
        <f>LEFT(S:S,FIND("/",S:S)-1)</f>
        <v>technology</v>
      </c>
      <c r="U3477" s="6" t="str">
        <f>RIGHT(S:S,FIND("/",S:S) - 2)</f>
        <v>wearables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44">
        <v>300</v>
      </c>
      <c r="E3478" s="4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42">
        <f>(((I3478/60)/60)/24)+DATE(1970,1,1)</f>
        <v>41939.125</v>
      </c>
      <c r="K3478">
        <v>1412836990</v>
      </c>
      <c r="L3478" s="42">
        <f>(((K3478/60)/60)/24)+DATE(1970,1,1)</f>
        <v>41921.279976851853</v>
      </c>
      <c r="M3478" t="b">
        <v>0</v>
      </c>
      <c r="N3478">
        <v>6</v>
      </c>
      <c r="O3478" s="7">
        <f>AVERAGE(N3478,E3478)</f>
        <v>159</v>
      </c>
      <c r="P3478" t="b">
        <v>1</v>
      </c>
      <c r="R3478" s="56">
        <f>E3478/D3478</f>
        <v>1.04</v>
      </c>
      <c r="S3478" t="s">
        <v>8297</v>
      </c>
      <c r="T3478" s="6" t="str">
        <f>LEFT(S:S,FIND("/",S:S)-1)</f>
        <v>games</v>
      </c>
      <c r="U3478" s="6" t="str">
        <f>RIGHT(S:S,FIND("/",S:S) - 2)</f>
        <v>ames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44">
        <v>1800</v>
      </c>
      <c r="E3479" s="4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42">
        <f>(((I3479/60)/60)/24)+DATE(1970,1,1)</f>
        <v>42141.125</v>
      </c>
      <c r="K3479">
        <v>1430761243</v>
      </c>
      <c r="L3479" s="42">
        <f>(((K3479/60)/60)/24)+DATE(1970,1,1)</f>
        <v>42128.736608796295</v>
      </c>
      <c r="M3479" t="b">
        <v>0</v>
      </c>
      <c r="N3479">
        <v>39</v>
      </c>
      <c r="O3479" s="7">
        <f>AVERAGE(N3479,E3479)</f>
        <v>1057.5</v>
      </c>
      <c r="P3479" t="b">
        <v>1</v>
      </c>
      <c r="R3479" s="56">
        <f>E3479/D3479</f>
        <v>1.1533333333333333</v>
      </c>
      <c r="S3479" t="s">
        <v>8285</v>
      </c>
      <c r="T3479" s="6" t="str">
        <f>LEFT(S:S,FIND("/",S:S)-1)</f>
        <v>photography</v>
      </c>
      <c r="U3479" s="6" t="str">
        <f>RIGHT(S:S,FIND("/",S:S) - 2)</f>
        <v>photobooks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44">
        <v>2000</v>
      </c>
      <c r="E3480" s="4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42">
        <f>(((I3480/60)/60)/24)+DATE(1970,1,1)</f>
        <v>42079.875</v>
      </c>
      <c r="K3480">
        <v>1424296822</v>
      </c>
      <c r="L3480" s="42">
        <f>(((K3480/60)/60)/24)+DATE(1970,1,1)</f>
        <v>42053.916921296302</v>
      </c>
      <c r="M3480" t="b">
        <v>0</v>
      </c>
      <c r="N3480">
        <v>57</v>
      </c>
      <c r="O3480" s="7">
        <f>AVERAGE(N3480,E3480)</f>
        <v>1157</v>
      </c>
      <c r="P3480" t="b">
        <v>1</v>
      </c>
      <c r="R3480" s="56">
        <f>E3480/D3480</f>
        <v>1.1285000000000001</v>
      </c>
      <c r="S3480" t="s">
        <v>8270</v>
      </c>
      <c r="T3480" s="6" t="str">
        <f>LEFT(S:S,FIND("/",S:S)-1)</f>
        <v>film &amp; video</v>
      </c>
      <c r="U3480" s="6" t="str">
        <f>RIGHT(S:S,FIND("/",S:S) - 2)</f>
        <v>o/animation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44">
        <v>1500</v>
      </c>
      <c r="E3481" s="4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42">
        <f>(((I3481/60)/60)/24)+DATE(1970,1,1)</f>
        <v>41811.855092592588</v>
      </c>
      <c r="K3481">
        <v>1400790680</v>
      </c>
      <c r="L3481" s="42">
        <f>(((K3481/60)/60)/24)+DATE(1970,1,1)</f>
        <v>41781.855092592588</v>
      </c>
      <c r="M3481" t="b">
        <v>0</v>
      </c>
      <c r="N3481">
        <v>56</v>
      </c>
      <c r="O3481" s="7">
        <f>AVERAGE(N3481,E3481)</f>
        <v>987</v>
      </c>
      <c r="P3481" t="b">
        <v>1</v>
      </c>
      <c r="R3481" s="56">
        <f>E3481/D3481</f>
        <v>1.2786666666666666</v>
      </c>
      <c r="S3481" t="s">
        <v>8305</v>
      </c>
      <c r="T3481" s="6" t="str">
        <f>LEFT(S:S,FIND("/",S:S)-1)</f>
        <v>theater</v>
      </c>
      <c r="U3481" s="6" t="str">
        <f>RIGHT(S:S,FIND("/",S:S) - 2)</f>
        <v>usical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44">
        <v>1500</v>
      </c>
      <c r="E3482" s="4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42">
        <f>(((I3482/60)/60)/24)+DATE(1970,1,1)</f>
        <v>42195.875</v>
      </c>
      <c r="K3482">
        <v>1434440227</v>
      </c>
      <c r="L3482" s="42">
        <f>(((K3482/60)/60)/24)+DATE(1970,1,1)</f>
        <v>42171.317442129628</v>
      </c>
      <c r="M3482" t="b">
        <v>0</v>
      </c>
      <c r="N3482">
        <v>13</v>
      </c>
      <c r="O3482" s="7">
        <f>AVERAGE(N3482,E3482)</f>
        <v>1076.5</v>
      </c>
      <c r="P3482" t="b">
        <v>1</v>
      </c>
      <c r="R3482" s="56">
        <f>E3482/D3482</f>
        <v>1.4266666666666667</v>
      </c>
      <c r="S3482" t="s">
        <v>8301</v>
      </c>
      <c r="T3482" s="6" t="str">
        <f>LEFT(S:S,FIND("/",S:S)-1)</f>
        <v>technology</v>
      </c>
      <c r="U3482" s="6" t="str">
        <f>RIGHT(S:S,FIND("/",S:S) - 2)</f>
        <v>ploration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44">
        <v>10000</v>
      </c>
      <c r="E3483" s="4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42">
        <f>(((I3483/60)/60)/24)+DATE(1970,1,1)</f>
        <v>42006.24754629629</v>
      </c>
      <c r="K3483">
        <v>1418709388</v>
      </c>
      <c r="L3483" s="42">
        <f>(((K3483/60)/60)/24)+DATE(1970,1,1)</f>
        <v>41989.24754629629</v>
      </c>
      <c r="M3483" t="b">
        <v>0</v>
      </c>
      <c r="N3483">
        <v>95</v>
      </c>
      <c r="O3483" s="7">
        <f>AVERAGE(N3483,E3483)</f>
        <v>5987.5</v>
      </c>
      <c r="P3483" t="b">
        <v>1</v>
      </c>
      <c r="R3483" s="56">
        <f>E3483/D3483</f>
        <v>1.1879999999999999</v>
      </c>
      <c r="S3483" t="s">
        <v>8271</v>
      </c>
      <c r="T3483" s="6" t="str">
        <f>LEFT(S:S,FIND("/",S:S)-1)</f>
        <v>theater</v>
      </c>
      <c r="U3483" s="6" t="str">
        <f>RIGHT(S:S,FIND("/",S:S) - 2)</f>
        <v>/plays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44">
        <v>3000</v>
      </c>
      <c r="E3484" s="4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42">
        <f>(((I3484/60)/60)/24)+DATE(1970,1,1)</f>
        <v>41826.771597222221</v>
      </c>
      <c r="K3484">
        <v>1402079466</v>
      </c>
      <c r="L3484" s="42">
        <f>(((K3484/60)/60)/24)+DATE(1970,1,1)</f>
        <v>41796.771597222221</v>
      </c>
      <c r="M3484" t="b">
        <v>0</v>
      </c>
      <c r="N3484">
        <v>80</v>
      </c>
      <c r="O3484" s="7">
        <f>AVERAGE(N3484,E3484)</f>
        <v>2115</v>
      </c>
      <c r="P3484" t="b">
        <v>1</v>
      </c>
      <c r="R3484" s="56">
        <f>E3484/D3484</f>
        <v>1.3833333333333333</v>
      </c>
      <c r="S3484" t="s">
        <v>8271</v>
      </c>
      <c r="T3484" s="6" t="str">
        <f>LEFT(S:S,FIND("/",S:S)-1)</f>
        <v>theater</v>
      </c>
      <c r="U3484" s="6" t="str">
        <f>RIGHT(S:S,FIND("/",S:S) - 2)</f>
        <v>/plays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44">
        <v>3350</v>
      </c>
      <c r="E3485" s="4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42">
        <f>(((I3485/60)/60)/24)+DATE(1970,1,1)</f>
        <v>41823.668761574074</v>
      </c>
      <c r="K3485">
        <v>1401811381</v>
      </c>
      <c r="L3485" s="42">
        <f>(((K3485/60)/60)/24)+DATE(1970,1,1)</f>
        <v>41793.668761574074</v>
      </c>
      <c r="M3485" t="b">
        <v>0</v>
      </c>
      <c r="N3485">
        <v>133</v>
      </c>
      <c r="O3485" s="7">
        <f>AVERAGE(N3485,E3485)</f>
        <v>2745.5</v>
      </c>
      <c r="P3485" t="b">
        <v>1</v>
      </c>
      <c r="R3485" s="56">
        <f>E3485/D3485</f>
        <v>1.599402985074627</v>
      </c>
      <c r="S3485" t="s">
        <v>8271</v>
      </c>
      <c r="T3485" s="6" t="str">
        <f>LEFT(S:S,FIND("/",S:S)-1)</f>
        <v>theater</v>
      </c>
      <c r="U3485" s="6" t="str">
        <f>RIGHT(S:S,FIND("/",S:S) - 2)</f>
        <v>/plays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44">
        <v>2500</v>
      </c>
      <c r="E3486" s="4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42">
        <f>(((I3486/60)/60)/24)+DATE(1970,1,1)</f>
        <v>42536.760405092587</v>
      </c>
      <c r="K3486">
        <v>1463422499</v>
      </c>
      <c r="L3486" s="42">
        <f>(((K3486/60)/60)/24)+DATE(1970,1,1)</f>
        <v>42506.760405092587</v>
      </c>
      <c r="M3486" t="b">
        <v>0</v>
      </c>
      <c r="N3486">
        <v>44</v>
      </c>
      <c r="O3486" s="7">
        <f>AVERAGE(N3486,E3486)</f>
        <v>1450</v>
      </c>
      <c r="P3486" t="b">
        <v>1</v>
      </c>
      <c r="R3486" s="56">
        <f>E3486/D3486</f>
        <v>1.1424000000000001</v>
      </c>
      <c r="S3486" t="s">
        <v>8271</v>
      </c>
      <c r="T3486" s="6" t="str">
        <f>LEFT(S:S,FIND("/",S:S)-1)</f>
        <v>theater</v>
      </c>
      <c r="U3486" s="6" t="str">
        <f>RIGHT(S:S,FIND("/",S:S) - 2)</f>
        <v>/plays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44">
        <v>1650</v>
      </c>
      <c r="E3487" s="4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42">
        <f>(((I3487/60)/60)/24)+DATE(1970,1,1)</f>
        <v>42402.693055555559</v>
      </c>
      <c r="K3487">
        <v>1451839080</v>
      </c>
      <c r="L3487" s="42">
        <f>(((K3487/60)/60)/24)+DATE(1970,1,1)</f>
        <v>42372.693055555559</v>
      </c>
      <c r="M3487" t="b">
        <v>0</v>
      </c>
      <c r="N3487">
        <v>30</v>
      </c>
      <c r="O3487" s="7">
        <f>AVERAGE(N3487,E3487)</f>
        <v>845</v>
      </c>
      <c r="P3487" t="b">
        <v>1</v>
      </c>
      <c r="R3487" s="56">
        <f>E3487/D3487</f>
        <v>1.0060606060606061</v>
      </c>
      <c r="S3487" t="s">
        <v>8268</v>
      </c>
      <c r="T3487" s="6" t="str">
        <f>LEFT(S:S,FIND("/",S:S)-1)</f>
        <v>film &amp; video</v>
      </c>
      <c r="U3487" s="6" t="str">
        <f>RIGHT(S:S,FIND("/",S:S) - 2)</f>
        <v>video/drama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44">
        <v>3000</v>
      </c>
      <c r="E3488" s="4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42">
        <f>(((I3488/60)/60)/24)+DATE(1970,1,1)</f>
        <v>42158.290972222225</v>
      </c>
      <c r="K3488">
        <v>1430600401</v>
      </c>
      <c r="L3488" s="42">
        <f>(((K3488/60)/60)/24)+DATE(1970,1,1)</f>
        <v>42126.87501157407</v>
      </c>
      <c r="M3488" t="b">
        <v>0</v>
      </c>
      <c r="N3488">
        <v>56</v>
      </c>
      <c r="O3488" s="7">
        <f>AVERAGE(N3488,E3488)</f>
        <v>2356</v>
      </c>
      <c r="P3488" t="b">
        <v>1</v>
      </c>
      <c r="R3488" s="56">
        <f>E3488/D3488</f>
        <v>1.552</v>
      </c>
      <c r="S3488" t="s">
        <v>8271</v>
      </c>
      <c r="T3488" s="6" t="str">
        <f>LEFT(S:S,FIND("/",S:S)-1)</f>
        <v>theater</v>
      </c>
      <c r="U3488" s="6" t="str">
        <f>RIGHT(S:S,FIND("/",S:S) - 2)</f>
        <v>/plays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44">
        <v>2000</v>
      </c>
      <c r="E3489" s="4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42">
        <f>(((I3489/60)/60)/24)+DATE(1970,1,1)</f>
        <v>42179.940416666665</v>
      </c>
      <c r="K3489">
        <v>1432593252</v>
      </c>
      <c r="L3489" s="42">
        <f>(((K3489/60)/60)/24)+DATE(1970,1,1)</f>
        <v>42149.940416666665</v>
      </c>
      <c r="M3489" t="b">
        <v>0</v>
      </c>
      <c r="N3489">
        <v>66</v>
      </c>
      <c r="O3489" s="7">
        <f>AVERAGE(N3489,E3489)</f>
        <v>1310.5</v>
      </c>
      <c r="P3489" t="b">
        <v>1</v>
      </c>
      <c r="R3489" s="56">
        <f>E3489/D3489</f>
        <v>1.2775000000000001</v>
      </c>
      <c r="S3489" t="s">
        <v>8265</v>
      </c>
      <c r="T3489" s="6" t="str">
        <f>LEFT(S:S,FIND("/",S:S)-1)</f>
        <v>film &amp; video</v>
      </c>
      <c r="U3489" s="6" t="str">
        <f>RIGHT(S:S,FIND("/",S:S) - 2)</f>
        <v>/television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44">
        <v>3000</v>
      </c>
      <c r="E3490" s="4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42">
        <f>(((I3490/60)/60)/24)+DATE(1970,1,1)</f>
        <v>42111.666666666672</v>
      </c>
      <c r="K3490">
        <v>1427221560</v>
      </c>
      <c r="L3490" s="42">
        <f>(((K3490/60)/60)/24)+DATE(1970,1,1)</f>
        <v>42087.768055555556</v>
      </c>
      <c r="M3490" t="b">
        <v>0</v>
      </c>
      <c r="N3490">
        <v>29</v>
      </c>
      <c r="O3490" s="7">
        <f>AVERAGE(N3490,E3490)</f>
        <v>1832.5</v>
      </c>
      <c r="P3490" t="b">
        <v>1</v>
      </c>
      <c r="R3490" s="56">
        <f>E3490/D3490</f>
        <v>1.212</v>
      </c>
      <c r="S3490" t="s">
        <v>8304</v>
      </c>
      <c r="T3490" s="6" t="str">
        <f>LEFT(S:S,FIND("/",S:S)-1)</f>
        <v>publishing</v>
      </c>
      <c r="U3490" s="6" t="str">
        <f>RIGHT(S:S,FIND("/",S:S) - 2)</f>
        <v>n's books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44">
        <v>5000</v>
      </c>
      <c r="E3491" s="4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42">
        <f>(((I3491/60)/60)/24)+DATE(1970,1,1)</f>
        <v>41783.875</v>
      </c>
      <c r="K3491">
        <v>1398352531</v>
      </c>
      <c r="L3491" s="42">
        <f>(((K3491/60)/60)/24)+DATE(1970,1,1)</f>
        <v>41753.635775462964</v>
      </c>
      <c r="M3491" t="b">
        <v>0</v>
      </c>
      <c r="N3491">
        <v>72</v>
      </c>
      <c r="O3491" s="7">
        <f>AVERAGE(N3491,E3491)</f>
        <v>2853.5</v>
      </c>
      <c r="P3491" t="b">
        <v>1</v>
      </c>
      <c r="R3491" s="56">
        <f>E3491/D3491</f>
        <v>1.127</v>
      </c>
      <c r="S3491" t="s">
        <v>8295</v>
      </c>
      <c r="T3491" s="6" t="str">
        <f>LEFT(S:S,FIND("/",S:S)-1)</f>
        <v>technology</v>
      </c>
      <c r="U3491" s="6" t="str">
        <f>RIGHT(S:S,FIND("/",S:S) - 2)</f>
        <v>/hardware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44">
        <v>1000</v>
      </c>
      <c r="E3492" s="4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42">
        <f>(((I3492/60)/60)/24)+DATE(1970,1,1)</f>
        <v>42473.802361111113</v>
      </c>
      <c r="K3492">
        <v>1457982924</v>
      </c>
      <c r="L3492" s="42">
        <f>(((K3492/60)/60)/24)+DATE(1970,1,1)</f>
        <v>42443.802361111113</v>
      </c>
      <c r="M3492" t="b">
        <v>0</v>
      </c>
      <c r="N3492">
        <v>27</v>
      </c>
      <c r="O3492" s="7">
        <f>AVERAGE(N3492,E3492)</f>
        <v>651</v>
      </c>
      <c r="P3492" t="b">
        <v>1</v>
      </c>
      <c r="R3492" s="56">
        <f>E3492/D3492</f>
        <v>1.2749999999999999</v>
      </c>
      <c r="S3492" t="s">
        <v>8285</v>
      </c>
      <c r="T3492" s="6" t="str">
        <f>LEFT(S:S,FIND("/",S:S)-1)</f>
        <v>photography</v>
      </c>
      <c r="U3492" s="6" t="str">
        <f>RIGHT(S:S,FIND("/",S:S) - 2)</f>
        <v>photobooks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44">
        <v>500</v>
      </c>
      <c r="E3493" s="4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42">
        <f>(((I3493/60)/60)/24)+DATE(1970,1,1)</f>
        <v>42142.249814814815</v>
      </c>
      <c r="K3493">
        <v>1430114384</v>
      </c>
      <c r="L3493" s="42">
        <f>(((K3493/60)/60)/24)+DATE(1970,1,1)</f>
        <v>42121.249814814815</v>
      </c>
      <c r="M3493" t="b">
        <v>0</v>
      </c>
      <c r="N3493">
        <v>10</v>
      </c>
      <c r="O3493" s="7">
        <f>AVERAGE(N3493,E3493)</f>
        <v>400.5</v>
      </c>
      <c r="P3493" t="b">
        <v>1</v>
      </c>
      <c r="R3493" s="56">
        <f>E3493/D3493</f>
        <v>1.5820000000000001</v>
      </c>
      <c r="S3493" t="s">
        <v>8272</v>
      </c>
      <c r="T3493" s="6" t="str">
        <f>LEFT(S:S,FIND("/",S:S)-1)</f>
        <v>technology</v>
      </c>
      <c r="U3493" s="6" t="str">
        <f>RIGHT(S:S,FIND("/",S:S) - 2)</f>
        <v>ology/web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44">
        <v>3800</v>
      </c>
      <c r="E3494" s="4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42">
        <f>(((I3494/60)/60)/24)+DATE(1970,1,1)</f>
        <v>42303.009224537032</v>
      </c>
      <c r="K3494">
        <v>1442794397</v>
      </c>
      <c r="L3494" s="42">
        <f>(((K3494/60)/60)/24)+DATE(1970,1,1)</f>
        <v>42268.009224537032</v>
      </c>
      <c r="M3494" t="b">
        <v>0</v>
      </c>
      <c r="N3494">
        <v>35</v>
      </c>
      <c r="O3494" s="7">
        <f>AVERAGE(N3494,E3494)</f>
        <v>2017.61</v>
      </c>
      <c r="P3494" t="b">
        <v>1</v>
      </c>
      <c r="R3494" s="56">
        <f>E3494/D3494</f>
        <v>1.0526894736842105</v>
      </c>
      <c r="S3494" t="s">
        <v>8276</v>
      </c>
      <c r="T3494" s="6" t="str">
        <f>LEFT(S:S,FIND("/",S:S)-1)</f>
        <v>music</v>
      </c>
      <c r="U3494" s="6" t="str">
        <f>RIGHT(S:S,FIND("/",S:S) - 2)</f>
        <v>rock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44">
        <v>1500</v>
      </c>
      <c r="E3495" s="4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42">
        <f>(((I3495/60)/60)/24)+DATE(1970,1,1)</f>
        <v>41868.21597222222</v>
      </c>
      <c r="K3495">
        <v>1406580436</v>
      </c>
      <c r="L3495" s="42">
        <f>(((K3495/60)/60)/24)+DATE(1970,1,1)</f>
        <v>41848.866157407407</v>
      </c>
      <c r="M3495" t="b">
        <v>0</v>
      </c>
      <c r="N3495">
        <v>29</v>
      </c>
      <c r="O3495" s="7">
        <f>AVERAGE(N3495,E3495)</f>
        <v>764.5</v>
      </c>
      <c r="P3495" t="b">
        <v>1</v>
      </c>
      <c r="R3495" s="56">
        <f>E3495/D3495</f>
        <v>1</v>
      </c>
      <c r="S3495" t="s">
        <v>8278</v>
      </c>
      <c r="T3495" s="6" t="str">
        <f>LEFT(S:S,FIND("/",S:S)-1)</f>
        <v>music</v>
      </c>
      <c r="U3495" s="6" t="str">
        <f>RIGHT(S:S,FIND("/",S:S) - 2)</f>
        <v>jazz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44">
        <v>400</v>
      </c>
      <c r="E3496" s="4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42">
        <f>(((I3496/60)/60)/24)+DATE(1970,1,1)</f>
        <v>42700.25</v>
      </c>
      <c r="K3496">
        <v>1479186575</v>
      </c>
      <c r="L3496" s="42">
        <f>(((K3496/60)/60)/24)+DATE(1970,1,1)</f>
        <v>42689.214988425927</v>
      </c>
      <c r="M3496" t="b">
        <v>0</v>
      </c>
      <c r="N3496">
        <v>13</v>
      </c>
      <c r="O3496" s="7">
        <f>AVERAGE(N3496,E3496)</f>
        <v>206.5</v>
      </c>
      <c r="P3496" t="b">
        <v>1</v>
      </c>
      <c r="R3496" s="56">
        <f>E3496/D3496</f>
        <v>1</v>
      </c>
      <c r="S3496" t="s">
        <v>8304</v>
      </c>
      <c r="T3496" s="6" t="str">
        <f>LEFT(S:S,FIND("/",S:S)-1)</f>
        <v>publishing</v>
      </c>
      <c r="U3496" s="6" t="str">
        <f>RIGHT(S:S,FIND("/",S:S) - 2)</f>
        <v>n's books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44">
        <v>5000</v>
      </c>
      <c r="E3497" s="4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42">
        <f>(((I3497/60)/60)/24)+DATE(1970,1,1)</f>
        <v>41944.720833333333</v>
      </c>
      <c r="K3497">
        <v>1412360309</v>
      </c>
      <c r="L3497" s="42">
        <f>(((K3497/60)/60)/24)+DATE(1970,1,1)</f>
        <v>41915.762835648151</v>
      </c>
      <c r="M3497" t="b">
        <v>0</v>
      </c>
      <c r="N3497">
        <v>72</v>
      </c>
      <c r="O3497" s="7">
        <f>AVERAGE(N3497,E3497)</f>
        <v>2707.5</v>
      </c>
      <c r="P3497" t="b">
        <v>1</v>
      </c>
      <c r="R3497" s="56">
        <f>E3497/D3497</f>
        <v>1.0686</v>
      </c>
      <c r="S3497" t="s">
        <v>8271</v>
      </c>
      <c r="T3497" s="6" t="str">
        <f>LEFT(S:S,FIND("/",S:S)-1)</f>
        <v>theater</v>
      </c>
      <c r="U3497" s="6" t="str">
        <f>RIGHT(S:S,FIND("/",S:S) - 2)</f>
        <v>/plays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44">
        <v>3000</v>
      </c>
      <c r="E3498" s="4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42">
        <f>(((I3498/60)/60)/24)+DATE(1970,1,1)</f>
        <v>42624.846828703703</v>
      </c>
      <c r="K3498">
        <v>1470169166</v>
      </c>
      <c r="L3498" s="42">
        <f>(((K3498/60)/60)/24)+DATE(1970,1,1)</f>
        <v>42584.846828703703</v>
      </c>
      <c r="M3498" t="b">
        <v>0</v>
      </c>
      <c r="N3498">
        <v>78</v>
      </c>
      <c r="O3498" s="7">
        <f>AVERAGE(N3498,E3498)</f>
        <v>1905</v>
      </c>
      <c r="P3498" t="b">
        <v>1</v>
      </c>
      <c r="R3498" s="56">
        <f>E3498/D3498</f>
        <v>1.244</v>
      </c>
      <c r="S3498" t="s">
        <v>8269</v>
      </c>
      <c r="T3498" s="6" t="str">
        <f>LEFT(S:S,FIND("/",S:S)-1)</f>
        <v>film &amp; video</v>
      </c>
      <c r="U3498" s="6" t="str">
        <f>RIGHT(S:S,FIND("/",S:S) - 2)</f>
        <v>documentary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44">
        <v>1551</v>
      </c>
      <c r="E3499" s="4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42">
        <f>(((I3499/60)/60)/24)+DATE(1970,1,1)</f>
        <v>42523.916666666672</v>
      </c>
      <c r="K3499">
        <v>1463852904</v>
      </c>
      <c r="L3499" s="42">
        <f>(((K3499/60)/60)/24)+DATE(1970,1,1)</f>
        <v>42511.741944444439</v>
      </c>
      <c r="M3499" t="b">
        <v>0</v>
      </c>
      <c r="N3499">
        <v>49</v>
      </c>
      <c r="O3499" s="7">
        <f>AVERAGE(N3499,E3499)</f>
        <v>867.5</v>
      </c>
      <c r="P3499" t="b">
        <v>1</v>
      </c>
      <c r="R3499" s="56">
        <f>E3499/D3499</f>
        <v>1.0870406189555126</v>
      </c>
      <c r="S3499" t="s">
        <v>8273</v>
      </c>
      <c r="T3499" s="6" t="str">
        <f>LEFT(S:S,FIND("/",S:S)-1)</f>
        <v>technology</v>
      </c>
      <c r="U3499" s="6" t="str">
        <f>RIGHT(S:S,FIND("/",S:S) - 2)</f>
        <v>wearables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44">
        <v>1650</v>
      </c>
      <c r="E3500" s="4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42">
        <f>(((I3500/60)/60)/24)+DATE(1970,1,1)</f>
        <v>42518.905555555553</v>
      </c>
      <c r="K3500">
        <v>1459309704</v>
      </c>
      <c r="L3500" s="42">
        <f>(((K3500/60)/60)/24)+DATE(1970,1,1)</f>
        <v>42459.15861111111</v>
      </c>
      <c r="M3500" t="b">
        <v>0</v>
      </c>
      <c r="N3500">
        <v>42</v>
      </c>
      <c r="O3500" s="7">
        <f>AVERAGE(N3500,E3500)</f>
        <v>866</v>
      </c>
      <c r="P3500" t="b">
        <v>1</v>
      </c>
      <c r="R3500" s="56">
        <f>E3500/D3500</f>
        <v>1.0242424242424242</v>
      </c>
      <c r="S3500" t="s">
        <v>8268</v>
      </c>
      <c r="T3500" s="6" t="str">
        <f>LEFT(S:S,FIND("/",S:S)-1)</f>
        <v>film &amp; video</v>
      </c>
      <c r="U3500" s="6" t="str">
        <f>RIGHT(S:S,FIND("/",S:S) - 2)</f>
        <v>video/drama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44">
        <v>2000</v>
      </c>
      <c r="E3501" s="4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42">
        <f>(((I3501/60)/60)/24)+DATE(1970,1,1)</f>
        <v>42186.290972222225</v>
      </c>
      <c r="K3501">
        <v>1431046325</v>
      </c>
      <c r="L3501" s="42">
        <f>(((K3501/60)/60)/24)+DATE(1970,1,1)</f>
        <v>42132.036168981482</v>
      </c>
      <c r="M3501" t="b">
        <v>0</v>
      </c>
      <c r="N3501">
        <v>35</v>
      </c>
      <c r="O3501" s="7">
        <f>AVERAGE(N3501,E3501)</f>
        <v>1072.5</v>
      </c>
      <c r="P3501" t="b">
        <v>1</v>
      </c>
      <c r="R3501" s="56">
        <f>E3501/D3501</f>
        <v>1.0549999999999999</v>
      </c>
      <c r="S3501" t="s">
        <v>8279</v>
      </c>
      <c r="T3501" s="6" t="str">
        <f>LEFT(S:S,FIND("/",S:S)-1)</f>
        <v>music</v>
      </c>
      <c r="U3501" s="6" t="str">
        <f>RIGHT(S:S,FIND("/",S:S) - 2)</f>
        <v>rock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44">
        <v>1000</v>
      </c>
      <c r="E3502" s="4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42">
        <f>(((I3502/60)/60)/24)+DATE(1970,1,1)</f>
        <v>42436.207638888889</v>
      </c>
      <c r="K3502">
        <v>1455919438</v>
      </c>
      <c r="L3502" s="42">
        <f>(((K3502/60)/60)/24)+DATE(1970,1,1)</f>
        <v>42419.91942129629</v>
      </c>
      <c r="M3502" t="b">
        <v>0</v>
      </c>
      <c r="N3502">
        <v>42</v>
      </c>
      <c r="O3502" s="7">
        <f>AVERAGE(N3502,E3502)</f>
        <v>552.5</v>
      </c>
      <c r="P3502" t="b">
        <v>1</v>
      </c>
      <c r="R3502" s="56">
        <f>E3502/D3502</f>
        <v>1.0629999999999999</v>
      </c>
      <c r="S3502" t="s">
        <v>8266</v>
      </c>
      <c r="T3502" s="6" t="str">
        <f>LEFT(S:S,FIND("/",S:S)-1)</f>
        <v>film &amp; video</v>
      </c>
      <c r="U3502" s="6" t="str">
        <f>RIGHT(S:S,FIND("/",S:S) - 2)</f>
        <v>ideo/shorts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44">
        <v>1500</v>
      </c>
      <c r="E3503" s="4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42">
        <f>(((I3503/60)/60)/24)+DATE(1970,1,1)</f>
        <v>42258.763831018514</v>
      </c>
      <c r="K3503">
        <v>1439835595</v>
      </c>
      <c r="L3503" s="42">
        <f>(((K3503/60)/60)/24)+DATE(1970,1,1)</f>
        <v>42233.763831018514</v>
      </c>
      <c r="M3503" t="b">
        <v>0</v>
      </c>
      <c r="N3503">
        <v>42</v>
      </c>
      <c r="O3503" s="7">
        <f>AVERAGE(N3503,E3503)</f>
        <v>776</v>
      </c>
      <c r="P3503" t="b">
        <v>1</v>
      </c>
      <c r="R3503" s="56">
        <f>E3503/D3503</f>
        <v>1.0066666666666666</v>
      </c>
      <c r="S3503" t="s">
        <v>8284</v>
      </c>
      <c r="T3503" s="6" t="str">
        <f>LEFT(S:S,FIND("/",S:S)-1)</f>
        <v>food</v>
      </c>
      <c r="U3503" s="6" t="str">
        <f>RIGHT(S:S,FIND("/",S:S) - 2)</f>
        <v>cks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44">
        <v>4000</v>
      </c>
      <c r="E3504" s="4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42">
        <f>(((I3504/60)/60)/24)+DATE(1970,1,1)</f>
        <v>42445.165972222225</v>
      </c>
      <c r="K3504">
        <v>1456862924</v>
      </c>
      <c r="L3504" s="42">
        <f>(((K3504/60)/60)/24)+DATE(1970,1,1)</f>
        <v>42430.839398148149</v>
      </c>
      <c r="M3504" t="b">
        <v>0</v>
      </c>
      <c r="N3504">
        <v>31</v>
      </c>
      <c r="O3504" s="7">
        <f>AVERAGE(N3504,E3504)</f>
        <v>2123.5</v>
      </c>
      <c r="P3504" t="b">
        <v>1</v>
      </c>
      <c r="R3504" s="56">
        <f>E3504/D3504</f>
        <v>1.054</v>
      </c>
      <c r="S3504" t="s">
        <v>8267</v>
      </c>
      <c r="T3504" s="6" t="str">
        <f>LEFT(S:S,FIND("/",S:S)-1)</f>
        <v>film &amp; video</v>
      </c>
      <c r="U3504" s="6" t="str">
        <f>RIGHT(S:S,FIND("/",S:S) - 2)</f>
        <v>nce fiction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44">
        <v>2500</v>
      </c>
      <c r="E3505" s="4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42">
        <f>(((I3505/60)/60)/24)+DATE(1970,1,1)</f>
        <v>42575.478333333333</v>
      </c>
      <c r="K3505">
        <v>1466767728</v>
      </c>
      <c r="L3505" s="42">
        <f>(((K3505/60)/60)/24)+DATE(1970,1,1)</f>
        <v>42545.478333333333</v>
      </c>
      <c r="M3505" t="b">
        <v>0</v>
      </c>
      <c r="N3505">
        <v>38</v>
      </c>
      <c r="O3505" s="7">
        <f>AVERAGE(N3505,E3505)</f>
        <v>1363.5</v>
      </c>
      <c r="P3505" t="b">
        <v>1</v>
      </c>
      <c r="R3505" s="56">
        <f>E3505/D3505</f>
        <v>1.0755999999999999</v>
      </c>
      <c r="S3505" t="s">
        <v>8280</v>
      </c>
      <c r="T3505" s="6" t="str">
        <f>LEFT(S:S,FIND("/",S:S)-1)</f>
        <v>music</v>
      </c>
      <c r="U3505" s="6" t="str">
        <f>RIGHT(S:S,FIND("/",S:S) - 2)</f>
        <v>usic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44">
        <v>1000</v>
      </c>
      <c r="E3506" s="4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42">
        <f>(((I3506/60)/60)/24)+DATE(1970,1,1)</f>
        <v>42327.790405092594</v>
      </c>
      <c r="K3506">
        <v>1445363891</v>
      </c>
      <c r="L3506" s="42">
        <f>(((K3506/60)/60)/24)+DATE(1970,1,1)</f>
        <v>42297.748738425929</v>
      </c>
      <c r="M3506" t="b">
        <v>0</v>
      </c>
      <c r="N3506">
        <v>8</v>
      </c>
      <c r="O3506" s="7">
        <f>AVERAGE(N3506,E3506)</f>
        <v>504</v>
      </c>
      <c r="P3506" t="b">
        <v>1</v>
      </c>
      <c r="R3506" s="56">
        <f>E3506/D3506</f>
        <v>1</v>
      </c>
      <c r="S3506" t="s">
        <v>8297</v>
      </c>
      <c r="T3506" s="6" t="str">
        <f>LEFT(S:S,FIND("/",S:S)-1)</f>
        <v>games</v>
      </c>
      <c r="U3506" s="6" t="str">
        <f>RIGHT(S:S,FIND("/",S:S) - 2)</f>
        <v>ames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44">
        <v>2500</v>
      </c>
      <c r="E3507" s="4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42">
        <f>(((I3507/60)/60)/24)+DATE(1970,1,1)</f>
        <v>41772.166666666664</v>
      </c>
      <c r="K3507">
        <v>1398983245</v>
      </c>
      <c r="L3507" s="42">
        <f>(((K3507/60)/60)/24)+DATE(1970,1,1)</f>
        <v>41760.935706018521</v>
      </c>
      <c r="M3507" t="b">
        <v>0</v>
      </c>
      <c r="N3507">
        <v>39</v>
      </c>
      <c r="O3507" s="7">
        <f>AVERAGE(N3507,E3507)</f>
        <v>1316.5</v>
      </c>
      <c r="P3507" t="b">
        <v>1</v>
      </c>
      <c r="R3507" s="56">
        <f>E3507/D3507</f>
        <v>1.0376000000000001</v>
      </c>
      <c r="S3507" t="s">
        <v>8305</v>
      </c>
      <c r="T3507" s="6" t="str">
        <f>LEFT(S:S,FIND("/",S:S)-1)</f>
        <v>theater</v>
      </c>
      <c r="U3507" s="6" t="str">
        <f>RIGHT(S:S,FIND("/",S:S) - 2)</f>
        <v>usical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44">
        <v>3000</v>
      </c>
      <c r="E3508" s="4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42">
        <f>(((I3508/60)/60)/24)+DATE(1970,1,1)</f>
        <v>41874.734259259261</v>
      </c>
      <c r="K3508">
        <v>1404927440</v>
      </c>
      <c r="L3508" s="42">
        <f>(((K3508/60)/60)/24)+DATE(1970,1,1)</f>
        <v>41829.734259259261</v>
      </c>
      <c r="M3508" t="b">
        <v>0</v>
      </c>
      <c r="N3508">
        <v>29</v>
      </c>
      <c r="O3508" s="7">
        <f>AVERAGE(N3508,E3508)</f>
        <v>1537</v>
      </c>
      <c r="P3508" t="b">
        <v>1</v>
      </c>
      <c r="R3508" s="56">
        <f>E3508/D3508</f>
        <v>1.0149999999999999</v>
      </c>
      <c r="S3508" t="s">
        <v>8271</v>
      </c>
      <c r="T3508" s="6" t="str">
        <f>LEFT(S:S,FIND("/",S:S)-1)</f>
        <v>theater</v>
      </c>
      <c r="U3508" s="6" t="str">
        <f>RIGHT(S:S,FIND("/",S:S) - 2)</f>
        <v>/plays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44">
        <v>10000</v>
      </c>
      <c r="E3509" s="4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42">
        <f>(((I3509/60)/60)/24)+DATE(1970,1,1)</f>
        <v>42521.92288194444</v>
      </c>
      <c r="K3509">
        <v>1462140537</v>
      </c>
      <c r="L3509" s="42">
        <f>(((K3509/60)/60)/24)+DATE(1970,1,1)</f>
        <v>42491.92288194444</v>
      </c>
      <c r="M3509" t="b">
        <v>0</v>
      </c>
      <c r="N3509">
        <v>72</v>
      </c>
      <c r="O3509" s="7">
        <f>AVERAGE(N3509,E3509)</f>
        <v>5256</v>
      </c>
      <c r="P3509" t="b">
        <v>1</v>
      </c>
      <c r="R3509" s="56">
        <f>E3509/D3509</f>
        <v>1.044</v>
      </c>
      <c r="S3509" t="s">
        <v>8303</v>
      </c>
      <c r="T3509" s="6" t="str">
        <f>LEFT(S:S,FIND("/",S:S)-1)</f>
        <v>theater</v>
      </c>
      <c r="U3509" s="6" t="str">
        <f>RIGHT(S:S,FIND("/",S:S) - 2)</f>
        <v>spaces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44">
        <v>100</v>
      </c>
      <c r="E3510" s="4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42">
        <f>(((I3510/60)/60)/24)+DATE(1970,1,1)</f>
        <v>42500.875</v>
      </c>
      <c r="K3510">
        <v>1460914253</v>
      </c>
      <c r="L3510" s="42">
        <f>(((K3510/60)/60)/24)+DATE(1970,1,1)</f>
        <v>42477.729780092588</v>
      </c>
      <c r="M3510" t="b">
        <v>0</v>
      </c>
      <c r="N3510">
        <v>15</v>
      </c>
      <c r="O3510" s="7">
        <f>AVERAGE(N3510,E3510)</f>
        <v>97.5</v>
      </c>
      <c r="P3510" t="b">
        <v>1</v>
      </c>
      <c r="R3510" s="56">
        <f>E3510/D3510</f>
        <v>1.8</v>
      </c>
      <c r="S3510" t="s">
        <v>8271</v>
      </c>
      <c r="T3510" s="6" t="str">
        <f>LEFT(S:S,FIND("/",S:S)-1)</f>
        <v>theater</v>
      </c>
      <c r="U3510" s="6" t="str">
        <f>RIGHT(S:S,FIND("/",S:S) - 2)</f>
        <v>/plays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44">
        <v>3000</v>
      </c>
      <c r="E3511" s="4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42">
        <f>(((I3511/60)/60)/24)+DATE(1970,1,1)</f>
        <v>41964.204861111109</v>
      </c>
      <c r="K3511">
        <v>1415392666</v>
      </c>
      <c r="L3511" s="42">
        <f>(((K3511/60)/60)/24)+DATE(1970,1,1)</f>
        <v>41950.859560185185</v>
      </c>
      <c r="M3511" t="b">
        <v>0</v>
      </c>
      <c r="N3511">
        <v>33</v>
      </c>
      <c r="O3511" s="7">
        <f>AVERAGE(N3511,E3511)</f>
        <v>1611.5</v>
      </c>
      <c r="P3511" t="b">
        <v>1</v>
      </c>
      <c r="R3511" s="56">
        <f>E3511/D3511</f>
        <v>1.0633333333333332</v>
      </c>
      <c r="S3511" t="s">
        <v>8273</v>
      </c>
      <c r="T3511" s="6" t="str">
        <f>LEFT(S:S,FIND("/",S:S)-1)</f>
        <v>technology</v>
      </c>
      <c r="U3511" s="6" t="str">
        <f>RIGHT(S:S,FIND("/",S:S) - 2)</f>
        <v>wearables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44">
        <v>900</v>
      </c>
      <c r="E3512" s="4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42">
        <f>(((I3512/60)/60)/24)+DATE(1970,1,1)</f>
        <v>41822.62090277778</v>
      </c>
      <c r="K3512">
        <v>1402584846</v>
      </c>
      <c r="L3512" s="42">
        <f>(((K3512/60)/60)/24)+DATE(1970,1,1)</f>
        <v>41802.62090277778</v>
      </c>
      <c r="M3512" t="b">
        <v>0</v>
      </c>
      <c r="N3512">
        <v>15</v>
      </c>
      <c r="O3512" s="7">
        <f>AVERAGE(N3512,E3512)</f>
        <v>460</v>
      </c>
      <c r="P3512" t="b">
        <v>1</v>
      </c>
      <c r="R3512" s="56">
        <f>E3512/D3512</f>
        <v>1.0055555555555555</v>
      </c>
      <c r="S3512" t="s">
        <v>8272</v>
      </c>
      <c r="T3512" s="6" t="str">
        <f>LEFT(S:S,FIND("/",S:S)-1)</f>
        <v>technology</v>
      </c>
      <c r="U3512" s="6" t="str">
        <f>RIGHT(S:S,FIND("/",S:S) - 2)</f>
        <v>ology/web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44">
        <v>1500</v>
      </c>
      <c r="E3513" s="4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42">
        <f>(((I3513/60)/60)/24)+DATE(1970,1,1)</f>
        <v>41950.770833333336</v>
      </c>
      <c r="K3513">
        <v>1413406695</v>
      </c>
      <c r="L3513" s="42">
        <f>(((K3513/60)/60)/24)+DATE(1970,1,1)</f>
        <v>41927.873784722222</v>
      </c>
      <c r="M3513" t="b">
        <v>0</v>
      </c>
      <c r="N3513">
        <v>19</v>
      </c>
      <c r="O3513" s="7">
        <f>AVERAGE(N3513,E3513)</f>
        <v>768.5</v>
      </c>
      <c r="P3513" t="b">
        <v>1</v>
      </c>
      <c r="R3513" s="56">
        <f>E3513/D3513</f>
        <v>1.012</v>
      </c>
      <c r="S3513" t="s">
        <v>8279</v>
      </c>
      <c r="T3513" s="6" t="str">
        <f>LEFT(S:S,FIND("/",S:S)-1)</f>
        <v>music</v>
      </c>
      <c r="U3513" s="6" t="str">
        <f>RIGHT(S:S,FIND("/",S:S) - 2)</f>
        <v>rock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44">
        <v>1000</v>
      </c>
      <c r="E3514" s="4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42">
        <f>(((I3514/60)/60)/24)+DATE(1970,1,1)</f>
        <v>42117.49527777778</v>
      </c>
      <c r="K3514">
        <v>1424609592</v>
      </c>
      <c r="L3514" s="42">
        <f>(((K3514/60)/60)/24)+DATE(1970,1,1)</f>
        <v>42057.536944444444</v>
      </c>
      <c r="M3514" t="b">
        <v>0</v>
      </c>
      <c r="N3514">
        <v>17</v>
      </c>
      <c r="O3514" s="7">
        <f>AVERAGE(N3514,E3514)</f>
        <v>508.5</v>
      </c>
      <c r="P3514" t="b">
        <v>1</v>
      </c>
      <c r="R3514" s="56">
        <f>E3514/D3514</f>
        <v>1</v>
      </c>
      <c r="S3514" t="s">
        <v>8271</v>
      </c>
      <c r="T3514" s="6" t="str">
        <f>LEFT(S:S,FIND("/",S:S)-1)</f>
        <v>theater</v>
      </c>
      <c r="U3514" s="6" t="str">
        <f>RIGHT(S:S,FIND("/",S:S) - 2)</f>
        <v>/plays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44">
        <v>2800</v>
      </c>
      <c r="E3515" s="4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42">
        <f>(((I3515/60)/60)/24)+DATE(1970,1,1)</f>
        <v>41794.207638888889</v>
      </c>
      <c r="K3515">
        <v>1400725112</v>
      </c>
      <c r="L3515" s="42">
        <f>(((K3515/60)/60)/24)+DATE(1970,1,1)</f>
        <v>41781.096203703702</v>
      </c>
      <c r="M3515" t="b">
        <v>0</v>
      </c>
      <c r="N3515">
        <v>44</v>
      </c>
      <c r="O3515" s="7">
        <f>AVERAGE(N3515,E3515)</f>
        <v>1679.5</v>
      </c>
      <c r="P3515" t="b">
        <v>1</v>
      </c>
      <c r="R3515" s="56">
        <f>E3515/D3515</f>
        <v>1.1839285714285714</v>
      </c>
      <c r="S3515" t="s">
        <v>8273</v>
      </c>
      <c r="T3515" s="6" t="str">
        <f>LEFT(S:S,FIND("/",S:S)-1)</f>
        <v>technology</v>
      </c>
      <c r="U3515" s="6" t="str">
        <f>RIGHT(S:S,FIND("/",S:S) - 2)</f>
        <v>wearables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44">
        <v>500</v>
      </c>
      <c r="E3516" s="4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42">
        <f>(((I3516/60)/60)/24)+DATE(1970,1,1)</f>
        <v>42037.207638888889</v>
      </c>
      <c r="K3516">
        <v>1421439552</v>
      </c>
      <c r="L3516" s="42">
        <f>(((K3516/60)/60)/24)+DATE(1970,1,1)</f>
        <v>42020.846666666665</v>
      </c>
      <c r="M3516" t="b">
        <v>0</v>
      </c>
      <c r="N3516">
        <v>10</v>
      </c>
      <c r="O3516" s="7">
        <f>AVERAGE(N3516,E3516)</f>
        <v>280</v>
      </c>
      <c r="P3516" t="b">
        <v>1</v>
      </c>
      <c r="R3516" s="56">
        <f>E3516/D3516</f>
        <v>1.1000000000000001</v>
      </c>
      <c r="S3516" t="s">
        <v>8295</v>
      </c>
      <c r="T3516" s="6" t="str">
        <f>LEFT(S:S,FIND("/",S:S)-1)</f>
        <v>technology</v>
      </c>
      <c r="U3516" s="6" t="str">
        <f>RIGHT(S:S,FIND("/",S:S) - 2)</f>
        <v>/hardware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44">
        <v>3000</v>
      </c>
      <c r="E3517" s="4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42">
        <f>(((I3517/60)/60)/24)+DATE(1970,1,1)</f>
        <v>42155.772812499999</v>
      </c>
      <c r="K3517">
        <v>1430505171</v>
      </c>
      <c r="L3517" s="42">
        <f>(((K3517/60)/60)/24)+DATE(1970,1,1)</f>
        <v>42125.772812499999</v>
      </c>
      <c r="M3517" t="b">
        <v>0</v>
      </c>
      <c r="N3517">
        <v>46</v>
      </c>
      <c r="O3517" s="7">
        <f>AVERAGE(N3517,E3517)</f>
        <v>1563</v>
      </c>
      <c r="P3517" t="b">
        <v>1</v>
      </c>
      <c r="R3517" s="56">
        <f>E3517/D3517</f>
        <v>1.0266666666666666</v>
      </c>
      <c r="S3517" t="s">
        <v>8303</v>
      </c>
      <c r="T3517" s="6" t="str">
        <f>LEFT(S:S,FIND("/",S:S)-1)</f>
        <v>theater</v>
      </c>
      <c r="U3517" s="6" t="str">
        <f>RIGHT(S:S,FIND("/",S:S) - 2)</f>
        <v>spaces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44">
        <v>2500</v>
      </c>
      <c r="E3518" s="4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42">
        <f>(((I3518/60)/60)/24)+DATE(1970,1,1)</f>
        <v>41890.125</v>
      </c>
      <c r="K3518">
        <v>1407197670</v>
      </c>
      <c r="L3518" s="42">
        <f>(((K3518/60)/60)/24)+DATE(1970,1,1)</f>
        <v>41856.010069444441</v>
      </c>
      <c r="M3518" t="b">
        <v>0</v>
      </c>
      <c r="N3518">
        <v>11</v>
      </c>
      <c r="O3518" s="7">
        <f>AVERAGE(N3518,E3518)</f>
        <v>1255.5</v>
      </c>
      <c r="P3518" t="b">
        <v>1</v>
      </c>
      <c r="R3518" s="56">
        <f>E3518/D3518</f>
        <v>1</v>
      </c>
      <c r="S3518" t="s">
        <v>8270</v>
      </c>
      <c r="T3518" s="6" t="str">
        <f>LEFT(S:S,FIND("/",S:S)-1)</f>
        <v>film &amp; video</v>
      </c>
      <c r="U3518" s="6" t="str">
        <f>RIGHT(S:S,FIND("/",S:S) - 2)</f>
        <v>o/animation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44">
        <v>4000</v>
      </c>
      <c r="E3519" s="4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42">
        <f>(((I3519/60)/60)/24)+DATE(1970,1,1)</f>
        <v>41824.458333333336</v>
      </c>
      <c r="K3519">
        <v>1401910634</v>
      </c>
      <c r="L3519" s="42">
        <f>(((K3519/60)/60)/24)+DATE(1970,1,1)</f>
        <v>41794.817523148151</v>
      </c>
      <c r="M3519" t="b">
        <v>0</v>
      </c>
      <c r="N3519">
        <v>13</v>
      </c>
      <c r="O3519" s="7">
        <f>AVERAGE(N3519,E3519)</f>
        <v>2006.5</v>
      </c>
      <c r="P3519" t="b">
        <v>1</v>
      </c>
      <c r="R3519" s="56">
        <f>E3519/D3519</f>
        <v>1</v>
      </c>
      <c r="S3519" t="s">
        <v>8269</v>
      </c>
      <c r="T3519" s="6" t="str">
        <f>LEFT(S:S,FIND("/",S:S)-1)</f>
        <v>film &amp; video</v>
      </c>
      <c r="U3519" s="6" t="str">
        <f>RIGHT(S:S,FIND("/",S:S) - 2)</f>
        <v>documentary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44">
        <v>1500</v>
      </c>
      <c r="E3520" s="4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42">
        <f>(((I3520/60)/60)/24)+DATE(1970,1,1)</f>
        <v>41914.597916666666</v>
      </c>
      <c r="K3520">
        <v>1410461299</v>
      </c>
      <c r="L3520" s="42">
        <f>(((K3520/60)/60)/24)+DATE(1970,1,1)</f>
        <v>41893.783553240741</v>
      </c>
      <c r="M3520" t="b">
        <v>0</v>
      </c>
      <c r="N3520">
        <v>33</v>
      </c>
      <c r="O3520" s="7">
        <f>AVERAGE(N3520,E3520)</f>
        <v>841.84500000000003</v>
      </c>
      <c r="P3520" t="b">
        <v>1</v>
      </c>
      <c r="R3520" s="56">
        <f>E3520/D3520</f>
        <v>1.10046</v>
      </c>
      <c r="S3520" t="s">
        <v>8286</v>
      </c>
      <c r="T3520" s="6" t="str">
        <f>LEFT(S:S,FIND("/",S:S)-1)</f>
        <v>music</v>
      </c>
      <c r="U3520" s="6" t="str">
        <f>RIGHT(S:S,FIND("/",S:S) - 2)</f>
        <v>usic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44">
        <v>2000</v>
      </c>
      <c r="E3521" s="4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42">
        <f>(((I3521/60)/60)/24)+DATE(1970,1,1)</f>
        <v>42067.598958333328</v>
      </c>
      <c r="K3521">
        <v>1422886950</v>
      </c>
      <c r="L3521" s="42">
        <f>(((K3521/60)/60)/24)+DATE(1970,1,1)</f>
        <v>42037.598958333328</v>
      </c>
      <c r="M3521" t="b">
        <v>0</v>
      </c>
      <c r="N3521">
        <v>28</v>
      </c>
      <c r="O3521" s="7">
        <f>AVERAGE(N3521,E3521)</f>
        <v>1027.5</v>
      </c>
      <c r="P3521" t="b">
        <v>1</v>
      </c>
      <c r="R3521" s="56">
        <f>E3521/D3521</f>
        <v>1.0135000000000001</v>
      </c>
      <c r="S3521" t="s">
        <v>8270</v>
      </c>
      <c r="T3521" s="6" t="str">
        <f>LEFT(S:S,FIND("/",S:S)-1)</f>
        <v>film &amp; video</v>
      </c>
      <c r="U3521" s="6" t="str">
        <f>RIGHT(S:S,FIND("/",S:S) - 2)</f>
        <v>o/animation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44">
        <v>2000</v>
      </c>
      <c r="E3522" s="4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42">
        <f>(((I3522/60)/60)/24)+DATE(1970,1,1)</f>
        <v>42253.57430555555</v>
      </c>
      <c r="K3522">
        <v>1439322412</v>
      </c>
      <c r="L3522" s="42">
        <f>(((K3522/60)/60)/24)+DATE(1970,1,1)</f>
        <v>42227.824212962965</v>
      </c>
      <c r="M3522" t="b">
        <v>0</v>
      </c>
      <c r="N3522">
        <v>21</v>
      </c>
      <c r="O3522" s="7">
        <f>AVERAGE(N3522,E3522)</f>
        <v>1018</v>
      </c>
      <c r="P3522" t="b">
        <v>1</v>
      </c>
      <c r="R3522" s="56">
        <f>E3522/D3522</f>
        <v>1.0075000000000001</v>
      </c>
      <c r="S3522" t="s">
        <v>8269</v>
      </c>
      <c r="T3522" s="6" t="str">
        <f>LEFT(S:S,FIND("/",S:S)-1)</f>
        <v>film &amp; video</v>
      </c>
      <c r="U3522" s="6" t="str">
        <f>RIGHT(S:S,FIND("/",S:S) - 2)</f>
        <v>documentary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44">
        <v>350</v>
      </c>
      <c r="E3523" s="4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42">
        <f>(((I3523/60)/60)/24)+DATE(1970,1,1)</f>
        <v>41911.361342592594</v>
      </c>
      <c r="K3523">
        <v>1409388020</v>
      </c>
      <c r="L3523" s="42">
        <f>(((K3523/60)/60)/24)+DATE(1970,1,1)</f>
        <v>41881.361342592594</v>
      </c>
      <c r="M3523" t="b">
        <v>0</v>
      </c>
      <c r="N3523">
        <v>13</v>
      </c>
      <c r="O3523" s="7">
        <f>AVERAGE(N3523,E3523)</f>
        <v>303</v>
      </c>
      <c r="P3523" t="b">
        <v>1</v>
      </c>
      <c r="R3523" s="56">
        <f>E3523/D3523</f>
        <v>1.6942857142857144</v>
      </c>
      <c r="S3523" t="s">
        <v>8274</v>
      </c>
      <c r="T3523" s="6" t="str">
        <f>LEFT(S:S,FIND("/",S:S)-1)</f>
        <v>publishing</v>
      </c>
      <c r="U3523" s="6" t="str">
        <f>RIGHT(S:S,FIND("/",S:S) - 2)</f>
        <v>onfiction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44">
        <v>1395</v>
      </c>
      <c r="E3524" s="4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42">
        <f>(((I3524/60)/60)/24)+DATE(1970,1,1)</f>
        <v>42262.420833333337</v>
      </c>
      <c r="K3524">
        <v>1439924246</v>
      </c>
      <c r="L3524" s="42">
        <f>(((K3524/60)/60)/24)+DATE(1970,1,1)</f>
        <v>42234.789884259255</v>
      </c>
      <c r="M3524" t="b">
        <v>0</v>
      </c>
      <c r="N3524">
        <v>34</v>
      </c>
      <c r="O3524" s="7">
        <f>AVERAGE(N3524,E3524)</f>
        <v>714.5</v>
      </c>
      <c r="P3524" t="b">
        <v>1</v>
      </c>
      <c r="R3524" s="56">
        <f>E3524/D3524</f>
        <v>1</v>
      </c>
      <c r="S3524" t="s">
        <v>8271</v>
      </c>
      <c r="T3524" s="6" t="str">
        <f>LEFT(S:S,FIND("/",S:S)-1)</f>
        <v>theater</v>
      </c>
      <c r="U3524" s="6" t="str">
        <f>RIGHT(S:S,FIND("/",S:S) - 2)</f>
        <v>/plays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44">
        <v>4000</v>
      </c>
      <c r="E3525" s="4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42">
        <f>(((I3525/60)/60)/24)+DATE(1970,1,1)</f>
        <v>42638.958333333328</v>
      </c>
      <c r="K3525">
        <v>1469871148</v>
      </c>
      <c r="L3525" s="42">
        <f>(((K3525/60)/60)/24)+DATE(1970,1,1)</f>
        <v>42581.397546296299</v>
      </c>
      <c r="M3525" t="b">
        <v>0</v>
      </c>
      <c r="N3525">
        <v>80</v>
      </c>
      <c r="O3525" s="7">
        <f>AVERAGE(N3525,E3525)</f>
        <v>2313</v>
      </c>
      <c r="P3525" t="b">
        <v>1</v>
      </c>
      <c r="R3525" s="56">
        <f>E3525/D3525</f>
        <v>1.1365000000000001</v>
      </c>
      <c r="S3525" t="s">
        <v>8297</v>
      </c>
      <c r="T3525" s="6" t="str">
        <f>LEFT(S:S,FIND("/",S:S)-1)</f>
        <v>games</v>
      </c>
      <c r="U3525" s="6" t="str">
        <f>RIGHT(S:S,FIND("/",S:S) - 2)</f>
        <v>ames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44">
        <v>10000</v>
      </c>
      <c r="E3526" s="4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42">
        <f>(((I3526/60)/60)/24)+DATE(1970,1,1)</f>
        <v>41895.166666666664</v>
      </c>
      <c r="K3526">
        <v>1409336373</v>
      </c>
      <c r="L3526" s="42">
        <f>(((K3526/60)/60)/24)+DATE(1970,1,1)</f>
        <v>41880.76357638889</v>
      </c>
      <c r="M3526" t="b">
        <v>0</v>
      </c>
      <c r="N3526">
        <v>74</v>
      </c>
      <c r="O3526" s="7">
        <f>AVERAGE(N3526,E3526)</f>
        <v>5115</v>
      </c>
      <c r="P3526" t="b">
        <v>1</v>
      </c>
      <c r="R3526" s="56">
        <f>E3526/D3526</f>
        <v>1.0156000000000001</v>
      </c>
      <c r="S3526" t="s">
        <v>8271</v>
      </c>
      <c r="T3526" s="6" t="str">
        <f>LEFT(S:S,FIND("/",S:S)-1)</f>
        <v>theater</v>
      </c>
      <c r="U3526" s="6" t="str">
        <f>RIGHT(S:S,FIND("/",S:S) - 2)</f>
        <v>/plays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44">
        <v>500</v>
      </c>
      <c r="E3527" s="4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42">
        <f>(((I3527/60)/60)/24)+DATE(1970,1,1)</f>
        <v>42225.666666666672</v>
      </c>
      <c r="K3527">
        <v>1438188106</v>
      </c>
      <c r="L3527" s="42">
        <f>(((K3527/60)/60)/24)+DATE(1970,1,1)</f>
        <v>42214.6956712963</v>
      </c>
      <c r="M3527" t="b">
        <v>0</v>
      </c>
      <c r="N3527">
        <v>7</v>
      </c>
      <c r="O3527" s="7">
        <f>AVERAGE(N3527,E3527)</f>
        <v>268.5</v>
      </c>
      <c r="P3527" t="b">
        <v>1</v>
      </c>
      <c r="R3527" s="56">
        <f>E3527/D3527</f>
        <v>1.06</v>
      </c>
      <c r="S3527" t="s">
        <v>8305</v>
      </c>
      <c r="T3527" s="6" t="str">
        <f>LEFT(S:S,FIND("/",S:S)-1)</f>
        <v>theater</v>
      </c>
      <c r="U3527" s="6" t="str">
        <f>RIGHT(S:S,FIND("/",S:S) - 2)</f>
        <v>usical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44">
        <v>3300</v>
      </c>
      <c r="E3528" s="4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42">
        <f>(((I3528/60)/60)/24)+DATE(1970,1,1)</f>
        <v>42488.249305555553</v>
      </c>
      <c r="K3528">
        <v>1459411371</v>
      </c>
      <c r="L3528" s="42">
        <f>(((K3528/60)/60)/24)+DATE(1970,1,1)</f>
        <v>42460.335312499999</v>
      </c>
      <c r="M3528" t="b">
        <v>0</v>
      </c>
      <c r="N3528">
        <v>34</v>
      </c>
      <c r="O3528" s="7">
        <f>AVERAGE(N3528,E3528)</f>
        <v>1700</v>
      </c>
      <c r="P3528" t="b">
        <v>1</v>
      </c>
      <c r="R3528" s="56">
        <f>E3528/D3528</f>
        <v>1.02</v>
      </c>
      <c r="S3528" t="s">
        <v>8303</v>
      </c>
      <c r="T3528" s="6" t="str">
        <f>LEFT(S:S,FIND("/",S:S)-1)</f>
        <v>theater</v>
      </c>
      <c r="U3528" s="6" t="str">
        <f>RIGHT(S:S,FIND("/",S:S) - 2)</f>
        <v>spaces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44">
        <v>6000</v>
      </c>
      <c r="E3529" s="4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42">
        <f>(((I3529/60)/60)/24)+DATE(1970,1,1)</f>
        <v>42196.165972222225</v>
      </c>
      <c r="K3529">
        <v>1434069205</v>
      </c>
      <c r="L3529" s="42">
        <f>(((K3529/60)/60)/24)+DATE(1970,1,1)</f>
        <v>42167.023206018523</v>
      </c>
      <c r="M3529" t="b">
        <v>0</v>
      </c>
      <c r="N3529">
        <v>86</v>
      </c>
      <c r="O3529" s="7">
        <f>AVERAGE(N3529,E3529)</f>
        <v>3550.5</v>
      </c>
      <c r="P3529" t="b">
        <v>1</v>
      </c>
      <c r="R3529" s="56">
        <f>E3529/D3529</f>
        <v>1.1691666666666667</v>
      </c>
      <c r="S3529" t="s">
        <v>8288</v>
      </c>
      <c r="T3529" s="6" t="str">
        <f>LEFT(S:S,FIND("/",S:S)-1)</f>
        <v>publishing</v>
      </c>
      <c r="U3529" s="6" t="str">
        <f>RIGHT(S:S,FIND("/",S:S) - 2)</f>
        <v xml:space="preserve"> podcasts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44">
        <v>1650</v>
      </c>
      <c r="E3530" s="4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42">
        <f>(((I3530/60)/60)/24)+DATE(1970,1,1)</f>
        <v>42753.50136574074</v>
      </c>
      <c r="K3530">
        <v>1483012918</v>
      </c>
      <c r="L3530" s="42">
        <f>(((K3530/60)/60)/24)+DATE(1970,1,1)</f>
        <v>42733.50136574074</v>
      </c>
      <c r="M3530" t="b">
        <v>0</v>
      </c>
      <c r="N3530">
        <v>37</v>
      </c>
      <c r="O3530" s="7">
        <f>AVERAGE(N3530,E3530)</f>
        <v>853</v>
      </c>
      <c r="P3530" t="b">
        <v>1</v>
      </c>
      <c r="R3530" s="56">
        <f>E3530/D3530</f>
        <v>1.0115151515151515</v>
      </c>
      <c r="S3530" t="s">
        <v>8298</v>
      </c>
      <c r="T3530" s="6" t="str">
        <f>LEFT(S:S,FIND("/",S:S)-1)</f>
        <v>food</v>
      </c>
      <c r="U3530" s="6" t="str">
        <f>RIGHT(S:S,FIND("/",S:S) - 2)</f>
        <v>tch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44">
        <v>500</v>
      </c>
      <c r="E3531" s="4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42">
        <f>(((I3531/60)/60)/24)+DATE(1970,1,1)</f>
        <v>42198.041666666672</v>
      </c>
      <c r="K3531">
        <v>1434997018</v>
      </c>
      <c r="L3531" s="42">
        <f>(((K3531/60)/60)/24)+DATE(1970,1,1)</f>
        <v>42177.761782407411</v>
      </c>
      <c r="M3531" t="b">
        <v>0</v>
      </c>
      <c r="N3531">
        <v>18</v>
      </c>
      <c r="O3531" s="7">
        <f>AVERAGE(N3531,E3531)</f>
        <v>339</v>
      </c>
      <c r="P3531" t="b">
        <v>1</v>
      </c>
      <c r="R3531" s="56">
        <f>E3531/D3531</f>
        <v>1.32</v>
      </c>
      <c r="S3531" t="s">
        <v>8276</v>
      </c>
      <c r="T3531" s="6" t="str">
        <f>LEFT(S:S,FIND("/",S:S)-1)</f>
        <v>music</v>
      </c>
      <c r="U3531" s="6" t="str">
        <f>RIGHT(S:S,FIND("/",S:S) - 2)</f>
        <v>rock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44">
        <v>2750</v>
      </c>
      <c r="E3532" s="4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42">
        <f>(((I3532/60)/60)/24)+DATE(1970,1,1)</f>
        <v>42470.833333333328</v>
      </c>
      <c r="K3532">
        <v>1457881057</v>
      </c>
      <c r="L3532" s="42">
        <f>(((K3532/60)/60)/24)+DATE(1970,1,1)</f>
        <v>42442.623344907406</v>
      </c>
      <c r="M3532" t="b">
        <v>0</v>
      </c>
      <c r="N3532">
        <v>22</v>
      </c>
      <c r="O3532" s="7">
        <f>AVERAGE(N3532,E3532)</f>
        <v>1386</v>
      </c>
      <c r="P3532" t="b">
        <v>1</v>
      </c>
      <c r="R3532" s="56">
        <f>E3532/D3532</f>
        <v>1</v>
      </c>
      <c r="S3532" t="s">
        <v>8269</v>
      </c>
      <c r="T3532" s="6" t="str">
        <f>LEFT(S:S,FIND("/",S:S)-1)</f>
        <v>film &amp; video</v>
      </c>
      <c r="U3532" s="6" t="str">
        <f>RIGHT(S:S,FIND("/",S:S) - 2)</f>
        <v>documentary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44">
        <v>1000</v>
      </c>
      <c r="E3533" s="4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42">
        <f>(((I3533/60)/60)/24)+DATE(1970,1,1)</f>
        <v>42551.654328703706</v>
      </c>
      <c r="K3533">
        <v>1464709334</v>
      </c>
      <c r="L3533" s="42">
        <f>(((K3533/60)/60)/24)+DATE(1970,1,1)</f>
        <v>42521.654328703706</v>
      </c>
      <c r="M3533" t="b">
        <v>0</v>
      </c>
      <c r="N3533">
        <v>26</v>
      </c>
      <c r="O3533" s="7">
        <f>AVERAGE(N3533,E3533)</f>
        <v>653</v>
      </c>
      <c r="P3533" t="b">
        <v>1</v>
      </c>
      <c r="R3533" s="56">
        <f>E3533/D3533</f>
        <v>1.28</v>
      </c>
      <c r="S3533" t="s">
        <v>8271</v>
      </c>
      <c r="T3533" s="6" t="str">
        <f>LEFT(S:S,FIND("/",S:S)-1)</f>
        <v>theater</v>
      </c>
      <c r="U3533" s="6" t="str">
        <f>RIGHT(S:S,FIND("/",S:S) - 2)</f>
        <v>/plays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44">
        <v>960</v>
      </c>
      <c r="E3534" s="4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42">
        <f>(((I3534/60)/60)/24)+DATE(1970,1,1)</f>
        <v>41900.165972222225</v>
      </c>
      <c r="K3534">
        <v>1409667827</v>
      </c>
      <c r="L3534" s="42">
        <f>(((K3534/60)/60)/24)+DATE(1970,1,1)</f>
        <v>41884.599849537037</v>
      </c>
      <c r="M3534" t="b">
        <v>0</v>
      </c>
      <c r="N3534">
        <v>27</v>
      </c>
      <c r="O3534" s="7">
        <f>AVERAGE(N3534,E3534)</f>
        <v>584.5</v>
      </c>
      <c r="P3534" t="b">
        <v>1</v>
      </c>
      <c r="R3534" s="56">
        <f>E3534/D3534</f>
        <v>1.1895833333333334</v>
      </c>
      <c r="S3534" t="s">
        <v>8276</v>
      </c>
      <c r="T3534" s="6" t="str">
        <f>LEFT(S:S,FIND("/",S:S)-1)</f>
        <v>music</v>
      </c>
      <c r="U3534" s="6" t="str">
        <f>RIGHT(S:S,FIND("/",S:S) - 2)</f>
        <v>rock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44">
        <v>500</v>
      </c>
      <c r="E3535" s="4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42">
        <f>(((I3535/60)/60)/24)+DATE(1970,1,1)</f>
        <v>42319.802858796291</v>
      </c>
      <c r="K3535">
        <v>1444673767</v>
      </c>
      <c r="L3535" s="42">
        <f>(((K3535/60)/60)/24)+DATE(1970,1,1)</f>
        <v>42289.761192129634</v>
      </c>
      <c r="M3535" t="b">
        <v>0</v>
      </c>
      <c r="N3535">
        <v>8</v>
      </c>
      <c r="O3535" s="7">
        <f>AVERAGE(N3535,E3535)</f>
        <v>319.5</v>
      </c>
      <c r="P3535" t="b">
        <v>1</v>
      </c>
      <c r="R3535" s="56">
        <f>E3535/D3535</f>
        <v>1.262</v>
      </c>
      <c r="S3535" t="s">
        <v>8273</v>
      </c>
      <c r="T3535" s="6" t="str">
        <f>LEFT(S:S,FIND("/",S:S)-1)</f>
        <v>technology</v>
      </c>
      <c r="U3535" s="6" t="str">
        <f>RIGHT(S:S,FIND("/",S:S) - 2)</f>
        <v>wearables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44">
        <v>5000</v>
      </c>
      <c r="E3536" s="4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42">
        <f>(((I3536/60)/60)/24)+DATE(1970,1,1)</f>
        <v>42278.6252662037</v>
      </c>
      <c r="K3536">
        <v>1440687623</v>
      </c>
      <c r="L3536" s="42">
        <f>(((K3536/60)/60)/24)+DATE(1970,1,1)</f>
        <v>42243.6252662037</v>
      </c>
      <c r="M3536" t="b">
        <v>0</v>
      </c>
      <c r="N3536">
        <v>204</v>
      </c>
      <c r="O3536" s="7">
        <f>AVERAGE(N3536,E3536)</f>
        <v>4007</v>
      </c>
      <c r="P3536" t="b">
        <v>1</v>
      </c>
      <c r="R3536" s="56">
        <f>E3536/D3536</f>
        <v>1.5620000000000001</v>
      </c>
      <c r="S3536" t="s">
        <v>8271</v>
      </c>
      <c r="T3536" s="6" t="str">
        <f>LEFT(S:S,FIND("/",S:S)-1)</f>
        <v>theater</v>
      </c>
      <c r="U3536" s="6" t="str">
        <f>RIGHT(S:S,FIND("/",S:S) - 2)</f>
        <v>/plays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44">
        <v>2000</v>
      </c>
      <c r="E3537" s="4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42">
        <f>(((I3537/60)/60)/24)+DATE(1970,1,1)</f>
        <v>42279.75</v>
      </c>
      <c r="K3537">
        <v>1441120910</v>
      </c>
      <c r="L3537" s="42">
        <f>(((K3537/60)/60)/24)+DATE(1970,1,1)</f>
        <v>42248.640162037031</v>
      </c>
      <c r="M3537" t="b">
        <v>0</v>
      </c>
      <c r="N3537">
        <v>46</v>
      </c>
      <c r="O3537" s="7">
        <f>AVERAGE(N3537,E3537)</f>
        <v>1054.5</v>
      </c>
      <c r="P3537" t="b">
        <v>1</v>
      </c>
      <c r="R3537" s="56">
        <f>E3537/D3537</f>
        <v>1.0315000000000001</v>
      </c>
      <c r="S3537" t="s">
        <v>8271</v>
      </c>
      <c r="T3537" s="6" t="str">
        <f>LEFT(S:S,FIND("/",S:S)-1)</f>
        <v>theater</v>
      </c>
      <c r="U3537" s="6" t="str">
        <f>RIGHT(S:S,FIND("/",S:S) - 2)</f>
        <v>/plays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44">
        <v>150</v>
      </c>
      <c r="E3538" s="4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42">
        <f>(((I3538/60)/60)/24)+DATE(1970,1,1)</f>
        <v>42358.499305555553</v>
      </c>
      <c r="K3538">
        <v>1448040425</v>
      </c>
      <c r="L3538" s="42">
        <f>(((K3538/60)/60)/24)+DATE(1970,1,1)</f>
        <v>42328.727141203708</v>
      </c>
      <c r="M3538" t="b">
        <v>0</v>
      </c>
      <c r="N3538">
        <v>17</v>
      </c>
      <c r="O3538" s="7">
        <f>AVERAGE(N3538,E3538)</f>
        <v>123.5</v>
      </c>
      <c r="P3538" t="b">
        <v>1</v>
      </c>
      <c r="R3538" s="56">
        <f>E3538/D3538</f>
        <v>1.5333333333333334</v>
      </c>
      <c r="S3538" t="s">
        <v>8305</v>
      </c>
      <c r="T3538" s="6" t="str">
        <f>LEFT(S:S,FIND("/",S:S)-1)</f>
        <v>theater</v>
      </c>
      <c r="U3538" s="6" t="str">
        <f>RIGHT(S:S,FIND("/",S:S) - 2)</f>
        <v>usical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44">
        <v>675</v>
      </c>
      <c r="E3539" s="4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42">
        <f>(((I3539/60)/60)/24)+DATE(1970,1,1)</f>
        <v>41960.332638888889</v>
      </c>
      <c r="K3539">
        <v>1413016216</v>
      </c>
      <c r="L3539" s="42">
        <f>(((K3539/60)/60)/24)+DATE(1970,1,1)</f>
        <v>41923.354351851849</v>
      </c>
      <c r="M3539" t="b">
        <v>0</v>
      </c>
      <c r="N3539">
        <v>28</v>
      </c>
      <c r="O3539" s="7">
        <f>AVERAGE(N3539,E3539)</f>
        <v>623</v>
      </c>
      <c r="P3539" t="b">
        <v>1</v>
      </c>
      <c r="R3539" s="56">
        <f>E3539/D3539</f>
        <v>1.8044444444444445</v>
      </c>
      <c r="S3539" t="s">
        <v>8269</v>
      </c>
      <c r="T3539" s="6" t="str">
        <f>LEFT(S:S,FIND("/",S:S)-1)</f>
        <v>film &amp; video</v>
      </c>
      <c r="U3539" s="6" t="str">
        <f>RIGHT(S:S,FIND("/",S:S) - 2)</f>
        <v>documentary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44">
        <v>2000</v>
      </c>
      <c r="E3540" s="4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42">
        <f>(((I3540/60)/60)/24)+DATE(1970,1,1)</f>
        <v>42599.420601851853</v>
      </c>
      <c r="K3540">
        <v>1469009140</v>
      </c>
      <c r="L3540" s="42">
        <f>(((K3540/60)/60)/24)+DATE(1970,1,1)</f>
        <v>42571.420601851853</v>
      </c>
      <c r="M3540" t="b">
        <v>0</v>
      </c>
      <c r="N3540">
        <v>83</v>
      </c>
      <c r="O3540" s="7">
        <f>AVERAGE(N3540,E3540)</f>
        <v>1326</v>
      </c>
      <c r="P3540" t="b">
        <v>1</v>
      </c>
      <c r="R3540" s="56">
        <f>E3540/D3540</f>
        <v>1.2845</v>
      </c>
      <c r="S3540" t="s">
        <v>8271</v>
      </c>
      <c r="T3540" s="6" t="str">
        <f>LEFT(S:S,FIND("/",S:S)-1)</f>
        <v>theater</v>
      </c>
      <c r="U3540" s="6" t="str">
        <f>RIGHT(S:S,FIND("/",S:S) - 2)</f>
        <v>/plays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44">
        <v>600</v>
      </c>
      <c r="E3541" s="4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42">
        <f>(((I3541/60)/60)/24)+DATE(1970,1,1)</f>
        <v>42621.756041666667</v>
      </c>
      <c r="K3541">
        <v>1471543722</v>
      </c>
      <c r="L3541" s="42">
        <f>(((K3541/60)/60)/24)+DATE(1970,1,1)</f>
        <v>42600.756041666667</v>
      </c>
      <c r="M3541" t="b">
        <v>0</v>
      </c>
      <c r="N3541">
        <v>13</v>
      </c>
      <c r="O3541" s="7">
        <f>AVERAGE(N3541,E3541)</f>
        <v>365.5</v>
      </c>
      <c r="P3541" t="b">
        <v>1</v>
      </c>
      <c r="R3541" s="56">
        <f>E3541/D3541</f>
        <v>1.1966666666666668</v>
      </c>
      <c r="S3541" t="s">
        <v>8290</v>
      </c>
      <c r="T3541" s="6" t="str">
        <f>LEFT(S:S,FIND("/",S:S)-1)</f>
        <v>publishing</v>
      </c>
      <c r="U3541" s="6" t="str">
        <f>RIGHT(S:S,FIND("/",S:S) - 2)</f>
        <v>art books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44">
        <v>300</v>
      </c>
      <c r="E3542" s="4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42">
        <f>(((I3542/60)/60)/24)+DATE(1970,1,1)</f>
        <v>42547.003368055557</v>
      </c>
      <c r="K3542">
        <v>1464307491</v>
      </c>
      <c r="L3542" s="42">
        <f>(((K3542/60)/60)/24)+DATE(1970,1,1)</f>
        <v>42517.003368055557</v>
      </c>
      <c r="M3542" t="b">
        <v>0</v>
      </c>
      <c r="N3542">
        <v>8</v>
      </c>
      <c r="O3542" s="7">
        <f>AVERAGE(N3542,E3542)</f>
        <v>188.5</v>
      </c>
      <c r="P3542" t="b">
        <v>1</v>
      </c>
      <c r="R3542" s="56">
        <f>E3542/D3542</f>
        <v>1.23</v>
      </c>
      <c r="S3542" t="s">
        <v>8269</v>
      </c>
      <c r="T3542" s="6" t="str">
        <f>LEFT(S:S,FIND("/",S:S)-1)</f>
        <v>film &amp; video</v>
      </c>
      <c r="U3542" s="6" t="str">
        <f>RIGHT(S:S,FIND("/",S:S) - 2)</f>
        <v>documentary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44">
        <v>1200</v>
      </c>
      <c r="E3543" s="4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42">
        <f>(((I3543/60)/60)/24)+DATE(1970,1,1)</f>
        <v>42247.730034722219</v>
      </c>
      <c r="K3543">
        <v>1438882275</v>
      </c>
      <c r="L3543" s="42">
        <f>(((K3543/60)/60)/24)+DATE(1970,1,1)</f>
        <v>42222.730034722219</v>
      </c>
      <c r="M3543" t="b">
        <v>0</v>
      </c>
      <c r="N3543">
        <v>32</v>
      </c>
      <c r="O3543" s="7">
        <f>AVERAGE(N3543,E3543)</f>
        <v>646</v>
      </c>
      <c r="P3543" t="b">
        <v>1</v>
      </c>
      <c r="R3543" s="56">
        <f>E3543/D3543</f>
        <v>1.05</v>
      </c>
      <c r="S3543" t="s">
        <v>8300</v>
      </c>
      <c r="T3543" s="6" t="str">
        <f>LEFT(S:S,FIND("/",S:S)-1)</f>
        <v>music</v>
      </c>
      <c r="U3543" s="6" t="str">
        <f>RIGHT(S:S,FIND("/",S:S) - 2)</f>
        <v>usic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44">
        <v>5500</v>
      </c>
      <c r="E3544" s="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42">
        <f>(((I3544/60)/60)/24)+DATE(1970,1,1)</f>
        <v>41889.599791666667</v>
      </c>
      <c r="K3544">
        <v>1404915822</v>
      </c>
      <c r="L3544" s="42">
        <f>(((K3544/60)/60)/24)+DATE(1970,1,1)</f>
        <v>41829.599791666667</v>
      </c>
      <c r="M3544" t="b">
        <v>0</v>
      </c>
      <c r="N3544">
        <v>85</v>
      </c>
      <c r="O3544" s="7">
        <f>AVERAGE(N3544,E3544)</f>
        <v>2854</v>
      </c>
      <c r="P3544" t="b">
        <v>1</v>
      </c>
      <c r="R3544" s="56">
        <f>E3544/D3544</f>
        <v>1.0223636363636364</v>
      </c>
      <c r="S3544" t="s">
        <v>8278</v>
      </c>
      <c r="T3544" s="6" t="str">
        <f>LEFT(S:S,FIND("/",S:S)-1)</f>
        <v>music</v>
      </c>
      <c r="U3544" s="6" t="str">
        <f>RIGHT(S:S,FIND("/",S:S) - 2)</f>
        <v>jazz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44">
        <v>1500</v>
      </c>
      <c r="E3545" s="4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42">
        <f>(((I3545/60)/60)/24)+DATE(1970,1,1)</f>
        <v>42180.755312499998</v>
      </c>
      <c r="K3545">
        <v>1432663659</v>
      </c>
      <c r="L3545" s="42">
        <f>(((K3545/60)/60)/24)+DATE(1970,1,1)</f>
        <v>42150.755312499998</v>
      </c>
      <c r="M3545" t="b">
        <v>0</v>
      </c>
      <c r="N3545">
        <v>29</v>
      </c>
      <c r="O3545" s="7">
        <f>AVERAGE(N3545,E3545)</f>
        <v>799.5</v>
      </c>
      <c r="P3545" t="b">
        <v>1</v>
      </c>
      <c r="R3545" s="56">
        <f>E3545/D3545</f>
        <v>1.0466666666666666</v>
      </c>
      <c r="S3545" t="s">
        <v>8281</v>
      </c>
      <c r="T3545" s="6" t="str">
        <f>LEFT(S:S,FIND("/",S:S)-1)</f>
        <v>journalism</v>
      </c>
      <c r="U3545" s="6" t="str">
        <f>RIGHT(S:S,FIND("/",S:S) - 2)</f>
        <v>ism/audio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44">
        <v>2500</v>
      </c>
      <c r="E3546" s="4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42">
        <f>(((I3546/60)/60)/24)+DATE(1970,1,1)</f>
        <v>42070.831678240742</v>
      </c>
      <c r="K3546">
        <v>1423166257</v>
      </c>
      <c r="L3546" s="42">
        <f>(((K3546/60)/60)/24)+DATE(1970,1,1)</f>
        <v>42040.831678240742</v>
      </c>
      <c r="M3546" t="b">
        <v>0</v>
      </c>
      <c r="N3546">
        <v>24</v>
      </c>
      <c r="O3546" s="7">
        <f>AVERAGE(N3546,E3546)</f>
        <v>1262</v>
      </c>
      <c r="P3546" t="b">
        <v>1</v>
      </c>
      <c r="R3546" s="56">
        <f>E3546/D3546</f>
        <v>1</v>
      </c>
      <c r="S3546" t="s">
        <v>8269</v>
      </c>
      <c r="T3546" s="6" t="str">
        <f>LEFT(S:S,FIND("/",S:S)-1)</f>
        <v>film &amp; video</v>
      </c>
      <c r="U3546" s="6" t="str">
        <f>RIGHT(S:S,FIND("/",S:S) - 2)</f>
        <v>documentary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44">
        <v>250</v>
      </c>
      <c r="E3547" s="4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42">
        <f>(((I3547/60)/60)/24)+DATE(1970,1,1)</f>
        <v>42105.807395833333</v>
      </c>
      <c r="K3547">
        <v>1426188159</v>
      </c>
      <c r="L3547" s="42">
        <f>(((K3547/60)/60)/24)+DATE(1970,1,1)</f>
        <v>42075.807395833333</v>
      </c>
      <c r="M3547" t="b">
        <v>0</v>
      </c>
      <c r="N3547">
        <v>8</v>
      </c>
      <c r="O3547" s="7">
        <f>AVERAGE(N3547,E3547)</f>
        <v>129.5</v>
      </c>
      <c r="P3547" t="b">
        <v>1</v>
      </c>
      <c r="R3547" s="56">
        <f>E3547/D3547</f>
        <v>1.004</v>
      </c>
      <c r="S3547" t="s">
        <v>8282</v>
      </c>
      <c r="T3547" s="6" t="str">
        <f>LEFT(S:S,FIND("/",S:S)-1)</f>
        <v>games</v>
      </c>
      <c r="U3547" s="6" t="str">
        <f>RIGHT(S:S,FIND("/",S:S) - 2)</f>
        <v>ames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44">
        <v>1100</v>
      </c>
      <c r="E3548" s="4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42">
        <f>(((I3548/60)/60)/24)+DATE(1970,1,1)</f>
        <v>42095.165972222225</v>
      </c>
      <c r="K3548">
        <v>1426002684</v>
      </c>
      <c r="L3548" s="42">
        <f>(((K3548/60)/60)/24)+DATE(1970,1,1)</f>
        <v>42073.660694444443</v>
      </c>
      <c r="M3548" t="b">
        <v>0</v>
      </c>
      <c r="N3548">
        <v>19</v>
      </c>
      <c r="O3548" s="7">
        <f>AVERAGE(N3548,E3548)</f>
        <v>572</v>
      </c>
      <c r="P3548" t="b">
        <v>1</v>
      </c>
      <c r="R3548" s="56">
        <f>E3548/D3548</f>
        <v>1.0227272727272727</v>
      </c>
      <c r="S3548" t="s">
        <v>8283</v>
      </c>
      <c r="T3548" s="6" t="str">
        <f>LEFT(S:S,FIND("/",S:S)-1)</f>
        <v>games</v>
      </c>
      <c r="U3548" s="6" t="str">
        <f>RIGHT(S:S,FIND("/",S:S) - 2)</f>
        <v>ames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44">
        <v>35000</v>
      </c>
      <c r="E3549" s="4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42">
        <f>(((I3549/60)/60)/24)+DATE(1970,1,1)</f>
        <v>42504.165972222225</v>
      </c>
      <c r="K3549">
        <v>1461117201</v>
      </c>
      <c r="L3549" s="42">
        <f>(((K3549/60)/60)/24)+DATE(1970,1,1)</f>
        <v>42480.078715277778</v>
      </c>
      <c r="M3549" t="b">
        <v>0</v>
      </c>
      <c r="N3549">
        <v>336</v>
      </c>
      <c r="O3549" s="7">
        <f>AVERAGE(N3549,E3549)</f>
        <v>20189.625</v>
      </c>
      <c r="P3549" t="b">
        <v>1</v>
      </c>
      <c r="R3549" s="56">
        <f>E3549/D3549</f>
        <v>1.1440928571428572</v>
      </c>
      <c r="S3549" t="s">
        <v>8284</v>
      </c>
      <c r="T3549" s="6" t="str">
        <f>LEFT(S:S,FIND("/",S:S)-1)</f>
        <v>food</v>
      </c>
      <c r="U3549" s="6" t="str">
        <f>RIGHT(S:S,FIND("/",S:S) - 2)</f>
        <v>cks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44">
        <v>2100</v>
      </c>
      <c r="E3550" s="4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42">
        <f>(((I3550/60)/60)/24)+DATE(1970,1,1)</f>
        <v>42434.041666666672</v>
      </c>
      <c r="K3550">
        <v>1455230214</v>
      </c>
      <c r="L3550" s="42">
        <f>(((K3550/60)/60)/24)+DATE(1970,1,1)</f>
        <v>42411.942291666666</v>
      </c>
      <c r="M3550" t="b">
        <v>0</v>
      </c>
      <c r="N3550">
        <v>13</v>
      </c>
      <c r="O3550" s="7">
        <f>AVERAGE(N3550,E3550)</f>
        <v>1076.5</v>
      </c>
      <c r="P3550" t="b">
        <v>1</v>
      </c>
      <c r="R3550" s="56">
        <f>E3550/D3550</f>
        <v>1.019047619047619</v>
      </c>
      <c r="S3550" t="s">
        <v>8274</v>
      </c>
      <c r="T3550" s="6" t="str">
        <f>LEFT(S:S,FIND("/",S:S)-1)</f>
        <v>publishing</v>
      </c>
      <c r="U3550" s="6" t="str">
        <f>RIGHT(S:S,FIND("/",S:S) - 2)</f>
        <v>onfiction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44">
        <v>1000</v>
      </c>
      <c r="E3551" s="4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42">
        <f>(((I3551/60)/60)/24)+DATE(1970,1,1)</f>
        <v>42251.394363425927</v>
      </c>
      <c r="K3551">
        <v>1438939673</v>
      </c>
      <c r="L3551" s="42">
        <f>(((K3551/60)/60)/24)+DATE(1970,1,1)</f>
        <v>42223.394363425927</v>
      </c>
      <c r="M3551" t="b">
        <v>0</v>
      </c>
      <c r="N3551">
        <v>42</v>
      </c>
      <c r="O3551" s="7">
        <f>AVERAGE(N3551,E3551)</f>
        <v>531</v>
      </c>
      <c r="P3551" t="b">
        <v>1</v>
      </c>
      <c r="R3551" s="56">
        <f>E3551/D3551</f>
        <v>1.02</v>
      </c>
      <c r="S3551" t="s">
        <v>8265</v>
      </c>
      <c r="T3551" s="6" t="str">
        <f>LEFT(S:S,FIND("/",S:S)-1)</f>
        <v>film &amp; video</v>
      </c>
      <c r="U3551" s="6" t="str">
        <f>RIGHT(S:S,FIND("/",S:S) - 2)</f>
        <v>/television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44">
        <v>2500</v>
      </c>
      <c r="E3552" s="4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42">
        <f>(((I3552/60)/60)/24)+DATE(1970,1,1)</f>
        <v>42492.893495370372</v>
      </c>
      <c r="K3552">
        <v>1459632398</v>
      </c>
      <c r="L3552" s="42">
        <f>(((K3552/60)/60)/24)+DATE(1970,1,1)</f>
        <v>42462.893495370372</v>
      </c>
      <c r="M3552" t="b">
        <v>0</v>
      </c>
      <c r="N3552">
        <v>64</v>
      </c>
      <c r="O3552" s="7">
        <f>AVERAGE(N3552,E3552)</f>
        <v>1342</v>
      </c>
      <c r="P3552" t="b">
        <v>1</v>
      </c>
      <c r="R3552" s="56">
        <f>E3552/D3552</f>
        <v>1.048</v>
      </c>
      <c r="S3552" t="s">
        <v>8268</v>
      </c>
      <c r="T3552" s="6" t="str">
        <f>LEFT(S:S,FIND("/",S:S)-1)</f>
        <v>film &amp; video</v>
      </c>
      <c r="U3552" s="6" t="str">
        <f>RIGHT(S:S,FIND("/",S:S) - 2)</f>
        <v>video/drama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44">
        <v>1500</v>
      </c>
      <c r="E3553" s="4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42">
        <f>(((I3553/60)/60)/24)+DATE(1970,1,1)</f>
        <v>41781.921527777777</v>
      </c>
      <c r="K3553">
        <v>1398342170</v>
      </c>
      <c r="L3553" s="42">
        <f>(((K3553/60)/60)/24)+DATE(1970,1,1)</f>
        <v>41753.515856481477</v>
      </c>
      <c r="M3553" t="b">
        <v>0</v>
      </c>
      <c r="N3553">
        <v>25</v>
      </c>
      <c r="O3553" s="7">
        <f>AVERAGE(N3553,E3553)</f>
        <v>776.25</v>
      </c>
      <c r="P3553" t="b">
        <v>1</v>
      </c>
      <c r="R3553" s="56">
        <f>E3553/D3553</f>
        <v>1.0183333333333333</v>
      </c>
      <c r="S3553" t="s">
        <v>8269</v>
      </c>
      <c r="T3553" s="6" t="str">
        <f>LEFT(S:S,FIND("/",S:S)-1)</f>
        <v>film &amp; video</v>
      </c>
      <c r="U3553" s="6" t="str">
        <f>RIGHT(S:S,FIND("/",S:S) - 2)</f>
        <v>documentary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44">
        <v>773</v>
      </c>
      <c r="E3554" s="4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42">
        <f>(((I3554/60)/60)/24)+DATE(1970,1,1)</f>
        <v>41818.587083333332</v>
      </c>
      <c r="K3554">
        <v>1401372324</v>
      </c>
      <c r="L3554" s="42">
        <f>(((K3554/60)/60)/24)+DATE(1970,1,1)</f>
        <v>41788.587083333332</v>
      </c>
      <c r="M3554" t="b">
        <v>0</v>
      </c>
      <c r="N3554">
        <v>20</v>
      </c>
      <c r="O3554" s="7">
        <f>AVERAGE(N3554,E3554)</f>
        <v>396.5</v>
      </c>
      <c r="P3554" t="b">
        <v>1</v>
      </c>
      <c r="R3554" s="56">
        <f>E3554/D3554</f>
        <v>1</v>
      </c>
      <c r="S3554" t="s">
        <v>8273</v>
      </c>
      <c r="T3554" s="6" t="str">
        <f>LEFT(S:S,FIND("/",S:S)-1)</f>
        <v>technology</v>
      </c>
      <c r="U3554" s="6" t="str">
        <f>RIGHT(S:S,FIND("/",S:S) - 2)</f>
        <v>wearables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44">
        <v>5500</v>
      </c>
      <c r="E3555" s="4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42">
        <f>(((I3555/60)/60)/24)+DATE(1970,1,1)</f>
        <v>42228</v>
      </c>
      <c r="K3555">
        <v>1436575280</v>
      </c>
      <c r="L3555" s="42">
        <f>(((K3555/60)/60)/24)+DATE(1970,1,1)</f>
        <v>42196.028703703705</v>
      </c>
      <c r="M3555" t="b">
        <v>0</v>
      </c>
      <c r="N3555">
        <v>104</v>
      </c>
      <c r="O3555" s="7">
        <f>AVERAGE(N3555,E3555)</f>
        <v>2974.5</v>
      </c>
      <c r="P3555" t="b">
        <v>1</v>
      </c>
      <c r="R3555" s="56">
        <f>E3555/D3555</f>
        <v>1.0627272727272727</v>
      </c>
      <c r="S3555" t="s">
        <v>8271</v>
      </c>
      <c r="T3555" s="6" t="str">
        <f>LEFT(S:S,FIND("/",S:S)-1)</f>
        <v>theater</v>
      </c>
      <c r="U3555" s="6" t="str">
        <f>RIGHT(S:S,FIND("/",S:S) - 2)</f>
        <v>/plays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44">
        <v>5000</v>
      </c>
      <c r="E3556" s="4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42">
        <f>(((I3556/60)/60)/24)+DATE(1970,1,1)</f>
        <v>42046.708333333328</v>
      </c>
      <c r="K3556">
        <v>1421025159</v>
      </c>
      <c r="L3556" s="42">
        <f>(((K3556/60)/60)/24)+DATE(1970,1,1)</f>
        <v>42016.050451388888</v>
      </c>
      <c r="M3556" t="b">
        <v>0</v>
      </c>
      <c r="N3556">
        <v>53</v>
      </c>
      <c r="O3556" s="7">
        <f>AVERAGE(N3556,E3556)</f>
        <v>2862.0549999999998</v>
      </c>
      <c r="P3556" t="b">
        <v>1</v>
      </c>
      <c r="R3556" s="56">
        <f>E3556/D3556</f>
        <v>1.1342219999999998</v>
      </c>
      <c r="S3556" t="s">
        <v>8272</v>
      </c>
      <c r="T3556" s="6" t="str">
        <f>LEFT(S:S,FIND("/",S:S)-1)</f>
        <v>technology</v>
      </c>
      <c r="U3556" s="6" t="str">
        <f>RIGHT(S:S,FIND("/",S:S) - 2)</f>
        <v>ology/web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44">
        <v>2400</v>
      </c>
      <c r="E3557" s="4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42">
        <f>(((I3557/60)/60)/24)+DATE(1970,1,1)</f>
        <v>42691.483726851846</v>
      </c>
      <c r="K3557">
        <v>1476786994</v>
      </c>
      <c r="L3557" s="42">
        <f>(((K3557/60)/60)/24)+DATE(1970,1,1)</f>
        <v>42661.442060185189</v>
      </c>
      <c r="M3557" t="b">
        <v>0</v>
      </c>
      <c r="N3557">
        <v>14</v>
      </c>
      <c r="O3557" s="7">
        <f>AVERAGE(N3557,E3557)</f>
        <v>1207</v>
      </c>
      <c r="P3557" t="b">
        <v>1</v>
      </c>
      <c r="R3557" s="56">
        <f>E3557/D3557</f>
        <v>1</v>
      </c>
      <c r="S3557" t="s">
        <v>8284</v>
      </c>
      <c r="T3557" s="6" t="str">
        <f>LEFT(S:S,FIND("/",S:S)-1)</f>
        <v>food</v>
      </c>
      <c r="U3557" s="6" t="str">
        <f>RIGHT(S:S,FIND("/",S:S) - 2)</f>
        <v>cks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44">
        <v>2200</v>
      </c>
      <c r="E3558" s="4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42">
        <f>(((I3558/60)/60)/24)+DATE(1970,1,1)</f>
        <v>41868.649583333332</v>
      </c>
      <c r="K3558">
        <v>1403105724</v>
      </c>
      <c r="L3558" s="42">
        <f>(((K3558/60)/60)/24)+DATE(1970,1,1)</f>
        <v>41808.649583333332</v>
      </c>
      <c r="M3558" t="b">
        <v>0</v>
      </c>
      <c r="N3558">
        <v>20</v>
      </c>
      <c r="O3558" s="7">
        <f>AVERAGE(N3558,E3558)</f>
        <v>1115</v>
      </c>
      <c r="P3558" t="b">
        <v>1</v>
      </c>
      <c r="R3558" s="56">
        <f>E3558/D3558</f>
        <v>1.0045454545454546</v>
      </c>
      <c r="S3558" t="s">
        <v>8271</v>
      </c>
      <c r="T3558" s="6" t="str">
        <f>LEFT(S:S,FIND("/",S:S)-1)</f>
        <v>theater</v>
      </c>
      <c r="U3558" s="6" t="str">
        <f>RIGHT(S:S,FIND("/",S:S) - 2)</f>
        <v>/plays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44">
        <v>100000</v>
      </c>
      <c r="E3559" s="4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42">
        <f>(((I3559/60)/60)/24)+DATE(1970,1,1)</f>
        <v>41764.276747685188</v>
      </c>
      <c r="K3559">
        <v>1396334311</v>
      </c>
      <c r="L3559" s="42">
        <f>(((K3559/60)/60)/24)+DATE(1970,1,1)</f>
        <v>41730.276747685188</v>
      </c>
      <c r="M3559" t="b">
        <v>0</v>
      </c>
      <c r="N3559">
        <v>558</v>
      </c>
      <c r="O3559" s="7">
        <f>AVERAGE(N3559,E3559)</f>
        <v>50297</v>
      </c>
      <c r="P3559" t="b">
        <v>1</v>
      </c>
      <c r="R3559" s="56">
        <f>E3559/D3559</f>
        <v>1.0003599999999999</v>
      </c>
      <c r="S3559" t="s">
        <v>8276</v>
      </c>
      <c r="T3559" s="6" t="str">
        <f>LEFT(S:S,FIND("/",S:S)-1)</f>
        <v>music</v>
      </c>
      <c r="U3559" s="6" t="str">
        <f>RIGHT(S:S,FIND("/",S:S) - 2)</f>
        <v>rock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44">
        <v>350</v>
      </c>
      <c r="E3560" s="4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42">
        <f>(((I3560/60)/60)/24)+DATE(1970,1,1)</f>
        <v>42181.875</v>
      </c>
      <c r="K3560">
        <v>1431718575</v>
      </c>
      <c r="L3560" s="42">
        <f>(((K3560/60)/60)/24)+DATE(1970,1,1)</f>
        <v>42139.816840277781</v>
      </c>
      <c r="M3560" t="b">
        <v>0</v>
      </c>
      <c r="N3560">
        <v>22</v>
      </c>
      <c r="O3560" s="7">
        <f>AVERAGE(N3560,E3560)</f>
        <v>263</v>
      </c>
      <c r="P3560" t="b">
        <v>1</v>
      </c>
      <c r="R3560" s="56">
        <f>E3560/D3560</f>
        <v>1.44</v>
      </c>
      <c r="S3560" t="s">
        <v>8276</v>
      </c>
      <c r="T3560" s="6" t="str">
        <f>LEFT(S:S,FIND("/",S:S)-1)</f>
        <v>music</v>
      </c>
      <c r="U3560" s="6" t="str">
        <f>RIGHT(S:S,FIND("/",S:S) - 2)</f>
        <v>rock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44">
        <v>1000</v>
      </c>
      <c r="E3561" s="4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42">
        <f>(((I3561/60)/60)/24)+DATE(1970,1,1)</f>
        <v>42216.373611111107</v>
      </c>
      <c r="K3561">
        <v>1436408308</v>
      </c>
      <c r="L3561" s="42">
        <f>(((K3561/60)/60)/24)+DATE(1970,1,1)</f>
        <v>42194.096157407403</v>
      </c>
      <c r="M3561" t="b">
        <v>0</v>
      </c>
      <c r="N3561">
        <v>24</v>
      </c>
      <c r="O3561" s="7">
        <f>AVERAGE(N3561,E3561)</f>
        <v>529.5</v>
      </c>
      <c r="P3561" t="b">
        <v>1</v>
      </c>
      <c r="R3561" s="56">
        <f>E3561/D3561</f>
        <v>1.0349999999999999</v>
      </c>
      <c r="S3561" t="s">
        <v>8275</v>
      </c>
      <c r="T3561" s="6" t="str">
        <f>LEFT(S:S,FIND("/",S:S)-1)</f>
        <v>publishing</v>
      </c>
      <c r="U3561" s="6" t="str">
        <f>RIGHT(S:S,FIND("/",S:S) - 2)</f>
        <v>g/fiction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44">
        <v>3200</v>
      </c>
      <c r="E3562" s="4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42">
        <f>(((I3562/60)/60)/24)+DATE(1970,1,1)</f>
        <v>42151.114583333328</v>
      </c>
      <c r="K3562">
        <v>1429651266</v>
      </c>
      <c r="L3562" s="42">
        <f>(((K3562/60)/60)/24)+DATE(1970,1,1)</f>
        <v>42115.889652777783</v>
      </c>
      <c r="M3562" t="b">
        <v>0</v>
      </c>
      <c r="N3562">
        <v>74</v>
      </c>
      <c r="O3562" s="7">
        <f>AVERAGE(N3562,E3562)</f>
        <v>1772</v>
      </c>
      <c r="P3562" t="b">
        <v>1</v>
      </c>
      <c r="R3562" s="56">
        <f>E3562/D3562</f>
        <v>1.0843750000000001</v>
      </c>
      <c r="S3562" t="s">
        <v>8295</v>
      </c>
      <c r="T3562" s="6" t="str">
        <f>LEFT(S:S,FIND("/",S:S)-1)</f>
        <v>technology</v>
      </c>
      <c r="U3562" s="6" t="str">
        <f>RIGHT(S:S,FIND("/",S:S) - 2)</f>
        <v>/hardware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44">
        <v>2500</v>
      </c>
      <c r="E3563" s="4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42">
        <f>(((I3563/60)/60)/24)+DATE(1970,1,1)</f>
        <v>42221.774999999994</v>
      </c>
      <c r="K3563">
        <v>1437236378</v>
      </c>
      <c r="L3563" s="42">
        <f>(((K3563/60)/60)/24)+DATE(1970,1,1)</f>
        <v>42203.680300925931</v>
      </c>
      <c r="M3563" t="b">
        <v>0</v>
      </c>
      <c r="N3563">
        <v>54</v>
      </c>
      <c r="O3563" s="7">
        <f>AVERAGE(N3563,E3563)</f>
        <v>1307</v>
      </c>
      <c r="P3563" t="b">
        <v>1</v>
      </c>
      <c r="R3563" s="56">
        <f>E3563/D3563</f>
        <v>1.024</v>
      </c>
      <c r="S3563" t="s">
        <v>8303</v>
      </c>
      <c r="T3563" s="6" t="str">
        <f>LEFT(S:S,FIND("/",S:S)-1)</f>
        <v>theater</v>
      </c>
      <c r="U3563" s="6" t="str">
        <f>RIGHT(S:S,FIND("/",S:S) - 2)</f>
        <v>spaces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44">
        <v>315</v>
      </c>
      <c r="E3564" s="4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42">
        <f>(((I3564/60)/60)/24)+DATE(1970,1,1)</f>
        <v>42442.916666666672</v>
      </c>
      <c r="K3564">
        <v>1457115427</v>
      </c>
      <c r="L3564" s="42">
        <f>(((K3564/60)/60)/24)+DATE(1970,1,1)</f>
        <v>42433.761886574073</v>
      </c>
      <c r="M3564" t="b">
        <v>0</v>
      </c>
      <c r="N3564">
        <v>31</v>
      </c>
      <c r="O3564" s="7">
        <f>AVERAGE(N3564,E3564)</f>
        <v>250</v>
      </c>
      <c r="P3564" t="b">
        <v>1</v>
      </c>
      <c r="R3564" s="56">
        <f>E3564/D3564</f>
        <v>1.4888888888888889</v>
      </c>
      <c r="S3564" t="s">
        <v>8284</v>
      </c>
      <c r="T3564" s="6" t="str">
        <f>LEFT(S:S,FIND("/",S:S)-1)</f>
        <v>food</v>
      </c>
      <c r="U3564" s="6" t="str">
        <f>RIGHT(S:S,FIND("/",S:S) - 2)</f>
        <v>cks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44">
        <v>500</v>
      </c>
      <c r="E3565" s="4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42">
        <f>(((I3565/60)/60)/24)+DATE(1970,1,1)</f>
        <v>42583.791666666672</v>
      </c>
      <c r="K3565">
        <v>1467648456</v>
      </c>
      <c r="L3565" s="42">
        <f>(((K3565/60)/60)/24)+DATE(1970,1,1)</f>
        <v>42555.671944444446</v>
      </c>
      <c r="M3565" t="b">
        <v>0</v>
      </c>
      <c r="N3565">
        <v>25</v>
      </c>
      <c r="O3565" s="7">
        <f>AVERAGE(N3565,E3565)</f>
        <v>276.22500000000002</v>
      </c>
      <c r="P3565" t="b">
        <v>1</v>
      </c>
      <c r="R3565" s="56">
        <f>E3565/D3565</f>
        <v>1.0549000000000002</v>
      </c>
      <c r="S3565" t="s">
        <v>8270</v>
      </c>
      <c r="T3565" s="6" t="str">
        <f>LEFT(S:S,FIND("/",S:S)-1)</f>
        <v>film &amp; video</v>
      </c>
      <c r="U3565" s="6" t="str">
        <f>RIGHT(S:S,FIND("/",S:S) - 2)</f>
        <v>o/animation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44">
        <v>1000</v>
      </c>
      <c r="E3566" s="4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42">
        <f>(((I3566/60)/60)/24)+DATE(1970,1,1)</f>
        <v>42282.666666666672</v>
      </c>
      <c r="K3566">
        <v>1440082649</v>
      </c>
      <c r="L3566" s="42">
        <f>(((K3566/60)/60)/24)+DATE(1970,1,1)</f>
        <v>42236.623252314821</v>
      </c>
      <c r="M3566" t="b">
        <v>0</v>
      </c>
      <c r="N3566">
        <v>17</v>
      </c>
      <c r="O3566" s="7">
        <f>AVERAGE(N3566,E3566)</f>
        <v>511</v>
      </c>
      <c r="P3566" t="b">
        <v>1</v>
      </c>
      <c r="R3566" s="56">
        <f>E3566/D3566</f>
        <v>1.0049999999999999</v>
      </c>
      <c r="S3566" t="s">
        <v>8272</v>
      </c>
      <c r="T3566" s="6" t="str">
        <f>LEFT(S:S,FIND("/",S:S)-1)</f>
        <v>technology</v>
      </c>
      <c r="U3566" s="6" t="str">
        <f>RIGHT(S:S,FIND("/",S:S) - 2)</f>
        <v>ology/web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44">
        <v>900</v>
      </c>
      <c r="E3567" s="4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42">
        <f>(((I3567/60)/60)/24)+DATE(1970,1,1)</f>
        <v>42004.743148148147</v>
      </c>
      <c r="K3567">
        <v>1417456208</v>
      </c>
      <c r="L3567" s="42">
        <f>(((K3567/60)/60)/24)+DATE(1970,1,1)</f>
        <v>41974.743148148147</v>
      </c>
      <c r="M3567" t="b">
        <v>0</v>
      </c>
      <c r="N3567">
        <v>12</v>
      </c>
      <c r="O3567" s="7">
        <f>AVERAGE(N3567,E3567)</f>
        <v>593.5</v>
      </c>
      <c r="P3567" t="b">
        <v>1</v>
      </c>
      <c r="R3567" s="56">
        <f>E3567/D3567</f>
        <v>1.3055555555555556</v>
      </c>
      <c r="S3567" t="s">
        <v>8271</v>
      </c>
      <c r="T3567" s="6" t="str">
        <f>LEFT(S:S,FIND("/",S:S)-1)</f>
        <v>theater</v>
      </c>
      <c r="U3567" s="6" t="str">
        <f>RIGHT(S:S,FIND("/",S:S) - 2)</f>
        <v>/plays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44">
        <v>2000</v>
      </c>
      <c r="E3568" s="4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42">
        <f>(((I3568/60)/60)/24)+DATE(1970,1,1)</f>
        <v>42027.507905092592</v>
      </c>
      <c r="K3568">
        <v>1419423083</v>
      </c>
      <c r="L3568" s="42">
        <f>(((K3568/60)/60)/24)+DATE(1970,1,1)</f>
        <v>41997.507905092592</v>
      </c>
      <c r="M3568" t="b">
        <v>0</v>
      </c>
      <c r="N3568">
        <v>38</v>
      </c>
      <c r="O3568" s="7">
        <f>AVERAGE(N3568,E3568)</f>
        <v>1066.5</v>
      </c>
      <c r="P3568" t="b">
        <v>1</v>
      </c>
      <c r="R3568" s="56">
        <f>E3568/D3568</f>
        <v>1.0475000000000001</v>
      </c>
      <c r="S3568" t="s">
        <v>8280</v>
      </c>
      <c r="T3568" s="6" t="str">
        <f>LEFT(S:S,FIND("/",S:S)-1)</f>
        <v>music</v>
      </c>
      <c r="U3568" s="6" t="str">
        <f>RIGHT(S:S,FIND("/",S:S) - 2)</f>
        <v>usic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44">
        <v>1000</v>
      </c>
      <c r="E3569" s="4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42">
        <f>(((I3569/60)/60)/24)+DATE(1970,1,1)</f>
        <v>42165.810694444444</v>
      </c>
      <c r="K3569">
        <v>1431372444</v>
      </c>
      <c r="L3569" s="42">
        <f>(((K3569/60)/60)/24)+DATE(1970,1,1)</f>
        <v>42135.810694444444</v>
      </c>
      <c r="M3569" t="b">
        <v>0</v>
      </c>
      <c r="N3569">
        <v>41</v>
      </c>
      <c r="O3569" s="7">
        <f>AVERAGE(N3569,E3569)</f>
        <v>564.5</v>
      </c>
      <c r="P3569" t="b">
        <v>1</v>
      </c>
      <c r="R3569" s="56">
        <f>E3569/D3569</f>
        <v>1.0880000000000001</v>
      </c>
      <c r="S3569" t="s">
        <v>8271</v>
      </c>
      <c r="T3569" s="6" t="str">
        <f>LEFT(S:S,FIND("/",S:S)-1)</f>
        <v>theater</v>
      </c>
      <c r="U3569" s="6" t="str">
        <f>RIGHT(S:S,FIND("/",S:S) - 2)</f>
        <v>/plays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44">
        <v>1000</v>
      </c>
      <c r="E3570" s="4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42">
        <f>(((I3570/60)/60)/24)+DATE(1970,1,1)</f>
        <v>41899.740671296298</v>
      </c>
      <c r="K3570">
        <v>1408383994</v>
      </c>
      <c r="L3570" s="42">
        <f>(((K3570/60)/60)/24)+DATE(1970,1,1)</f>
        <v>41869.740671296298</v>
      </c>
      <c r="M3570" t="b">
        <v>0</v>
      </c>
      <c r="N3570">
        <v>19</v>
      </c>
      <c r="O3570" s="7">
        <f>AVERAGE(N3570,E3570)</f>
        <v>564.5</v>
      </c>
      <c r="P3570" t="b">
        <v>1</v>
      </c>
      <c r="R3570" s="56">
        <f>E3570/D3570</f>
        <v>1.1100000000000001</v>
      </c>
      <c r="S3570" t="s">
        <v>8271</v>
      </c>
      <c r="T3570" s="6" t="str">
        <f>LEFT(S:S,FIND("/",S:S)-1)</f>
        <v>theater</v>
      </c>
      <c r="U3570" s="6" t="str">
        <f>RIGHT(S:S,FIND("/",S:S) - 2)</f>
        <v>/plays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44">
        <v>5000</v>
      </c>
      <c r="E3571" s="4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42">
        <f>(((I3571/60)/60)/24)+DATE(1970,1,1)</f>
        <v>42012.688611111109</v>
      </c>
      <c r="K3571">
        <v>1418142696</v>
      </c>
      <c r="L3571" s="42">
        <f>(((K3571/60)/60)/24)+DATE(1970,1,1)</f>
        <v>41982.688611111109</v>
      </c>
      <c r="M3571" t="b">
        <v>0</v>
      </c>
      <c r="N3571">
        <v>41</v>
      </c>
      <c r="O3571" s="7">
        <f>AVERAGE(N3571,E3571)</f>
        <v>2532.5</v>
      </c>
      <c r="P3571" t="b">
        <v>1</v>
      </c>
      <c r="R3571" s="56">
        <f>E3571/D3571</f>
        <v>1.0047999999999999</v>
      </c>
      <c r="S3571" t="s">
        <v>8274</v>
      </c>
      <c r="T3571" s="6" t="str">
        <f>LEFT(S:S,FIND("/",S:S)-1)</f>
        <v>publishing</v>
      </c>
      <c r="U3571" s="6" t="str">
        <f>RIGHT(S:S,FIND("/",S:S) - 2)</f>
        <v>onfiction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44">
        <v>2000</v>
      </c>
      <c r="E3572" s="4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42">
        <f>(((I3572/60)/60)/24)+DATE(1970,1,1)</f>
        <v>42004.291666666672</v>
      </c>
      <c r="K3572">
        <v>1417593483</v>
      </c>
      <c r="L3572" s="42">
        <f>(((K3572/60)/60)/24)+DATE(1970,1,1)</f>
        <v>41976.331979166673</v>
      </c>
      <c r="M3572" t="b">
        <v>0</v>
      </c>
      <c r="N3572">
        <v>26</v>
      </c>
      <c r="O3572" s="7">
        <f>AVERAGE(N3572,E3572)</f>
        <v>1156.5</v>
      </c>
      <c r="P3572" t="b">
        <v>1</v>
      </c>
      <c r="R3572" s="56">
        <f>E3572/D3572</f>
        <v>1.1435</v>
      </c>
      <c r="S3572" t="s">
        <v>8271</v>
      </c>
      <c r="T3572" s="6" t="str">
        <f>LEFT(S:S,FIND("/",S:S)-1)</f>
        <v>theater</v>
      </c>
      <c r="U3572" s="6" t="str">
        <f>RIGHT(S:S,FIND("/",S:S) - 2)</f>
        <v>/plays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44">
        <v>1500</v>
      </c>
      <c r="E3573" s="4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42">
        <f>(((I3573/60)/60)/24)+DATE(1970,1,1)</f>
        <v>41942.858946759261</v>
      </c>
      <c r="K3573">
        <v>1412109413</v>
      </c>
      <c r="L3573" s="42">
        <f>(((K3573/60)/60)/24)+DATE(1970,1,1)</f>
        <v>41912.858946759261</v>
      </c>
      <c r="M3573" t="b">
        <v>0</v>
      </c>
      <c r="N3573">
        <v>25</v>
      </c>
      <c r="O3573" s="7">
        <f>AVERAGE(N3573,E3573)</f>
        <v>928</v>
      </c>
      <c r="P3573" t="b">
        <v>1</v>
      </c>
      <c r="R3573" s="56">
        <f>E3573/D3573</f>
        <v>1.2206666666666666</v>
      </c>
      <c r="S3573" t="s">
        <v>8297</v>
      </c>
      <c r="T3573" s="6" t="str">
        <f>LEFT(S:S,FIND("/",S:S)-1)</f>
        <v>games</v>
      </c>
      <c r="U3573" s="6" t="str">
        <f>RIGHT(S:S,FIND("/",S:S) - 2)</f>
        <v>ames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44">
        <v>500</v>
      </c>
      <c r="E3574" s="4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42">
        <f>(((I3574/60)/60)/24)+DATE(1970,1,1)</f>
        <v>42176.570393518516</v>
      </c>
      <c r="K3574">
        <v>1432302082</v>
      </c>
      <c r="L3574" s="42">
        <f>(((K3574/60)/60)/24)+DATE(1970,1,1)</f>
        <v>42146.570393518516</v>
      </c>
      <c r="M3574" t="b">
        <v>0</v>
      </c>
      <c r="N3574">
        <v>9</v>
      </c>
      <c r="O3574" s="7">
        <f>AVERAGE(N3574,E3574)</f>
        <v>254.5</v>
      </c>
      <c r="P3574" t="b">
        <v>1</v>
      </c>
      <c r="R3574" s="56">
        <f>E3574/D3574</f>
        <v>1</v>
      </c>
      <c r="S3574" t="s">
        <v>8284</v>
      </c>
      <c r="T3574" s="6" t="str">
        <f>LEFT(S:S,FIND("/",S:S)-1)</f>
        <v>food</v>
      </c>
      <c r="U3574" s="6" t="str">
        <f>RIGHT(S:S,FIND("/",S:S) - 2)</f>
        <v>cks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44">
        <v>3000</v>
      </c>
      <c r="E3575" s="4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42">
        <f>(((I3575/60)/60)/24)+DATE(1970,1,1)</f>
        <v>41951.417199074072</v>
      </c>
      <c r="K3575">
        <v>1412845246</v>
      </c>
      <c r="L3575" s="42">
        <f>(((K3575/60)/60)/24)+DATE(1970,1,1)</f>
        <v>41921.375532407408</v>
      </c>
      <c r="M3575" t="b">
        <v>0</v>
      </c>
      <c r="N3575">
        <v>78</v>
      </c>
      <c r="O3575" s="7">
        <f>AVERAGE(N3575,E3575)</f>
        <v>1581</v>
      </c>
      <c r="P3575" t="b">
        <v>1</v>
      </c>
      <c r="R3575" s="56">
        <f>E3575/D3575</f>
        <v>1.028</v>
      </c>
      <c r="S3575" t="s">
        <v>8271</v>
      </c>
      <c r="T3575" s="6" t="str">
        <f>LEFT(S:S,FIND("/",S:S)-1)</f>
        <v>theater</v>
      </c>
      <c r="U3575" s="6" t="str">
        <f>RIGHT(S:S,FIND("/",S:S) - 2)</f>
        <v>/plays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44">
        <v>5800</v>
      </c>
      <c r="E3576" s="4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42">
        <f>(((I3576/60)/60)/24)+DATE(1970,1,1)</f>
        <v>41956.984351851846</v>
      </c>
      <c r="K3576">
        <v>1413326248</v>
      </c>
      <c r="L3576" s="42">
        <f>(((K3576/60)/60)/24)+DATE(1970,1,1)</f>
        <v>41926.942685185182</v>
      </c>
      <c r="M3576" t="b">
        <v>0</v>
      </c>
      <c r="N3576">
        <v>45</v>
      </c>
      <c r="O3576" s="7">
        <f>AVERAGE(N3576,E3576)</f>
        <v>3100</v>
      </c>
      <c r="P3576" t="b">
        <v>1</v>
      </c>
      <c r="R3576" s="56">
        <f>E3576/D3576</f>
        <v>1.0612068965517241</v>
      </c>
      <c r="S3576" t="s">
        <v>8274</v>
      </c>
      <c r="T3576" s="6" t="str">
        <f>LEFT(S:S,FIND("/",S:S)-1)</f>
        <v>publishing</v>
      </c>
      <c r="U3576" s="6" t="str">
        <f>RIGHT(S:S,FIND("/",S:S) - 2)</f>
        <v>onfiction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44">
        <v>10000</v>
      </c>
      <c r="E3577" s="4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42">
        <f>(((I3577/60)/60)/24)+DATE(1970,1,1)</f>
        <v>42593.165972222225</v>
      </c>
      <c r="K3577">
        <v>1468176527</v>
      </c>
      <c r="L3577" s="42">
        <f>(((K3577/60)/60)/24)+DATE(1970,1,1)</f>
        <v>42561.783877314811</v>
      </c>
      <c r="M3577" t="b">
        <v>0</v>
      </c>
      <c r="N3577">
        <v>102</v>
      </c>
      <c r="O3577" s="7">
        <f>AVERAGE(N3577,E3577)</f>
        <v>5117.5</v>
      </c>
      <c r="P3577" t="b">
        <v>1</v>
      </c>
      <c r="R3577" s="56">
        <f>E3577/D3577</f>
        <v>1.0133000000000001</v>
      </c>
      <c r="S3577" t="s">
        <v>8289</v>
      </c>
      <c r="T3577" s="6" t="str">
        <f>LEFT(S:S,FIND("/",S:S)-1)</f>
        <v>photography</v>
      </c>
      <c r="U3577" s="6" t="str">
        <f>RIGHT(S:S,FIND("/",S:S) - 2)</f>
        <v>phy/nature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44">
        <v>100</v>
      </c>
      <c r="E3578" s="4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42">
        <f>(((I3578/60)/60)/24)+DATE(1970,1,1)</f>
        <v>42709.590902777782</v>
      </c>
      <c r="K3578">
        <v>1475759454</v>
      </c>
      <c r="L3578" s="42">
        <f>(((K3578/60)/60)/24)+DATE(1970,1,1)</f>
        <v>42649.54923611111</v>
      </c>
      <c r="M3578" t="b">
        <v>0</v>
      </c>
      <c r="N3578">
        <v>5</v>
      </c>
      <c r="O3578" s="7">
        <f>AVERAGE(N3578,E3578)</f>
        <v>52.5</v>
      </c>
      <c r="P3578" t="b">
        <v>1</v>
      </c>
      <c r="R3578" s="56">
        <f>E3578/D3578</f>
        <v>1</v>
      </c>
      <c r="S3578" t="s">
        <v>8305</v>
      </c>
      <c r="T3578" s="6" t="str">
        <f>LEFT(S:S,FIND("/",S:S)-1)</f>
        <v>theater</v>
      </c>
      <c r="U3578" s="6" t="str">
        <f>RIGHT(S:S,FIND("/",S:S) - 2)</f>
        <v>usical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44">
        <v>600</v>
      </c>
      <c r="E3579" s="4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42">
        <f>(((I3579/60)/60)/24)+DATE(1970,1,1)</f>
        <v>42120.26944444445</v>
      </c>
      <c r="K3579">
        <v>1427741583</v>
      </c>
      <c r="L3579" s="42">
        <f>(((K3579/60)/60)/24)+DATE(1970,1,1)</f>
        <v>42093.786840277782</v>
      </c>
      <c r="M3579" t="b">
        <v>0</v>
      </c>
      <c r="N3579">
        <v>27</v>
      </c>
      <c r="O3579" s="7">
        <f>AVERAGE(N3579,E3579)</f>
        <v>403.5</v>
      </c>
      <c r="P3579" t="b">
        <v>1</v>
      </c>
      <c r="R3579" s="56">
        <f>E3579/D3579</f>
        <v>1.3</v>
      </c>
      <c r="S3579" t="s">
        <v>8273</v>
      </c>
      <c r="T3579" s="6" t="str">
        <f>LEFT(S:S,FIND("/",S:S)-1)</f>
        <v>technology</v>
      </c>
      <c r="U3579" s="6" t="str">
        <f>RIGHT(S:S,FIND("/",S:S) - 2)</f>
        <v>wearables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44">
        <v>1500</v>
      </c>
      <c r="E3580" s="4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42">
        <f>(((I3580/60)/60)/24)+DATE(1970,1,1)</f>
        <v>42490.733530092592</v>
      </c>
      <c r="K3580">
        <v>1459445777</v>
      </c>
      <c r="L3580" s="42">
        <f>(((K3580/60)/60)/24)+DATE(1970,1,1)</f>
        <v>42460.733530092592</v>
      </c>
      <c r="M3580" t="b">
        <v>0</v>
      </c>
      <c r="N3580">
        <v>37</v>
      </c>
      <c r="O3580" s="7">
        <f>AVERAGE(N3580,E3580)</f>
        <v>768.6</v>
      </c>
      <c r="P3580" t="b">
        <v>1</v>
      </c>
      <c r="R3580" s="56">
        <f>E3580/D3580</f>
        <v>1.0001333333333333</v>
      </c>
      <c r="S3580" t="s">
        <v>8271</v>
      </c>
      <c r="T3580" s="6" t="str">
        <f>LEFT(S:S,FIND("/",S:S)-1)</f>
        <v>theater</v>
      </c>
      <c r="U3580" s="6" t="str">
        <f>RIGHT(S:S,FIND("/",S:S) - 2)</f>
        <v>/plays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44">
        <v>500</v>
      </c>
      <c r="E3581" s="4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42">
        <f>(((I3581/60)/60)/24)+DATE(1970,1,1)</f>
        <v>42460.720555555556</v>
      </c>
      <c r="K3581">
        <v>1456856256</v>
      </c>
      <c r="L3581" s="42">
        <f>(((K3581/60)/60)/24)+DATE(1970,1,1)</f>
        <v>42430.762222222227</v>
      </c>
      <c r="M3581" t="b">
        <v>0</v>
      </c>
      <c r="N3581">
        <v>14</v>
      </c>
      <c r="O3581" s="7">
        <f>AVERAGE(N3581,E3581)</f>
        <v>257</v>
      </c>
      <c r="P3581" t="b">
        <v>1</v>
      </c>
      <c r="R3581" s="56">
        <f>E3581/D3581</f>
        <v>1</v>
      </c>
      <c r="S3581" t="s">
        <v>8282</v>
      </c>
      <c r="T3581" s="6" t="str">
        <f>LEFT(S:S,FIND("/",S:S)-1)</f>
        <v>games</v>
      </c>
      <c r="U3581" s="6" t="str">
        <f>RIGHT(S:S,FIND("/",S:S) - 2)</f>
        <v>ames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44">
        <v>900</v>
      </c>
      <c r="E3582" s="4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42">
        <f>(((I3582/60)/60)/24)+DATE(1970,1,1)</f>
        <v>42064.207638888889</v>
      </c>
      <c r="K3582">
        <v>1421900022</v>
      </c>
      <c r="L3582" s="42">
        <f>(((K3582/60)/60)/24)+DATE(1970,1,1)</f>
        <v>42026.176180555558</v>
      </c>
      <c r="M3582" t="b">
        <v>0</v>
      </c>
      <c r="N3582">
        <v>27</v>
      </c>
      <c r="O3582" s="7">
        <f>AVERAGE(N3582,E3582)</f>
        <v>526</v>
      </c>
      <c r="P3582" t="b">
        <v>1</v>
      </c>
      <c r="R3582" s="56">
        <f>E3582/D3582</f>
        <v>1.1388888888888888</v>
      </c>
      <c r="S3582" t="s">
        <v>8275</v>
      </c>
      <c r="T3582" s="6" t="str">
        <f>LEFT(S:S,FIND("/",S:S)-1)</f>
        <v>publishing</v>
      </c>
      <c r="U3582" s="6" t="str">
        <f>RIGHT(S:S,FIND("/",S:S) - 2)</f>
        <v>g/fiction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44">
        <v>1500</v>
      </c>
      <c r="E3583" s="4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42">
        <f>(((I3583/60)/60)/24)+DATE(1970,1,1)</f>
        <v>41850.471180555556</v>
      </c>
      <c r="K3583">
        <v>1405509510</v>
      </c>
      <c r="L3583" s="42">
        <f>(((K3583/60)/60)/24)+DATE(1970,1,1)</f>
        <v>41836.471180555556</v>
      </c>
      <c r="M3583" t="b">
        <v>0</v>
      </c>
      <c r="N3583">
        <v>45</v>
      </c>
      <c r="O3583" s="7">
        <f>AVERAGE(N3583,E3583)</f>
        <v>772.5</v>
      </c>
      <c r="P3583" t="b">
        <v>1</v>
      </c>
      <c r="R3583" s="56">
        <f>E3583/D3583</f>
        <v>1</v>
      </c>
      <c r="S3583" t="s">
        <v>8271</v>
      </c>
      <c r="T3583" s="6" t="str">
        <f>LEFT(S:S,FIND("/",S:S)-1)</f>
        <v>theater</v>
      </c>
      <c r="U3583" s="6" t="str">
        <f>RIGHT(S:S,FIND("/",S:S) - 2)</f>
        <v>/plays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44">
        <v>1000</v>
      </c>
      <c r="E3584" s="4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42">
        <f>(((I3584/60)/60)/24)+DATE(1970,1,1)</f>
        <v>42465.095856481479</v>
      </c>
      <c r="K3584">
        <v>1458613082</v>
      </c>
      <c r="L3584" s="42">
        <f>(((K3584/60)/60)/24)+DATE(1970,1,1)</f>
        <v>42451.095856481479</v>
      </c>
      <c r="M3584" t="b">
        <v>0</v>
      </c>
      <c r="N3584">
        <v>49</v>
      </c>
      <c r="O3584" s="7">
        <f>AVERAGE(N3584,E3584)</f>
        <v>1459.5</v>
      </c>
      <c r="P3584" t="b">
        <v>1</v>
      </c>
      <c r="R3584" s="56">
        <f>E3584/D3584</f>
        <v>2.87</v>
      </c>
      <c r="S3584" t="s">
        <v>8296</v>
      </c>
      <c r="T3584" s="6" t="str">
        <f>LEFT(S:S,FIND("/",S:S)-1)</f>
        <v>photography</v>
      </c>
      <c r="U3584" s="6" t="str">
        <f>RIGHT(S:S,FIND("/",S:S) - 2)</f>
        <v>phy/people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44">
        <v>3000</v>
      </c>
      <c r="E3585" s="4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42">
        <f>(((I3585/60)/60)/24)+DATE(1970,1,1)</f>
        <v>42478.384317129632</v>
      </c>
      <c r="K3585">
        <v>1455790405</v>
      </c>
      <c r="L3585" s="42">
        <f>(((K3585/60)/60)/24)+DATE(1970,1,1)</f>
        <v>42418.425983796296</v>
      </c>
      <c r="M3585" t="b">
        <v>0</v>
      </c>
      <c r="N3585">
        <v>24</v>
      </c>
      <c r="O3585" s="7">
        <f>AVERAGE(N3585,E3585)</f>
        <v>1639.5</v>
      </c>
      <c r="P3585" t="b">
        <v>1</v>
      </c>
      <c r="R3585" s="56">
        <f>E3585/D3585</f>
        <v>1.085</v>
      </c>
      <c r="S3585" t="s">
        <v>8298</v>
      </c>
      <c r="T3585" s="6" t="str">
        <f>LEFT(S:S,FIND("/",S:S)-1)</f>
        <v>food</v>
      </c>
      <c r="U3585" s="6" t="str">
        <f>RIGHT(S:S,FIND("/",S:S) - 2)</f>
        <v>tch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44">
        <v>3000</v>
      </c>
      <c r="E3586" s="4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42">
        <f>(((I3586/60)/60)/24)+DATE(1970,1,1)</f>
        <v>42198.316481481481</v>
      </c>
      <c r="K3586">
        <v>1434180944</v>
      </c>
      <c r="L3586" s="42">
        <f>(((K3586/60)/60)/24)+DATE(1970,1,1)</f>
        <v>42168.316481481481</v>
      </c>
      <c r="M3586" t="b">
        <v>0</v>
      </c>
      <c r="N3586">
        <v>112</v>
      </c>
      <c r="O3586" s="7">
        <f>AVERAGE(N3586,E3586)</f>
        <v>1788.5</v>
      </c>
      <c r="P3586" t="b">
        <v>1</v>
      </c>
      <c r="R3586" s="56">
        <f>E3586/D3586</f>
        <v>1.155</v>
      </c>
      <c r="S3586" t="s">
        <v>8271</v>
      </c>
      <c r="T3586" s="6" t="str">
        <f>LEFT(S:S,FIND("/",S:S)-1)</f>
        <v>theater</v>
      </c>
      <c r="U3586" s="6" t="str">
        <f>RIGHT(S:S,FIND("/",S:S) - 2)</f>
        <v>/plays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44">
        <v>3400</v>
      </c>
      <c r="E3587" s="4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42">
        <f>(((I3587/60)/60)/24)+DATE(1970,1,1)</f>
        <v>41994.716319444444</v>
      </c>
      <c r="K3587">
        <v>1416589890</v>
      </c>
      <c r="L3587" s="42">
        <f>(((K3587/60)/60)/24)+DATE(1970,1,1)</f>
        <v>41964.716319444444</v>
      </c>
      <c r="M3587" t="b">
        <v>0</v>
      </c>
      <c r="N3587">
        <v>23</v>
      </c>
      <c r="O3587" s="7">
        <f>AVERAGE(N3587,E3587)</f>
        <v>2036.5</v>
      </c>
      <c r="P3587" t="b">
        <v>1</v>
      </c>
      <c r="R3587" s="56">
        <f>E3587/D3587</f>
        <v>1.1911764705882353</v>
      </c>
      <c r="S3587" t="s">
        <v>8282</v>
      </c>
      <c r="T3587" s="6" t="str">
        <f>LEFT(S:S,FIND("/",S:S)-1)</f>
        <v>games</v>
      </c>
      <c r="U3587" s="6" t="str">
        <f>RIGHT(S:S,FIND("/",S:S) - 2)</f>
        <v>ames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44">
        <v>7500</v>
      </c>
      <c r="E3588" s="4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42">
        <f>(((I3588/60)/60)/24)+DATE(1970,1,1)</f>
        <v>42636.697569444441</v>
      </c>
      <c r="K3588">
        <v>1469465070</v>
      </c>
      <c r="L3588" s="42">
        <f>(((K3588/60)/60)/24)+DATE(1970,1,1)</f>
        <v>42576.697569444441</v>
      </c>
      <c r="M3588" t="b">
        <v>0</v>
      </c>
      <c r="N3588">
        <v>54</v>
      </c>
      <c r="O3588" s="7">
        <f>AVERAGE(N3588,E3588)</f>
        <v>4130.5</v>
      </c>
      <c r="P3588" t="b">
        <v>1</v>
      </c>
      <c r="R3588" s="56">
        <f>E3588/D3588</f>
        <v>1.0942666666666667</v>
      </c>
      <c r="S3588" t="s">
        <v>8271</v>
      </c>
      <c r="T3588" s="6" t="str">
        <f>LEFT(S:S,FIND("/",S:S)-1)</f>
        <v>theater</v>
      </c>
      <c r="U3588" s="6" t="str">
        <f>RIGHT(S:S,FIND("/",S:S) - 2)</f>
        <v>/plays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44">
        <v>500</v>
      </c>
      <c r="E3589" s="4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42">
        <f>(((I3589/60)/60)/24)+DATE(1970,1,1)</f>
        <v>42548.791666666672</v>
      </c>
      <c r="K3589">
        <v>1463144254</v>
      </c>
      <c r="L3589" s="42">
        <f>(((K3589/60)/60)/24)+DATE(1970,1,1)</f>
        <v>42503.539976851855</v>
      </c>
      <c r="M3589" t="b">
        <v>0</v>
      </c>
      <c r="N3589">
        <v>28</v>
      </c>
      <c r="O3589" s="7">
        <f>AVERAGE(N3589,E3589)</f>
        <v>330.5</v>
      </c>
      <c r="P3589" t="b">
        <v>1</v>
      </c>
      <c r="R3589" s="56">
        <f>E3589/D3589</f>
        <v>1.266</v>
      </c>
      <c r="S3589" t="s">
        <v>8304</v>
      </c>
      <c r="T3589" s="6" t="str">
        <f>LEFT(S:S,FIND("/",S:S)-1)</f>
        <v>publishing</v>
      </c>
      <c r="U3589" s="6" t="str">
        <f>RIGHT(S:S,FIND("/",S:S) - 2)</f>
        <v>n's books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44">
        <v>200</v>
      </c>
      <c r="E3590" s="4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42">
        <f>(((I3590/60)/60)/24)+DATE(1970,1,1)</f>
        <v>42123.958333333328</v>
      </c>
      <c r="K3590">
        <v>1428436410</v>
      </c>
      <c r="L3590" s="42">
        <f>(((K3590/60)/60)/24)+DATE(1970,1,1)</f>
        <v>42101.828819444447</v>
      </c>
      <c r="M3590" t="b">
        <v>0</v>
      </c>
      <c r="N3590">
        <v>11</v>
      </c>
      <c r="O3590" s="7">
        <f>AVERAGE(N3590,E3590)</f>
        <v>106</v>
      </c>
      <c r="P3590" t="b">
        <v>1</v>
      </c>
      <c r="R3590" s="56">
        <f>E3590/D3590</f>
        <v>1.0049999999999999</v>
      </c>
      <c r="S3590" t="s">
        <v>8272</v>
      </c>
      <c r="T3590" s="6" t="str">
        <f>LEFT(S:S,FIND("/",S:S)-1)</f>
        <v>technology</v>
      </c>
      <c r="U3590" s="6" t="str">
        <f>RIGHT(S:S,FIND("/",S:S) - 2)</f>
        <v>ology/web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44">
        <v>4000</v>
      </c>
      <c r="E3591" s="4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42">
        <f>(((I3591/60)/60)/24)+DATE(1970,1,1)</f>
        <v>42150.647534722222</v>
      </c>
      <c r="K3591">
        <v>1430494347</v>
      </c>
      <c r="L3591" s="42">
        <f>(((K3591/60)/60)/24)+DATE(1970,1,1)</f>
        <v>42125.647534722222</v>
      </c>
      <c r="M3591" t="b">
        <v>0</v>
      </c>
      <c r="N3591">
        <v>62</v>
      </c>
      <c r="O3591" s="7">
        <f>AVERAGE(N3591,E3591)</f>
        <v>2581</v>
      </c>
      <c r="P3591" t="b">
        <v>1</v>
      </c>
      <c r="R3591" s="56">
        <f>E3591/D3591</f>
        <v>1.2749999999999999</v>
      </c>
      <c r="S3591" t="s">
        <v>8273</v>
      </c>
      <c r="T3591" s="6" t="str">
        <f>LEFT(S:S,FIND("/",S:S)-1)</f>
        <v>technology</v>
      </c>
      <c r="U3591" s="6" t="str">
        <f>RIGHT(S:S,FIND("/",S:S) - 2)</f>
        <v>wearables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44">
        <v>5000</v>
      </c>
      <c r="E3592" s="4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42">
        <f>(((I3592/60)/60)/24)+DATE(1970,1,1)</f>
        <v>41932.333726851852</v>
      </c>
      <c r="K3592">
        <v>1411200034</v>
      </c>
      <c r="L3592" s="42">
        <f>(((K3592/60)/60)/24)+DATE(1970,1,1)</f>
        <v>41902.333726851852</v>
      </c>
      <c r="M3592" t="b">
        <v>0</v>
      </c>
      <c r="N3592">
        <v>73</v>
      </c>
      <c r="O3592" s="7">
        <f>AVERAGE(N3592,E3592)</f>
        <v>2538</v>
      </c>
      <c r="P3592" t="b">
        <v>1</v>
      </c>
      <c r="R3592" s="56">
        <f>E3592/D3592</f>
        <v>1.0005999999999999</v>
      </c>
      <c r="S3592" t="s">
        <v>8301</v>
      </c>
      <c r="T3592" s="6" t="str">
        <f>LEFT(S:S,FIND("/",S:S)-1)</f>
        <v>technology</v>
      </c>
      <c r="U3592" s="6" t="str">
        <f>RIGHT(S:S,FIND("/",S:S) - 2)</f>
        <v>ploration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44">
        <v>700</v>
      </c>
      <c r="E3593" s="4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42">
        <f>(((I3593/60)/60)/24)+DATE(1970,1,1)</f>
        <v>42028.207638888889</v>
      </c>
      <c r="K3593">
        <v>1419979544</v>
      </c>
      <c r="L3593" s="42">
        <f>(((K3593/60)/60)/24)+DATE(1970,1,1)</f>
        <v>42003.948425925926</v>
      </c>
      <c r="M3593" t="b">
        <v>0</v>
      </c>
      <c r="N3593">
        <v>18</v>
      </c>
      <c r="O3593" s="7">
        <f>AVERAGE(N3593,E3593)</f>
        <v>621.5</v>
      </c>
      <c r="P3593" t="b">
        <v>1</v>
      </c>
      <c r="R3593" s="56">
        <f>E3593/D3593</f>
        <v>1.75</v>
      </c>
      <c r="S3593" t="s">
        <v>8287</v>
      </c>
      <c r="T3593" s="6" t="str">
        <f>LEFT(S:S,FIND("/",S:S)-1)</f>
        <v>publishing</v>
      </c>
      <c r="U3593" s="6" t="str">
        <f>RIGHT(S:S,FIND("/",S:S) - 2)</f>
        <v>nslations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44">
        <v>2000</v>
      </c>
      <c r="E3594" s="4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42">
        <f>(((I3594/60)/60)/24)+DATE(1970,1,1)</f>
        <v>42046.207638888889</v>
      </c>
      <c r="K3594">
        <v>1418673307</v>
      </c>
      <c r="L3594" s="42">
        <f>(((K3594/60)/60)/24)+DATE(1970,1,1)</f>
        <v>41988.829942129625</v>
      </c>
      <c r="M3594" t="b">
        <v>0</v>
      </c>
      <c r="N3594">
        <v>35</v>
      </c>
      <c r="O3594" s="7">
        <f>AVERAGE(N3594,E3594)</f>
        <v>1290</v>
      </c>
      <c r="P3594" t="b">
        <v>1</v>
      </c>
      <c r="R3594" s="56">
        <f>E3594/D3594</f>
        <v>1.2725</v>
      </c>
      <c r="S3594" t="s">
        <v>8301</v>
      </c>
      <c r="T3594" s="6" t="str">
        <f>LEFT(S:S,FIND("/",S:S)-1)</f>
        <v>technology</v>
      </c>
      <c r="U3594" s="6" t="str">
        <f>RIGHT(S:S,FIND("/",S:S) - 2)</f>
        <v>ploration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44">
        <v>3000</v>
      </c>
      <c r="E3595" s="4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42">
        <f>(((I3595/60)/60)/24)+DATE(1970,1,1)</f>
        <v>42009.851388888885</v>
      </c>
      <c r="K3595">
        <v>1417469639</v>
      </c>
      <c r="L3595" s="42">
        <f>(((K3595/60)/60)/24)+DATE(1970,1,1)</f>
        <v>41974.898599537039</v>
      </c>
      <c r="M3595" t="b">
        <v>0</v>
      </c>
      <c r="N3595">
        <v>43</v>
      </c>
      <c r="O3595" s="7">
        <f>AVERAGE(N3595,E3595)</f>
        <v>1681</v>
      </c>
      <c r="P3595" t="b">
        <v>1</v>
      </c>
      <c r="R3595" s="56">
        <f>E3595/D3595</f>
        <v>1.1063333333333334</v>
      </c>
      <c r="S3595" t="s">
        <v>8268</v>
      </c>
      <c r="T3595" s="6" t="str">
        <f>LEFT(S:S,FIND("/",S:S)-1)</f>
        <v>film &amp; video</v>
      </c>
      <c r="U3595" s="6" t="str">
        <f>RIGHT(S:S,FIND("/",S:S) - 2)</f>
        <v>video/drama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44">
        <v>1600</v>
      </c>
      <c r="E3596" s="4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42">
        <f>(((I3596/60)/60)/24)+DATE(1970,1,1)</f>
        <v>42617.066921296297</v>
      </c>
      <c r="K3596">
        <v>1470792982</v>
      </c>
      <c r="L3596" s="42">
        <f>(((K3596/60)/60)/24)+DATE(1970,1,1)</f>
        <v>42592.066921296297</v>
      </c>
      <c r="M3596" t="b">
        <v>0</v>
      </c>
      <c r="N3596">
        <v>36</v>
      </c>
      <c r="O3596" s="7">
        <f>AVERAGE(N3596,E3596)</f>
        <v>1025.5</v>
      </c>
      <c r="P3596" t="b">
        <v>1</v>
      </c>
      <c r="R3596" s="56">
        <f>E3596/D3596</f>
        <v>1.2593749999999999</v>
      </c>
      <c r="S3596" t="s">
        <v>8271</v>
      </c>
      <c r="T3596" s="6" t="str">
        <f>LEFT(S:S,FIND("/",S:S)-1)</f>
        <v>theater</v>
      </c>
      <c r="U3596" s="6" t="str">
        <f>RIGHT(S:S,FIND("/",S:S) - 2)</f>
        <v>/plays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44">
        <v>2600</v>
      </c>
      <c r="E3597" s="4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42">
        <f>(((I3597/60)/60)/24)+DATE(1970,1,1)</f>
        <v>42076.290972222225</v>
      </c>
      <c r="K3597">
        <v>1423959123</v>
      </c>
      <c r="L3597" s="42">
        <f>(((K3597/60)/60)/24)+DATE(1970,1,1)</f>
        <v>42050.008368055554</v>
      </c>
      <c r="M3597" t="b">
        <v>0</v>
      </c>
      <c r="N3597">
        <v>62</v>
      </c>
      <c r="O3597" s="7">
        <f>AVERAGE(N3597,E3597)</f>
        <v>1571.5</v>
      </c>
      <c r="P3597" t="b">
        <v>1</v>
      </c>
      <c r="R3597" s="56">
        <f>E3597/D3597</f>
        <v>1.1850000000000001</v>
      </c>
      <c r="S3597" t="s">
        <v>8269</v>
      </c>
      <c r="T3597" s="6" t="str">
        <f>LEFT(S:S,FIND("/",S:S)-1)</f>
        <v>film &amp; video</v>
      </c>
      <c r="U3597" s="6" t="str">
        <f>RIGHT(S:S,FIND("/",S:S) - 2)</f>
        <v>documentary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44">
        <v>1100</v>
      </c>
      <c r="E3598" s="4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42">
        <f>(((I3598/60)/60)/24)+DATE(1970,1,1)</f>
        <v>41877.715069444443</v>
      </c>
      <c r="K3598">
        <v>1407258582</v>
      </c>
      <c r="L3598" s="42">
        <f>(((K3598/60)/60)/24)+DATE(1970,1,1)</f>
        <v>41856.715069444443</v>
      </c>
      <c r="M3598" t="b">
        <v>0</v>
      </c>
      <c r="N3598">
        <v>15</v>
      </c>
      <c r="O3598" s="7">
        <f>AVERAGE(N3598,E3598)</f>
        <v>600</v>
      </c>
      <c r="P3598" t="b">
        <v>1</v>
      </c>
      <c r="R3598" s="56">
        <f>E3598/D3598</f>
        <v>1.0772727272727274</v>
      </c>
      <c r="S3598" t="s">
        <v>8294</v>
      </c>
      <c r="T3598" s="6" t="str">
        <f>LEFT(S:S,FIND("/",S:S)-1)</f>
        <v>technology</v>
      </c>
      <c r="U3598" s="6" t="str">
        <f>RIGHT(S:S,FIND("/",S:S) - 2)</f>
        <v>y/gadgets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44">
        <v>2500</v>
      </c>
      <c r="E3599" s="4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42">
        <f>(((I3599/60)/60)/24)+DATE(1970,1,1)</f>
        <v>42432.249305555553</v>
      </c>
      <c r="K3599">
        <v>1455717790</v>
      </c>
      <c r="L3599" s="42">
        <f>(((K3599/60)/60)/24)+DATE(1970,1,1)</f>
        <v>42417.585532407407</v>
      </c>
      <c r="M3599" t="b">
        <v>0</v>
      </c>
      <c r="N3599">
        <v>33</v>
      </c>
      <c r="O3599" s="7">
        <f>AVERAGE(N3599,E3599)</f>
        <v>1299</v>
      </c>
      <c r="P3599" t="b">
        <v>1</v>
      </c>
      <c r="R3599" s="56">
        <f>E3599/D3599</f>
        <v>1.026</v>
      </c>
      <c r="S3599" t="s">
        <v>8279</v>
      </c>
      <c r="T3599" s="6" t="str">
        <f>LEFT(S:S,FIND("/",S:S)-1)</f>
        <v>music</v>
      </c>
      <c r="U3599" s="6" t="str">
        <f>RIGHT(S:S,FIND("/",S:S) - 2)</f>
        <v>rock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44">
        <v>1000</v>
      </c>
      <c r="E3600" s="4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42">
        <f>(((I3600/60)/60)/24)+DATE(1970,1,1)</f>
        <v>41885.207638888889</v>
      </c>
      <c r="K3600">
        <v>1408129822</v>
      </c>
      <c r="L3600" s="42">
        <f>(((K3600/60)/60)/24)+DATE(1970,1,1)</f>
        <v>41866.79886574074</v>
      </c>
      <c r="M3600" t="b">
        <v>0</v>
      </c>
      <c r="N3600">
        <v>27</v>
      </c>
      <c r="O3600" s="7">
        <f>AVERAGE(N3600,E3600)</f>
        <v>564</v>
      </c>
      <c r="P3600" t="b">
        <v>1</v>
      </c>
      <c r="R3600" s="56">
        <f>E3600/D3600</f>
        <v>1.101</v>
      </c>
      <c r="S3600" t="s">
        <v>8283</v>
      </c>
      <c r="T3600" s="6" t="str">
        <f>LEFT(S:S,FIND("/",S:S)-1)</f>
        <v>games</v>
      </c>
      <c r="U3600" s="6" t="str">
        <f>RIGHT(S:S,FIND("/",S:S) - 2)</f>
        <v>ames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44">
        <v>500</v>
      </c>
      <c r="E3601" s="4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42">
        <f>(((I3601/60)/60)/24)+DATE(1970,1,1)</f>
        <v>42246</v>
      </c>
      <c r="K3601">
        <v>1438715077</v>
      </c>
      <c r="L3601" s="42">
        <f>(((K3601/60)/60)/24)+DATE(1970,1,1)</f>
        <v>42220.79487268519</v>
      </c>
      <c r="M3601" t="b">
        <v>0</v>
      </c>
      <c r="N3601">
        <v>17</v>
      </c>
      <c r="O3601" s="7">
        <f>AVERAGE(N3601,E3601)</f>
        <v>513.5</v>
      </c>
      <c r="P3601" t="b">
        <v>1</v>
      </c>
      <c r="R3601" s="56">
        <f>E3601/D3601</f>
        <v>2.02</v>
      </c>
      <c r="S3601" t="s">
        <v>8271</v>
      </c>
      <c r="T3601" s="6" t="str">
        <f>LEFT(S:S,FIND("/",S:S)-1)</f>
        <v>theater</v>
      </c>
      <c r="U3601" s="6" t="str">
        <f>RIGHT(S:S,FIND("/",S:S) - 2)</f>
        <v>/plays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44">
        <v>10</v>
      </c>
      <c r="E3602" s="44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42">
        <f>(((I3602/60)/60)/24)+DATE(1970,1,1)</f>
        <v>42656.849120370374</v>
      </c>
      <c r="K3602">
        <v>1473970964</v>
      </c>
      <c r="L3602" s="42">
        <f>(((K3602/60)/60)/24)+DATE(1970,1,1)</f>
        <v>42628.849120370374</v>
      </c>
      <c r="M3602" t="b">
        <v>0</v>
      </c>
      <c r="N3602">
        <v>4</v>
      </c>
      <c r="O3602" s="7">
        <f>AVERAGE(N3602,E3602)</f>
        <v>8.5</v>
      </c>
      <c r="P3602" t="b">
        <v>1</v>
      </c>
      <c r="R3602" s="56">
        <f>E3602/D3602</f>
        <v>1.3</v>
      </c>
      <c r="S3602" t="s">
        <v>8290</v>
      </c>
      <c r="T3602" s="6" t="str">
        <f>LEFT(S:S,FIND("/",S:S)-1)</f>
        <v>publishing</v>
      </c>
      <c r="U3602" s="6" t="str">
        <f>RIGHT(S:S,FIND("/",S:S) - 2)</f>
        <v>art books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44">
        <v>2000</v>
      </c>
      <c r="E3603" s="4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42">
        <f>(((I3603/60)/60)/24)+DATE(1970,1,1)</f>
        <v>42020.99863425926</v>
      </c>
      <c r="K3603">
        <v>1418860682</v>
      </c>
      <c r="L3603" s="42">
        <f>(((K3603/60)/60)/24)+DATE(1970,1,1)</f>
        <v>41990.99863425926</v>
      </c>
      <c r="M3603" t="b">
        <v>0</v>
      </c>
      <c r="N3603">
        <v>53</v>
      </c>
      <c r="O3603" s="7">
        <f>AVERAGE(N3603,E3603)</f>
        <v>1070</v>
      </c>
      <c r="P3603" t="b">
        <v>1</v>
      </c>
      <c r="R3603" s="56">
        <f>E3603/D3603</f>
        <v>1.0435000000000001</v>
      </c>
      <c r="S3603" t="s">
        <v>8266</v>
      </c>
      <c r="T3603" s="6" t="str">
        <f>LEFT(S:S,FIND("/",S:S)-1)</f>
        <v>film &amp; video</v>
      </c>
      <c r="U3603" s="6" t="str">
        <f>RIGHT(S:S,FIND("/",S:S) - 2)</f>
        <v>ideo/shorts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44">
        <v>4000</v>
      </c>
      <c r="E3604" s="4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42">
        <f>(((I3604/60)/60)/24)+DATE(1970,1,1)</f>
        <v>42507.894432870366</v>
      </c>
      <c r="K3604">
        <v>1458336479</v>
      </c>
      <c r="L3604" s="42">
        <f>(((K3604/60)/60)/24)+DATE(1970,1,1)</f>
        <v>42447.894432870366</v>
      </c>
      <c r="M3604" t="b">
        <v>0</v>
      </c>
      <c r="N3604">
        <v>49</v>
      </c>
      <c r="O3604" s="7">
        <f>AVERAGE(N3604,E3604)</f>
        <v>2025.5</v>
      </c>
      <c r="P3604" t="b">
        <v>1</v>
      </c>
      <c r="R3604" s="56">
        <f>E3604/D3604</f>
        <v>1.0004999999999999</v>
      </c>
      <c r="S3604" t="s">
        <v>8287</v>
      </c>
      <c r="T3604" s="6" t="str">
        <f>LEFT(S:S,FIND("/",S:S)-1)</f>
        <v>publishing</v>
      </c>
      <c r="U3604" s="6" t="str">
        <f>RIGHT(S:S,FIND("/",S:S) - 2)</f>
        <v>nslations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44">
        <v>1500</v>
      </c>
      <c r="E3605" s="4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42">
        <f>(((I3605/60)/60)/24)+DATE(1970,1,1)</f>
        <v>42313.906018518523</v>
      </c>
      <c r="K3605">
        <v>1444164280</v>
      </c>
      <c r="L3605" s="42">
        <f>(((K3605/60)/60)/24)+DATE(1970,1,1)</f>
        <v>42283.864351851851</v>
      </c>
      <c r="M3605" t="b">
        <v>0</v>
      </c>
      <c r="N3605">
        <v>57</v>
      </c>
      <c r="O3605" s="7">
        <f>AVERAGE(N3605,E3605)</f>
        <v>1308.5</v>
      </c>
      <c r="P3605" t="b">
        <v>1</v>
      </c>
      <c r="R3605" s="56">
        <f>E3605/D3605</f>
        <v>1.7066666666666668</v>
      </c>
      <c r="S3605" t="s">
        <v>8295</v>
      </c>
      <c r="T3605" s="6" t="str">
        <f>LEFT(S:S,FIND("/",S:S)-1)</f>
        <v>technology</v>
      </c>
      <c r="U3605" s="6" t="str">
        <f>RIGHT(S:S,FIND("/",S:S) - 2)</f>
        <v>/hardware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44">
        <v>3000</v>
      </c>
      <c r="E3606" s="4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42">
        <f>(((I3606/60)/60)/24)+DATE(1970,1,1)</f>
        <v>42489.290972222225</v>
      </c>
      <c r="K3606">
        <v>1461370956</v>
      </c>
      <c r="L3606" s="42">
        <f>(((K3606/60)/60)/24)+DATE(1970,1,1)</f>
        <v>42483.015694444446</v>
      </c>
      <c r="M3606" t="b">
        <v>0</v>
      </c>
      <c r="N3606">
        <v>69</v>
      </c>
      <c r="O3606" s="7">
        <f>AVERAGE(N3606,E3606)</f>
        <v>1727</v>
      </c>
      <c r="P3606" t="b">
        <v>1</v>
      </c>
      <c r="R3606" s="56">
        <f>E3606/D3606</f>
        <v>1.1283333333333334</v>
      </c>
      <c r="S3606" t="s">
        <v>8284</v>
      </c>
      <c r="T3606" s="6" t="str">
        <f>LEFT(S:S,FIND("/",S:S)-1)</f>
        <v>food</v>
      </c>
      <c r="U3606" s="6" t="str">
        <f>RIGHT(S:S,FIND("/",S:S) - 2)</f>
        <v>cks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44">
        <v>250</v>
      </c>
      <c r="E3607" s="4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42">
        <f>(((I3607/60)/60)/24)+DATE(1970,1,1)</f>
        <v>42413.793124999997</v>
      </c>
      <c r="K3607">
        <v>1452798126</v>
      </c>
      <c r="L3607" s="42">
        <f>(((K3607/60)/60)/24)+DATE(1970,1,1)</f>
        <v>42383.793124999997</v>
      </c>
      <c r="M3607" t="b">
        <v>0</v>
      </c>
      <c r="N3607">
        <v>15</v>
      </c>
      <c r="O3607" s="7">
        <f>AVERAGE(N3607,E3607)</f>
        <v>237.5</v>
      </c>
      <c r="P3607" t="b">
        <v>1</v>
      </c>
      <c r="R3607" s="56">
        <f>E3607/D3607</f>
        <v>1.84</v>
      </c>
      <c r="S3607" t="s">
        <v>8273</v>
      </c>
      <c r="T3607" s="6" t="str">
        <f>LEFT(S:S,FIND("/",S:S)-1)</f>
        <v>technology</v>
      </c>
      <c r="U3607" s="6" t="str">
        <f>RIGHT(S:S,FIND("/",S:S) - 2)</f>
        <v>wearables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44">
        <v>3000</v>
      </c>
      <c r="E3608" s="4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42">
        <f>(((I3608/60)/60)/24)+DATE(1970,1,1)</f>
        <v>42596.604826388888</v>
      </c>
      <c r="K3608">
        <v>1468593057</v>
      </c>
      <c r="L3608" s="42">
        <f>(((K3608/60)/60)/24)+DATE(1970,1,1)</f>
        <v>42566.604826388888</v>
      </c>
      <c r="M3608" t="b">
        <v>0</v>
      </c>
      <c r="N3608">
        <v>64</v>
      </c>
      <c r="O3608" s="7">
        <f>AVERAGE(N3608,E3608)</f>
        <v>1986</v>
      </c>
      <c r="P3608" t="b">
        <v>1</v>
      </c>
      <c r="R3608" s="56">
        <f>E3608/D3608</f>
        <v>1.3026666666666666</v>
      </c>
      <c r="S3608" t="s">
        <v>8271</v>
      </c>
      <c r="T3608" s="6" t="str">
        <f>LEFT(S:S,FIND("/",S:S)-1)</f>
        <v>theater</v>
      </c>
      <c r="U3608" s="6" t="str">
        <f>RIGHT(S:S,FIND("/",S:S) - 2)</f>
        <v>/plays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44">
        <v>550</v>
      </c>
      <c r="E3609" s="4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42">
        <f>(((I3609/60)/60)/24)+DATE(1970,1,1)</f>
        <v>42353</v>
      </c>
      <c r="K3609">
        <v>1448924882</v>
      </c>
      <c r="L3609" s="42">
        <f>(((K3609/60)/60)/24)+DATE(1970,1,1)</f>
        <v>42338.963912037041</v>
      </c>
      <c r="M3609" t="b">
        <v>0</v>
      </c>
      <c r="N3609">
        <v>20</v>
      </c>
      <c r="O3609" s="7">
        <f>AVERAGE(N3609,E3609)</f>
        <v>300</v>
      </c>
      <c r="P3609" t="b">
        <v>1</v>
      </c>
      <c r="R3609" s="56">
        <f>E3609/D3609</f>
        <v>1.0545454545454545</v>
      </c>
      <c r="S3609" t="s">
        <v>8278</v>
      </c>
      <c r="T3609" s="6" t="str">
        <f>LEFT(S:S,FIND("/",S:S)-1)</f>
        <v>music</v>
      </c>
      <c r="U3609" s="6" t="str">
        <f>RIGHT(S:S,FIND("/",S:S) - 2)</f>
        <v>jazz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44">
        <v>800</v>
      </c>
      <c r="E3610" s="4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42">
        <f>(((I3610/60)/60)/24)+DATE(1970,1,1)</f>
        <v>42538.583333333328</v>
      </c>
      <c r="K3610">
        <v>1463418090</v>
      </c>
      <c r="L3610" s="42">
        <f>(((K3610/60)/60)/24)+DATE(1970,1,1)</f>
        <v>42506.709375000006</v>
      </c>
      <c r="M3610" t="b">
        <v>0</v>
      </c>
      <c r="N3610">
        <v>27</v>
      </c>
      <c r="O3610" s="7">
        <f>AVERAGE(N3610,E3610)</f>
        <v>413.5</v>
      </c>
      <c r="P3610" t="b">
        <v>1</v>
      </c>
      <c r="R3610" s="56">
        <f>E3610/D3610</f>
        <v>1</v>
      </c>
      <c r="S3610" t="s">
        <v>8274</v>
      </c>
      <c r="T3610" s="6" t="str">
        <f>LEFT(S:S,FIND("/",S:S)-1)</f>
        <v>publishing</v>
      </c>
      <c r="U3610" s="6" t="str">
        <f>RIGHT(S:S,FIND("/",S:S) - 2)</f>
        <v>onfiction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44">
        <v>1960</v>
      </c>
      <c r="E3611" s="4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42">
        <f>(((I3611/60)/60)/24)+DATE(1970,1,1)</f>
        <v>42459.950057870374</v>
      </c>
      <c r="K3611">
        <v>1456789685</v>
      </c>
      <c r="L3611" s="42">
        <f>(((K3611/60)/60)/24)+DATE(1970,1,1)</f>
        <v>42429.991724537031</v>
      </c>
      <c r="M3611" t="b">
        <v>0</v>
      </c>
      <c r="N3611">
        <v>21</v>
      </c>
      <c r="O3611" s="7">
        <f>AVERAGE(N3611,E3611)</f>
        <v>1513</v>
      </c>
      <c r="P3611" t="b">
        <v>1</v>
      </c>
      <c r="R3611" s="56">
        <f>E3611/D3611</f>
        <v>1.5331632653061225</v>
      </c>
      <c r="S3611" t="s">
        <v>8271</v>
      </c>
      <c r="T3611" s="6" t="str">
        <f>LEFT(S:S,FIND("/",S:S)-1)</f>
        <v>theater</v>
      </c>
      <c r="U3611" s="6" t="str">
        <f>RIGHT(S:S,FIND("/",S:S) - 2)</f>
        <v>/plays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44">
        <v>1000</v>
      </c>
      <c r="E3612" s="4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42">
        <f>(((I3612/60)/60)/24)+DATE(1970,1,1)</f>
        <v>42233.432129629626</v>
      </c>
      <c r="K3612">
        <v>1437214936</v>
      </c>
      <c r="L3612" s="42">
        <f>(((K3612/60)/60)/24)+DATE(1970,1,1)</f>
        <v>42203.432129629626</v>
      </c>
      <c r="M3612" t="b">
        <v>0</v>
      </c>
      <c r="N3612">
        <v>31</v>
      </c>
      <c r="O3612" s="7">
        <f>AVERAGE(N3612,E3612)</f>
        <v>827</v>
      </c>
      <c r="P3612" t="b">
        <v>1</v>
      </c>
      <c r="R3612" s="56">
        <f>E3612/D3612</f>
        <v>1.623</v>
      </c>
      <c r="S3612" t="s">
        <v>8272</v>
      </c>
      <c r="T3612" s="6" t="str">
        <f>LEFT(S:S,FIND("/",S:S)-1)</f>
        <v>technology</v>
      </c>
      <c r="U3612" s="6" t="str">
        <f>RIGHT(S:S,FIND("/",S:S) - 2)</f>
        <v>ology/web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44">
        <v>2500</v>
      </c>
      <c r="E3613" s="4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42">
        <f>(((I3613/60)/60)/24)+DATE(1970,1,1)</f>
        <v>42102.370381944449</v>
      </c>
      <c r="K3613">
        <v>1425891201</v>
      </c>
      <c r="L3613" s="42">
        <f>(((K3613/60)/60)/24)+DATE(1970,1,1)</f>
        <v>42072.370381944449</v>
      </c>
      <c r="M3613" t="b">
        <v>0</v>
      </c>
      <c r="N3613">
        <v>51</v>
      </c>
      <c r="O3613" s="7">
        <f>AVERAGE(N3613,E3613)</f>
        <v>1725.5</v>
      </c>
      <c r="P3613" t="b">
        <v>1</v>
      </c>
      <c r="R3613" s="56">
        <f>E3613/D3613</f>
        <v>1.36</v>
      </c>
      <c r="S3613" t="s">
        <v>8269</v>
      </c>
      <c r="T3613" s="6" t="str">
        <f>LEFT(S:S,FIND("/",S:S)-1)</f>
        <v>film &amp; video</v>
      </c>
      <c r="U3613" s="6" t="str">
        <f>RIGHT(S:S,FIND("/",S:S) - 2)</f>
        <v>documentary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44">
        <v>5000</v>
      </c>
      <c r="E3614" s="4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42">
        <f>(((I3614/60)/60)/24)+DATE(1970,1,1)</f>
        <v>41799.726979166669</v>
      </c>
      <c r="K3614">
        <v>1401470811</v>
      </c>
      <c r="L3614" s="42">
        <f>(((K3614/60)/60)/24)+DATE(1970,1,1)</f>
        <v>41789.726979166669</v>
      </c>
      <c r="M3614" t="b">
        <v>0</v>
      </c>
      <c r="N3614">
        <v>57</v>
      </c>
      <c r="O3614" s="7">
        <f>AVERAGE(N3614,E3614)</f>
        <v>3638.5</v>
      </c>
      <c r="P3614" t="b">
        <v>1</v>
      </c>
      <c r="R3614" s="56">
        <f>E3614/D3614</f>
        <v>1.444</v>
      </c>
      <c r="S3614" t="s">
        <v>8271</v>
      </c>
      <c r="T3614" s="6" t="str">
        <f>LEFT(S:S,FIND("/",S:S)-1)</f>
        <v>theater</v>
      </c>
      <c r="U3614" s="6" t="str">
        <f>RIGHT(S:S,FIND("/",S:S) - 2)</f>
        <v>/plays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44">
        <v>1250</v>
      </c>
      <c r="E3615" s="4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42">
        <f>(((I3615/60)/60)/24)+DATE(1970,1,1)</f>
        <v>41818.58997685185</v>
      </c>
      <c r="K3615">
        <v>1401372574</v>
      </c>
      <c r="L3615" s="42">
        <f>(((K3615/60)/60)/24)+DATE(1970,1,1)</f>
        <v>41788.58997685185</v>
      </c>
      <c r="M3615" t="b">
        <v>0</v>
      </c>
      <c r="N3615">
        <v>20</v>
      </c>
      <c r="O3615" s="7">
        <f>AVERAGE(N3615,E3615)</f>
        <v>635</v>
      </c>
      <c r="P3615" t="b">
        <v>1</v>
      </c>
      <c r="R3615" s="56">
        <f>E3615/D3615</f>
        <v>1</v>
      </c>
      <c r="S3615" t="s">
        <v>8305</v>
      </c>
      <c r="T3615" s="6" t="str">
        <f>LEFT(S:S,FIND("/",S:S)-1)</f>
        <v>theater</v>
      </c>
      <c r="U3615" s="6" t="str">
        <f>RIGHT(S:S,FIND("/",S:S) - 2)</f>
        <v>usical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44">
        <v>2500</v>
      </c>
      <c r="E3616" s="4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42">
        <f>(((I3616/60)/60)/24)+DATE(1970,1,1)</f>
        <v>42174.041851851856</v>
      </c>
      <c r="K3616">
        <v>1432083616</v>
      </c>
      <c r="L3616" s="42">
        <f>(((K3616/60)/60)/24)+DATE(1970,1,1)</f>
        <v>42144.041851851856</v>
      </c>
      <c r="M3616" t="b">
        <v>0</v>
      </c>
      <c r="N3616">
        <v>71</v>
      </c>
      <c r="O3616" s="7">
        <f>AVERAGE(N3616,E3616)</f>
        <v>1295.5</v>
      </c>
      <c r="P3616" t="b">
        <v>1</v>
      </c>
      <c r="R3616" s="56">
        <f>E3616/D3616</f>
        <v>1.008</v>
      </c>
      <c r="S3616" t="s">
        <v>8271</v>
      </c>
      <c r="T3616" s="6" t="str">
        <f>LEFT(S:S,FIND("/",S:S)-1)</f>
        <v>theater</v>
      </c>
      <c r="U3616" s="6" t="str">
        <f>RIGHT(S:S,FIND("/",S:S) - 2)</f>
        <v>/plays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44">
        <v>2500</v>
      </c>
      <c r="E3617" s="4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42">
        <f>(((I3617/60)/60)/24)+DATE(1970,1,1)</f>
        <v>42348.593703703707</v>
      </c>
      <c r="K3617">
        <v>1447164896</v>
      </c>
      <c r="L3617" s="42">
        <f>(((K3617/60)/60)/24)+DATE(1970,1,1)</f>
        <v>42318.593703703707</v>
      </c>
      <c r="M3617" t="b">
        <v>0</v>
      </c>
      <c r="N3617">
        <v>72</v>
      </c>
      <c r="O3617" s="7">
        <f>AVERAGE(N3617,E3617)</f>
        <v>1371</v>
      </c>
      <c r="P3617" t="b">
        <v>1</v>
      </c>
      <c r="R3617" s="56">
        <f>E3617/D3617</f>
        <v>1.0680000000000001</v>
      </c>
      <c r="S3617" t="s">
        <v>8301</v>
      </c>
      <c r="T3617" s="6" t="str">
        <f>LEFT(S:S,FIND("/",S:S)-1)</f>
        <v>technology</v>
      </c>
      <c r="U3617" s="6" t="str">
        <f>RIGHT(S:S,FIND("/",S:S) - 2)</f>
        <v>ploration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44">
        <v>2500</v>
      </c>
      <c r="E3618" s="4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42">
        <f>(((I3618/60)/60)/24)+DATE(1970,1,1)</f>
        <v>42082.908148148148</v>
      </c>
      <c r="K3618">
        <v>1424213264</v>
      </c>
      <c r="L3618" s="42">
        <f>(((K3618/60)/60)/24)+DATE(1970,1,1)</f>
        <v>42052.949814814812</v>
      </c>
      <c r="M3618" t="b">
        <v>0</v>
      </c>
      <c r="N3618">
        <v>45</v>
      </c>
      <c r="O3618" s="7">
        <f>AVERAGE(N3618,E3618)</f>
        <v>1582.5</v>
      </c>
      <c r="P3618" t="b">
        <v>1</v>
      </c>
      <c r="R3618" s="56">
        <f>E3618/D3618</f>
        <v>1.248</v>
      </c>
      <c r="S3618" t="s">
        <v>8267</v>
      </c>
      <c r="T3618" s="6" t="str">
        <f>LEFT(S:S,FIND("/",S:S)-1)</f>
        <v>film &amp; video</v>
      </c>
      <c r="U3618" s="6" t="str">
        <f>RIGHT(S:S,FIND("/",S:S) - 2)</f>
        <v>nce fiction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44">
        <v>740</v>
      </c>
      <c r="E3619" s="4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42">
        <f>(((I3619/60)/60)/24)+DATE(1970,1,1)</f>
        <v>42794</v>
      </c>
      <c r="K3619">
        <v>1486996729</v>
      </c>
      <c r="L3619" s="42">
        <f>(((K3619/60)/60)/24)+DATE(1970,1,1)</f>
        <v>42779.610289351855</v>
      </c>
      <c r="M3619" t="b">
        <v>0</v>
      </c>
      <c r="N3619">
        <v>51</v>
      </c>
      <c r="O3619" s="7">
        <f>AVERAGE(N3619,E3619)</f>
        <v>465.5</v>
      </c>
      <c r="P3619" t="b">
        <v>1</v>
      </c>
      <c r="R3619" s="56">
        <f>E3619/D3619</f>
        <v>1.1891891891891893</v>
      </c>
      <c r="S3619" t="s">
        <v>8297</v>
      </c>
      <c r="T3619" s="6" t="str">
        <f>LEFT(S:S,FIND("/",S:S)-1)</f>
        <v>games</v>
      </c>
      <c r="U3619" s="6" t="str">
        <f>RIGHT(S:S,FIND("/",S:S) - 2)</f>
        <v>ames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44">
        <v>2000</v>
      </c>
      <c r="E3620" s="4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42">
        <f>(((I3620/60)/60)/24)+DATE(1970,1,1)</f>
        <v>42158.627893518518</v>
      </c>
      <c r="K3620">
        <v>1430751850</v>
      </c>
      <c r="L3620" s="42">
        <f>(((K3620/60)/60)/24)+DATE(1970,1,1)</f>
        <v>42128.627893518518</v>
      </c>
      <c r="M3620" t="b">
        <v>0</v>
      </c>
      <c r="N3620">
        <v>56</v>
      </c>
      <c r="O3620" s="7">
        <f>AVERAGE(N3620,E3620)</f>
        <v>1038</v>
      </c>
      <c r="P3620" t="b">
        <v>1</v>
      </c>
      <c r="R3620" s="56">
        <f>E3620/D3620</f>
        <v>1.01</v>
      </c>
      <c r="S3620" t="s">
        <v>8271</v>
      </c>
      <c r="T3620" s="6" t="str">
        <f>LEFT(S:S,FIND("/",S:S)-1)</f>
        <v>theater</v>
      </c>
      <c r="U3620" s="6" t="str">
        <f>RIGHT(S:S,FIND("/",S:S) - 2)</f>
        <v>/plays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44">
        <v>1000</v>
      </c>
      <c r="E3621" s="4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42">
        <f>(((I3621/60)/60)/24)+DATE(1970,1,1)</f>
        <v>42693.916666666672</v>
      </c>
      <c r="K3621">
        <v>1476760226</v>
      </c>
      <c r="L3621" s="42">
        <f>(((K3621/60)/60)/24)+DATE(1970,1,1)</f>
        <v>42661.132245370376</v>
      </c>
      <c r="M3621" t="b">
        <v>0</v>
      </c>
      <c r="N3621">
        <v>17</v>
      </c>
      <c r="O3621" s="7">
        <f>AVERAGE(N3621,E3621)</f>
        <v>573.5</v>
      </c>
      <c r="P3621" t="b">
        <v>1</v>
      </c>
      <c r="R3621" s="56">
        <f>E3621/D3621</f>
        <v>1.1299999999999999</v>
      </c>
      <c r="S3621" t="s">
        <v>8272</v>
      </c>
      <c r="T3621" s="6" t="str">
        <f>LEFT(S:S,FIND("/",S:S)-1)</f>
        <v>technology</v>
      </c>
      <c r="U3621" s="6" t="str">
        <f>RIGHT(S:S,FIND("/",S:S) - 2)</f>
        <v>ology/web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44">
        <v>10500</v>
      </c>
      <c r="E3622" s="4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42">
        <f>(((I3622/60)/60)/24)+DATE(1970,1,1)</f>
        <v>42068.166666666672</v>
      </c>
      <c r="K3622">
        <v>1422916261</v>
      </c>
      <c r="L3622" s="42">
        <f>(((K3622/60)/60)/24)+DATE(1970,1,1)</f>
        <v>42037.938206018516</v>
      </c>
      <c r="M3622" t="b">
        <v>0</v>
      </c>
      <c r="N3622">
        <v>197</v>
      </c>
      <c r="O3622" s="7">
        <f>AVERAGE(N3622,E3622)</f>
        <v>5621</v>
      </c>
      <c r="P3622" t="b">
        <v>1</v>
      </c>
      <c r="R3622" s="56">
        <f>E3622/D3622</f>
        <v>1.0519047619047619</v>
      </c>
      <c r="S3622" t="s">
        <v>8269</v>
      </c>
      <c r="T3622" s="6" t="str">
        <f>LEFT(S:S,FIND("/",S:S)-1)</f>
        <v>film &amp; video</v>
      </c>
      <c r="U3622" s="6" t="str">
        <f>RIGHT(S:S,FIND("/",S:S) - 2)</f>
        <v>documentary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44">
        <v>3000</v>
      </c>
      <c r="E3623" s="4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42">
        <f>(((I3623/60)/60)/24)+DATE(1970,1,1)</f>
        <v>42643.875</v>
      </c>
      <c r="K3623">
        <v>1473200844</v>
      </c>
      <c r="L3623" s="42">
        <f>(((K3623/60)/60)/24)+DATE(1970,1,1)</f>
        <v>42619.935694444444</v>
      </c>
      <c r="M3623" t="b">
        <v>0</v>
      </c>
      <c r="N3623">
        <v>70</v>
      </c>
      <c r="O3623" s="7">
        <f>AVERAGE(N3623,E3623)</f>
        <v>1681</v>
      </c>
      <c r="P3623" t="b">
        <v>1</v>
      </c>
      <c r="R3623" s="56">
        <f>E3623/D3623</f>
        <v>1.0973333333333333</v>
      </c>
      <c r="S3623" t="s">
        <v>8265</v>
      </c>
      <c r="T3623" s="6" t="str">
        <f>LEFT(S:S,FIND("/",S:S)-1)</f>
        <v>film &amp; video</v>
      </c>
      <c r="U3623" s="6" t="str">
        <f>RIGHT(S:S,FIND("/",S:S) - 2)</f>
        <v>/television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44">
        <v>1000</v>
      </c>
      <c r="E3624" s="4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42">
        <f>(((I3624/60)/60)/24)+DATE(1970,1,1)</f>
        <v>41910.140972222223</v>
      </c>
      <c r="K3624">
        <v>1409030371</v>
      </c>
      <c r="L3624" s="42">
        <f>(((K3624/60)/60)/24)+DATE(1970,1,1)</f>
        <v>41877.221886574072</v>
      </c>
      <c r="M3624" t="b">
        <v>0</v>
      </c>
      <c r="N3624">
        <v>21</v>
      </c>
      <c r="O3624" s="7">
        <f>AVERAGE(N3624,E3624)</f>
        <v>510.995</v>
      </c>
      <c r="P3624" t="b">
        <v>1</v>
      </c>
      <c r="R3624" s="56">
        <f>E3624/D3624</f>
        <v>1.00099</v>
      </c>
      <c r="S3624" t="s">
        <v>8296</v>
      </c>
      <c r="T3624" s="6" t="str">
        <f>LEFT(S:S,FIND("/",S:S)-1)</f>
        <v>photography</v>
      </c>
      <c r="U3624" s="6" t="str">
        <f>RIGHT(S:S,FIND("/",S:S) - 2)</f>
        <v>phy/people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44">
        <v>2500</v>
      </c>
      <c r="E3625" s="4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42">
        <f>(((I3625/60)/60)/24)+DATE(1970,1,1)</f>
        <v>41846.291666666664</v>
      </c>
      <c r="K3625">
        <v>1404841270</v>
      </c>
      <c r="L3625" s="42">
        <f>(((K3625/60)/60)/24)+DATE(1970,1,1)</f>
        <v>41828.736921296295</v>
      </c>
      <c r="M3625" t="b">
        <v>0</v>
      </c>
      <c r="N3625">
        <v>34</v>
      </c>
      <c r="O3625" s="7">
        <f>AVERAGE(N3625,E3625)</f>
        <v>1517</v>
      </c>
      <c r="P3625" t="b">
        <v>1</v>
      </c>
      <c r="R3625" s="56">
        <f>E3625/D3625</f>
        <v>1.2</v>
      </c>
      <c r="S3625" t="s">
        <v>8266</v>
      </c>
      <c r="T3625" s="6" t="str">
        <f>LEFT(S:S,FIND("/",S:S)-1)</f>
        <v>film &amp; video</v>
      </c>
      <c r="U3625" s="6" t="str">
        <f>RIGHT(S:S,FIND("/",S:S) - 2)</f>
        <v>ideo/shorts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44">
        <v>3000</v>
      </c>
      <c r="E3626" s="4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42">
        <f>(((I3626/60)/60)/24)+DATE(1970,1,1)</f>
        <v>42605.774189814809</v>
      </c>
      <c r="K3626">
        <v>1466793290</v>
      </c>
      <c r="L3626" s="42">
        <f>(((K3626/60)/60)/24)+DATE(1970,1,1)</f>
        <v>42545.774189814809</v>
      </c>
      <c r="M3626" t="b">
        <v>0</v>
      </c>
      <c r="N3626">
        <v>39</v>
      </c>
      <c r="O3626" s="7">
        <f>AVERAGE(N3626,E3626)</f>
        <v>1593.5</v>
      </c>
      <c r="P3626" t="b">
        <v>1</v>
      </c>
      <c r="R3626" s="56">
        <f>E3626/D3626</f>
        <v>1.0493333333333332</v>
      </c>
      <c r="S3626" t="s">
        <v>8267</v>
      </c>
      <c r="T3626" s="6" t="str">
        <f>LEFT(S:S,FIND("/",S:S)-1)</f>
        <v>film &amp; video</v>
      </c>
      <c r="U3626" s="6" t="str">
        <f>RIGHT(S:S,FIND("/",S:S) - 2)</f>
        <v>nce fiction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44">
        <v>3000</v>
      </c>
      <c r="E3627" s="4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42">
        <f>(((I3627/60)/60)/24)+DATE(1970,1,1)</f>
        <v>42187.652511574073</v>
      </c>
      <c r="K3627">
        <v>1433259577</v>
      </c>
      <c r="L3627" s="42">
        <f>(((K3627/60)/60)/24)+DATE(1970,1,1)</f>
        <v>42157.652511574073</v>
      </c>
      <c r="M3627" t="b">
        <v>0</v>
      </c>
      <c r="N3627">
        <v>78</v>
      </c>
      <c r="O3627" s="7">
        <f>AVERAGE(N3627,E3627)</f>
        <v>1579</v>
      </c>
      <c r="P3627" t="b">
        <v>1</v>
      </c>
      <c r="R3627" s="56">
        <f>E3627/D3627</f>
        <v>1.0266666666666666</v>
      </c>
      <c r="S3627" t="s">
        <v>8271</v>
      </c>
      <c r="T3627" s="6" t="str">
        <f>LEFT(S:S,FIND("/",S:S)-1)</f>
        <v>theater</v>
      </c>
      <c r="U3627" s="6" t="str">
        <f>RIGHT(S:S,FIND("/",S:S) - 2)</f>
        <v>/plays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44">
        <v>4000</v>
      </c>
      <c r="E3628" s="4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42">
        <f>(((I3628/60)/60)/24)+DATE(1970,1,1)</f>
        <v>41867.667326388888</v>
      </c>
      <c r="K3628">
        <v>1406390457</v>
      </c>
      <c r="L3628" s="42">
        <f>(((K3628/60)/60)/24)+DATE(1970,1,1)</f>
        <v>41846.667326388888</v>
      </c>
      <c r="M3628" t="b">
        <v>0</v>
      </c>
      <c r="N3628">
        <v>48</v>
      </c>
      <c r="O3628" s="7">
        <f>AVERAGE(N3628,E3628)</f>
        <v>2060.5</v>
      </c>
      <c r="P3628" t="b">
        <v>1</v>
      </c>
      <c r="R3628" s="56">
        <f>E3628/D3628</f>
        <v>1.0182500000000001</v>
      </c>
      <c r="S3628" t="s">
        <v>8272</v>
      </c>
      <c r="T3628" s="6" t="str">
        <f>LEFT(S:S,FIND("/",S:S)-1)</f>
        <v>technology</v>
      </c>
      <c r="U3628" s="6" t="str">
        <f>RIGHT(S:S,FIND("/",S:S) - 2)</f>
        <v>ology/web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44">
        <v>2000</v>
      </c>
      <c r="E3629" s="4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42">
        <f>(((I3629/60)/60)/24)+DATE(1970,1,1)</f>
        <v>42511.165972222225</v>
      </c>
      <c r="K3629">
        <v>1459446487</v>
      </c>
      <c r="L3629" s="42">
        <f>(((K3629/60)/60)/24)+DATE(1970,1,1)</f>
        <v>42460.741747685184</v>
      </c>
      <c r="M3629" t="b">
        <v>0</v>
      </c>
      <c r="N3629">
        <v>29</v>
      </c>
      <c r="O3629" s="7">
        <f>AVERAGE(N3629,E3629)</f>
        <v>1014.5</v>
      </c>
      <c r="P3629" t="b">
        <v>1</v>
      </c>
      <c r="R3629" s="56">
        <f>E3629/D3629</f>
        <v>1</v>
      </c>
      <c r="S3629" t="s">
        <v>8271</v>
      </c>
      <c r="T3629" s="6" t="str">
        <f>LEFT(S:S,FIND("/",S:S)-1)</f>
        <v>theater</v>
      </c>
      <c r="U3629" s="6" t="str">
        <f>RIGHT(S:S,FIND("/",S:S) - 2)</f>
        <v>/plays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44">
        <v>100000</v>
      </c>
      <c r="E3630" s="44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42">
        <f>(((I3630/60)/60)/24)+DATE(1970,1,1)</f>
        <v>42351.874953703707</v>
      </c>
      <c r="K3630">
        <v>1444852796</v>
      </c>
      <c r="L3630" s="42">
        <f>(((K3630/60)/60)/24)+DATE(1970,1,1)</f>
        <v>42291.833287037036</v>
      </c>
      <c r="M3630" t="b">
        <v>0</v>
      </c>
      <c r="N3630">
        <v>0</v>
      </c>
      <c r="O3630" s="7">
        <f>AVERAGE(N3630,E3630)</f>
        <v>0</v>
      </c>
      <c r="P3630" t="b">
        <v>0</v>
      </c>
      <c r="R3630" s="56">
        <f>E3630/D3630</f>
        <v>0</v>
      </c>
      <c r="S3630" t="s">
        <v>8276</v>
      </c>
      <c r="T3630" s="6" t="str">
        <f>LEFT(S:S,FIND("/",S:S)-1)</f>
        <v>music</v>
      </c>
      <c r="U3630" s="6" t="str">
        <f>RIGHT(S:S,FIND("/",S:S) - 2)</f>
        <v>rock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44">
        <v>1000000</v>
      </c>
      <c r="E3631" s="44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42">
        <f>(((I3631/60)/60)/24)+DATE(1970,1,1)</f>
        <v>42495.708333333328</v>
      </c>
      <c r="K3631">
        <v>1457403364</v>
      </c>
      <c r="L3631" s="42">
        <f>(((K3631/60)/60)/24)+DATE(1970,1,1)</f>
        <v>42437.094490740739</v>
      </c>
      <c r="M3631" t="b">
        <v>0</v>
      </c>
      <c r="N3631">
        <v>2</v>
      </c>
      <c r="O3631" s="7">
        <f>AVERAGE(N3631,E3631)</f>
        <v>2</v>
      </c>
      <c r="P3631" t="b">
        <v>0</v>
      </c>
      <c r="R3631" s="56">
        <f>E3631/D3631</f>
        <v>1.9999999999999999E-6</v>
      </c>
      <c r="S3631" t="s">
        <v>8270</v>
      </c>
      <c r="T3631" s="6" t="str">
        <f>LEFT(S:S,FIND("/",S:S)-1)</f>
        <v>film &amp; video</v>
      </c>
      <c r="U3631" s="6" t="str">
        <f>RIGHT(S:S,FIND("/",S:S) - 2)</f>
        <v>o/animation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44">
        <v>3000</v>
      </c>
      <c r="E3632" s="44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42">
        <f>(((I3632/60)/60)/24)+DATE(1970,1,1)</f>
        <v>41972.888773148152</v>
      </c>
      <c r="K3632">
        <v>1414700390</v>
      </c>
      <c r="L3632" s="42">
        <f>(((K3632/60)/60)/24)+DATE(1970,1,1)</f>
        <v>41942.84710648148</v>
      </c>
      <c r="M3632" t="b">
        <v>0</v>
      </c>
      <c r="N3632">
        <v>1</v>
      </c>
      <c r="O3632" s="7">
        <f>AVERAGE(N3632,E3632)</f>
        <v>1</v>
      </c>
      <c r="P3632" t="b">
        <v>0</v>
      </c>
      <c r="R3632" s="56">
        <f>E3632/D3632</f>
        <v>3.3333333333333332E-4</v>
      </c>
      <c r="S3632" t="s">
        <v>8294</v>
      </c>
      <c r="T3632" s="6" t="str">
        <f>LEFT(S:S,FIND("/",S:S)-1)</f>
        <v>technology</v>
      </c>
      <c r="U3632" s="6" t="str">
        <f>RIGHT(S:S,FIND("/",S:S) - 2)</f>
        <v>y/gadgets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44">
        <v>17100</v>
      </c>
      <c r="E3633" s="4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42">
        <f>(((I3633/60)/60)/24)+DATE(1970,1,1)</f>
        <v>41905.165972222225</v>
      </c>
      <c r="K3633">
        <v>1409335497</v>
      </c>
      <c r="L3633" s="42">
        <f>(((K3633/60)/60)/24)+DATE(1970,1,1)</f>
        <v>41880.753437499996</v>
      </c>
      <c r="M3633" t="b">
        <v>0</v>
      </c>
      <c r="N3633">
        <v>59</v>
      </c>
      <c r="O3633" s="7">
        <f>AVERAGE(N3633,E3633)</f>
        <v>4392</v>
      </c>
      <c r="P3633" t="b">
        <v>0</v>
      </c>
      <c r="R3633" s="56">
        <f>E3633/D3633</f>
        <v>0.51023391812865493</v>
      </c>
      <c r="S3633" t="s">
        <v>8303</v>
      </c>
      <c r="T3633" s="6" t="str">
        <f>LEFT(S:S,FIND("/",S:S)-1)</f>
        <v>theater</v>
      </c>
      <c r="U3633" s="6" t="str">
        <f>RIGHT(S:S,FIND("/",S:S) - 2)</f>
        <v>spaces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44">
        <v>500</v>
      </c>
      <c r="E3634" s="4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42">
        <f>(((I3634/60)/60)/24)+DATE(1970,1,1)</f>
        <v>41966.936909722222</v>
      </c>
      <c r="K3634">
        <v>1415053749</v>
      </c>
      <c r="L3634" s="42">
        <f>(((K3634/60)/60)/24)+DATE(1970,1,1)</f>
        <v>41946.936909722222</v>
      </c>
      <c r="M3634" t="b">
        <v>0</v>
      </c>
      <c r="N3634">
        <v>1</v>
      </c>
      <c r="O3634" s="7">
        <f>AVERAGE(N3634,E3634)</f>
        <v>50.5</v>
      </c>
      <c r="P3634" t="b">
        <v>0</v>
      </c>
      <c r="R3634" s="56">
        <f>E3634/D3634</f>
        <v>0.2</v>
      </c>
      <c r="S3634" t="s">
        <v>8276</v>
      </c>
      <c r="T3634" s="6" t="str">
        <f>LEFT(S:S,FIND("/",S:S)-1)</f>
        <v>music</v>
      </c>
      <c r="U3634" s="6" t="str">
        <f>RIGHT(S:S,FIND("/",S:S) - 2)</f>
        <v>rock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44">
        <v>5000</v>
      </c>
      <c r="E3635" s="4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42">
        <f>(((I3635/60)/60)/24)+DATE(1970,1,1)</f>
        <v>42693.041666666672</v>
      </c>
      <c r="K3635">
        <v>1475765867</v>
      </c>
      <c r="L3635" s="42">
        <f>(((K3635/60)/60)/24)+DATE(1970,1,1)</f>
        <v>42649.623460648145</v>
      </c>
      <c r="M3635" t="b">
        <v>0</v>
      </c>
      <c r="N3635">
        <v>31</v>
      </c>
      <c r="O3635" s="7">
        <f>AVERAGE(N3635,E3635)</f>
        <v>896.5</v>
      </c>
      <c r="P3635" t="b">
        <v>0</v>
      </c>
      <c r="R3635" s="56">
        <f>E3635/D3635</f>
        <v>0.35239999999999999</v>
      </c>
      <c r="S3635" t="s">
        <v>8285</v>
      </c>
      <c r="T3635" s="6" t="str">
        <f>LEFT(S:S,FIND("/",S:S)-1)</f>
        <v>photography</v>
      </c>
      <c r="U3635" s="6" t="str">
        <f>RIGHT(S:S,FIND("/",S:S) - 2)</f>
        <v>photobooks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44">
        <v>75000</v>
      </c>
      <c r="E3636" s="4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42">
        <f>(((I3636/60)/60)/24)+DATE(1970,1,1)</f>
        <v>42749.165972222225</v>
      </c>
      <c r="K3636">
        <v>1480219174</v>
      </c>
      <c r="L3636" s="42">
        <f>(((K3636/60)/60)/24)+DATE(1970,1,1)</f>
        <v>42701.166365740741</v>
      </c>
      <c r="M3636" t="b">
        <v>0</v>
      </c>
      <c r="N3636">
        <v>18</v>
      </c>
      <c r="O3636" s="7">
        <f>AVERAGE(N3636,E3636)</f>
        <v>1601.5</v>
      </c>
      <c r="P3636" t="b">
        <v>0</v>
      </c>
      <c r="R3636" s="56">
        <f>E3636/D3636</f>
        <v>4.2466666666666666E-2</v>
      </c>
      <c r="S3636" t="s">
        <v>8270</v>
      </c>
      <c r="T3636" s="6" t="str">
        <f>LEFT(S:S,FIND("/",S:S)-1)</f>
        <v>film &amp; video</v>
      </c>
      <c r="U3636" s="6" t="str">
        <f>RIGHT(S:S,FIND("/",S:S) - 2)</f>
        <v>o/animation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44">
        <v>3500</v>
      </c>
      <c r="E3637" s="4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42">
        <f>(((I3637/60)/60)/24)+DATE(1970,1,1)</f>
        <v>42480.88282407407</v>
      </c>
      <c r="K3637">
        <v>1458594676</v>
      </c>
      <c r="L3637" s="42">
        <f>(((K3637/60)/60)/24)+DATE(1970,1,1)</f>
        <v>42450.88282407407</v>
      </c>
      <c r="M3637" t="b">
        <v>0</v>
      </c>
      <c r="N3637">
        <v>10</v>
      </c>
      <c r="O3637" s="7">
        <f>AVERAGE(N3637,E3637)</f>
        <v>643</v>
      </c>
      <c r="P3637" t="b">
        <v>0</v>
      </c>
      <c r="R3637" s="56">
        <f>E3637/D3637</f>
        <v>0.36457142857142855</v>
      </c>
      <c r="S3637" t="s">
        <v>8289</v>
      </c>
      <c r="T3637" s="6" t="str">
        <f>LEFT(S:S,FIND("/",S:S)-1)</f>
        <v>photography</v>
      </c>
      <c r="U3637" s="6" t="str">
        <f>RIGHT(S:S,FIND("/",S:S) - 2)</f>
        <v>phy/nature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44">
        <v>150000</v>
      </c>
      <c r="E3638" s="44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42">
        <f>(((I3638/60)/60)/24)+DATE(1970,1,1)</f>
        <v>42261.694780092599</v>
      </c>
      <c r="K3638">
        <v>1439224829</v>
      </c>
      <c r="L3638" s="42">
        <f>(((K3638/60)/60)/24)+DATE(1970,1,1)</f>
        <v>42226.694780092599</v>
      </c>
      <c r="M3638" t="b">
        <v>0</v>
      </c>
      <c r="N3638">
        <v>0</v>
      </c>
      <c r="O3638" s="7">
        <f>AVERAGE(N3638,E3638)</f>
        <v>0</v>
      </c>
      <c r="P3638" t="b">
        <v>0</v>
      </c>
      <c r="R3638" s="56">
        <f>E3638/D3638</f>
        <v>0</v>
      </c>
      <c r="S3638" t="s">
        <v>8279</v>
      </c>
      <c r="T3638" s="6" t="str">
        <f>LEFT(S:S,FIND("/",S:S)-1)</f>
        <v>music</v>
      </c>
      <c r="U3638" s="6" t="str">
        <f>RIGHT(S:S,FIND("/",S:S) - 2)</f>
        <v>rock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44">
        <v>3000</v>
      </c>
      <c r="E3639" s="4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42">
        <f>(((I3639/60)/60)/24)+DATE(1970,1,1)</f>
        <v>42005.700636574074</v>
      </c>
      <c r="K3639">
        <v>1417538935</v>
      </c>
      <c r="L3639" s="42">
        <f>(((K3639/60)/60)/24)+DATE(1970,1,1)</f>
        <v>41975.700636574074</v>
      </c>
      <c r="M3639" t="b">
        <v>0</v>
      </c>
      <c r="N3639">
        <v>14</v>
      </c>
      <c r="O3639" s="7">
        <f>AVERAGE(N3639,E3639)</f>
        <v>470</v>
      </c>
      <c r="P3639" t="b">
        <v>0</v>
      </c>
      <c r="R3639" s="56">
        <f>E3639/D3639</f>
        <v>0.30866666666666664</v>
      </c>
      <c r="S3639" t="s">
        <v>8279</v>
      </c>
      <c r="T3639" s="6" t="str">
        <f>LEFT(S:S,FIND("/",S:S)-1)</f>
        <v>music</v>
      </c>
      <c r="U3639" s="6" t="str">
        <f>RIGHT(S:S,FIND("/",S:S) - 2)</f>
        <v>rock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44">
        <v>3300</v>
      </c>
      <c r="E3640" s="4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42">
        <f>(((I3640/60)/60)/24)+DATE(1970,1,1)</f>
        <v>42113.631157407406</v>
      </c>
      <c r="K3640">
        <v>1424275732</v>
      </c>
      <c r="L3640" s="42">
        <f>(((K3640/60)/60)/24)+DATE(1970,1,1)</f>
        <v>42053.672824074078</v>
      </c>
      <c r="M3640" t="b">
        <v>0</v>
      </c>
      <c r="N3640">
        <v>2</v>
      </c>
      <c r="O3640" s="7">
        <f>AVERAGE(N3640,E3640)</f>
        <v>109</v>
      </c>
      <c r="P3640" t="b">
        <v>0</v>
      </c>
      <c r="R3640" s="56">
        <f>E3640/D3640</f>
        <v>6.545454545454546E-2</v>
      </c>
      <c r="S3640" t="s">
        <v>8271</v>
      </c>
      <c r="T3640" s="6" t="str">
        <f>LEFT(S:S,FIND("/",S:S)-1)</f>
        <v>theater</v>
      </c>
      <c r="U3640" s="6" t="str">
        <f>RIGHT(S:S,FIND("/",S:S) - 2)</f>
        <v>/plays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44">
        <v>25000</v>
      </c>
      <c r="E3641" s="44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42">
        <f>(((I3641/60)/60)/24)+DATE(1970,1,1)</f>
        <v>42650.632638888885</v>
      </c>
      <c r="K3641">
        <v>1470672906</v>
      </c>
      <c r="L3641" s="42">
        <f>(((K3641/60)/60)/24)+DATE(1970,1,1)</f>
        <v>42590.677152777775</v>
      </c>
      <c r="M3641" t="b">
        <v>0</v>
      </c>
      <c r="N3641">
        <v>1</v>
      </c>
      <c r="O3641" s="7">
        <f>AVERAGE(N3641,E3641)</f>
        <v>1</v>
      </c>
      <c r="P3641" t="b">
        <v>0</v>
      </c>
      <c r="R3641" s="56">
        <f>E3641/D3641</f>
        <v>4.0000000000000003E-5</v>
      </c>
      <c r="S3641" t="s">
        <v>8271</v>
      </c>
      <c r="T3641" s="6" t="str">
        <f>LEFT(S:S,FIND("/",S:S)-1)</f>
        <v>theater</v>
      </c>
      <c r="U3641" s="6" t="str">
        <f>RIGHT(S:S,FIND("/",S:S) - 2)</f>
        <v>/plays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44">
        <v>1000</v>
      </c>
      <c r="E3642" s="44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42">
        <f>(((I3642/60)/60)/24)+DATE(1970,1,1)</f>
        <v>42134.781597222223</v>
      </c>
      <c r="K3642">
        <v>1428691530</v>
      </c>
      <c r="L3642" s="42">
        <f>(((K3642/60)/60)/24)+DATE(1970,1,1)</f>
        <v>42104.781597222223</v>
      </c>
      <c r="M3642" t="b">
        <v>0</v>
      </c>
      <c r="N3642">
        <v>3</v>
      </c>
      <c r="O3642" s="7">
        <f>AVERAGE(N3642,E3642)</f>
        <v>29</v>
      </c>
      <c r="P3642" t="b">
        <v>0</v>
      </c>
      <c r="R3642" s="56">
        <f>E3642/D3642</f>
        <v>5.5E-2</v>
      </c>
      <c r="S3642" t="s">
        <v>8304</v>
      </c>
      <c r="T3642" s="6" t="str">
        <f>LEFT(S:S,FIND("/",S:S)-1)</f>
        <v>publishing</v>
      </c>
      <c r="U3642" s="6" t="str">
        <f>RIGHT(S:S,FIND("/",S:S) - 2)</f>
        <v>n's books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44">
        <v>3000</v>
      </c>
      <c r="E3643" s="44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42">
        <f>(((I3643/60)/60)/24)+DATE(1970,1,1)</f>
        <v>41917.208333333336</v>
      </c>
      <c r="K3643">
        <v>1410966179</v>
      </c>
      <c r="L3643" s="42">
        <f>(((K3643/60)/60)/24)+DATE(1970,1,1)</f>
        <v>41899.627071759263</v>
      </c>
      <c r="M3643" t="b">
        <v>0</v>
      </c>
      <c r="N3643">
        <v>0</v>
      </c>
      <c r="O3643" s="7">
        <f>AVERAGE(N3643,E3643)</f>
        <v>0</v>
      </c>
      <c r="P3643" t="b">
        <v>0</v>
      </c>
      <c r="R3643" s="56">
        <f>E3643/D3643</f>
        <v>0</v>
      </c>
      <c r="S3643" t="s">
        <v>8292</v>
      </c>
      <c r="T3643" s="6" t="str">
        <f>LEFT(S:S,FIND("/",S:S)-1)</f>
        <v>music</v>
      </c>
      <c r="U3643" s="6" t="str">
        <f>RIGHT(S:S,FIND("/",S:S) - 2)</f>
        <v>/pop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44">
        <v>700</v>
      </c>
      <c r="E3644" s="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42">
        <f>(((I3644/60)/60)/24)+DATE(1970,1,1)</f>
        <v>42338.708333333328</v>
      </c>
      <c r="K3644">
        <v>1445369727</v>
      </c>
      <c r="L3644" s="42">
        <f>(((K3644/60)/60)/24)+DATE(1970,1,1)</f>
        <v>42297.816284722227</v>
      </c>
      <c r="M3644" t="b">
        <v>0</v>
      </c>
      <c r="N3644">
        <v>2</v>
      </c>
      <c r="O3644" s="7">
        <f>AVERAGE(N3644,E3644)</f>
        <v>8.5</v>
      </c>
      <c r="P3644" t="b">
        <v>0</v>
      </c>
      <c r="R3644" s="56">
        <f>E3644/D3644</f>
        <v>2.1428571428571429E-2</v>
      </c>
      <c r="S3644" t="s">
        <v>8295</v>
      </c>
      <c r="T3644" s="6" t="str">
        <f>LEFT(S:S,FIND("/",S:S)-1)</f>
        <v>technology</v>
      </c>
      <c r="U3644" s="6" t="str">
        <f>RIGHT(S:S,FIND("/",S:S) - 2)</f>
        <v>/hardware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44">
        <v>25000</v>
      </c>
      <c r="E3645" s="44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42">
        <f>(((I3645/60)/60)/24)+DATE(1970,1,1)</f>
        <v>42325.185636574075</v>
      </c>
      <c r="K3645">
        <v>1444274839</v>
      </c>
      <c r="L3645" s="42">
        <f>(((K3645/60)/60)/24)+DATE(1970,1,1)</f>
        <v>42285.143969907411</v>
      </c>
      <c r="M3645" t="b">
        <v>0</v>
      </c>
      <c r="N3645">
        <v>0</v>
      </c>
      <c r="O3645" s="7">
        <f>AVERAGE(N3645,E3645)</f>
        <v>0</v>
      </c>
      <c r="P3645" t="b">
        <v>0</v>
      </c>
      <c r="R3645" s="56">
        <f>E3645/D3645</f>
        <v>0</v>
      </c>
      <c r="S3645" t="s">
        <v>8282</v>
      </c>
      <c r="T3645" s="6" t="str">
        <f>LEFT(S:S,FIND("/",S:S)-1)</f>
        <v>games</v>
      </c>
      <c r="U3645" s="6" t="str">
        <f>RIGHT(S:S,FIND("/",S:S) - 2)</f>
        <v>ames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44">
        <v>5000</v>
      </c>
      <c r="E3646" s="4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42">
        <f>(((I3646/60)/60)/24)+DATE(1970,1,1)</f>
        <v>42437.207638888889</v>
      </c>
      <c r="K3646">
        <v>1454996887</v>
      </c>
      <c r="L3646" s="42">
        <f>(((K3646/60)/60)/24)+DATE(1970,1,1)</f>
        <v>42409.241747685184</v>
      </c>
      <c r="M3646" t="b">
        <v>0</v>
      </c>
      <c r="N3646">
        <v>12</v>
      </c>
      <c r="O3646" s="7">
        <f>AVERAGE(N3646,E3646)</f>
        <v>416.5</v>
      </c>
      <c r="P3646" t="b">
        <v>0</v>
      </c>
      <c r="R3646" s="56">
        <f>E3646/D3646</f>
        <v>0.16420000000000001</v>
      </c>
      <c r="S3646" t="s">
        <v>8274</v>
      </c>
      <c r="T3646" s="6" t="str">
        <f>LEFT(S:S,FIND("/",S:S)-1)</f>
        <v>publishing</v>
      </c>
      <c r="U3646" s="6" t="str">
        <f>RIGHT(S:S,FIND("/",S:S) - 2)</f>
        <v>onfiction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44">
        <v>1000</v>
      </c>
      <c r="E3647" s="44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42">
        <f>(((I3647/60)/60)/24)+DATE(1970,1,1)</f>
        <v>42696.012013888889</v>
      </c>
      <c r="K3647">
        <v>1477178238</v>
      </c>
      <c r="L3647" s="42">
        <f>(((K3647/60)/60)/24)+DATE(1970,1,1)</f>
        <v>42665.970347222217</v>
      </c>
      <c r="M3647" t="b">
        <v>0</v>
      </c>
      <c r="N3647">
        <v>1</v>
      </c>
      <c r="O3647" s="7">
        <f>AVERAGE(N3647,E3647)</f>
        <v>1</v>
      </c>
      <c r="P3647" t="b">
        <v>0</v>
      </c>
      <c r="R3647" s="56">
        <f>E3647/D3647</f>
        <v>1E-3</v>
      </c>
      <c r="S3647" t="s">
        <v>8272</v>
      </c>
      <c r="T3647" s="6" t="str">
        <f>LEFT(S:S,FIND("/",S:S)-1)</f>
        <v>technology</v>
      </c>
      <c r="U3647" s="6" t="str">
        <f>RIGHT(S:S,FIND("/",S:S) - 2)</f>
        <v>ology/web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44">
        <v>10000</v>
      </c>
      <c r="E3648" s="4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42">
        <f>(((I3648/60)/60)/24)+DATE(1970,1,1)</f>
        <v>42171.979166666672</v>
      </c>
      <c r="K3648">
        <v>1431770802</v>
      </c>
      <c r="L3648" s="42">
        <f>(((K3648/60)/60)/24)+DATE(1970,1,1)</f>
        <v>42140.421319444446</v>
      </c>
      <c r="M3648" t="b">
        <v>0</v>
      </c>
      <c r="N3648">
        <v>8</v>
      </c>
      <c r="O3648" s="7">
        <f>AVERAGE(N3648,E3648)</f>
        <v>244.5</v>
      </c>
      <c r="P3648" t="b">
        <v>0</v>
      </c>
      <c r="R3648" s="56">
        <f>E3648/D3648</f>
        <v>4.8099999999999997E-2</v>
      </c>
      <c r="S3648" t="s">
        <v>8285</v>
      </c>
      <c r="T3648" s="6" t="str">
        <f>LEFT(S:S,FIND("/",S:S)-1)</f>
        <v>photography</v>
      </c>
      <c r="U3648" s="6" t="str">
        <f>RIGHT(S:S,FIND("/",S:S) - 2)</f>
        <v>photobooks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44">
        <v>500</v>
      </c>
      <c r="E3649" s="44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42">
        <f>(((I3649/60)/60)/24)+DATE(1970,1,1)</f>
        <v>42643.749155092592</v>
      </c>
      <c r="K3649">
        <v>1471370327</v>
      </c>
      <c r="L3649" s="42">
        <f>(((K3649/60)/60)/24)+DATE(1970,1,1)</f>
        <v>42598.749155092592</v>
      </c>
      <c r="M3649" t="b">
        <v>0</v>
      </c>
      <c r="N3649">
        <v>2</v>
      </c>
      <c r="O3649" s="7">
        <f>AVERAGE(N3649,E3649)</f>
        <v>16</v>
      </c>
      <c r="P3649" t="b">
        <v>0</v>
      </c>
      <c r="R3649" s="56">
        <f>E3649/D3649</f>
        <v>0.06</v>
      </c>
      <c r="S3649" t="s">
        <v>8279</v>
      </c>
      <c r="T3649" s="6" t="str">
        <f>LEFT(S:S,FIND("/",S:S)-1)</f>
        <v>music</v>
      </c>
      <c r="U3649" s="6" t="str">
        <f>RIGHT(S:S,FIND("/",S:S) - 2)</f>
        <v>rock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44">
        <v>40000</v>
      </c>
      <c r="E3650" s="4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42">
        <f>(((I3650/60)/60)/24)+DATE(1970,1,1)</f>
        <v>41917.292187500003</v>
      </c>
      <c r="K3650">
        <v>1409900445</v>
      </c>
      <c r="L3650" s="42">
        <f>(((K3650/60)/60)/24)+DATE(1970,1,1)</f>
        <v>41887.292187500003</v>
      </c>
      <c r="M3650" t="b">
        <v>0</v>
      </c>
      <c r="N3650">
        <v>73</v>
      </c>
      <c r="O3650" s="7">
        <f>AVERAGE(N3650,E3650)</f>
        <v>20113</v>
      </c>
      <c r="P3650" t="b">
        <v>1</v>
      </c>
      <c r="R3650" s="56">
        <f>E3650/D3650</f>
        <v>1.003825</v>
      </c>
      <c r="S3650" t="s">
        <v>8266</v>
      </c>
      <c r="T3650" s="6" t="str">
        <f>LEFT(S:S,FIND("/",S:S)-1)</f>
        <v>film &amp; video</v>
      </c>
      <c r="U3650" s="6" t="str">
        <f>RIGHT(S:S,FIND("/",S:S) - 2)</f>
        <v>ideo/shorts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44">
        <v>750</v>
      </c>
      <c r="E3651" s="4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42">
        <f>(((I3651/60)/60)/24)+DATE(1970,1,1)</f>
        <v>41806.712893518517</v>
      </c>
      <c r="K3651">
        <v>1400691994</v>
      </c>
      <c r="L3651" s="42">
        <f>(((K3651/60)/60)/24)+DATE(1970,1,1)</f>
        <v>41780.712893518517</v>
      </c>
      <c r="M3651" t="b">
        <v>0</v>
      </c>
      <c r="N3651">
        <v>8</v>
      </c>
      <c r="O3651" s="7">
        <f>AVERAGE(N3651,E3651)</f>
        <v>394</v>
      </c>
      <c r="P3651" t="b">
        <v>1</v>
      </c>
      <c r="R3651" s="56">
        <f>E3651/D3651</f>
        <v>1.04</v>
      </c>
      <c r="S3651" t="s">
        <v>8271</v>
      </c>
      <c r="T3651" s="6" t="str">
        <f>LEFT(S:S,FIND("/",S:S)-1)</f>
        <v>theater</v>
      </c>
      <c r="U3651" s="6" t="str">
        <f>RIGHT(S:S,FIND("/",S:S) - 2)</f>
        <v>/plays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44">
        <v>500</v>
      </c>
      <c r="E3652" s="4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42">
        <f>(((I3652/60)/60)/24)+DATE(1970,1,1)</f>
        <v>42402.478981481487</v>
      </c>
      <c r="K3652">
        <v>1452598184</v>
      </c>
      <c r="L3652" s="42">
        <f>(((K3652/60)/60)/24)+DATE(1970,1,1)</f>
        <v>42381.478981481487</v>
      </c>
      <c r="M3652" t="b">
        <v>0</v>
      </c>
      <c r="N3652">
        <v>17</v>
      </c>
      <c r="O3652" s="7">
        <f>AVERAGE(N3652,E3652)</f>
        <v>258.5</v>
      </c>
      <c r="P3652" t="b">
        <v>1</v>
      </c>
      <c r="R3652" s="56">
        <f>E3652/D3652</f>
        <v>1</v>
      </c>
      <c r="S3652" t="s">
        <v>8272</v>
      </c>
      <c r="T3652" s="6" t="str">
        <f>LEFT(S:S,FIND("/",S:S)-1)</f>
        <v>technology</v>
      </c>
      <c r="U3652" s="6" t="str">
        <f>RIGHT(S:S,FIND("/",S:S) - 2)</f>
        <v>ology/web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44">
        <v>500</v>
      </c>
      <c r="E3653" s="4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42">
        <f>(((I3653/60)/60)/24)+DATE(1970,1,1)</f>
        <v>41861.665972222225</v>
      </c>
      <c r="K3653">
        <v>1404833442</v>
      </c>
      <c r="L3653" s="42">
        <f>(((K3653/60)/60)/24)+DATE(1970,1,1)</f>
        <v>41828.646319444444</v>
      </c>
      <c r="M3653" t="b">
        <v>0</v>
      </c>
      <c r="N3653">
        <v>9</v>
      </c>
      <c r="O3653" s="7">
        <f>AVERAGE(N3653,E3653)</f>
        <v>264.5</v>
      </c>
      <c r="P3653" t="b">
        <v>1</v>
      </c>
      <c r="R3653" s="56">
        <f>E3653/D3653</f>
        <v>1.04</v>
      </c>
      <c r="S3653" t="s">
        <v>8284</v>
      </c>
      <c r="T3653" s="6" t="str">
        <f>LEFT(S:S,FIND("/",S:S)-1)</f>
        <v>food</v>
      </c>
      <c r="U3653" s="6" t="str">
        <f>RIGHT(S:S,FIND("/",S:S) - 2)</f>
        <v>cks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44">
        <v>300</v>
      </c>
      <c r="E3654" s="4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42">
        <f>(((I3654/60)/60)/24)+DATE(1970,1,1)</f>
        <v>42607.165972222225</v>
      </c>
      <c r="K3654">
        <v>1471188502</v>
      </c>
      <c r="L3654" s="42">
        <f>(((K3654/60)/60)/24)+DATE(1970,1,1)</f>
        <v>42596.644699074073</v>
      </c>
      <c r="M3654" t="b">
        <v>0</v>
      </c>
      <c r="N3654">
        <v>17</v>
      </c>
      <c r="O3654" s="7">
        <f>AVERAGE(N3654,E3654)</f>
        <v>384.5</v>
      </c>
      <c r="P3654" t="b">
        <v>1</v>
      </c>
      <c r="R3654" s="56">
        <f>E3654/D3654</f>
        <v>2.5066666666666668</v>
      </c>
      <c r="S3654" t="s">
        <v>8304</v>
      </c>
      <c r="T3654" s="6" t="str">
        <f>LEFT(S:S,FIND("/",S:S)-1)</f>
        <v>publishing</v>
      </c>
      <c r="U3654" s="6" t="str">
        <f>RIGHT(S:S,FIND("/",S:S) - 2)</f>
        <v>n's books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44">
        <v>2000</v>
      </c>
      <c r="E3655" s="4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42">
        <f>(((I3655/60)/60)/24)+DATE(1970,1,1)</f>
        <v>42221.363506944443</v>
      </c>
      <c r="K3655">
        <v>1436172207</v>
      </c>
      <c r="L3655" s="42">
        <f>(((K3655/60)/60)/24)+DATE(1970,1,1)</f>
        <v>42191.363506944443</v>
      </c>
      <c r="M3655" t="b">
        <v>0</v>
      </c>
      <c r="N3655">
        <v>33</v>
      </c>
      <c r="O3655" s="7">
        <f>AVERAGE(N3655,E3655)</f>
        <v>1021.5</v>
      </c>
      <c r="P3655" t="b">
        <v>1</v>
      </c>
      <c r="R3655" s="56">
        <f>E3655/D3655</f>
        <v>1.0049999999999999</v>
      </c>
      <c r="S3655" t="s">
        <v>8271</v>
      </c>
      <c r="T3655" s="6" t="str">
        <f>LEFT(S:S,FIND("/",S:S)-1)</f>
        <v>theater</v>
      </c>
      <c r="U3655" s="6" t="str">
        <f>RIGHT(S:S,FIND("/",S:S) - 2)</f>
        <v>/plays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44">
        <v>1500</v>
      </c>
      <c r="E3656" s="4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42">
        <f>(((I3656/60)/60)/24)+DATE(1970,1,1)</f>
        <v>42463.708333333328</v>
      </c>
      <c r="K3656">
        <v>1457690386</v>
      </c>
      <c r="L3656" s="42">
        <f>(((K3656/60)/60)/24)+DATE(1970,1,1)</f>
        <v>42440.416504629626</v>
      </c>
      <c r="M3656" t="b">
        <v>0</v>
      </c>
      <c r="N3656">
        <v>38</v>
      </c>
      <c r="O3656" s="7">
        <f>AVERAGE(N3656,E3656)</f>
        <v>1327</v>
      </c>
      <c r="P3656" t="b">
        <v>1</v>
      </c>
      <c r="R3656" s="56">
        <f>E3656/D3656</f>
        <v>1.744</v>
      </c>
      <c r="S3656" t="s">
        <v>8265</v>
      </c>
      <c r="T3656" s="6" t="str">
        <f>LEFT(S:S,FIND("/",S:S)-1)</f>
        <v>film &amp; video</v>
      </c>
      <c r="U3656" s="6" t="str">
        <f>RIGHT(S:S,FIND("/",S:S) - 2)</f>
        <v>/television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44">
        <v>5000</v>
      </c>
      <c r="E3657" s="4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42">
        <f>(((I3657/60)/60)/24)+DATE(1970,1,1)</f>
        <v>42203.290972222225</v>
      </c>
      <c r="K3657">
        <v>1434654998</v>
      </c>
      <c r="L3657" s="42">
        <f>(((K3657/60)/60)/24)+DATE(1970,1,1)</f>
        <v>42173.803217592591</v>
      </c>
      <c r="M3657" t="b">
        <v>0</v>
      </c>
      <c r="N3657">
        <v>79</v>
      </c>
      <c r="O3657" s="7">
        <f>AVERAGE(N3657,E3657)</f>
        <v>2946</v>
      </c>
      <c r="P3657" t="b">
        <v>1</v>
      </c>
      <c r="R3657" s="56">
        <f>E3657/D3657</f>
        <v>1.1626000000000001</v>
      </c>
      <c r="S3657" t="s">
        <v>8271</v>
      </c>
      <c r="T3657" s="6" t="str">
        <f>LEFT(S:S,FIND("/",S:S)-1)</f>
        <v>theater</v>
      </c>
      <c r="U3657" s="6" t="str">
        <f>RIGHT(S:S,FIND("/",S:S) - 2)</f>
        <v>/plays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44">
        <v>5000</v>
      </c>
      <c r="E3658" s="4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42">
        <f>(((I3658/60)/60)/24)+DATE(1970,1,1)</f>
        <v>42767.957638888889</v>
      </c>
      <c r="K3658">
        <v>1483393836</v>
      </c>
      <c r="L3658" s="42">
        <f>(((K3658/60)/60)/24)+DATE(1970,1,1)</f>
        <v>42737.910138888896</v>
      </c>
      <c r="M3658" t="b">
        <v>0</v>
      </c>
      <c r="N3658">
        <v>46</v>
      </c>
      <c r="O3658" s="7">
        <f>AVERAGE(N3658,E3658)</f>
        <v>2668.5</v>
      </c>
      <c r="P3658" t="b">
        <v>1</v>
      </c>
      <c r="R3658" s="56">
        <f>E3658/D3658</f>
        <v>1.0582</v>
      </c>
      <c r="S3658" t="s">
        <v>8271</v>
      </c>
      <c r="T3658" s="6" t="str">
        <f>LEFT(S:S,FIND("/",S:S)-1)</f>
        <v>theater</v>
      </c>
      <c r="U3658" s="6" t="str">
        <f>RIGHT(S:S,FIND("/",S:S) - 2)</f>
        <v>/plays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44">
        <v>2000</v>
      </c>
      <c r="E3659" s="4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42">
        <f>(((I3659/60)/60)/24)+DATE(1970,1,1)</f>
        <v>42522.904166666667</v>
      </c>
      <c r="K3659">
        <v>1462806419</v>
      </c>
      <c r="L3659" s="42">
        <f>(((K3659/60)/60)/24)+DATE(1970,1,1)</f>
        <v>42499.629849537043</v>
      </c>
      <c r="M3659" t="b">
        <v>0</v>
      </c>
      <c r="N3659">
        <v>20</v>
      </c>
      <c r="O3659" s="7">
        <f>AVERAGE(N3659,E3659)</f>
        <v>1117.5</v>
      </c>
      <c r="P3659" t="b">
        <v>1</v>
      </c>
      <c r="R3659" s="56">
        <f>E3659/D3659</f>
        <v>1.1074999999999999</v>
      </c>
      <c r="S3659" t="s">
        <v>8297</v>
      </c>
      <c r="T3659" s="6" t="str">
        <f>LEFT(S:S,FIND("/",S:S)-1)</f>
        <v>games</v>
      </c>
      <c r="U3659" s="6" t="str">
        <f>RIGHT(S:S,FIND("/",S:S) - 2)</f>
        <v>ames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44">
        <v>1500</v>
      </c>
      <c r="E3660" s="4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42">
        <f>(((I3660/60)/60)/24)+DATE(1970,1,1)</f>
        <v>41822.165972222225</v>
      </c>
      <c r="K3660">
        <v>1400272580</v>
      </c>
      <c r="L3660" s="42">
        <f>(((K3660/60)/60)/24)+DATE(1970,1,1)</f>
        <v>41775.858564814815</v>
      </c>
      <c r="M3660" t="b">
        <v>0</v>
      </c>
      <c r="N3660">
        <v>20</v>
      </c>
      <c r="O3660" s="7">
        <f>AVERAGE(N3660,E3660)</f>
        <v>765</v>
      </c>
      <c r="P3660" t="b">
        <v>1</v>
      </c>
      <c r="R3660" s="56">
        <f>E3660/D3660</f>
        <v>1.0066666666666666</v>
      </c>
      <c r="S3660" t="s">
        <v>8272</v>
      </c>
      <c r="T3660" s="6" t="str">
        <f>LEFT(S:S,FIND("/",S:S)-1)</f>
        <v>technology</v>
      </c>
      <c r="U3660" s="6" t="str">
        <f>RIGHT(S:S,FIND("/",S:S) - 2)</f>
        <v>ology/web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44">
        <v>3000</v>
      </c>
      <c r="E3661" s="4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42">
        <f>(((I3661/60)/60)/24)+DATE(1970,1,1)</f>
        <v>42082.610416666663</v>
      </c>
      <c r="K3661">
        <v>1424414350</v>
      </c>
      <c r="L3661" s="42">
        <f>(((K3661/60)/60)/24)+DATE(1970,1,1)</f>
        <v>42055.277199074073</v>
      </c>
      <c r="M3661" t="b">
        <v>0</v>
      </c>
      <c r="N3661">
        <v>13</v>
      </c>
      <c r="O3661" s="7">
        <f>AVERAGE(N3661,E3661)</f>
        <v>1537</v>
      </c>
      <c r="P3661" t="b">
        <v>1</v>
      </c>
      <c r="R3661" s="56">
        <f>E3661/D3661</f>
        <v>1.0203333333333333</v>
      </c>
      <c r="S3661" t="s">
        <v>8271</v>
      </c>
      <c r="T3661" s="6" t="str">
        <f>LEFT(S:S,FIND("/",S:S)-1)</f>
        <v>theater</v>
      </c>
      <c r="U3661" s="6" t="str">
        <f>RIGHT(S:S,FIND("/",S:S) - 2)</f>
        <v>/plays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44">
        <v>250</v>
      </c>
      <c r="E3662" s="4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42">
        <f>(((I3662/60)/60)/24)+DATE(1970,1,1)</f>
        <v>41996.881076388891</v>
      </c>
      <c r="K3662">
        <v>1417208925</v>
      </c>
      <c r="L3662" s="42">
        <f>(((K3662/60)/60)/24)+DATE(1970,1,1)</f>
        <v>41971.881076388891</v>
      </c>
      <c r="M3662" t="b">
        <v>0</v>
      </c>
      <c r="N3662">
        <v>22</v>
      </c>
      <c r="O3662" s="7">
        <f>AVERAGE(N3662,E3662)</f>
        <v>136</v>
      </c>
      <c r="P3662" t="b">
        <v>1</v>
      </c>
      <c r="R3662" s="56">
        <f>E3662/D3662</f>
        <v>1</v>
      </c>
      <c r="S3662" t="s">
        <v>8273</v>
      </c>
      <c r="T3662" s="6" t="str">
        <f>LEFT(S:S,FIND("/",S:S)-1)</f>
        <v>technology</v>
      </c>
      <c r="U3662" s="6" t="str">
        <f>RIGHT(S:S,FIND("/",S:S) - 2)</f>
        <v>wearables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44">
        <v>3000</v>
      </c>
      <c r="E3663" s="4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42">
        <f>(((I3663/60)/60)/24)+DATE(1970,1,1)</f>
        <v>42470.166666666672</v>
      </c>
      <c r="K3663">
        <v>1458336672</v>
      </c>
      <c r="L3663" s="42">
        <f>(((K3663/60)/60)/24)+DATE(1970,1,1)</f>
        <v>42447.896666666667</v>
      </c>
      <c r="M3663" t="b">
        <v>0</v>
      </c>
      <c r="N3663">
        <v>36</v>
      </c>
      <c r="O3663" s="7">
        <f>AVERAGE(N3663,E3663)</f>
        <v>1683</v>
      </c>
      <c r="P3663" t="b">
        <v>1</v>
      </c>
      <c r="R3663" s="56">
        <f>E3663/D3663</f>
        <v>1.1100000000000001</v>
      </c>
      <c r="S3663" t="s">
        <v>8296</v>
      </c>
      <c r="T3663" s="6" t="str">
        <f>LEFT(S:S,FIND("/",S:S)-1)</f>
        <v>photography</v>
      </c>
      <c r="U3663" s="6" t="str">
        <f>RIGHT(S:S,FIND("/",S:S) - 2)</f>
        <v>phy/people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44">
        <v>8000</v>
      </c>
      <c r="E3664" s="4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42">
        <f>(((I3664/60)/60)/24)+DATE(1970,1,1)</f>
        <v>42094.178402777776</v>
      </c>
      <c r="K3664">
        <v>1425187014</v>
      </c>
      <c r="L3664" s="42">
        <f>(((K3664/60)/60)/24)+DATE(1970,1,1)</f>
        <v>42064.220069444447</v>
      </c>
      <c r="M3664" t="b">
        <v>0</v>
      </c>
      <c r="N3664">
        <v>40</v>
      </c>
      <c r="O3664" s="7">
        <f>AVERAGE(N3664,E3664)</f>
        <v>4077</v>
      </c>
      <c r="P3664" t="b">
        <v>1</v>
      </c>
      <c r="R3664" s="56">
        <f>E3664/D3664</f>
        <v>1.0142500000000001</v>
      </c>
      <c r="S3664" t="s">
        <v>8297</v>
      </c>
      <c r="T3664" s="6" t="str">
        <f>LEFT(S:S,FIND("/",S:S)-1)</f>
        <v>games</v>
      </c>
      <c r="U3664" s="6" t="str">
        <f>RIGHT(S:S,FIND("/",S:S) - 2)</f>
        <v>ames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44">
        <v>225</v>
      </c>
      <c r="E3665" s="4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42">
        <f>(((I3665/60)/60)/24)+DATE(1970,1,1)</f>
        <v>42725.493402777778</v>
      </c>
      <c r="K3665">
        <v>1477133430</v>
      </c>
      <c r="L3665" s="42">
        <f>(((K3665/60)/60)/24)+DATE(1970,1,1)</f>
        <v>42665.451736111107</v>
      </c>
      <c r="M3665" t="b">
        <v>0</v>
      </c>
      <c r="N3665">
        <v>9</v>
      </c>
      <c r="O3665" s="7">
        <f>AVERAGE(N3665,E3665)</f>
        <v>121.5</v>
      </c>
      <c r="P3665" t="b">
        <v>1</v>
      </c>
      <c r="R3665" s="56">
        <f>E3665/D3665</f>
        <v>1.04</v>
      </c>
      <c r="S3665" t="s">
        <v>8273</v>
      </c>
      <c r="T3665" s="6" t="str">
        <f>LEFT(S:S,FIND("/",S:S)-1)</f>
        <v>technology</v>
      </c>
      <c r="U3665" s="6" t="str">
        <f>RIGHT(S:S,FIND("/",S:S) - 2)</f>
        <v>wearables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44">
        <v>800</v>
      </c>
      <c r="E3666" s="4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42">
        <f>(((I3666/60)/60)/24)+DATE(1970,1,1)</f>
        <v>42537.248715277776</v>
      </c>
      <c r="K3666">
        <v>1464847089</v>
      </c>
      <c r="L3666" s="42">
        <f>(((K3666/60)/60)/24)+DATE(1970,1,1)</f>
        <v>42523.248715277776</v>
      </c>
      <c r="M3666" t="b">
        <v>0</v>
      </c>
      <c r="N3666">
        <v>19</v>
      </c>
      <c r="O3666" s="7">
        <f>AVERAGE(N3666,E3666)</f>
        <v>447</v>
      </c>
      <c r="P3666" t="b">
        <v>1</v>
      </c>
      <c r="R3666" s="56">
        <f>E3666/D3666</f>
        <v>1.09375</v>
      </c>
      <c r="S3666" t="s">
        <v>8276</v>
      </c>
      <c r="T3666" s="6" t="str">
        <f>LEFT(S:S,FIND("/",S:S)-1)</f>
        <v>music</v>
      </c>
      <c r="U3666" s="6" t="str">
        <f>RIGHT(S:S,FIND("/",S:S) - 2)</f>
        <v>rock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44">
        <v>620</v>
      </c>
      <c r="E3667" s="4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42">
        <f>(((I3667/60)/60)/24)+DATE(1970,1,1)</f>
        <v>42305.829166666663</v>
      </c>
      <c r="K3667">
        <v>1445109822</v>
      </c>
      <c r="L3667" s="42">
        <f>(((K3667/60)/60)/24)+DATE(1970,1,1)</f>
        <v>42294.808124999996</v>
      </c>
      <c r="M3667" t="b">
        <v>0</v>
      </c>
      <c r="N3667">
        <v>14</v>
      </c>
      <c r="O3667" s="7">
        <f>AVERAGE(N3667,E3667)</f>
        <v>364</v>
      </c>
      <c r="P3667" t="b">
        <v>1</v>
      </c>
      <c r="R3667" s="56">
        <f>E3667/D3667</f>
        <v>1.1516129032258065</v>
      </c>
      <c r="S3667" t="s">
        <v>8272</v>
      </c>
      <c r="T3667" s="6" t="str">
        <f>LEFT(S:S,FIND("/",S:S)-1)</f>
        <v>technology</v>
      </c>
      <c r="U3667" s="6" t="str">
        <f>RIGHT(S:S,FIND("/",S:S) - 2)</f>
        <v>ology/web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44">
        <v>1200</v>
      </c>
      <c r="E3668" s="4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42">
        <f>(((I3668/60)/60)/24)+DATE(1970,1,1)</f>
        <v>41844.291666666664</v>
      </c>
      <c r="K3668">
        <v>1404337382</v>
      </c>
      <c r="L3668" s="42">
        <f>(((K3668/60)/60)/24)+DATE(1970,1,1)</f>
        <v>41822.90488425926</v>
      </c>
      <c r="M3668" t="b">
        <v>0</v>
      </c>
      <c r="N3668">
        <v>38</v>
      </c>
      <c r="O3668" s="7">
        <f>AVERAGE(N3668,E3668)</f>
        <v>619</v>
      </c>
      <c r="P3668" t="b">
        <v>1</v>
      </c>
      <c r="R3668" s="56">
        <f>E3668/D3668</f>
        <v>1</v>
      </c>
      <c r="S3668" t="s">
        <v>8305</v>
      </c>
      <c r="T3668" s="6" t="str">
        <f>LEFT(S:S,FIND("/",S:S)-1)</f>
        <v>theater</v>
      </c>
      <c r="U3668" s="6" t="str">
        <f>RIGHT(S:S,FIND("/",S:S) - 2)</f>
        <v>usical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44">
        <v>3000</v>
      </c>
      <c r="E3669" s="4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42">
        <f>(((I3669/60)/60)/24)+DATE(1970,1,1)</f>
        <v>42203.970127314817</v>
      </c>
      <c r="K3669">
        <v>1434669419</v>
      </c>
      <c r="L3669" s="42">
        <f>(((K3669/60)/60)/24)+DATE(1970,1,1)</f>
        <v>42173.970127314817</v>
      </c>
      <c r="M3669" t="b">
        <v>0</v>
      </c>
      <c r="N3669">
        <v>58</v>
      </c>
      <c r="O3669" s="7">
        <f>AVERAGE(N3669,E3669)</f>
        <v>1576.5550000000001</v>
      </c>
      <c r="P3669" t="b">
        <v>1</v>
      </c>
      <c r="R3669" s="56">
        <f>E3669/D3669</f>
        <v>1.0317033333333334</v>
      </c>
      <c r="S3669" t="s">
        <v>8271</v>
      </c>
      <c r="T3669" s="6" t="str">
        <f>LEFT(S:S,FIND("/",S:S)-1)</f>
        <v>theater</v>
      </c>
      <c r="U3669" s="6" t="str">
        <f>RIGHT(S:S,FIND("/",S:S) - 2)</f>
        <v>/plays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44">
        <v>1000</v>
      </c>
      <c r="E3670" s="4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42">
        <f>(((I3670/60)/60)/24)+DATE(1970,1,1)</f>
        <v>42208.772916666669</v>
      </c>
      <c r="K3670">
        <v>1435670452</v>
      </c>
      <c r="L3670" s="42">
        <f>(((K3670/60)/60)/24)+DATE(1970,1,1)</f>
        <v>42185.556157407409</v>
      </c>
      <c r="M3670" t="b">
        <v>0</v>
      </c>
      <c r="N3670">
        <v>28</v>
      </c>
      <c r="O3670" s="7">
        <f>AVERAGE(N3670,E3670)</f>
        <v>531.5</v>
      </c>
      <c r="P3670" t="b">
        <v>1</v>
      </c>
      <c r="R3670" s="56">
        <f>E3670/D3670</f>
        <v>1.0349999999999999</v>
      </c>
      <c r="S3670" t="s">
        <v>8269</v>
      </c>
      <c r="T3670" s="6" t="str">
        <f>LEFT(S:S,FIND("/",S:S)-1)</f>
        <v>film &amp; video</v>
      </c>
      <c r="U3670" s="6" t="str">
        <f>RIGHT(S:S,FIND("/",S:S) - 2)</f>
        <v>documentary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44">
        <v>1000</v>
      </c>
      <c r="E3671" s="4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42">
        <f>(((I3671/60)/60)/24)+DATE(1970,1,1)</f>
        <v>42166.675196759257</v>
      </c>
      <c r="K3671">
        <v>1431447137</v>
      </c>
      <c r="L3671" s="42">
        <f>(((K3671/60)/60)/24)+DATE(1970,1,1)</f>
        <v>42136.675196759257</v>
      </c>
      <c r="M3671" t="b">
        <v>0</v>
      </c>
      <c r="N3671">
        <v>17</v>
      </c>
      <c r="O3671" s="7">
        <f>AVERAGE(N3671,E3671)</f>
        <v>699.5</v>
      </c>
      <c r="P3671" t="b">
        <v>1</v>
      </c>
      <c r="R3671" s="56">
        <f>E3671/D3671</f>
        <v>1.3819999999999999</v>
      </c>
      <c r="S3671" t="s">
        <v>8276</v>
      </c>
      <c r="T3671" s="6" t="str">
        <f>LEFT(S:S,FIND("/",S:S)-1)</f>
        <v>music</v>
      </c>
      <c r="U3671" s="6" t="str">
        <f>RIGHT(S:S,FIND("/",S:S) - 2)</f>
        <v>rock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44">
        <v>220</v>
      </c>
      <c r="E3672" s="4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42">
        <f>(((I3672/60)/60)/24)+DATE(1970,1,1)</f>
        <v>42155.958333333328</v>
      </c>
      <c r="K3672">
        <v>1431951611</v>
      </c>
      <c r="L3672" s="42">
        <f>(((K3672/60)/60)/24)+DATE(1970,1,1)</f>
        <v>42142.514016203699</v>
      </c>
      <c r="M3672" t="b">
        <v>0</v>
      </c>
      <c r="N3672">
        <v>12</v>
      </c>
      <c r="O3672" s="7">
        <f>AVERAGE(N3672,E3672)</f>
        <v>126.5</v>
      </c>
      <c r="P3672" t="b">
        <v>1</v>
      </c>
      <c r="R3672" s="56">
        <f>E3672/D3672</f>
        <v>1.0954545454545455</v>
      </c>
      <c r="S3672" t="s">
        <v>8305</v>
      </c>
      <c r="T3672" s="6" t="str">
        <f>LEFT(S:S,FIND("/",S:S)-1)</f>
        <v>theater</v>
      </c>
      <c r="U3672" s="6" t="str">
        <f>RIGHT(S:S,FIND("/",S:S) - 2)</f>
        <v>usical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44">
        <v>3500</v>
      </c>
      <c r="E3673" s="4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42">
        <f>(((I3673/60)/60)/24)+DATE(1970,1,1)</f>
        <v>41841.165972222225</v>
      </c>
      <c r="K3673">
        <v>1404140667</v>
      </c>
      <c r="L3673" s="42">
        <f>(((K3673/60)/60)/24)+DATE(1970,1,1)</f>
        <v>41820.62809027778</v>
      </c>
      <c r="M3673" t="b">
        <v>0</v>
      </c>
      <c r="N3673">
        <v>40</v>
      </c>
      <c r="O3673" s="7">
        <f>AVERAGE(N3673,E3673)</f>
        <v>1785</v>
      </c>
      <c r="P3673" t="b">
        <v>1</v>
      </c>
      <c r="R3673" s="56">
        <f>E3673/D3673</f>
        <v>1.0085714285714287</v>
      </c>
      <c r="S3673" t="s">
        <v>8267</v>
      </c>
      <c r="T3673" s="6" t="str">
        <f>LEFT(S:S,FIND("/",S:S)-1)</f>
        <v>film &amp; video</v>
      </c>
      <c r="U3673" s="6" t="str">
        <f>RIGHT(S:S,FIND("/",S:S) - 2)</f>
        <v>nce fiction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44">
        <v>3000</v>
      </c>
      <c r="E3674" s="4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42">
        <f>(((I3674/60)/60)/24)+DATE(1970,1,1)</f>
        <v>41908.946574074071</v>
      </c>
      <c r="K3674">
        <v>1409179384</v>
      </c>
      <c r="L3674" s="42">
        <f>(((K3674/60)/60)/24)+DATE(1970,1,1)</f>
        <v>41878.946574074071</v>
      </c>
      <c r="M3674" t="b">
        <v>0</v>
      </c>
      <c r="N3674">
        <v>57</v>
      </c>
      <c r="O3674" s="7">
        <f>AVERAGE(N3674,E3674)</f>
        <v>1551.5</v>
      </c>
      <c r="P3674" t="b">
        <v>1</v>
      </c>
      <c r="R3674" s="56">
        <f>E3674/D3674</f>
        <v>1.0153333333333334</v>
      </c>
      <c r="S3674" t="s">
        <v>8271</v>
      </c>
      <c r="T3674" s="6" t="str">
        <f>LEFT(S:S,FIND("/",S:S)-1)</f>
        <v>theater</v>
      </c>
      <c r="U3674" s="6" t="str">
        <f>RIGHT(S:S,FIND("/",S:S) - 2)</f>
        <v>/plays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44">
        <v>4000</v>
      </c>
      <c r="E3675" s="4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42">
        <f>(((I3675/60)/60)/24)+DATE(1970,1,1)</f>
        <v>41948.536111111112</v>
      </c>
      <c r="K3675">
        <v>1412233497</v>
      </c>
      <c r="L3675" s="42">
        <f>(((K3675/60)/60)/24)+DATE(1970,1,1)</f>
        <v>41914.295104166667</v>
      </c>
      <c r="M3675" t="b">
        <v>0</v>
      </c>
      <c r="N3675">
        <v>114</v>
      </c>
      <c r="O3675" s="7">
        <f>AVERAGE(N3675,E3675)</f>
        <v>2329.5</v>
      </c>
      <c r="P3675" t="b">
        <v>1</v>
      </c>
      <c r="R3675" s="56">
        <f>E3675/D3675</f>
        <v>1.13625</v>
      </c>
      <c r="S3675" t="s">
        <v>8271</v>
      </c>
      <c r="T3675" s="6" t="str">
        <f>LEFT(S:S,FIND("/",S:S)-1)</f>
        <v>theater</v>
      </c>
      <c r="U3675" s="6" t="str">
        <f>RIGHT(S:S,FIND("/",S:S) - 2)</f>
        <v>/plays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44">
        <v>4500</v>
      </c>
      <c r="E3676" s="4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42">
        <f>(((I3676/60)/60)/24)+DATE(1970,1,1)</f>
        <v>42616.873020833329</v>
      </c>
      <c r="K3676">
        <v>1467752229</v>
      </c>
      <c r="L3676" s="42">
        <f>(((K3676/60)/60)/24)+DATE(1970,1,1)</f>
        <v>42556.873020833329</v>
      </c>
      <c r="M3676" t="b">
        <v>0</v>
      </c>
      <c r="N3676">
        <v>31</v>
      </c>
      <c r="O3676" s="7">
        <f>AVERAGE(N3676,E3676)</f>
        <v>2265.5</v>
      </c>
      <c r="P3676" t="b">
        <v>1</v>
      </c>
      <c r="R3676" s="56">
        <f>E3676/D3676</f>
        <v>1</v>
      </c>
      <c r="S3676" t="s">
        <v>8284</v>
      </c>
      <c r="T3676" s="6" t="str">
        <f>LEFT(S:S,FIND("/",S:S)-1)</f>
        <v>food</v>
      </c>
      <c r="U3676" s="6" t="str">
        <f>RIGHT(S:S,FIND("/",S:S) - 2)</f>
        <v>cks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44">
        <v>50</v>
      </c>
      <c r="E3677" s="44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42">
        <f>(((I3677/60)/60)/24)+DATE(1970,1,1)</f>
        <v>42505.958333333328</v>
      </c>
      <c r="K3677">
        <v>1462285182</v>
      </c>
      <c r="L3677" s="42">
        <f>(((K3677/60)/60)/24)+DATE(1970,1,1)</f>
        <v>42493.597013888888</v>
      </c>
      <c r="M3677" t="b">
        <v>0</v>
      </c>
      <c r="N3677">
        <v>3</v>
      </c>
      <c r="O3677" s="7">
        <f>AVERAGE(N3677,E3677)</f>
        <v>36.5</v>
      </c>
      <c r="P3677" t="b">
        <v>1</v>
      </c>
      <c r="R3677" s="56">
        <f>E3677/D3677</f>
        <v>1.4</v>
      </c>
      <c r="S3677" t="s">
        <v>8295</v>
      </c>
      <c r="T3677" s="6" t="str">
        <f>LEFT(S:S,FIND("/",S:S)-1)</f>
        <v>technology</v>
      </c>
      <c r="U3677" s="6" t="str">
        <f>RIGHT(S:S,FIND("/",S:S) - 2)</f>
        <v>/hardware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44">
        <v>800</v>
      </c>
      <c r="E3678" s="4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42">
        <f>(((I3678/60)/60)/24)+DATE(1970,1,1)</f>
        <v>41894.815787037034</v>
      </c>
      <c r="K3678">
        <v>1408995284</v>
      </c>
      <c r="L3678" s="42">
        <f>(((K3678/60)/60)/24)+DATE(1970,1,1)</f>
        <v>41876.815787037034</v>
      </c>
      <c r="M3678" t="b">
        <v>0</v>
      </c>
      <c r="N3678">
        <v>16</v>
      </c>
      <c r="O3678" s="7">
        <f>AVERAGE(N3678,E3678)</f>
        <v>523</v>
      </c>
      <c r="P3678" t="b">
        <v>1</v>
      </c>
      <c r="R3678" s="56">
        <f>E3678/D3678</f>
        <v>1.2875000000000001</v>
      </c>
      <c r="S3678" t="s">
        <v>8274</v>
      </c>
      <c r="T3678" s="6" t="str">
        <f>LEFT(S:S,FIND("/",S:S)-1)</f>
        <v>publishing</v>
      </c>
      <c r="U3678" s="6" t="str">
        <f>RIGHT(S:S,FIND("/",S:S) - 2)</f>
        <v>onfiction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44">
        <v>12000</v>
      </c>
      <c r="E3679" s="4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42">
        <f>(((I3679/60)/60)/24)+DATE(1970,1,1)</f>
        <v>41823.165972222225</v>
      </c>
      <c r="K3679">
        <v>1402580818</v>
      </c>
      <c r="L3679" s="42">
        <f>(((K3679/60)/60)/24)+DATE(1970,1,1)</f>
        <v>41802.574282407404</v>
      </c>
      <c r="M3679" t="b">
        <v>0</v>
      </c>
      <c r="N3679">
        <v>199</v>
      </c>
      <c r="O3679" s="7">
        <f>AVERAGE(N3679,E3679)</f>
        <v>6273.75</v>
      </c>
      <c r="P3679" t="b">
        <v>1</v>
      </c>
      <c r="R3679" s="56">
        <f>E3679/D3679</f>
        <v>1.0290416666666666</v>
      </c>
      <c r="S3679" t="s">
        <v>8271</v>
      </c>
      <c r="T3679" s="6" t="str">
        <f>LEFT(S:S,FIND("/",S:S)-1)</f>
        <v>theater</v>
      </c>
      <c r="U3679" s="6" t="str">
        <f>RIGHT(S:S,FIND("/",S:S) - 2)</f>
        <v>/plays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44">
        <v>2000</v>
      </c>
      <c r="E3680" s="4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42">
        <f>(((I3680/60)/60)/24)+DATE(1970,1,1)</f>
        <v>42155.531226851846</v>
      </c>
      <c r="K3680">
        <v>1430052298</v>
      </c>
      <c r="L3680" s="42">
        <f>(((K3680/60)/60)/24)+DATE(1970,1,1)</f>
        <v>42120.531226851846</v>
      </c>
      <c r="M3680" t="b">
        <v>0</v>
      </c>
      <c r="N3680">
        <v>31</v>
      </c>
      <c r="O3680" s="7">
        <f>AVERAGE(N3680,E3680)</f>
        <v>1040.5</v>
      </c>
      <c r="P3680" t="b">
        <v>1</v>
      </c>
      <c r="R3680" s="56">
        <f>E3680/D3680</f>
        <v>1.0249999999999999</v>
      </c>
      <c r="S3680" t="s">
        <v>8278</v>
      </c>
      <c r="T3680" s="6" t="str">
        <f>LEFT(S:S,FIND("/",S:S)-1)</f>
        <v>music</v>
      </c>
      <c r="U3680" s="6" t="str">
        <f>RIGHT(S:S,FIND("/",S:S) - 2)</f>
        <v>jazz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44">
        <v>2000</v>
      </c>
      <c r="E3681" s="4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42">
        <f>(((I3681/60)/60)/24)+DATE(1970,1,1)</f>
        <v>41821.207638888889</v>
      </c>
      <c r="K3681">
        <v>1401214581</v>
      </c>
      <c r="L3681" s="42">
        <f>(((K3681/60)/60)/24)+DATE(1970,1,1)</f>
        <v>41786.761354166665</v>
      </c>
      <c r="M3681" t="b">
        <v>0</v>
      </c>
      <c r="N3681">
        <v>30</v>
      </c>
      <c r="O3681" s="7">
        <f>AVERAGE(N3681,E3681)</f>
        <v>1116</v>
      </c>
      <c r="P3681" t="b">
        <v>1</v>
      </c>
      <c r="R3681" s="56">
        <f>E3681/D3681</f>
        <v>1.101</v>
      </c>
      <c r="S3681" t="s">
        <v>8273</v>
      </c>
      <c r="T3681" s="6" t="str">
        <f>LEFT(S:S,FIND("/",S:S)-1)</f>
        <v>technology</v>
      </c>
      <c r="U3681" s="6" t="str">
        <f>RIGHT(S:S,FIND("/",S:S) - 2)</f>
        <v>wearables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44">
        <v>3000</v>
      </c>
      <c r="E3682" s="4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42">
        <f>(((I3682/60)/60)/24)+DATE(1970,1,1)</f>
        <v>42648.454097222217</v>
      </c>
      <c r="K3682">
        <v>1473850434</v>
      </c>
      <c r="L3682" s="42">
        <f>(((K3682/60)/60)/24)+DATE(1970,1,1)</f>
        <v>42627.454097222217</v>
      </c>
      <c r="M3682" t="b">
        <v>0</v>
      </c>
      <c r="N3682">
        <v>34</v>
      </c>
      <c r="O3682" s="7">
        <f>AVERAGE(N3682,E3682)</f>
        <v>1708.5</v>
      </c>
      <c r="P3682" t="b">
        <v>1</v>
      </c>
      <c r="R3682" s="56">
        <f>E3682/D3682</f>
        <v>1.1276666666666666</v>
      </c>
      <c r="S3682" t="s">
        <v>8271</v>
      </c>
      <c r="T3682" s="6" t="str">
        <f>LEFT(S:S,FIND("/",S:S)-1)</f>
        <v>theater</v>
      </c>
      <c r="U3682" s="6" t="str">
        <f>RIGHT(S:S,FIND("/",S:S) - 2)</f>
        <v>/plays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44">
        <v>1000</v>
      </c>
      <c r="E3683" s="4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42">
        <f>(((I3683/60)/60)/24)+DATE(1970,1,1)</f>
        <v>42384.651504629626</v>
      </c>
      <c r="K3683">
        <v>1452008290</v>
      </c>
      <c r="L3683" s="42">
        <f>(((K3683/60)/60)/24)+DATE(1970,1,1)</f>
        <v>42374.651504629626</v>
      </c>
      <c r="M3683" t="b">
        <v>0</v>
      </c>
      <c r="N3683">
        <v>18</v>
      </c>
      <c r="O3683" s="7">
        <f>AVERAGE(N3683,E3683)</f>
        <v>568.5</v>
      </c>
      <c r="P3683" t="b">
        <v>1</v>
      </c>
      <c r="R3683" s="56">
        <f>E3683/D3683</f>
        <v>1.119</v>
      </c>
      <c r="S3683" t="s">
        <v>8275</v>
      </c>
      <c r="T3683" s="6" t="str">
        <f>LEFT(S:S,FIND("/",S:S)-1)</f>
        <v>publishing</v>
      </c>
      <c r="U3683" s="6" t="str">
        <f>RIGHT(S:S,FIND("/",S:S) - 2)</f>
        <v>g/fiction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44">
        <v>3000</v>
      </c>
      <c r="E3684" s="4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42">
        <f>(((I3684/60)/60)/24)+DATE(1970,1,1)</f>
        <v>41806.290972222225</v>
      </c>
      <c r="K3684">
        <v>1399998418</v>
      </c>
      <c r="L3684" s="42">
        <f>(((K3684/60)/60)/24)+DATE(1970,1,1)</f>
        <v>41772.685393518521</v>
      </c>
      <c r="M3684" t="b">
        <v>0</v>
      </c>
      <c r="N3684">
        <v>67</v>
      </c>
      <c r="O3684" s="7">
        <f>AVERAGE(N3684,E3684)</f>
        <v>2121.5</v>
      </c>
      <c r="P3684" t="b">
        <v>1</v>
      </c>
      <c r="R3684" s="56">
        <f>E3684/D3684</f>
        <v>1.3919999999999999</v>
      </c>
      <c r="S3684" t="s">
        <v>8271</v>
      </c>
      <c r="T3684" s="6" t="str">
        <f>LEFT(S:S,FIND("/",S:S)-1)</f>
        <v>theater</v>
      </c>
      <c r="U3684" s="6" t="str">
        <f>RIGHT(S:S,FIND("/",S:S) - 2)</f>
        <v>/plays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44">
        <v>3500</v>
      </c>
      <c r="E3685" s="4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42">
        <f>(((I3685/60)/60)/24)+DATE(1970,1,1)</f>
        <v>42663.116851851853</v>
      </c>
      <c r="K3685">
        <v>1474339696</v>
      </c>
      <c r="L3685" s="42">
        <f>(((K3685/60)/60)/24)+DATE(1970,1,1)</f>
        <v>42633.116851851853</v>
      </c>
      <c r="M3685" t="b">
        <v>0</v>
      </c>
      <c r="N3685">
        <v>66</v>
      </c>
      <c r="O3685" s="7">
        <f>AVERAGE(N3685,E3685)</f>
        <v>1973</v>
      </c>
      <c r="P3685" t="b">
        <v>1</v>
      </c>
      <c r="R3685" s="56">
        <f>E3685/D3685</f>
        <v>1.1085714285714285</v>
      </c>
      <c r="S3685" t="s">
        <v>8268</v>
      </c>
      <c r="T3685" s="6" t="str">
        <f>LEFT(S:S,FIND("/",S:S)-1)</f>
        <v>film &amp; video</v>
      </c>
      <c r="U3685" s="6" t="str">
        <f>RIGHT(S:S,FIND("/",S:S) - 2)</f>
        <v>video/drama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44">
        <v>750</v>
      </c>
      <c r="E3686" s="4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42">
        <f>(((I3686/60)/60)/24)+DATE(1970,1,1)</f>
        <v>42249.180393518516</v>
      </c>
      <c r="K3686">
        <v>1438575586</v>
      </c>
      <c r="L3686" s="42">
        <f>(((K3686/60)/60)/24)+DATE(1970,1,1)</f>
        <v>42219.180393518516</v>
      </c>
      <c r="M3686" t="b">
        <v>0</v>
      </c>
      <c r="N3686">
        <v>23</v>
      </c>
      <c r="O3686" s="7">
        <f>AVERAGE(N3686,E3686)</f>
        <v>533</v>
      </c>
      <c r="P3686" t="b">
        <v>1</v>
      </c>
      <c r="R3686" s="56">
        <f>E3686/D3686</f>
        <v>1.3906666666666667</v>
      </c>
      <c r="S3686" t="s">
        <v>8271</v>
      </c>
      <c r="T3686" s="6" t="str">
        <f>LEFT(S:S,FIND("/",S:S)-1)</f>
        <v>theater</v>
      </c>
      <c r="U3686" s="6" t="str">
        <f>RIGHT(S:S,FIND("/",S:S) - 2)</f>
        <v>/plays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44">
        <v>5000</v>
      </c>
      <c r="E3687" s="4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42">
        <f>(((I3687/60)/60)/24)+DATE(1970,1,1)</f>
        <v>41778.875</v>
      </c>
      <c r="K3687">
        <v>1398348859</v>
      </c>
      <c r="L3687" s="42">
        <f>(((K3687/60)/60)/24)+DATE(1970,1,1)</f>
        <v>41753.593275462961</v>
      </c>
      <c r="M3687" t="b">
        <v>0</v>
      </c>
      <c r="N3687">
        <v>126</v>
      </c>
      <c r="O3687" s="7">
        <f>AVERAGE(N3687,E3687)</f>
        <v>2705.5</v>
      </c>
      <c r="P3687" t="b">
        <v>1</v>
      </c>
      <c r="R3687" s="56">
        <f>E3687/D3687</f>
        <v>1.0569999999999999</v>
      </c>
      <c r="S3687" t="s">
        <v>8285</v>
      </c>
      <c r="T3687" s="6" t="str">
        <f>LEFT(S:S,FIND("/",S:S)-1)</f>
        <v>photography</v>
      </c>
      <c r="U3687" s="6" t="str">
        <f>RIGHT(S:S,FIND("/",S:S) - 2)</f>
        <v>photobooks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44">
        <v>350</v>
      </c>
      <c r="E3688" s="4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42">
        <f>(((I3688/60)/60)/24)+DATE(1970,1,1)</f>
        <v>42245.165972222225</v>
      </c>
      <c r="K3688">
        <v>1439567660</v>
      </c>
      <c r="L3688" s="42">
        <f>(((K3688/60)/60)/24)+DATE(1970,1,1)</f>
        <v>42230.662731481483</v>
      </c>
      <c r="M3688" t="b">
        <v>0</v>
      </c>
      <c r="N3688">
        <v>6</v>
      </c>
      <c r="O3688" s="7">
        <f>AVERAGE(N3688,E3688)</f>
        <v>180.5</v>
      </c>
      <c r="P3688" t="b">
        <v>1</v>
      </c>
      <c r="R3688" s="56">
        <f>E3688/D3688</f>
        <v>1.0142857142857142</v>
      </c>
      <c r="S3688" t="s">
        <v>8272</v>
      </c>
      <c r="T3688" s="6" t="str">
        <f>LEFT(S:S,FIND("/",S:S)-1)</f>
        <v>technology</v>
      </c>
      <c r="U3688" s="6" t="str">
        <f>RIGHT(S:S,FIND("/",S:S) - 2)</f>
        <v>ology/web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44">
        <v>5000</v>
      </c>
      <c r="E3689" s="4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42">
        <f>(((I3689/60)/60)/24)+DATE(1970,1,1)</f>
        <v>41817.218229166669</v>
      </c>
      <c r="K3689">
        <v>1401254055</v>
      </c>
      <c r="L3689" s="42">
        <f>(((K3689/60)/60)/24)+DATE(1970,1,1)</f>
        <v>41787.218229166669</v>
      </c>
      <c r="M3689" t="b">
        <v>0</v>
      </c>
      <c r="N3689">
        <v>25</v>
      </c>
      <c r="O3689" s="7">
        <f>AVERAGE(N3689,E3689)</f>
        <v>2518.625</v>
      </c>
      <c r="P3689" t="b">
        <v>1</v>
      </c>
      <c r="R3689" s="56">
        <f>E3689/D3689</f>
        <v>1.0024500000000001</v>
      </c>
      <c r="S3689" t="s">
        <v>8271</v>
      </c>
      <c r="T3689" s="6" t="str">
        <f>LEFT(S:S,FIND("/",S:S)-1)</f>
        <v>theater</v>
      </c>
      <c r="U3689" s="6" t="str">
        <f>RIGHT(S:S,FIND("/",S:S) - 2)</f>
        <v>/plays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44">
        <v>3000</v>
      </c>
      <c r="E3690" s="4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42">
        <f>(((I3690/60)/60)/24)+DATE(1970,1,1)</f>
        <v>41859.787083333329</v>
      </c>
      <c r="K3690">
        <v>1404932004</v>
      </c>
      <c r="L3690" s="42">
        <f>(((K3690/60)/60)/24)+DATE(1970,1,1)</f>
        <v>41829.787083333329</v>
      </c>
      <c r="M3690" t="b">
        <v>0</v>
      </c>
      <c r="N3690">
        <v>39</v>
      </c>
      <c r="O3690" s="7">
        <f>AVERAGE(N3690,E3690)</f>
        <v>1657</v>
      </c>
      <c r="P3690" t="b">
        <v>1</v>
      </c>
      <c r="R3690" s="56">
        <f>E3690/D3690</f>
        <v>1.0916666666666666</v>
      </c>
      <c r="S3690" t="s">
        <v>8282</v>
      </c>
      <c r="T3690" s="6" t="str">
        <f>LEFT(S:S,FIND("/",S:S)-1)</f>
        <v>games</v>
      </c>
      <c r="U3690" s="6" t="str">
        <f>RIGHT(S:S,FIND("/",S:S) - 2)</f>
        <v>ames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44">
        <v>3000</v>
      </c>
      <c r="E3691" s="4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42">
        <f>(((I3691/60)/60)/24)+DATE(1970,1,1)</f>
        <v>42176.934027777781</v>
      </c>
      <c r="K3691">
        <v>1432410639</v>
      </c>
      <c r="L3691" s="42">
        <f>(((K3691/60)/60)/24)+DATE(1970,1,1)</f>
        <v>42147.826840277776</v>
      </c>
      <c r="M3691" t="b">
        <v>0</v>
      </c>
      <c r="N3691">
        <v>62</v>
      </c>
      <c r="O3691" s="7">
        <f>AVERAGE(N3691,E3691)</f>
        <v>1806</v>
      </c>
      <c r="P3691" t="b">
        <v>1</v>
      </c>
      <c r="R3691" s="56">
        <f>E3691/D3691</f>
        <v>1.1833333333333333</v>
      </c>
      <c r="S3691" t="s">
        <v>8278</v>
      </c>
      <c r="T3691" s="6" t="str">
        <f>LEFT(S:S,FIND("/",S:S)-1)</f>
        <v>music</v>
      </c>
      <c r="U3691" s="6" t="str">
        <f>RIGHT(S:S,FIND("/",S:S) - 2)</f>
        <v>jazz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44">
        <v>1500</v>
      </c>
      <c r="E3692" s="4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42">
        <f>(((I3692/60)/60)/24)+DATE(1970,1,1)</f>
        <v>41970.639849537038</v>
      </c>
      <c r="K3692">
        <v>1414506083</v>
      </c>
      <c r="L3692" s="42">
        <f>(((K3692/60)/60)/24)+DATE(1970,1,1)</f>
        <v>41940.598182870373</v>
      </c>
      <c r="M3692" t="b">
        <v>0</v>
      </c>
      <c r="N3692">
        <v>31</v>
      </c>
      <c r="O3692" s="7">
        <f>AVERAGE(N3692,E3692)</f>
        <v>915.5</v>
      </c>
      <c r="P3692" t="b">
        <v>1</v>
      </c>
      <c r="R3692" s="56">
        <f>E3692/D3692</f>
        <v>1.2</v>
      </c>
      <c r="S3692" t="s">
        <v>8271</v>
      </c>
      <c r="T3692" s="6" t="str">
        <f>LEFT(S:S,FIND("/",S:S)-1)</f>
        <v>theater</v>
      </c>
      <c r="U3692" s="6" t="str">
        <f>RIGHT(S:S,FIND("/",S:S) - 2)</f>
        <v>/plays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44">
        <v>40000</v>
      </c>
      <c r="E3693" s="4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42">
        <f>(((I3693/60)/60)/24)+DATE(1970,1,1)</f>
        <v>42065.207638888889</v>
      </c>
      <c r="K3693">
        <v>1421426929</v>
      </c>
      <c r="L3693" s="42">
        <f>(((K3693/60)/60)/24)+DATE(1970,1,1)</f>
        <v>42020.700567129628</v>
      </c>
      <c r="M3693" t="b">
        <v>0</v>
      </c>
      <c r="N3693">
        <v>274</v>
      </c>
      <c r="O3693" s="7">
        <f>AVERAGE(N3693,E3693)</f>
        <v>25729</v>
      </c>
      <c r="P3693" t="b">
        <v>1</v>
      </c>
      <c r="R3693" s="56">
        <f>E3693/D3693</f>
        <v>1.2796000000000001</v>
      </c>
      <c r="S3693" t="s">
        <v>8271</v>
      </c>
      <c r="T3693" s="6" t="str">
        <f>LEFT(S:S,FIND("/",S:S)-1)</f>
        <v>theater</v>
      </c>
      <c r="U3693" s="6" t="str">
        <f>RIGHT(S:S,FIND("/",S:S) - 2)</f>
        <v>/plays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44">
        <v>1000</v>
      </c>
      <c r="E3694" s="4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42">
        <f>(((I3694/60)/60)/24)+DATE(1970,1,1)</f>
        <v>41901</v>
      </c>
      <c r="K3694">
        <v>1410304179</v>
      </c>
      <c r="L3694" s="42">
        <f>(((K3694/60)/60)/24)+DATE(1970,1,1)</f>
        <v>41891.96503472222</v>
      </c>
      <c r="M3694" t="b">
        <v>0</v>
      </c>
      <c r="N3694">
        <v>17</v>
      </c>
      <c r="O3694" s="7">
        <f>AVERAGE(N3694,E3694)</f>
        <v>638.5</v>
      </c>
      <c r="P3694" t="b">
        <v>1</v>
      </c>
      <c r="R3694" s="56">
        <f>E3694/D3694</f>
        <v>1.26</v>
      </c>
      <c r="S3694" t="s">
        <v>8275</v>
      </c>
      <c r="T3694" s="6" t="str">
        <f>LEFT(S:S,FIND("/",S:S)-1)</f>
        <v>publishing</v>
      </c>
      <c r="U3694" s="6" t="str">
        <f>RIGHT(S:S,FIND("/",S:S) - 2)</f>
        <v>g/fiction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44">
        <v>333</v>
      </c>
      <c r="E3695" s="4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42">
        <f>(((I3695/60)/60)/24)+DATE(1970,1,1)</f>
        <v>42338.9375</v>
      </c>
      <c r="K3695">
        <v>1446352529</v>
      </c>
      <c r="L3695" s="42">
        <f>(((K3695/60)/60)/24)+DATE(1970,1,1)</f>
        <v>42309.191307870366</v>
      </c>
      <c r="M3695" t="b">
        <v>0</v>
      </c>
      <c r="N3695">
        <v>14</v>
      </c>
      <c r="O3695" s="7">
        <f>AVERAGE(N3695,E3695)</f>
        <v>222</v>
      </c>
      <c r="P3695" t="b">
        <v>1</v>
      </c>
      <c r="R3695" s="56">
        <f>E3695/D3695</f>
        <v>1.2912912912912913</v>
      </c>
      <c r="S3695" t="s">
        <v>8282</v>
      </c>
      <c r="T3695" s="6" t="str">
        <f>LEFT(S:S,FIND("/",S:S)-1)</f>
        <v>games</v>
      </c>
      <c r="U3695" s="6" t="str">
        <f>RIGHT(S:S,FIND("/",S:S) - 2)</f>
        <v>ames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44">
        <v>3500</v>
      </c>
      <c r="E3696" s="4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42">
        <f>(((I3696/60)/60)/24)+DATE(1970,1,1)</f>
        <v>42527.083333333328</v>
      </c>
      <c r="K3696">
        <v>1461985967</v>
      </c>
      <c r="L3696" s="42">
        <f>(((K3696/60)/60)/24)+DATE(1970,1,1)</f>
        <v>42490.133877314816</v>
      </c>
      <c r="M3696" t="b">
        <v>0</v>
      </c>
      <c r="N3696">
        <v>60</v>
      </c>
      <c r="O3696" s="7">
        <f>AVERAGE(N3696,E3696)</f>
        <v>1910</v>
      </c>
      <c r="P3696" t="b">
        <v>1</v>
      </c>
      <c r="R3696" s="56">
        <f>E3696/D3696</f>
        <v>1.0742857142857143</v>
      </c>
      <c r="S3696" t="s">
        <v>8276</v>
      </c>
      <c r="T3696" s="6" t="str">
        <f>LEFT(S:S,FIND("/",S:S)-1)</f>
        <v>music</v>
      </c>
      <c r="U3696" s="6" t="str">
        <f>RIGHT(S:S,FIND("/",S:S) - 2)</f>
        <v>rock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44">
        <v>4000</v>
      </c>
      <c r="E3697" s="4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42">
        <f>(((I3697/60)/60)/24)+DATE(1970,1,1)</f>
        <v>42015.870486111111</v>
      </c>
      <c r="K3697">
        <v>1419281610</v>
      </c>
      <c r="L3697" s="42">
        <f>(((K3697/60)/60)/24)+DATE(1970,1,1)</f>
        <v>41995.870486111111</v>
      </c>
      <c r="M3697" t="b">
        <v>0</v>
      </c>
      <c r="N3697">
        <v>33</v>
      </c>
      <c r="O3697" s="7">
        <f>AVERAGE(N3697,E3697)</f>
        <v>2019</v>
      </c>
      <c r="P3697" t="b">
        <v>1</v>
      </c>
      <c r="R3697" s="56">
        <f>E3697/D3697</f>
        <v>1.00125</v>
      </c>
      <c r="S3697" t="s">
        <v>8271</v>
      </c>
      <c r="T3697" s="6" t="str">
        <f>LEFT(S:S,FIND("/",S:S)-1)</f>
        <v>theater</v>
      </c>
      <c r="U3697" s="6" t="str">
        <f>RIGHT(S:S,FIND("/",S:S) - 2)</f>
        <v>/plays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44">
        <v>2000</v>
      </c>
      <c r="E3698" s="4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42">
        <f>(((I3698/60)/60)/24)+DATE(1970,1,1)</f>
        <v>42048.617083333331</v>
      </c>
      <c r="K3698">
        <v>1418654916</v>
      </c>
      <c r="L3698" s="42">
        <f>(((K3698/60)/60)/24)+DATE(1970,1,1)</f>
        <v>41988.617083333331</v>
      </c>
      <c r="M3698" t="b">
        <v>0</v>
      </c>
      <c r="N3698">
        <v>78</v>
      </c>
      <c r="O3698" s="7">
        <f>AVERAGE(N3698,E3698)</f>
        <v>1589</v>
      </c>
      <c r="P3698" t="b">
        <v>1</v>
      </c>
      <c r="R3698" s="56">
        <f>E3698/D3698</f>
        <v>1.55</v>
      </c>
      <c r="S3698" t="s">
        <v>8267</v>
      </c>
      <c r="T3698" s="6" t="str">
        <f>LEFT(S:S,FIND("/",S:S)-1)</f>
        <v>film &amp; video</v>
      </c>
      <c r="U3698" s="6" t="str">
        <f>RIGHT(S:S,FIND("/",S:S) - 2)</f>
        <v>nce fiction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44">
        <v>2000</v>
      </c>
      <c r="E3699" s="4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42">
        <f>(((I3699/60)/60)/24)+DATE(1970,1,1)</f>
        <v>42500.465833333335</v>
      </c>
      <c r="K3699">
        <v>1461064248</v>
      </c>
      <c r="L3699" s="42">
        <f>(((K3699/60)/60)/24)+DATE(1970,1,1)</f>
        <v>42479.465833333335</v>
      </c>
      <c r="M3699" t="b">
        <v>0</v>
      </c>
      <c r="N3699">
        <v>30</v>
      </c>
      <c r="O3699" s="7">
        <f>AVERAGE(N3699,E3699)</f>
        <v>1095</v>
      </c>
      <c r="P3699" t="b">
        <v>1</v>
      </c>
      <c r="R3699" s="56">
        <f>E3699/D3699</f>
        <v>1.08</v>
      </c>
      <c r="S3699" t="s">
        <v>8266</v>
      </c>
      <c r="T3699" s="6" t="str">
        <f>LEFT(S:S,FIND("/",S:S)-1)</f>
        <v>film &amp; video</v>
      </c>
      <c r="U3699" s="6" t="str">
        <f>RIGHT(S:S,FIND("/",S:S) - 2)</f>
        <v>ideo/shorts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44">
        <v>5000</v>
      </c>
      <c r="E3700" s="4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42">
        <f>(((I3700/60)/60)/24)+DATE(1970,1,1)</f>
        <v>42431.806562500002</v>
      </c>
      <c r="K3700">
        <v>1454354487</v>
      </c>
      <c r="L3700" s="42">
        <f>(((K3700/60)/60)/24)+DATE(1970,1,1)</f>
        <v>42401.806562500002</v>
      </c>
      <c r="M3700" t="b">
        <v>0</v>
      </c>
      <c r="N3700">
        <v>136</v>
      </c>
      <c r="O3700" s="7">
        <f>AVERAGE(N3700,E3700)</f>
        <v>2831</v>
      </c>
      <c r="P3700" t="b">
        <v>1</v>
      </c>
      <c r="R3700" s="56">
        <f>E3700/D3700</f>
        <v>1.1052</v>
      </c>
      <c r="S3700" t="s">
        <v>8305</v>
      </c>
      <c r="T3700" s="6" t="str">
        <f>LEFT(S:S,FIND("/",S:S)-1)</f>
        <v>theater</v>
      </c>
      <c r="U3700" s="6" t="str">
        <f>RIGHT(S:S,FIND("/",S:S) - 2)</f>
        <v>usical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44">
        <v>2500</v>
      </c>
      <c r="E3701" s="4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42">
        <f>(((I3701/60)/60)/24)+DATE(1970,1,1)</f>
        <v>41927.602037037039</v>
      </c>
      <c r="K3701">
        <v>1410791216</v>
      </c>
      <c r="L3701" s="42">
        <f>(((K3701/60)/60)/24)+DATE(1970,1,1)</f>
        <v>41897.602037037039</v>
      </c>
      <c r="M3701" t="b">
        <v>0</v>
      </c>
      <c r="N3701">
        <v>40</v>
      </c>
      <c r="O3701" s="7">
        <f>AVERAGE(N3701,E3701)</f>
        <v>1280</v>
      </c>
      <c r="P3701" t="b">
        <v>1</v>
      </c>
      <c r="R3701" s="56">
        <f>E3701/D3701</f>
        <v>1.008</v>
      </c>
      <c r="S3701" t="s">
        <v>8269</v>
      </c>
      <c r="T3701" s="6" t="str">
        <f>LEFT(S:S,FIND("/",S:S)-1)</f>
        <v>film &amp; video</v>
      </c>
      <c r="U3701" s="6" t="str">
        <f>RIGHT(S:S,FIND("/",S:S) - 2)</f>
        <v>documentary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44">
        <v>500</v>
      </c>
      <c r="E3702" s="4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42">
        <f>(((I3702/60)/60)/24)+DATE(1970,1,1)</f>
        <v>41912.666666666664</v>
      </c>
      <c r="K3702">
        <v>1409493800</v>
      </c>
      <c r="L3702" s="42">
        <f>(((K3702/60)/60)/24)+DATE(1970,1,1)</f>
        <v>41882.585648148146</v>
      </c>
      <c r="M3702" t="b">
        <v>0</v>
      </c>
      <c r="N3702">
        <v>18</v>
      </c>
      <c r="O3702" s="7">
        <f>AVERAGE(N3702,E3702)</f>
        <v>312</v>
      </c>
      <c r="P3702" t="b">
        <v>1</v>
      </c>
      <c r="R3702" s="56">
        <f>E3702/D3702</f>
        <v>1.212</v>
      </c>
      <c r="S3702" t="s">
        <v>8272</v>
      </c>
      <c r="T3702" s="6" t="str">
        <f>LEFT(S:S,FIND("/",S:S)-1)</f>
        <v>technology</v>
      </c>
      <c r="U3702" s="6" t="str">
        <f>RIGHT(S:S,FIND("/",S:S) - 2)</f>
        <v>ology/web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44">
        <v>1500</v>
      </c>
      <c r="E3703" s="4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42">
        <f>(((I3703/60)/60)/24)+DATE(1970,1,1)</f>
        <v>42159.541585648149</v>
      </c>
      <c r="K3703">
        <v>1430830793</v>
      </c>
      <c r="L3703" s="42">
        <f>(((K3703/60)/60)/24)+DATE(1970,1,1)</f>
        <v>42129.541585648149</v>
      </c>
      <c r="M3703" t="b">
        <v>0</v>
      </c>
      <c r="N3703">
        <v>39</v>
      </c>
      <c r="O3703" s="7">
        <f>AVERAGE(N3703,E3703)</f>
        <v>772</v>
      </c>
      <c r="P3703" t="b">
        <v>1</v>
      </c>
      <c r="R3703" s="56">
        <f>E3703/D3703</f>
        <v>1.0033333333333334</v>
      </c>
      <c r="S3703" t="s">
        <v>8284</v>
      </c>
      <c r="T3703" s="6" t="str">
        <f>LEFT(S:S,FIND("/",S:S)-1)</f>
        <v>food</v>
      </c>
      <c r="U3703" s="6" t="str">
        <f>RIGHT(S:S,FIND("/",S:S) - 2)</f>
        <v>cks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44">
        <v>3000</v>
      </c>
      <c r="E3704" s="4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42">
        <f>(((I3704/60)/60)/24)+DATE(1970,1,1)</f>
        <v>42561.957638888889</v>
      </c>
      <c r="K3704">
        <v>1464958484</v>
      </c>
      <c r="L3704" s="42">
        <f>(((K3704/60)/60)/24)+DATE(1970,1,1)</f>
        <v>42524.53800925926</v>
      </c>
      <c r="M3704" t="b">
        <v>0</v>
      </c>
      <c r="N3704">
        <v>21</v>
      </c>
      <c r="O3704" s="7">
        <f>AVERAGE(N3704,E3704)</f>
        <v>1648</v>
      </c>
      <c r="P3704" t="b">
        <v>1</v>
      </c>
      <c r="R3704" s="56">
        <f>E3704/D3704</f>
        <v>1.0916666666666666</v>
      </c>
      <c r="S3704" t="s">
        <v>8276</v>
      </c>
      <c r="T3704" s="6" t="str">
        <f>LEFT(S:S,FIND("/",S:S)-1)</f>
        <v>music</v>
      </c>
      <c r="U3704" s="6" t="str">
        <f>RIGHT(S:S,FIND("/",S:S) - 2)</f>
        <v>rock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44">
        <v>1050</v>
      </c>
      <c r="E3705" s="4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42">
        <f>(((I3705/60)/60)/24)+DATE(1970,1,1)</f>
        <v>42595.290972222225</v>
      </c>
      <c r="K3705">
        <v>1467720388</v>
      </c>
      <c r="L3705" s="42">
        <f>(((K3705/60)/60)/24)+DATE(1970,1,1)</f>
        <v>42556.504490740743</v>
      </c>
      <c r="M3705" t="b">
        <v>0</v>
      </c>
      <c r="N3705">
        <v>30</v>
      </c>
      <c r="O3705" s="7">
        <f>AVERAGE(N3705,E3705)</f>
        <v>663</v>
      </c>
      <c r="P3705" t="b">
        <v>1</v>
      </c>
      <c r="R3705" s="56">
        <f>E3705/D3705</f>
        <v>1.2342857142857142</v>
      </c>
      <c r="S3705" t="s">
        <v>8274</v>
      </c>
      <c r="T3705" s="6" t="str">
        <f>LEFT(S:S,FIND("/",S:S)-1)</f>
        <v>publishing</v>
      </c>
      <c r="U3705" s="6" t="str">
        <f>RIGHT(S:S,FIND("/",S:S) - 2)</f>
        <v>onfiction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44">
        <v>300</v>
      </c>
      <c r="E3706" s="4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42">
        <f>(((I3706/60)/60)/24)+DATE(1970,1,1)</f>
        <v>42521.689745370371</v>
      </c>
      <c r="K3706">
        <v>1459528394</v>
      </c>
      <c r="L3706" s="42">
        <f>(((K3706/60)/60)/24)+DATE(1970,1,1)</f>
        <v>42461.689745370371</v>
      </c>
      <c r="M3706" t="b">
        <v>0</v>
      </c>
      <c r="N3706">
        <v>27</v>
      </c>
      <c r="O3706" s="7">
        <f>AVERAGE(N3706,E3706)</f>
        <v>218.005</v>
      </c>
      <c r="P3706" t="b">
        <v>1</v>
      </c>
      <c r="R3706" s="56">
        <f>E3706/D3706</f>
        <v>1.3633666666666666</v>
      </c>
      <c r="S3706" t="s">
        <v>8273</v>
      </c>
      <c r="T3706" s="6" t="str">
        <f>LEFT(S:S,FIND("/",S:S)-1)</f>
        <v>technology</v>
      </c>
      <c r="U3706" s="6" t="str">
        <f>RIGHT(S:S,FIND("/",S:S) - 2)</f>
        <v>wearables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44">
        <v>2827</v>
      </c>
      <c r="E3707" s="4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42">
        <f>(((I3707/60)/60)/24)+DATE(1970,1,1)</f>
        <v>41813.75</v>
      </c>
      <c r="K3707">
        <v>1401714114</v>
      </c>
      <c r="L3707" s="42">
        <f>(((K3707/60)/60)/24)+DATE(1970,1,1)</f>
        <v>41792.542986111112</v>
      </c>
      <c r="M3707" t="b">
        <v>0</v>
      </c>
      <c r="N3707">
        <v>35</v>
      </c>
      <c r="O3707" s="7">
        <f>AVERAGE(N3707,E3707)</f>
        <v>1480</v>
      </c>
      <c r="P3707" t="b">
        <v>1</v>
      </c>
      <c r="R3707" s="56">
        <f>E3707/D3707</f>
        <v>1.0346657233816767</v>
      </c>
      <c r="S3707" t="s">
        <v>8266</v>
      </c>
      <c r="T3707" s="6" t="str">
        <f>LEFT(S:S,FIND("/",S:S)-1)</f>
        <v>film &amp; video</v>
      </c>
      <c r="U3707" s="6" t="str">
        <f>RIGHT(S:S,FIND("/",S:S) - 2)</f>
        <v>ideo/shorts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44">
        <v>1500</v>
      </c>
      <c r="E3708" s="4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42">
        <f>(((I3708/60)/60)/24)+DATE(1970,1,1)</f>
        <v>41894.913761574076</v>
      </c>
      <c r="K3708">
        <v>1409262949</v>
      </c>
      <c r="L3708" s="42">
        <f>(((K3708/60)/60)/24)+DATE(1970,1,1)</f>
        <v>41879.913761574076</v>
      </c>
      <c r="M3708" t="b">
        <v>0</v>
      </c>
      <c r="N3708">
        <v>13</v>
      </c>
      <c r="O3708" s="7">
        <f>AVERAGE(N3708,E3708)</f>
        <v>916.5</v>
      </c>
      <c r="P3708" t="b">
        <v>1</v>
      </c>
      <c r="R3708" s="56">
        <f>E3708/D3708</f>
        <v>1.2133333333333334</v>
      </c>
      <c r="S3708" t="s">
        <v>8271</v>
      </c>
      <c r="T3708" s="6" t="str">
        <f>LEFT(S:S,FIND("/",S:S)-1)</f>
        <v>theater</v>
      </c>
      <c r="U3708" s="6" t="str">
        <f>RIGHT(S:S,FIND("/",S:S) - 2)</f>
        <v>/plays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44">
        <v>1000</v>
      </c>
      <c r="E3709" s="4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42">
        <f>(((I3709/60)/60)/24)+DATE(1970,1,1)</f>
        <v>42573.226388888885</v>
      </c>
      <c r="K3709">
        <v>1467335378</v>
      </c>
      <c r="L3709" s="42">
        <f>(((K3709/60)/60)/24)+DATE(1970,1,1)</f>
        <v>42552.048356481479</v>
      </c>
      <c r="M3709" t="b">
        <v>0</v>
      </c>
      <c r="N3709">
        <v>23</v>
      </c>
      <c r="O3709" s="7">
        <f>AVERAGE(N3709,E3709)</f>
        <v>941.5</v>
      </c>
      <c r="P3709" t="b">
        <v>1</v>
      </c>
      <c r="R3709" s="56">
        <f>E3709/D3709</f>
        <v>1.86</v>
      </c>
      <c r="S3709" t="s">
        <v>8271</v>
      </c>
      <c r="T3709" s="6" t="str">
        <f>LEFT(S:S,FIND("/",S:S)-1)</f>
        <v>theater</v>
      </c>
      <c r="U3709" s="6" t="str">
        <f>RIGHT(S:S,FIND("/",S:S) - 2)</f>
        <v>/plays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44">
        <v>700</v>
      </c>
      <c r="E3710" s="4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42">
        <f>(((I3710/60)/60)/24)+DATE(1970,1,1)</f>
        <v>41824.142199074071</v>
      </c>
      <c r="K3710">
        <v>1403234686</v>
      </c>
      <c r="L3710" s="42">
        <f>(((K3710/60)/60)/24)+DATE(1970,1,1)</f>
        <v>41810.142199074071</v>
      </c>
      <c r="M3710" t="b">
        <v>0</v>
      </c>
      <c r="N3710">
        <v>39</v>
      </c>
      <c r="O3710" s="7">
        <f>AVERAGE(N3710,E3710)</f>
        <v>1069.5</v>
      </c>
      <c r="P3710" t="b">
        <v>1</v>
      </c>
      <c r="R3710" s="56">
        <f>E3710/D3710</f>
        <v>3</v>
      </c>
      <c r="S3710" t="s">
        <v>8284</v>
      </c>
      <c r="T3710" s="6" t="str">
        <f>LEFT(S:S,FIND("/",S:S)-1)</f>
        <v>food</v>
      </c>
      <c r="U3710" s="6" t="str">
        <f>RIGHT(S:S,FIND("/",S:S) - 2)</f>
        <v>cks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44">
        <v>1000</v>
      </c>
      <c r="E3711" s="4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42">
        <f>(((I3711/60)/60)/24)+DATE(1970,1,1)</f>
        <v>41815.707708333335</v>
      </c>
      <c r="K3711">
        <v>1401123546</v>
      </c>
      <c r="L3711" s="42">
        <f>(((K3711/60)/60)/24)+DATE(1970,1,1)</f>
        <v>41785.707708333335</v>
      </c>
      <c r="M3711" t="b">
        <v>0</v>
      </c>
      <c r="N3711">
        <v>35</v>
      </c>
      <c r="O3711" s="7">
        <f>AVERAGE(N3711,E3711)</f>
        <v>558.75</v>
      </c>
      <c r="P3711" t="b">
        <v>1</v>
      </c>
      <c r="R3711" s="56">
        <f>E3711/D3711</f>
        <v>1.0825</v>
      </c>
      <c r="S3711" t="s">
        <v>8271</v>
      </c>
      <c r="T3711" s="6" t="str">
        <f>LEFT(S:S,FIND("/",S:S)-1)</f>
        <v>theater</v>
      </c>
      <c r="U3711" s="6" t="str">
        <f>RIGHT(S:S,FIND("/",S:S) - 2)</f>
        <v>/plays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44">
        <v>1300</v>
      </c>
      <c r="E3712" s="4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42">
        <f>(((I3712/60)/60)/24)+DATE(1970,1,1)</f>
        <v>42097.576249999998</v>
      </c>
      <c r="K3712">
        <v>1425908988</v>
      </c>
      <c r="L3712" s="42">
        <f>(((K3712/60)/60)/24)+DATE(1970,1,1)</f>
        <v>42072.576249999998</v>
      </c>
      <c r="M3712" t="b">
        <v>0</v>
      </c>
      <c r="N3712">
        <v>27</v>
      </c>
      <c r="O3712" s="7">
        <f>AVERAGE(N3712,E3712)</f>
        <v>931</v>
      </c>
      <c r="P3712" t="b">
        <v>1</v>
      </c>
      <c r="R3712" s="56">
        <f>E3712/D3712</f>
        <v>1.4115384615384616</v>
      </c>
      <c r="S3712" t="s">
        <v>8285</v>
      </c>
      <c r="T3712" s="6" t="str">
        <f>LEFT(S:S,FIND("/",S:S)-1)</f>
        <v>photography</v>
      </c>
      <c r="U3712" s="6" t="str">
        <f>RIGHT(S:S,FIND("/",S:S) - 2)</f>
        <v>photobooks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44">
        <v>500</v>
      </c>
      <c r="E3713" s="4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42">
        <f>(((I3713/60)/60)/24)+DATE(1970,1,1)</f>
        <v>41805.666666666664</v>
      </c>
      <c r="K3713">
        <v>1400606573</v>
      </c>
      <c r="L3713" s="42">
        <f>(((K3713/60)/60)/24)+DATE(1970,1,1)</f>
        <v>41779.724224537036</v>
      </c>
      <c r="M3713" t="b">
        <v>0</v>
      </c>
      <c r="N3713">
        <v>21</v>
      </c>
      <c r="O3713" s="7">
        <f>AVERAGE(N3713,E3713)</f>
        <v>295.5</v>
      </c>
      <c r="P3713" t="b">
        <v>1</v>
      </c>
      <c r="R3713" s="56">
        <f>E3713/D3713</f>
        <v>1.1399999999999999</v>
      </c>
      <c r="S3713" t="s">
        <v>8269</v>
      </c>
      <c r="T3713" s="6" t="str">
        <f>LEFT(S:S,FIND("/",S:S)-1)</f>
        <v>film &amp; video</v>
      </c>
      <c r="U3713" s="6" t="str">
        <f>RIGHT(S:S,FIND("/",S:S) - 2)</f>
        <v>documentary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44">
        <v>7500</v>
      </c>
      <c r="E3714" s="4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42">
        <f>(((I3714/60)/60)/24)+DATE(1970,1,1)</f>
        <v>42155.290972222225</v>
      </c>
      <c r="K3714">
        <v>1431230867</v>
      </c>
      <c r="L3714" s="42">
        <f>(((K3714/60)/60)/24)+DATE(1970,1,1)</f>
        <v>42134.172071759262</v>
      </c>
      <c r="M3714" t="b">
        <v>0</v>
      </c>
      <c r="N3714">
        <v>104</v>
      </c>
      <c r="O3714" s="7">
        <f>AVERAGE(N3714,E3714)</f>
        <v>5817</v>
      </c>
      <c r="P3714" t="b">
        <v>1</v>
      </c>
      <c r="R3714" s="56">
        <f>E3714/D3714</f>
        <v>1.5373333333333334</v>
      </c>
      <c r="S3714" t="s">
        <v>8271</v>
      </c>
      <c r="T3714" s="6" t="str">
        <f>LEFT(S:S,FIND("/",S:S)-1)</f>
        <v>theater</v>
      </c>
      <c r="U3714" s="6" t="str">
        <f>RIGHT(S:S,FIND("/",S:S) - 2)</f>
        <v>/plays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44">
        <v>2000</v>
      </c>
      <c r="E3715" s="4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42">
        <f>(((I3715/60)/60)/24)+DATE(1970,1,1)</f>
        <v>42525.738032407404</v>
      </c>
      <c r="K3715">
        <v>1463334166</v>
      </c>
      <c r="L3715" s="42">
        <f>(((K3715/60)/60)/24)+DATE(1970,1,1)</f>
        <v>42505.738032407404</v>
      </c>
      <c r="M3715" t="b">
        <v>0</v>
      </c>
      <c r="N3715">
        <v>19</v>
      </c>
      <c r="O3715" s="7">
        <f>AVERAGE(N3715,E3715)</f>
        <v>1024.5</v>
      </c>
      <c r="P3715" t="b">
        <v>1</v>
      </c>
      <c r="R3715" s="56">
        <f>E3715/D3715</f>
        <v>1.0149999999999999</v>
      </c>
      <c r="S3715" t="s">
        <v>8270</v>
      </c>
      <c r="T3715" s="6" t="str">
        <f>LEFT(S:S,FIND("/",S:S)-1)</f>
        <v>film &amp; video</v>
      </c>
      <c r="U3715" s="6" t="str">
        <f>RIGHT(S:S,FIND("/",S:S) - 2)</f>
        <v>o/animation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44">
        <v>10000</v>
      </c>
      <c r="E3716" s="4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42">
        <f>(((I3716/60)/60)/24)+DATE(1970,1,1)</f>
        <v>42150.165972222225</v>
      </c>
      <c r="K3716">
        <v>1429881667</v>
      </c>
      <c r="L3716" s="42">
        <f>(((K3716/60)/60)/24)+DATE(1970,1,1)</f>
        <v>42118.556331018524</v>
      </c>
      <c r="M3716" t="b">
        <v>0</v>
      </c>
      <c r="N3716">
        <v>97</v>
      </c>
      <c r="O3716" s="7">
        <f>AVERAGE(N3716,E3716)</f>
        <v>5166</v>
      </c>
      <c r="P3716" t="b">
        <v>1</v>
      </c>
      <c r="R3716" s="56">
        <f>E3716/D3716</f>
        <v>1.0235000000000001</v>
      </c>
      <c r="S3716" t="s">
        <v>8269</v>
      </c>
      <c r="T3716" s="6" t="str">
        <f>LEFT(S:S,FIND("/",S:S)-1)</f>
        <v>film &amp; video</v>
      </c>
      <c r="U3716" s="6" t="str">
        <f>RIGHT(S:S,FIND("/",S:S) - 2)</f>
        <v>documentary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44">
        <v>3500</v>
      </c>
      <c r="E3717" s="4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42">
        <f>(((I3717/60)/60)/24)+DATE(1970,1,1)</f>
        <v>42094.536111111112</v>
      </c>
      <c r="K3717">
        <v>1422834819</v>
      </c>
      <c r="L3717" s="42">
        <f>(((K3717/60)/60)/24)+DATE(1970,1,1)</f>
        <v>42036.995590277773</v>
      </c>
      <c r="M3717" t="b">
        <v>0</v>
      </c>
      <c r="N3717">
        <v>27</v>
      </c>
      <c r="O3717" s="7">
        <f>AVERAGE(N3717,E3717)</f>
        <v>1808.5</v>
      </c>
      <c r="P3717" t="b">
        <v>1</v>
      </c>
      <c r="R3717" s="56">
        <f>E3717/D3717</f>
        <v>1.0257142857142858</v>
      </c>
      <c r="S3717" t="s">
        <v>8292</v>
      </c>
      <c r="T3717" s="6" t="str">
        <f>LEFT(S:S,FIND("/",S:S)-1)</f>
        <v>music</v>
      </c>
      <c r="U3717" s="6" t="str">
        <f>RIGHT(S:S,FIND("/",S:S) - 2)</f>
        <v>/pop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44">
        <v>800</v>
      </c>
      <c r="E3718" s="4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42">
        <f>(((I3718/60)/60)/24)+DATE(1970,1,1)</f>
        <v>42390.887835648144</v>
      </c>
      <c r="K3718">
        <v>1450819109</v>
      </c>
      <c r="L3718" s="42">
        <f>(((K3718/60)/60)/24)+DATE(1970,1,1)</f>
        <v>42360.887835648144</v>
      </c>
      <c r="M3718" t="b">
        <v>0</v>
      </c>
      <c r="N3718">
        <v>24</v>
      </c>
      <c r="O3718" s="7">
        <f>AVERAGE(N3718,E3718)</f>
        <v>635</v>
      </c>
      <c r="P3718" t="b">
        <v>1</v>
      </c>
      <c r="R3718" s="56">
        <f>E3718/D3718</f>
        <v>1.5575000000000001</v>
      </c>
      <c r="S3718" t="s">
        <v>8276</v>
      </c>
      <c r="T3718" s="6" t="str">
        <f>LEFT(S:S,FIND("/",S:S)-1)</f>
        <v>music</v>
      </c>
      <c r="U3718" s="6" t="str">
        <f>RIGHT(S:S,FIND("/",S:S) - 2)</f>
        <v>rock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44">
        <v>4000</v>
      </c>
      <c r="E3719" s="4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42">
        <f>(((I3719/60)/60)/24)+DATE(1970,1,1)</f>
        <v>42133.866307870368</v>
      </c>
      <c r="K3719">
        <v>1428526049</v>
      </c>
      <c r="L3719" s="42">
        <f>(((K3719/60)/60)/24)+DATE(1970,1,1)</f>
        <v>42102.866307870368</v>
      </c>
      <c r="M3719" t="b">
        <v>0</v>
      </c>
      <c r="N3719">
        <v>13</v>
      </c>
      <c r="O3719" s="7">
        <f>AVERAGE(N3719,E3719)</f>
        <v>2021.5</v>
      </c>
      <c r="P3719" t="b">
        <v>1</v>
      </c>
      <c r="R3719" s="56">
        <f>E3719/D3719</f>
        <v>1.0075000000000001</v>
      </c>
      <c r="S3719" t="s">
        <v>8270</v>
      </c>
      <c r="T3719" s="6" t="str">
        <f>LEFT(S:S,FIND("/",S:S)-1)</f>
        <v>film &amp; video</v>
      </c>
      <c r="U3719" s="6" t="str">
        <f>RIGHT(S:S,FIND("/",S:S) - 2)</f>
        <v>o/animation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44">
        <v>500</v>
      </c>
      <c r="E3720" s="4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42">
        <f>(((I3720/60)/60)/24)+DATE(1970,1,1)</f>
        <v>42062.716145833328</v>
      </c>
      <c r="K3720">
        <v>1422465075</v>
      </c>
      <c r="L3720" s="42">
        <f>(((K3720/60)/60)/24)+DATE(1970,1,1)</f>
        <v>42032.716145833328</v>
      </c>
      <c r="M3720" t="b">
        <v>0</v>
      </c>
      <c r="N3720">
        <v>46</v>
      </c>
      <c r="O3720" s="7">
        <f>AVERAGE(N3720,E3720)</f>
        <v>621.5</v>
      </c>
      <c r="P3720" t="b">
        <v>1</v>
      </c>
      <c r="R3720" s="56">
        <f>E3720/D3720</f>
        <v>2.3940000000000001</v>
      </c>
      <c r="S3720" t="s">
        <v>8285</v>
      </c>
      <c r="T3720" s="6" t="str">
        <f>LEFT(S:S,FIND("/",S:S)-1)</f>
        <v>photography</v>
      </c>
      <c r="U3720" s="6" t="str">
        <f>RIGHT(S:S,FIND("/",S:S) - 2)</f>
        <v>photobooks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44">
        <v>200</v>
      </c>
      <c r="E3721" s="4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42">
        <f>(((I3721/60)/60)/24)+DATE(1970,1,1)</f>
        <v>42177.729930555557</v>
      </c>
      <c r="K3721">
        <v>1432402266</v>
      </c>
      <c r="L3721" s="42">
        <f>(((K3721/60)/60)/24)+DATE(1970,1,1)</f>
        <v>42147.729930555557</v>
      </c>
      <c r="M3721" t="b">
        <v>0</v>
      </c>
      <c r="N3721">
        <v>4</v>
      </c>
      <c r="O3721" s="7">
        <f>AVERAGE(N3721,E3721)</f>
        <v>212</v>
      </c>
      <c r="P3721" t="b">
        <v>1</v>
      </c>
      <c r="R3721" s="56">
        <f>E3721/D3721</f>
        <v>2.1</v>
      </c>
      <c r="S3721" t="s">
        <v>8301</v>
      </c>
      <c r="T3721" s="6" t="str">
        <f>LEFT(S:S,FIND("/",S:S)-1)</f>
        <v>technology</v>
      </c>
      <c r="U3721" s="6" t="str">
        <f>RIGHT(S:S,FIND("/",S:S) - 2)</f>
        <v>ploration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44">
        <v>3300</v>
      </c>
      <c r="E3722" s="4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42">
        <f>(((I3722/60)/60)/24)+DATE(1970,1,1)</f>
        <v>42187.993125000001</v>
      </c>
      <c r="K3722">
        <v>1433980206</v>
      </c>
      <c r="L3722" s="42">
        <f>(((K3722/60)/60)/24)+DATE(1970,1,1)</f>
        <v>42165.993125000001</v>
      </c>
      <c r="M3722" t="b">
        <v>0</v>
      </c>
      <c r="N3722">
        <v>40</v>
      </c>
      <c r="O3722" s="7">
        <f>AVERAGE(N3722,E3722)</f>
        <v>1744.5</v>
      </c>
      <c r="P3722" t="b">
        <v>1</v>
      </c>
      <c r="R3722" s="56">
        <f>E3722/D3722</f>
        <v>1.0451515151515152</v>
      </c>
      <c r="S3722" t="s">
        <v>8273</v>
      </c>
      <c r="T3722" s="6" t="str">
        <f>LEFT(S:S,FIND("/",S:S)-1)</f>
        <v>technology</v>
      </c>
      <c r="U3722" s="6" t="str">
        <f>RIGHT(S:S,FIND("/",S:S) - 2)</f>
        <v>wearables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44">
        <v>5000</v>
      </c>
      <c r="E3723" s="4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42">
        <f>(((I3723/60)/60)/24)+DATE(1970,1,1)</f>
        <v>41948.977824074071</v>
      </c>
      <c r="K3723">
        <v>1413412084</v>
      </c>
      <c r="L3723" s="42">
        <f>(((K3723/60)/60)/24)+DATE(1970,1,1)</f>
        <v>41927.936157407406</v>
      </c>
      <c r="M3723" t="b">
        <v>0</v>
      </c>
      <c r="N3723">
        <v>44</v>
      </c>
      <c r="O3723" s="7">
        <f>AVERAGE(N3723,E3723)</f>
        <v>2542</v>
      </c>
      <c r="P3723" t="b">
        <v>1</v>
      </c>
      <c r="R3723" s="56">
        <f>E3723/D3723</f>
        <v>1.008</v>
      </c>
      <c r="S3723" t="s">
        <v>8268</v>
      </c>
      <c r="T3723" s="6" t="str">
        <f>LEFT(S:S,FIND("/",S:S)-1)</f>
        <v>film &amp; video</v>
      </c>
      <c r="U3723" s="6" t="str">
        <f>RIGHT(S:S,FIND("/",S:S) - 2)</f>
        <v>video/drama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44">
        <v>1500</v>
      </c>
      <c r="E3724" s="4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42">
        <f>(((I3724/60)/60)/24)+DATE(1970,1,1)</f>
        <v>42411.957638888889</v>
      </c>
      <c r="K3724">
        <v>1452614847</v>
      </c>
      <c r="L3724" s="42">
        <f>(((K3724/60)/60)/24)+DATE(1970,1,1)</f>
        <v>42381.671840277777</v>
      </c>
      <c r="M3724" t="b">
        <v>0</v>
      </c>
      <c r="N3724">
        <v>35</v>
      </c>
      <c r="O3724" s="7">
        <f>AVERAGE(N3724,E3724)</f>
        <v>851.5</v>
      </c>
      <c r="P3724" t="b">
        <v>1</v>
      </c>
      <c r="R3724" s="56">
        <f>E3724/D3724</f>
        <v>1.1120000000000001</v>
      </c>
      <c r="S3724" t="s">
        <v>8271</v>
      </c>
      <c r="T3724" s="6" t="str">
        <f>LEFT(S:S,FIND("/",S:S)-1)</f>
        <v>theater</v>
      </c>
      <c r="U3724" s="6" t="str">
        <f>RIGHT(S:S,FIND("/",S:S) - 2)</f>
        <v>/plays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44">
        <v>4500</v>
      </c>
      <c r="E3725" s="4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42">
        <f>(((I3725/60)/60)/24)+DATE(1970,1,1)</f>
        <v>41973.794699074075</v>
      </c>
      <c r="K3725">
        <v>1414778662</v>
      </c>
      <c r="L3725" s="42">
        <f>(((K3725/60)/60)/24)+DATE(1970,1,1)</f>
        <v>41943.753032407411</v>
      </c>
      <c r="M3725" t="b">
        <v>0</v>
      </c>
      <c r="N3725">
        <v>63</v>
      </c>
      <c r="O3725" s="7">
        <f>AVERAGE(N3725,E3725)</f>
        <v>2327.5</v>
      </c>
      <c r="P3725" t="b">
        <v>1</v>
      </c>
      <c r="R3725" s="56">
        <f>E3725/D3725</f>
        <v>1.0204444444444445</v>
      </c>
      <c r="S3725" t="s">
        <v>8271</v>
      </c>
      <c r="T3725" s="6" t="str">
        <f>LEFT(S:S,FIND("/",S:S)-1)</f>
        <v>theater</v>
      </c>
      <c r="U3725" s="6" t="str">
        <f>RIGHT(S:S,FIND("/",S:S) - 2)</f>
        <v>/plays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44">
        <v>4300</v>
      </c>
      <c r="E3726" s="4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42">
        <f>(((I3726/60)/60)/24)+DATE(1970,1,1)</f>
        <v>42494.958333333328</v>
      </c>
      <c r="K3726">
        <v>1459856860</v>
      </c>
      <c r="L3726" s="42">
        <f>(((K3726/60)/60)/24)+DATE(1970,1,1)</f>
        <v>42465.491435185191</v>
      </c>
      <c r="M3726" t="b">
        <v>0</v>
      </c>
      <c r="N3726">
        <v>89</v>
      </c>
      <c r="O3726" s="7">
        <f>AVERAGE(N3726,E3726)</f>
        <v>2249.2750000000001</v>
      </c>
      <c r="P3726" t="b">
        <v>1</v>
      </c>
      <c r="R3726" s="56">
        <f>E3726/D3726</f>
        <v>1.0254767441860466</v>
      </c>
      <c r="S3726" t="s">
        <v>8305</v>
      </c>
      <c r="T3726" s="6" t="str">
        <f>LEFT(S:S,FIND("/",S:S)-1)</f>
        <v>theater</v>
      </c>
      <c r="U3726" s="6" t="str">
        <f>RIGHT(S:S,FIND("/",S:S) - 2)</f>
        <v>usical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44">
        <v>300</v>
      </c>
      <c r="E3727" s="4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42">
        <f>(((I3727/60)/60)/24)+DATE(1970,1,1)</f>
        <v>42418.895833333328</v>
      </c>
      <c r="K3727">
        <v>1454366467</v>
      </c>
      <c r="L3727" s="42">
        <f>(((K3727/60)/60)/24)+DATE(1970,1,1)</f>
        <v>42401.945219907408</v>
      </c>
      <c r="M3727" t="b">
        <v>0</v>
      </c>
      <c r="N3727">
        <v>15</v>
      </c>
      <c r="O3727" s="7">
        <f>AVERAGE(N3727,E3727)</f>
        <v>198</v>
      </c>
      <c r="P3727" t="b">
        <v>1</v>
      </c>
      <c r="R3727" s="56">
        <f>E3727/D3727</f>
        <v>1.27</v>
      </c>
      <c r="S3727" t="s">
        <v>8285</v>
      </c>
      <c r="T3727" s="6" t="str">
        <f>LEFT(S:S,FIND("/",S:S)-1)</f>
        <v>photography</v>
      </c>
      <c r="U3727" s="6" t="str">
        <f>RIGHT(S:S,FIND("/",S:S) - 2)</f>
        <v>photobooks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44">
        <v>850</v>
      </c>
      <c r="E3728" s="4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42">
        <f>(((I3728/60)/60)/24)+DATE(1970,1,1)</f>
        <v>42489.875</v>
      </c>
      <c r="K3728">
        <v>1459567371</v>
      </c>
      <c r="L3728" s="42">
        <f>(((K3728/60)/60)/24)+DATE(1970,1,1)</f>
        <v>42462.140868055561</v>
      </c>
      <c r="M3728" t="b">
        <v>0</v>
      </c>
      <c r="N3728">
        <v>46</v>
      </c>
      <c r="O3728" s="7">
        <f>AVERAGE(N3728,E3728)</f>
        <v>1462.5</v>
      </c>
      <c r="P3728" t="b">
        <v>1</v>
      </c>
      <c r="R3728" s="56">
        <f>E3728/D3728</f>
        <v>3.3870588235294119</v>
      </c>
      <c r="S3728" t="s">
        <v>8268</v>
      </c>
      <c r="T3728" s="6" t="str">
        <f>LEFT(S:S,FIND("/",S:S)-1)</f>
        <v>film &amp; video</v>
      </c>
      <c r="U3728" s="6" t="str">
        <f>RIGHT(S:S,FIND("/",S:S) - 2)</f>
        <v>video/drama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44">
        <v>2000</v>
      </c>
      <c r="E3729" s="4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42">
        <f>(((I3729/60)/60)/24)+DATE(1970,1,1)</f>
        <v>42663.204861111109</v>
      </c>
      <c r="K3729">
        <v>1474273294</v>
      </c>
      <c r="L3729" s="42">
        <f>(((K3729/60)/60)/24)+DATE(1970,1,1)</f>
        <v>42632.348310185189</v>
      </c>
      <c r="M3729" t="b">
        <v>0</v>
      </c>
      <c r="N3729">
        <v>33</v>
      </c>
      <c r="O3729" s="7">
        <f>AVERAGE(N3729,E3729)</f>
        <v>1024</v>
      </c>
      <c r="P3729" t="b">
        <v>1</v>
      </c>
      <c r="R3729" s="56">
        <f>E3729/D3729</f>
        <v>1.0075000000000001</v>
      </c>
      <c r="S3729" t="s">
        <v>8271</v>
      </c>
      <c r="T3729" s="6" t="str">
        <f>LEFT(S:S,FIND("/",S:S)-1)</f>
        <v>theater</v>
      </c>
      <c r="U3729" s="6" t="str">
        <f>RIGHT(S:S,FIND("/",S:S) - 2)</f>
        <v>/plays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44">
        <v>20000</v>
      </c>
      <c r="E3730" s="4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42">
        <f>(((I3730/60)/60)/24)+DATE(1970,1,1)</f>
        <v>42235.171018518522</v>
      </c>
      <c r="K3730">
        <v>1437365176</v>
      </c>
      <c r="L3730" s="42">
        <f>(((K3730/60)/60)/24)+DATE(1970,1,1)</f>
        <v>42205.171018518522</v>
      </c>
      <c r="M3730" t="b">
        <v>0</v>
      </c>
      <c r="N3730">
        <v>31</v>
      </c>
      <c r="O3730" s="7">
        <f>AVERAGE(N3730,E3730)</f>
        <v>946.5</v>
      </c>
      <c r="P3730" t="b">
        <v>0</v>
      </c>
      <c r="R3730" s="56">
        <f>E3730/D3730</f>
        <v>9.3100000000000002E-2</v>
      </c>
      <c r="S3730" t="s">
        <v>8276</v>
      </c>
      <c r="T3730" s="6" t="str">
        <f>LEFT(S:S,FIND("/",S:S)-1)</f>
        <v>music</v>
      </c>
      <c r="U3730" s="6" t="str">
        <f>RIGHT(S:S,FIND("/",S:S) - 2)</f>
        <v>rock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44">
        <v>5000</v>
      </c>
      <c r="E3731" s="4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42">
        <f>(((I3731/60)/60)/24)+DATE(1970,1,1)</f>
        <v>42086.16333333333</v>
      </c>
      <c r="K3731">
        <v>1423198512</v>
      </c>
      <c r="L3731" s="42">
        <f>(((K3731/60)/60)/24)+DATE(1970,1,1)</f>
        <v>42041.205000000002</v>
      </c>
      <c r="M3731" t="b">
        <v>0</v>
      </c>
      <c r="N3731">
        <v>5</v>
      </c>
      <c r="O3731" s="7">
        <f>AVERAGE(N3731,E3731)</f>
        <v>183.5</v>
      </c>
      <c r="P3731" t="b">
        <v>0</v>
      </c>
      <c r="R3731" s="56">
        <f>E3731/D3731</f>
        <v>7.2400000000000006E-2</v>
      </c>
      <c r="S3731" t="s">
        <v>8301</v>
      </c>
      <c r="T3731" s="6" t="str">
        <f>LEFT(S:S,FIND("/",S:S)-1)</f>
        <v>technology</v>
      </c>
      <c r="U3731" s="6" t="str">
        <f>RIGHT(S:S,FIND("/",S:S) - 2)</f>
        <v>ploration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44">
        <v>1000</v>
      </c>
      <c r="E3732" s="4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42">
        <f>(((I3732/60)/60)/24)+DATE(1970,1,1)</f>
        <v>42233.677766203706</v>
      </c>
      <c r="K3732">
        <v>1437236159</v>
      </c>
      <c r="L3732" s="42">
        <f>(((K3732/60)/60)/24)+DATE(1970,1,1)</f>
        <v>42203.677766203706</v>
      </c>
      <c r="M3732" t="b">
        <v>0</v>
      </c>
      <c r="N3732">
        <v>1</v>
      </c>
      <c r="O3732" s="7">
        <f>AVERAGE(N3732,E3732)</f>
        <v>50.5</v>
      </c>
      <c r="P3732" t="b">
        <v>0</v>
      </c>
      <c r="R3732" s="56">
        <f>E3732/D3732</f>
        <v>0.1</v>
      </c>
      <c r="S3732" t="s">
        <v>8295</v>
      </c>
      <c r="T3732" s="6" t="str">
        <f>LEFT(S:S,FIND("/",S:S)-1)</f>
        <v>technology</v>
      </c>
      <c r="U3732" s="6" t="str">
        <f>RIGHT(S:S,FIND("/",S:S) - 2)</f>
        <v>/hardware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44">
        <v>5500</v>
      </c>
      <c r="E3733" s="4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42">
        <f>(((I3733/60)/60)/24)+DATE(1970,1,1)</f>
        <v>42014.140972222223</v>
      </c>
      <c r="K3733">
        <v>1418234646</v>
      </c>
      <c r="L3733" s="42">
        <f>(((K3733/60)/60)/24)+DATE(1970,1,1)</f>
        <v>41983.752847222218</v>
      </c>
      <c r="M3733" t="b">
        <v>0</v>
      </c>
      <c r="N3733">
        <v>12</v>
      </c>
      <c r="O3733" s="7">
        <f>AVERAGE(N3733,E3733)</f>
        <v>316</v>
      </c>
      <c r="P3733" t="b">
        <v>0</v>
      </c>
      <c r="R3733" s="56">
        <f>E3733/D3733</f>
        <v>0.11272727272727273</v>
      </c>
      <c r="S3733" t="s">
        <v>8271</v>
      </c>
      <c r="T3733" s="6" t="str">
        <f>LEFT(S:S,FIND("/",S:S)-1)</f>
        <v>theater</v>
      </c>
      <c r="U3733" s="6" t="str">
        <f>RIGHT(S:S,FIND("/",S:S) - 2)</f>
        <v>/plays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44">
        <v>850</v>
      </c>
      <c r="E3734" s="4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42">
        <f>(((I3734/60)/60)/24)+DATE(1970,1,1)</f>
        <v>42028.5</v>
      </c>
      <c r="K3734">
        <v>1416932133</v>
      </c>
      <c r="L3734" s="42">
        <f>(((K3734/60)/60)/24)+DATE(1970,1,1)</f>
        <v>41968.677465277782</v>
      </c>
      <c r="M3734" t="b">
        <v>0</v>
      </c>
      <c r="N3734">
        <v>4</v>
      </c>
      <c r="O3734" s="7">
        <f>AVERAGE(N3734,E3734)</f>
        <v>67.5</v>
      </c>
      <c r="P3734" t="b">
        <v>0</v>
      </c>
      <c r="R3734" s="56">
        <f>E3734/D3734</f>
        <v>0.15411764705882353</v>
      </c>
      <c r="S3734" t="s">
        <v>8271</v>
      </c>
      <c r="T3734" s="6" t="str">
        <f>LEFT(S:S,FIND("/",S:S)-1)</f>
        <v>theater</v>
      </c>
      <c r="U3734" s="6" t="str">
        <f>RIGHT(S:S,FIND("/",S:S) - 2)</f>
        <v>/plays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44">
        <v>1500</v>
      </c>
      <c r="E3735" s="44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42">
        <f>(((I3735/60)/60)/24)+DATE(1970,1,1)</f>
        <v>42112.9375</v>
      </c>
      <c r="K3735">
        <v>1428539708</v>
      </c>
      <c r="L3735" s="42">
        <f>(((K3735/60)/60)/24)+DATE(1970,1,1)</f>
        <v>42103.024398148147</v>
      </c>
      <c r="M3735" t="b">
        <v>0</v>
      </c>
      <c r="N3735">
        <v>0</v>
      </c>
      <c r="O3735" s="7">
        <f>AVERAGE(N3735,E3735)</f>
        <v>0</v>
      </c>
      <c r="P3735" t="b">
        <v>0</v>
      </c>
      <c r="R3735" s="56">
        <f>E3735/D3735</f>
        <v>0</v>
      </c>
      <c r="S3735" t="s">
        <v>8276</v>
      </c>
      <c r="T3735" s="6" t="str">
        <f>LEFT(S:S,FIND("/",S:S)-1)</f>
        <v>music</v>
      </c>
      <c r="U3735" s="6" t="str">
        <f>RIGHT(S:S,FIND("/",S:S) - 2)</f>
        <v>rock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44">
        <v>1500</v>
      </c>
      <c r="E3736" s="4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42">
        <f>(((I3736/60)/60)/24)+DATE(1970,1,1)</f>
        <v>42149.901574074072</v>
      </c>
      <c r="K3736">
        <v>1427405896</v>
      </c>
      <c r="L3736" s="42">
        <f>(((K3736/60)/60)/24)+DATE(1970,1,1)</f>
        <v>42089.901574074072</v>
      </c>
      <c r="M3736" t="b">
        <v>0</v>
      </c>
      <c r="N3736">
        <v>7</v>
      </c>
      <c r="O3736" s="7">
        <f>AVERAGE(N3736,E3736)</f>
        <v>217</v>
      </c>
      <c r="P3736" t="b">
        <v>0</v>
      </c>
      <c r="R3736" s="56">
        <f>E3736/D3736</f>
        <v>0.28466666666666668</v>
      </c>
      <c r="S3736" t="s">
        <v>8269</v>
      </c>
      <c r="T3736" s="6" t="str">
        <f>LEFT(S:S,FIND("/",S:S)-1)</f>
        <v>film &amp; video</v>
      </c>
      <c r="U3736" s="6" t="str">
        <f>RIGHT(S:S,FIND("/",S:S) - 2)</f>
        <v>documentary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44">
        <v>150</v>
      </c>
      <c r="E3737" s="44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42">
        <f>(((I3737/60)/60)/24)+DATE(1970,1,1)</f>
        <v>42152.693159722221</v>
      </c>
      <c r="K3737">
        <v>1430239089</v>
      </c>
      <c r="L3737" s="42">
        <f>(((K3737/60)/60)/24)+DATE(1970,1,1)</f>
        <v>42122.693159722221</v>
      </c>
      <c r="M3737" t="b">
        <v>0</v>
      </c>
      <c r="N3737">
        <v>2</v>
      </c>
      <c r="O3737" s="7">
        <f>AVERAGE(N3737,E3737)</f>
        <v>11</v>
      </c>
      <c r="P3737" t="b">
        <v>0</v>
      </c>
      <c r="R3737" s="56">
        <f>E3737/D3737</f>
        <v>0.13333333333333333</v>
      </c>
      <c r="S3737" t="s">
        <v>8271</v>
      </c>
      <c r="T3737" s="6" t="str">
        <f>LEFT(S:S,FIND("/",S:S)-1)</f>
        <v>theater</v>
      </c>
      <c r="U3737" s="6" t="str">
        <f>RIGHT(S:S,FIND("/",S:S) - 2)</f>
        <v>/plays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44">
        <v>1500</v>
      </c>
      <c r="E3738" s="44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42">
        <f>(((I3738/60)/60)/24)+DATE(1970,1,1)</f>
        <v>42086.75</v>
      </c>
      <c r="K3738">
        <v>1423847093</v>
      </c>
      <c r="L3738" s="42">
        <f>(((K3738/60)/60)/24)+DATE(1970,1,1)</f>
        <v>42048.711724537032</v>
      </c>
      <c r="M3738" t="b">
        <v>0</v>
      </c>
      <c r="N3738">
        <v>1</v>
      </c>
      <c r="O3738" s="7">
        <f>AVERAGE(N3738,E3738)</f>
        <v>5.5</v>
      </c>
      <c r="P3738" t="b">
        <v>0</v>
      </c>
      <c r="R3738" s="56">
        <f>E3738/D3738</f>
        <v>6.6666666666666671E-3</v>
      </c>
      <c r="S3738" t="s">
        <v>8271</v>
      </c>
      <c r="T3738" s="6" t="str">
        <f>LEFT(S:S,FIND("/",S:S)-1)</f>
        <v>theater</v>
      </c>
      <c r="U3738" s="6" t="str">
        <f>RIGHT(S:S,FIND("/",S:S) - 2)</f>
        <v>/plays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44">
        <v>700</v>
      </c>
      <c r="E3739" s="4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42">
        <f>(((I3739/60)/60)/24)+DATE(1970,1,1)</f>
        <v>42320.290972222225</v>
      </c>
      <c r="K3739">
        <v>1445358903</v>
      </c>
      <c r="L3739" s="42">
        <f>(((K3739/60)/60)/24)+DATE(1970,1,1)</f>
        <v>42297.691006944442</v>
      </c>
      <c r="M3739" t="b">
        <v>0</v>
      </c>
      <c r="N3739">
        <v>4</v>
      </c>
      <c r="O3739" s="7">
        <f>AVERAGE(N3739,E3739)</f>
        <v>77</v>
      </c>
      <c r="P3739" t="b">
        <v>0</v>
      </c>
      <c r="R3739" s="56">
        <f>E3739/D3739</f>
        <v>0.21428571428571427</v>
      </c>
      <c r="S3739" t="s">
        <v>8275</v>
      </c>
      <c r="T3739" s="6" t="str">
        <f>LEFT(S:S,FIND("/",S:S)-1)</f>
        <v>publishing</v>
      </c>
      <c r="U3739" s="6" t="str">
        <f>RIGHT(S:S,FIND("/",S:S) - 2)</f>
        <v>g/fiction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44">
        <v>1500</v>
      </c>
      <c r="E3740" s="4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42">
        <f>(((I3740/60)/60)/24)+DATE(1970,1,1)</f>
        <v>41835.916666666664</v>
      </c>
      <c r="K3740">
        <v>1403562705</v>
      </c>
      <c r="L3740" s="42">
        <f>(((K3740/60)/60)/24)+DATE(1970,1,1)</f>
        <v>41813.938715277778</v>
      </c>
      <c r="M3740" t="b">
        <v>0</v>
      </c>
      <c r="N3740">
        <v>6</v>
      </c>
      <c r="O3740" s="7">
        <f>AVERAGE(N3740,E3740)</f>
        <v>138</v>
      </c>
      <c r="P3740" t="b">
        <v>0</v>
      </c>
      <c r="R3740" s="56">
        <f>E3740/D3740</f>
        <v>0.18</v>
      </c>
      <c r="S3740" t="s">
        <v>8305</v>
      </c>
      <c r="T3740" s="6" t="str">
        <f>LEFT(S:S,FIND("/",S:S)-1)</f>
        <v>theater</v>
      </c>
      <c r="U3740" s="6" t="str">
        <f>RIGHT(S:S,FIND("/",S:S) - 2)</f>
        <v>usical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44">
        <v>4000</v>
      </c>
      <c r="E3741" s="4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42">
        <f>(((I3741/60)/60)/24)+DATE(1970,1,1)</f>
        <v>42568.449861111112</v>
      </c>
      <c r="K3741">
        <v>1467024468</v>
      </c>
      <c r="L3741" s="42">
        <f>(((K3741/60)/60)/24)+DATE(1970,1,1)</f>
        <v>42548.449861111112</v>
      </c>
      <c r="M3741" t="b">
        <v>0</v>
      </c>
      <c r="N3741">
        <v>8</v>
      </c>
      <c r="O3741" s="7">
        <f>AVERAGE(N3741,E3741)</f>
        <v>406.5</v>
      </c>
      <c r="P3741" t="b">
        <v>0</v>
      </c>
      <c r="R3741" s="56">
        <f>E3741/D3741</f>
        <v>0.20125000000000001</v>
      </c>
      <c r="S3741" t="s">
        <v>8271</v>
      </c>
      <c r="T3741" s="6" t="str">
        <f>LEFT(S:S,FIND("/",S:S)-1)</f>
        <v>theater</v>
      </c>
      <c r="U3741" s="6" t="str">
        <f>RIGHT(S:S,FIND("/",S:S) - 2)</f>
        <v>/plays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44">
        <v>2000</v>
      </c>
      <c r="E3742" s="4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42">
        <f>(((I3742/60)/60)/24)+DATE(1970,1,1)</f>
        <v>41863.079143518517</v>
      </c>
      <c r="K3742">
        <v>1405217355</v>
      </c>
      <c r="L3742" s="42">
        <f>(((K3742/60)/60)/24)+DATE(1970,1,1)</f>
        <v>41833.089756944442</v>
      </c>
      <c r="M3742" t="b">
        <v>0</v>
      </c>
      <c r="N3742">
        <v>14</v>
      </c>
      <c r="O3742" s="7">
        <f>AVERAGE(N3742,E3742)</f>
        <v>186</v>
      </c>
      <c r="P3742" t="b">
        <v>0</v>
      </c>
      <c r="R3742" s="56">
        <f>E3742/D3742</f>
        <v>0.17899999999999999</v>
      </c>
      <c r="S3742" t="s">
        <v>8271</v>
      </c>
      <c r="T3742" s="6" t="str">
        <f>LEFT(S:S,FIND("/",S:S)-1)</f>
        <v>theater</v>
      </c>
      <c r="U3742" s="6" t="str">
        <f>RIGHT(S:S,FIND("/",S:S) - 2)</f>
        <v>/plays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44">
        <v>20000</v>
      </c>
      <c r="E3743" s="44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42">
        <f>(((I3743/60)/60)/24)+DATE(1970,1,1)</f>
        <v>42355.920717592591</v>
      </c>
      <c r="K3743">
        <v>1447797950</v>
      </c>
      <c r="L3743" s="42">
        <f>(((K3743/60)/60)/24)+DATE(1970,1,1)</f>
        <v>42325.920717592591</v>
      </c>
      <c r="M3743" t="b">
        <v>0</v>
      </c>
      <c r="N3743">
        <v>0</v>
      </c>
      <c r="O3743" s="7">
        <f>AVERAGE(N3743,E3743)</f>
        <v>0</v>
      </c>
      <c r="P3743" t="b">
        <v>0</v>
      </c>
      <c r="R3743" s="56">
        <f>E3743/D3743</f>
        <v>0</v>
      </c>
      <c r="S3743" t="s">
        <v>8283</v>
      </c>
      <c r="T3743" s="6" t="str">
        <f>LEFT(S:S,FIND("/",S:S)-1)</f>
        <v>games</v>
      </c>
      <c r="U3743" s="6" t="str">
        <f>RIGHT(S:S,FIND("/",S:S) - 2)</f>
        <v>ames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44">
        <v>5000</v>
      </c>
      <c r="E3744" s="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42">
        <f>(((I3744/60)/60)/24)+DATE(1970,1,1)</f>
        <v>41888.214629629627</v>
      </c>
      <c r="K3744">
        <v>1407388144</v>
      </c>
      <c r="L3744" s="42">
        <f>(((K3744/60)/60)/24)+DATE(1970,1,1)</f>
        <v>41858.214629629627</v>
      </c>
      <c r="M3744" t="b">
        <v>0</v>
      </c>
      <c r="N3744">
        <v>4</v>
      </c>
      <c r="O3744" s="7">
        <f>AVERAGE(N3744,E3744)</f>
        <v>52</v>
      </c>
      <c r="P3744" t="b">
        <v>0</v>
      </c>
      <c r="R3744" s="56">
        <f>E3744/D3744</f>
        <v>0.02</v>
      </c>
      <c r="S3744" t="s">
        <v>8271</v>
      </c>
      <c r="T3744" s="6" t="str">
        <f>LEFT(S:S,FIND("/",S:S)-1)</f>
        <v>theater</v>
      </c>
      <c r="U3744" s="6" t="str">
        <f>RIGHT(S:S,FIND("/",S:S) - 2)</f>
        <v>/plays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44">
        <v>2200</v>
      </c>
      <c r="E3745" s="44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42">
        <f>(((I3745/60)/60)/24)+DATE(1970,1,1)</f>
        <v>41823.710231481484</v>
      </c>
      <c r="K3745">
        <v>1401814964</v>
      </c>
      <c r="L3745" s="42">
        <f>(((K3745/60)/60)/24)+DATE(1970,1,1)</f>
        <v>41793.710231481484</v>
      </c>
      <c r="M3745" t="b">
        <v>0</v>
      </c>
      <c r="N3745">
        <v>0</v>
      </c>
      <c r="O3745" s="7">
        <f>AVERAGE(N3745,E3745)</f>
        <v>0</v>
      </c>
      <c r="P3745" t="b">
        <v>0</v>
      </c>
      <c r="R3745" s="56">
        <f>E3745/D3745</f>
        <v>0</v>
      </c>
      <c r="S3745" t="s">
        <v>8284</v>
      </c>
      <c r="T3745" s="6" t="str">
        <f>LEFT(S:S,FIND("/",S:S)-1)</f>
        <v>food</v>
      </c>
      <c r="U3745" s="6" t="str">
        <f>RIGHT(S:S,FIND("/",S:S) - 2)</f>
        <v>cks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44">
        <v>1200</v>
      </c>
      <c r="E3746" s="44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42">
        <f>(((I3746/60)/60)/24)+DATE(1970,1,1)</f>
        <v>41825.165972222225</v>
      </c>
      <c r="K3746">
        <v>1401823952</v>
      </c>
      <c r="L3746" s="42">
        <f>(((K3746/60)/60)/24)+DATE(1970,1,1)</f>
        <v>41793.814259259263</v>
      </c>
      <c r="M3746" t="b">
        <v>0</v>
      </c>
      <c r="N3746">
        <v>0</v>
      </c>
      <c r="O3746" s="7">
        <f>AVERAGE(N3746,E3746)</f>
        <v>0</v>
      </c>
      <c r="P3746" t="b">
        <v>0</v>
      </c>
      <c r="R3746" s="56">
        <f>E3746/D3746</f>
        <v>0</v>
      </c>
      <c r="S3746" t="s">
        <v>8279</v>
      </c>
      <c r="T3746" s="6" t="str">
        <f>LEFT(S:S,FIND("/",S:S)-1)</f>
        <v>music</v>
      </c>
      <c r="U3746" s="6" t="str">
        <f>RIGHT(S:S,FIND("/",S:S) - 2)</f>
        <v>rock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44">
        <v>100</v>
      </c>
      <c r="E3747" s="44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42">
        <f>(((I3747/60)/60)/24)+DATE(1970,1,1)</f>
        <v>41861.697939814818</v>
      </c>
      <c r="K3747">
        <v>1405097102</v>
      </c>
      <c r="L3747" s="42">
        <f>(((K3747/60)/60)/24)+DATE(1970,1,1)</f>
        <v>41831.697939814818</v>
      </c>
      <c r="M3747" t="b">
        <v>0</v>
      </c>
      <c r="N3747">
        <v>1</v>
      </c>
      <c r="O3747" s="7">
        <f>AVERAGE(N3747,E3747)</f>
        <v>5.5</v>
      </c>
      <c r="P3747" t="b">
        <v>0</v>
      </c>
      <c r="R3747" s="56">
        <f>E3747/D3747</f>
        <v>0.1</v>
      </c>
      <c r="S3747" t="s">
        <v>8292</v>
      </c>
      <c r="T3747" s="6" t="str">
        <f>LEFT(S:S,FIND("/",S:S)-1)</f>
        <v>music</v>
      </c>
      <c r="U3747" s="6" t="str">
        <f>RIGHT(S:S,FIND("/",S:S) - 2)</f>
        <v>/pop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44">
        <v>8500</v>
      </c>
      <c r="E3748" s="4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42">
        <f>(((I3748/60)/60)/24)+DATE(1970,1,1)</f>
        <v>42651.389340277776</v>
      </c>
      <c r="K3748">
        <v>1473326439</v>
      </c>
      <c r="L3748" s="42">
        <f>(((K3748/60)/60)/24)+DATE(1970,1,1)</f>
        <v>42621.389340277776</v>
      </c>
      <c r="M3748" t="b">
        <v>0</v>
      </c>
      <c r="N3748">
        <v>1</v>
      </c>
      <c r="O3748" s="7">
        <f>AVERAGE(N3748,E3748)</f>
        <v>101.5</v>
      </c>
      <c r="P3748" t="b">
        <v>0</v>
      </c>
      <c r="R3748" s="56">
        <f>E3748/D3748</f>
        <v>2.3764705882352941E-2</v>
      </c>
      <c r="S3748" t="s">
        <v>8276</v>
      </c>
      <c r="T3748" s="6" t="str">
        <f>LEFT(S:S,FIND("/",S:S)-1)</f>
        <v>music</v>
      </c>
      <c r="U3748" s="6" t="str">
        <f>RIGHT(S:S,FIND("/",S:S) - 2)</f>
        <v>rock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44">
        <v>2500</v>
      </c>
      <c r="E3749" s="44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42">
        <f>(((I3749/60)/60)/24)+DATE(1970,1,1)</f>
        <v>42190.957638888889</v>
      </c>
      <c r="K3749">
        <v>1433833896</v>
      </c>
      <c r="L3749" s="42">
        <f>(((K3749/60)/60)/24)+DATE(1970,1,1)</f>
        <v>42164.299722222218</v>
      </c>
      <c r="M3749" t="b">
        <v>0</v>
      </c>
      <c r="N3749">
        <v>1</v>
      </c>
      <c r="O3749" s="7">
        <f>AVERAGE(N3749,E3749)</f>
        <v>13</v>
      </c>
      <c r="P3749" t="b">
        <v>0</v>
      </c>
      <c r="R3749" s="56">
        <f>E3749/D3749</f>
        <v>0.01</v>
      </c>
      <c r="S3749" t="s">
        <v>8295</v>
      </c>
      <c r="T3749" s="6" t="str">
        <f>LEFT(S:S,FIND("/",S:S)-1)</f>
        <v>technology</v>
      </c>
      <c r="U3749" s="6" t="str">
        <f>RIGHT(S:S,FIND("/",S:S) - 2)</f>
        <v>/hardware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44">
        <v>5000</v>
      </c>
      <c r="E3750" s="4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42">
        <f>(((I3750/60)/60)/24)+DATE(1970,1,1)</f>
        <v>42416.249305555553</v>
      </c>
      <c r="K3750">
        <v>1453827436</v>
      </c>
      <c r="L3750" s="42">
        <f>(((K3750/60)/60)/24)+DATE(1970,1,1)</f>
        <v>42395.706435185188</v>
      </c>
      <c r="M3750" t="b">
        <v>0</v>
      </c>
      <c r="N3750">
        <v>52</v>
      </c>
      <c r="O3750" s="7">
        <f>AVERAGE(N3750,E3750)</f>
        <v>2614</v>
      </c>
      <c r="P3750" t="b">
        <v>1</v>
      </c>
      <c r="R3750" s="56">
        <f>E3750/D3750</f>
        <v>1.0351999999999999</v>
      </c>
      <c r="S3750" t="s">
        <v>8280</v>
      </c>
      <c r="T3750" s="6" t="str">
        <f>LEFT(S:S,FIND("/",S:S)-1)</f>
        <v>music</v>
      </c>
      <c r="U3750" s="6" t="str">
        <f>RIGHT(S:S,FIND("/",S:S) - 2)</f>
        <v>usic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44">
        <v>500</v>
      </c>
      <c r="E3751" s="4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42">
        <f>(((I3751/60)/60)/24)+DATE(1970,1,1)</f>
        <v>42489.165972222225</v>
      </c>
      <c r="K3751">
        <v>1459220588</v>
      </c>
      <c r="L3751" s="42">
        <f>(((K3751/60)/60)/24)+DATE(1970,1,1)</f>
        <v>42458.127175925925</v>
      </c>
      <c r="M3751" t="b">
        <v>0</v>
      </c>
      <c r="N3751">
        <v>7</v>
      </c>
      <c r="O3751" s="7">
        <f>AVERAGE(N3751,E3751)</f>
        <v>266</v>
      </c>
      <c r="P3751" t="b">
        <v>1</v>
      </c>
      <c r="R3751" s="56">
        <f>E3751/D3751</f>
        <v>1.05</v>
      </c>
      <c r="S3751" t="s">
        <v>8276</v>
      </c>
      <c r="T3751" s="6" t="str">
        <f>LEFT(S:S,FIND("/",S:S)-1)</f>
        <v>music</v>
      </c>
      <c r="U3751" s="6" t="str">
        <f>RIGHT(S:S,FIND("/",S:S) - 2)</f>
        <v>rock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44">
        <v>6000</v>
      </c>
      <c r="E3752" s="4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42">
        <f>(((I3752/60)/60)/24)+DATE(1970,1,1)</f>
        <v>42045.332638888889</v>
      </c>
      <c r="K3752">
        <v>1421105608</v>
      </c>
      <c r="L3752" s="42">
        <f>(((K3752/60)/60)/24)+DATE(1970,1,1)</f>
        <v>42016.981574074074</v>
      </c>
      <c r="M3752" t="b">
        <v>0</v>
      </c>
      <c r="N3752">
        <v>28</v>
      </c>
      <c r="O3752" s="7">
        <f>AVERAGE(N3752,E3752)</f>
        <v>3027.5</v>
      </c>
      <c r="P3752" t="b">
        <v>1</v>
      </c>
      <c r="R3752" s="56">
        <f>E3752/D3752</f>
        <v>1.0044999999999999</v>
      </c>
      <c r="S3752" t="s">
        <v>8272</v>
      </c>
      <c r="T3752" s="6" t="str">
        <f>LEFT(S:S,FIND("/",S:S)-1)</f>
        <v>technology</v>
      </c>
      <c r="U3752" s="6" t="str">
        <f>RIGHT(S:S,FIND("/",S:S) - 2)</f>
        <v>ology/web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44">
        <v>1000</v>
      </c>
      <c r="E3753" s="4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42">
        <f>(((I3753/60)/60)/24)+DATE(1970,1,1)</f>
        <v>42462.993900462956</v>
      </c>
      <c r="K3753">
        <v>1454460673</v>
      </c>
      <c r="L3753" s="42">
        <f>(((K3753/60)/60)/24)+DATE(1970,1,1)</f>
        <v>42403.035567129627</v>
      </c>
      <c r="M3753" t="b">
        <v>0</v>
      </c>
      <c r="N3753">
        <v>11</v>
      </c>
      <c r="O3753" s="7">
        <f>AVERAGE(N3753,E3753)</f>
        <v>668.5</v>
      </c>
      <c r="P3753" t="b">
        <v>1</v>
      </c>
      <c r="R3753" s="56">
        <f>E3753/D3753</f>
        <v>1.3260000000000001</v>
      </c>
      <c r="S3753" t="s">
        <v>8271</v>
      </c>
      <c r="T3753" s="6" t="str">
        <f>LEFT(S:S,FIND("/",S:S)-1)</f>
        <v>theater</v>
      </c>
      <c r="U3753" s="6" t="str">
        <f>RIGHT(S:S,FIND("/",S:S) - 2)</f>
        <v>/plays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44">
        <v>500</v>
      </c>
      <c r="E3754" s="4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42">
        <f>(((I3754/60)/60)/24)+DATE(1970,1,1)</f>
        <v>42659.875</v>
      </c>
      <c r="K3754">
        <v>1473189335</v>
      </c>
      <c r="L3754" s="42">
        <f>(((K3754/60)/60)/24)+DATE(1970,1,1)</f>
        <v>42619.802488425921</v>
      </c>
      <c r="M3754" t="b">
        <v>0</v>
      </c>
      <c r="N3754">
        <v>15</v>
      </c>
      <c r="O3754" s="7">
        <f>AVERAGE(N3754,E3754)</f>
        <v>290</v>
      </c>
      <c r="P3754" t="b">
        <v>1</v>
      </c>
      <c r="R3754" s="56">
        <f>E3754/D3754</f>
        <v>1.1299999999999999</v>
      </c>
      <c r="S3754" t="s">
        <v>8298</v>
      </c>
      <c r="T3754" s="6" t="str">
        <f>LEFT(S:S,FIND("/",S:S)-1)</f>
        <v>food</v>
      </c>
      <c r="U3754" s="6" t="str">
        <f>RIGHT(S:S,FIND("/",S:S) - 2)</f>
        <v>tch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44">
        <v>5000</v>
      </c>
      <c r="E3755" s="4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42">
        <f>(((I3755/60)/60)/24)+DATE(1970,1,1)</f>
        <v>42158</v>
      </c>
      <c r="K3755">
        <v>1430768800</v>
      </c>
      <c r="L3755" s="42">
        <f>(((K3755/60)/60)/24)+DATE(1970,1,1)</f>
        <v>42128.824074074073</v>
      </c>
      <c r="M3755" t="b">
        <v>0</v>
      </c>
      <c r="N3755">
        <v>30</v>
      </c>
      <c r="O3755" s="7">
        <f>AVERAGE(N3755,E3755)</f>
        <v>2598.5</v>
      </c>
      <c r="P3755" t="b">
        <v>1</v>
      </c>
      <c r="R3755" s="56">
        <f>E3755/D3755</f>
        <v>1.0334000000000001</v>
      </c>
      <c r="S3755" t="s">
        <v>8272</v>
      </c>
      <c r="T3755" s="6" t="str">
        <f>LEFT(S:S,FIND("/",S:S)-1)</f>
        <v>technology</v>
      </c>
      <c r="U3755" s="6" t="str">
        <f>RIGHT(S:S,FIND("/",S:S) - 2)</f>
        <v>ology/web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44">
        <v>2500</v>
      </c>
      <c r="E3756" s="4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42">
        <f>(((I3756/60)/60)/24)+DATE(1970,1,1)</f>
        <v>41846.207638888889</v>
      </c>
      <c r="K3756">
        <v>1403125737</v>
      </c>
      <c r="L3756" s="42">
        <f>(((K3756/60)/60)/24)+DATE(1970,1,1)</f>
        <v>41808.881215277775</v>
      </c>
      <c r="M3756" t="b">
        <v>0</v>
      </c>
      <c r="N3756">
        <v>27</v>
      </c>
      <c r="O3756" s="7">
        <f>AVERAGE(N3756,E3756)</f>
        <v>1513.5</v>
      </c>
      <c r="P3756" t="b">
        <v>1</v>
      </c>
      <c r="R3756" s="56">
        <f>E3756/D3756</f>
        <v>1.2</v>
      </c>
      <c r="S3756" t="s">
        <v>8276</v>
      </c>
      <c r="T3756" s="6" t="str">
        <f>LEFT(S:S,FIND("/",S:S)-1)</f>
        <v>music</v>
      </c>
      <c r="U3756" s="6" t="str">
        <f>RIGHT(S:S,FIND("/",S:S) - 2)</f>
        <v>rock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44">
        <v>550</v>
      </c>
      <c r="E3757" s="4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42">
        <f>(((I3757/60)/60)/24)+DATE(1970,1,1)</f>
        <v>42475.866979166662</v>
      </c>
      <c r="K3757">
        <v>1458161307</v>
      </c>
      <c r="L3757" s="42">
        <f>(((K3757/60)/60)/24)+DATE(1970,1,1)</f>
        <v>42445.866979166662</v>
      </c>
      <c r="M3757" t="b">
        <v>0</v>
      </c>
      <c r="N3757">
        <v>28</v>
      </c>
      <c r="O3757" s="7">
        <f>AVERAGE(N3757,E3757)</f>
        <v>370.5</v>
      </c>
      <c r="P3757" t="b">
        <v>1</v>
      </c>
      <c r="R3757" s="56">
        <f>E3757/D3757</f>
        <v>1.2963636363636364</v>
      </c>
      <c r="S3757" t="s">
        <v>8268</v>
      </c>
      <c r="T3757" s="6" t="str">
        <f>LEFT(S:S,FIND("/",S:S)-1)</f>
        <v>film &amp; video</v>
      </c>
      <c r="U3757" s="6" t="str">
        <f>RIGHT(S:S,FIND("/",S:S) - 2)</f>
        <v>video/drama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44">
        <v>4500</v>
      </c>
      <c r="E3758" s="4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42">
        <f>(((I3758/60)/60)/24)+DATE(1970,1,1)</f>
        <v>41801.814791666664</v>
      </c>
      <c r="K3758">
        <v>1399923198</v>
      </c>
      <c r="L3758" s="42">
        <f>(((K3758/60)/60)/24)+DATE(1970,1,1)</f>
        <v>41771.814791666664</v>
      </c>
      <c r="M3758" t="b">
        <v>0</v>
      </c>
      <c r="N3758">
        <v>17</v>
      </c>
      <c r="O3758" s="7">
        <f>AVERAGE(N3758,E3758)</f>
        <v>2283.5</v>
      </c>
      <c r="P3758" t="b">
        <v>1</v>
      </c>
      <c r="R3758" s="56">
        <f>E3758/D3758</f>
        <v>1.0111111111111111</v>
      </c>
      <c r="S3758" t="s">
        <v>8303</v>
      </c>
      <c r="T3758" s="6" t="str">
        <f>LEFT(S:S,FIND("/",S:S)-1)</f>
        <v>theater</v>
      </c>
      <c r="U3758" s="6" t="str">
        <f>RIGHT(S:S,FIND("/",S:S) - 2)</f>
        <v>spaces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44">
        <v>3500</v>
      </c>
      <c r="E3759" s="4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42">
        <f>(((I3759/60)/60)/24)+DATE(1970,1,1)</f>
        <v>41974.850868055553</v>
      </c>
      <c r="K3759">
        <v>1415737515</v>
      </c>
      <c r="L3759" s="42">
        <f>(((K3759/60)/60)/24)+DATE(1970,1,1)</f>
        <v>41954.850868055553</v>
      </c>
      <c r="M3759" t="b">
        <v>0</v>
      </c>
      <c r="N3759">
        <v>50</v>
      </c>
      <c r="O3759" s="7">
        <f>AVERAGE(N3759,E3759)</f>
        <v>1924</v>
      </c>
      <c r="P3759" t="b">
        <v>1</v>
      </c>
      <c r="R3759" s="56">
        <f>E3759/D3759</f>
        <v>1.0851428571428572</v>
      </c>
      <c r="S3759" t="s">
        <v>8269</v>
      </c>
      <c r="T3759" s="6" t="str">
        <f>LEFT(S:S,FIND("/",S:S)-1)</f>
        <v>film &amp; video</v>
      </c>
      <c r="U3759" s="6" t="str">
        <f>RIGHT(S:S,FIND("/",S:S) - 2)</f>
        <v>documentary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44">
        <v>1500</v>
      </c>
      <c r="E3760" s="4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42">
        <f>(((I3760/60)/60)/24)+DATE(1970,1,1)</f>
        <v>41778.208333333336</v>
      </c>
      <c r="K3760">
        <v>1397819938</v>
      </c>
      <c r="L3760" s="42">
        <f>(((K3760/60)/60)/24)+DATE(1970,1,1)</f>
        <v>41747.471504629626</v>
      </c>
      <c r="M3760" t="b">
        <v>0</v>
      </c>
      <c r="N3760">
        <v>26</v>
      </c>
      <c r="O3760" s="7">
        <f>AVERAGE(N3760,E3760)</f>
        <v>780.5</v>
      </c>
      <c r="P3760" t="b">
        <v>1</v>
      </c>
      <c r="R3760" s="56">
        <f>E3760/D3760</f>
        <v>1.0233333333333334</v>
      </c>
      <c r="S3760" t="s">
        <v>8271</v>
      </c>
      <c r="T3760" s="6" t="str">
        <f>LEFT(S:S,FIND("/",S:S)-1)</f>
        <v>theater</v>
      </c>
      <c r="U3760" s="6" t="str">
        <f>RIGHT(S:S,FIND("/",S:S) - 2)</f>
        <v>/plays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44">
        <v>4000</v>
      </c>
      <c r="E3761" s="4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42">
        <f>(((I3761/60)/60)/24)+DATE(1970,1,1)</f>
        <v>42242.108252314814</v>
      </c>
      <c r="K3761">
        <v>1435372553</v>
      </c>
      <c r="L3761" s="42">
        <f>(((K3761/60)/60)/24)+DATE(1970,1,1)</f>
        <v>42182.108252314814</v>
      </c>
      <c r="M3761" t="b">
        <v>0</v>
      </c>
      <c r="N3761">
        <v>88</v>
      </c>
      <c r="O3761" s="7">
        <f>AVERAGE(N3761,E3761)</f>
        <v>2248.8850000000002</v>
      </c>
      <c r="P3761" t="b">
        <v>1</v>
      </c>
      <c r="R3761" s="56">
        <f>E3761/D3761</f>
        <v>1.1024425000000002</v>
      </c>
      <c r="S3761" t="s">
        <v>8271</v>
      </c>
      <c r="T3761" s="6" t="str">
        <f>LEFT(S:S,FIND("/",S:S)-1)</f>
        <v>theater</v>
      </c>
      <c r="U3761" s="6" t="str">
        <f>RIGHT(S:S,FIND("/",S:S) - 2)</f>
        <v>/plays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44">
        <v>5000</v>
      </c>
      <c r="E3762" s="4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42">
        <f>(((I3762/60)/60)/24)+DATE(1970,1,1)</f>
        <v>41764.525300925925</v>
      </c>
      <c r="K3762">
        <v>1397133386</v>
      </c>
      <c r="L3762" s="42">
        <f>(((K3762/60)/60)/24)+DATE(1970,1,1)</f>
        <v>41739.525300925925</v>
      </c>
      <c r="M3762" t="b">
        <v>0</v>
      </c>
      <c r="N3762">
        <v>91</v>
      </c>
      <c r="O3762" s="7">
        <f>AVERAGE(N3762,E3762)</f>
        <v>2570.8850000000002</v>
      </c>
      <c r="P3762" t="b">
        <v>1</v>
      </c>
      <c r="R3762" s="56">
        <f>E3762/D3762</f>
        <v>1.010154</v>
      </c>
      <c r="S3762" t="s">
        <v>8271</v>
      </c>
      <c r="T3762" s="6" t="str">
        <f>LEFT(S:S,FIND("/",S:S)-1)</f>
        <v>theater</v>
      </c>
      <c r="U3762" s="6" t="str">
        <f>RIGHT(S:S,FIND("/",S:S) - 2)</f>
        <v>/plays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44">
        <v>500</v>
      </c>
      <c r="E3763" s="4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42">
        <f>(((I3763/60)/60)/24)+DATE(1970,1,1)</f>
        <v>42226.958333333328</v>
      </c>
      <c r="K3763">
        <v>1434625937</v>
      </c>
      <c r="L3763" s="42">
        <f>(((K3763/60)/60)/24)+DATE(1970,1,1)</f>
        <v>42173.466863425929</v>
      </c>
      <c r="M3763" t="b">
        <v>0</v>
      </c>
      <c r="N3763">
        <v>3</v>
      </c>
      <c r="O3763" s="7">
        <f>AVERAGE(N3763,E3763)</f>
        <v>251.5</v>
      </c>
      <c r="P3763" t="b">
        <v>1</v>
      </c>
      <c r="R3763" s="56">
        <f>E3763/D3763</f>
        <v>1</v>
      </c>
      <c r="S3763" t="s">
        <v>8292</v>
      </c>
      <c r="T3763" s="6" t="str">
        <f>LEFT(S:S,FIND("/",S:S)-1)</f>
        <v>music</v>
      </c>
      <c r="U3763" s="6" t="str">
        <f>RIGHT(S:S,FIND("/",S:S) - 2)</f>
        <v>/pop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44">
        <v>1250</v>
      </c>
      <c r="E3764" s="4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42">
        <f>(((I3764/60)/60)/24)+DATE(1970,1,1)</f>
        <v>42218.813530092593</v>
      </c>
      <c r="K3764">
        <v>1436383889</v>
      </c>
      <c r="L3764" s="42">
        <f>(((K3764/60)/60)/24)+DATE(1970,1,1)</f>
        <v>42193.813530092593</v>
      </c>
      <c r="M3764" t="b">
        <v>0</v>
      </c>
      <c r="N3764">
        <v>28</v>
      </c>
      <c r="O3764" s="7">
        <f>AVERAGE(N3764,E3764)</f>
        <v>678</v>
      </c>
      <c r="P3764" t="b">
        <v>1</v>
      </c>
      <c r="R3764" s="56">
        <f>E3764/D3764</f>
        <v>1.0624</v>
      </c>
      <c r="S3764" t="s">
        <v>8270</v>
      </c>
      <c r="T3764" s="6" t="str">
        <f>LEFT(S:S,FIND("/",S:S)-1)</f>
        <v>film &amp; video</v>
      </c>
      <c r="U3764" s="6" t="str">
        <f>RIGHT(S:S,FIND("/",S:S) - 2)</f>
        <v>o/animation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44">
        <v>5000</v>
      </c>
      <c r="E3765" s="4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42">
        <f>(((I3765/60)/60)/24)+DATE(1970,1,1)</f>
        <v>42095.708634259259</v>
      </c>
      <c r="K3765">
        <v>1425319226</v>
      </c>
      <c r="L3765" s="42">
        <f>(((K3765/60)/60)/24)+DATE(1970,1,1)</f>
        <v>42065.750300925924</v>
      </c>
      <c r="M3765" t="b">
        <v>0</v>
      </c>
      <c r="N3765">
        <v>77</v>
      </c>
      <c r="O3765" s="7">
        <f>AVERAGE(N3765,E3765)</f>
        <v>2538.5</v>
      </c>
      <c r="P3765" t="b">
        <v>1</v>
      </c>
      <c r="R3765" s="56">
        <f>E3765/D3765</f>
        <v>1</v>
      </c>
      <c r="S3765" t="s">
        <v>8303</v>
      </c>
      <c r="T3765" s="6" t="str">
        <f>LEFT(S:S,FIND("/",S:S)-1)</f>
        <v>theater</v>
      </c>
      <c r="U3765" s="6" t="str">
        <f>RIGHT(S:S,FIND("/",S:S) - 2)</f>
        <v>spaces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44">
        <v>1500</v>
      </c>
      <c r="E3766" s="4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42">
        <f>(((I3766/60)/60)/24)+DATE(1970,1,1)</f>
        <v>42519.024999999994</v>
      </c>
      <c r="K3766">
        <v>1462824832</v>
      </c>
      <c r="L3766" s="42">
        <f>(((K3766/60)/60)/24)+DATE(1970,1,1)</f>
        <v>42499.842962962968</v>
      </c>
      <c r="M3766" t="b">
        <v>0</v>
      </c>
      <c r="N3766">
        <v>27</v>
      </c>
      <c r="O3766" s="7">
        <f>AVERAGE(N3766,E3766)</f>
        <v>763.5</v>
      </c>
      <c r="P3766" t="b">
        <v>1</v>
      </c>
      <c r="R3766" s="56">
        <f>E3766/D3766</f>
        <v>1</v>
      </c>
      <c r="S3766" t="s">
        <v>8276</v>
      </c>
      <c r="T3766" s="6" t="str">
        <f>LEFT(S:S,FIND("/",S:S)-1)</f>
        <v>music</v>
      </c>
      <c r="U3766" s="6" t="str">
        <f>RIGHT(S:S,FIND("/",S:S) - 2)</f>
        <v>rock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44">
        <v>7000</v>
      </c>
      <c r="E3767" s="4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42">
        <f>(((I3767/60)/60)/24)+DATE(1970,1,1)</f>
        <v>41850.776412037041</v>
      </c>
      <c r="K3767">
        <v>1404153482</v>
      </c>
      <c r="L3767" s="42">
        <f>(((K3767/60)/60)/24)+DATE(1970,1,1)</f>
        <v>41820.776412037041</v>
      </c>
      <c r="M3767" t="b">
        <v>0</v>
      </c>
      <c r="N3767">
        <v>107</v>
      </c>
      <c r="O3767" s="7">
        <f>AVERAGE(N3767,E3767)</f>
        <v>4024.5</v>
      </c>
      <c r="P3767" t="b">
        <v>1</v>
      </c>
      <c r="R3767" s="56">
        <f>E3767/D3767</f>
        <v>1.1345714285714286</v>
      </c>
      <c r="S3767" t="s">
        <v>8303</v>
      </c>
      <c r="T3767" s="6" t="str">
        <f>LEFT(S:S,FIND("/",S:S)-1)</f>
        <v>theater</v>
      </c>
      <c r="U3767" s="6" t="str">
        <f>RIGHT(S:S,FIND("/",S:S) - 2)</f>
        <v>spaces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44">
        <v>10000</v>
      </c>
      <c r="E3768" s="4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42">
        <f>(((I3768/60)/60)/24)+DATE(1970,1,1)</f>
        <v>41823.167187500003</v>
      </c>
      <c r="K3768">
        <v>1401336045</v>
      </c>
      <c r="L3768" s="42">
        <f>(((K3768/60)/60)/24)+DATE(1970,1,1)</f>
        <v>41788.167187500003</v>
      </c>
      <c r="M3768" t="b">
        <v>0</v>
      </c>
      <c r="N3768">
        <v>96</v>
      </c>
      <c r="O3768" s="7">
        <f>AVERAGE(N3768,E3768)</f>
        <v>5180.5050000000001</v>
      </c>
      <c r="P3768" t="b">
        <v>1</v>
      </c>
      <c r="R3768" s="56">
        <f>E3768/D3768</f>
        <v>1.0265010000000001</v>
      </c>
      <c r="S3768" t="s">
        <v>8287</v>
      </c>
      <c r="T3768" s="6" t="str">
        <f>LEFT(S:S,FIND("/",S:S)-1)</f>
        <v>publishing</v>
      </c>
      <c r="U3768" s="6" t="str">
        <f>RIGHT(S:S,FIND("/",S:S) - 2)</f>
        <v>nslations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44">
        <v>2000</v>
      </c>
      <c r="E3769" s="4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42">
        <f>(((I3769/60)/60)/24)+DATE(1970,1,1)</f>
        <v>42064.207638888889</v>
      </c>
      <c r="K3769">
        <v>1423960097</v>
      </c>
      <c r="L3769" s="42">
        <f>(((K3769/60)/60)/24)+DATE(1970,1,1)</f>
        <v>42050.019641203704</v>
      </c>
      <c r="M3769" t="b">
        <v>0</v>
      </c>
      <c r="N3769">
        <v>56</v>
      </c>
      <c r="O3769" s="7">
        <f>AVERAGE(N3769,E3769)</f>
        <v>1195.5</v>
      </c>
      <c r="P3769" t="b">
        <v>1</v>
      </c>
      <c r="R3769" s="56">
        <f>E3769/D3769</f>
        <v>1.1675</v>
      </c>
      <c r="S3769" t="s">
        <v>8267</v>
      </c>
      <c r="T3769" s="6" t="str">
        <f>LEFT(S:S,FIND("/",S:S)-1)</f>
        <v>film &amp; video</v>
      </c>
      <c r="U3769" s="6" t="str">
        <f>RIGHT(S:S,FIND("/",S:S) - 2)</f>
        <v>nce fiction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44">
        <v>4000</v>
      </c>
      <c r="E3770" s="4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42">
        <f>(((I3770/60)/60)/24)+DATE(1970,1,1)</f>
        <v>41802.727893518517</v>
      </c>
      <c r="K3770">
        <v>1400002090</v>
      </c>
      <c r="L3770" s="42">
        <f>(((K3770/60)/60)/24)+DATE(1970,1,1)</f>
        <v>41772.727893518517</v>
      </c>
      <c r="M3770" t="b">
        <v>0</v>
      </c>
      <c r="N3770">
        <v>58</v>
      </c>
      <c r="O3770" s="7">
        <f>AVERAGE(N3770,E3770)</f>
        <v>2182.0549999999998</v>
      </c>
      <c r="P3770" t="b">
        <v>1</v>
      </c>
      <c r="R3770" s="56">
        <f>E3770/D3770</f>
        <v>1.0765274999999999</v>
      </c>
      <c r="S3770" t="s">
        <v>8269</v>
      </c>
      <c r="T3770" s="6" t="str">
        <f>LEFT(S:S,FIND("/",S:S)-1)</f>
        <v>film &amp; video</v>
      </c>
      <c r="U3770" s="6" t="str">
        <f>RIGHT(S:S,FIND("/",S:S) - 2)</f>
        <v>documentary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44">
        <v>1100</v>
      </c>
      <c r="E3771" s="4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42">
        <f>(((I3771/60)/60)/24)+DATE(1970,1,1)</f>
        <v>42475.598136574074</v>
      </c>
      <c r="K3771">
        <v>1458138079</v>
      </c>
      <c r="L3771" s="42">
        <f>(((K3771/60)/60)/24)+DATE(1970,1,1)</f>
        <v>42445.598136574074</v>
      </c>
      <c r="M3771" t="b">
        <v>0</v>
      </c>
      <c r="N3771">
        <v>15</v>
      </c>
      <c r="O3771" s="7">
        <f>AVERAGE(N3771,E3771)</f>
        <v>557.5</v>
      </c>
      <c r="P3771" t="b">
        <v>1</v>
      </c>
      <c r="R3771" s="56">
        <f>E3771/D3771</f>
        <v>1</v>
      </c>
      <c r="S3771" t="s">
        <v>8279</v>
      </c>
      <c r="T3771" s="6" t="str">
        <f>LEFT(S:S,FIND("/",S:S)-1)</f>
        <v>music</v>
      </c>
      <c r="U3771" s="6" t="str">
        <f>RIGHT(S:S,FIND("/",S:S) - 2)</f>
        <v>rock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44">
        <v>2000</v>
      </c>
      <c r="E3772" s="4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42">
        <f>(((I3772/60)/60)/24)+DATE(1970,1,1)</f>
        <v>42168.930671296301</v>
      </c>
      <c r="K3772">
        <v>1431642010</v>
      </c>
      <c r="L3772" s="42">
        <f>(((K3772/60)/60)/24)+DATE(1970,1,1)</f>
        <v>42138.930671296301</v>
      </c>
      <c r="M3772" t="b">
        <v>0</v>
      </c>
      <c r="N3772">
        <v>20</v>
      </c>
      <c r="O3772" s="7">
        <f>AVERAGE(N3772,E3772)</f>
        <v>1010</v>
      </c>
      <c r="P3772" t="b">
        <v>1</v>
      </c>
      <c r="R3772" s="56">
        <f>E3772/D3772</f>
        <v>1</v>
      </c>
      <c r="S3772" t="s">
        <v>8269</v>
      </c>
      <c r="T3772" s="6" t="str">
        <f>LEFT(S:S,FIND("/",S:S)-1)</f>
        <v>film &amp; video</v>
      </c>
      <c r="U3772" s="6" t="str">
        <f>RIGHT(S:S,FIND("/",S:S) - 2)</f>
        <v>documentary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44">
        <v>1000</v>
      </c>
      <c r="E3773" s="4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42">
        <f>(((I3773/60)/60)/24)+DATE(1970,1,1)</f>
        <v>42508</v>
      </c>
      <c r="K3773">
        <v>1462307652</v>
      </c>
      <c r="L3773" s="42">
        <f>(((K3773/60)/60)/24)+DATE(1970,1,1)</f>
        <v>42493.857083333336</v>
      </c>
      <c r="M3773" t="b">
        <v>0</v>
      </c>
      <c r="N3773">
        <v>38</v>
      </c>
      <c r="O3773" s="7">
        <f>AVERAGE(N3773,E3773)</f>
        <v>749</v>
      </c>
      <c r="P3773" t="b">
        <v>1</v>
      </c>
      <c r="R3773" s="56">
        <f>E3773/D3773</f>
        <v>1.46</v>
      </c>
      <c r="S3773" t="s">
        <v>8276</v>
      </c>
      <c r="T3773" s="6" t="str">
        <f>LEFT(S:S,FIND("/",S:S)-1)</f>
        <v>music</v>
      </c>
      <c r="U3773" s="6" t="str">
        <f>RIGHT(S:S,FIND("/",S:S) - 2)</f>
        <v>rock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44">
        <v>5000</v>
      </c>
      <c r="E3774" s="4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42">
        <f>(((I3774/60)/60)/24)+DATE(1970,1,1)</f>
        <v>42703.25</v>
      </c>
      <c r="K3774">
        <v>1478616506</v>
      </c>
      <c r="L3774" s="42">
        <f>(((K3774/60)/60)/24)+DATE(1970,1,1)</f>
        <v>42682.616967592592</v>
      </c>
      <c r="M3774" t="b">
        <v>0</v>
      </c>
      <c r="N3774">
        <v>33</v>
      </c>
      <c r="O3774" s="7">
        <f>AVERAGE(N3774,E3774)</f>
        <v>2771.5</v>
      </c>
      <c r="P3774" t="b">
        <v>1</v>
      </c>
      <c r="R3774" s="56">
        <f>E3774/D3774</f>
        <v>1.1020000000000001</v>
      </c>
      <c r="S3774" t="s">
        <v>8271</v>
      </c>
      <c r="T3774" s="6" t="str">
        <f>LEFT(S:S,FIND("/",S:S)-1)</f>
        <v>theater</v>
      </c>
      <c r="U3774" s="6" t="str">
        <f>RIGHT(S:S,FIND("/",S:S) - 2)</f>
        <v>/plays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44">
        <v>5000</v>
      </c>
      <c r="E3775" s="4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42">
        <f>(((I3775/60)/60)/24)+DATE(1970,1,1)</f>
        <v>42689.088888888888</v>
      </c>
      <c r="K3775">
        <v>1476317247</v>
      </c>
      <c r="L3775" s="42">
        <f>(((K3775/60)/60)/24)+DATE(1970,1,1)</f>
        <v>42656.005173611105</v>
      </c>
      <c r="M3775" t="b">
        <v>0</v>
      </c>
      <c r="N3775">
        <v>57</v>
      </c>
      <c r="O3775" s="7">
        <f>AVERAGE(N3775,E3775)</f>
        <v>2733.5</v>
      </c>
      <c r="P3775" t="b">
        <v>1</v>
      </c>
      <c r="R3775" s="56">
        <f>E3775/D3775</f>
        <v>1.0820000000000001</v>
      </c>
      <c r="S3775" t="s">
        <v>8295</v>
      </c>
      <c r="T3775" s="6" t="str">
        <f>LEFT(S:S,FIND("/",S:S)-1)</f>
        <v>technology</v>
      </c>
      <c r="U3775" s="6" t="str">
        <f>RIGHT(S:S,FIND("/",S:S) - 2)</f>
        <v>/hardware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44">
        <v>2500</v>
      </c>
      <c r="E3776" s="4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42">
        <f>(((I3776/60)/60)/24)+DATE(1970,1,1)</f>
        <v>42103.792303240742</v>
      </c>
      <c r="K3776">
        <v>1427223655</v>
      </c>
      <c r="L3776" s="42">
        <f>(((K3776/60)/60)/24)+DATE(1970,1,1)</f>
        <v>42087.792303240742</v>
      </c>
      <c r="M3776" t="b">
        <v>0</v>
      </c>
      <c r="N3776">
        <v>25</v>
      </c>
      <c r="O3776" s="7">
        <f>AVERAGE(N3776,E3776)</f>
        <v>1262.5</v>
      </c>
      <c r="P3776" t="b">
        <v>1</v>
      </c>
      <c r="R3776" s="56">
        <f>E3776/D3776</f>
        <v>1</v>
      </c>
      <c r="S3776" t="s">
        <v>8299</v>
      </c>
      <c r="T3776" s="6" t="str">
        <f>LEFT(S:S,FIND("/",S:S)-1)</f>
        <v>food</v>
      </c>
      <c r="U3776" s="6" t="str">
        <f>RIGHT(S:S,FIND("/",S:S) - 2)</f>
        <v>nts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44">
        <v>2000</v>
      </c>
      <c r="E3777" s="4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42">
        <f>(((I3777/60)/60)/24)+DATE(1970,1,1)</f>
        <v>42103.166666666672</v>
      </c>
      <c r="K3777">
        <v>1426199843</v>
      </c>
      <c r="L3777" s="42">
        <f>(((K3777/60)/60)/24)+DATE(1970,1,1)</f>
        <v>42075.942627314813</v>
      </c>
      <c r="M3777" t="b">
        <v>0</v>
      </c>
      <c r="N3777">
        <v>14</v>
      </c>
      <c r="O3777" s="7">
        <f>AVERAGE(N3777,E3777)</f>
        <v>1009.5</v>
      </c>
      <c r="P3777" t="b">
        <v>1</v>
      </c>
      <c r="R3777" s="56">
        <f>E3777/D3777</f>
        <v>1.0024999999999999</v>
      </c>
      <c r="S3777" t="s">
        <v>8269</v>
      </c>
      <c r="T3777" s="6" t="str">
        <f>LEFT(S:S,FIND("/",S:S)-1)</f>
        <v>film &amp; video</v>
      </c>
      <c r="U3777" s="6" t="str">
        <f>RIGHT(S:S,FIND("/",S:S) - 2)</f>
        <v>documentary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44">
        <v>8000</v>
      </c>
      <c r="E3778" s="4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42">
        <f>(((I3778/60)/60)/24)+DATE(1970,1,1)</f>
        <v>41852.041666666664</v>
      </c>
      <c r="K3778">
        <v>1403599778</v>
      </c>
      <c r="L3778" s="42">
        <f>(((K3778/60)/60)/24)+DATE(1970,1,1)</f>
        <v>41814.367800925924</v>
      </c>
      <c r="M3778" t="b">
        <v>0</v>
      </c>
      <c r="N3778">
        <v>94</v>
      </c>
      <c r="O3778" s="7">
        <f>AVERAGE(N3778,E3778)</f>
        <v>4315.5</v>
      </c>
      <c r="P3778" t="b">
        <v>1</v>
      </c>
      <c r="R3778" s="56">
        <f>E3778/D3778</f>
        <v>1.0671250000000001</v>
      </c>
      <c r="S3778" t="s">
        <v>8303</v>
      </c>
      <c r="T3778" s="6" t="str">
        <f>LEFT(S:S,FIND("/",S:S)-1)</f>
        <v>theater</v>
      </c>
      <c r="U3778" s="6" t="str">
        <f>RIGHT(S:S,FIND("/",S:S) - 2)</f>
        <v>spaces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44">
        <v>2000</v>
      </c>
      <c r="E3779" s="4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42">
        <f>(((I3779/60)/60)/24)+DATE(1970,1,1)</f>
        <v>41909.166666666664</v>
      </c>
      <c r="K3779">
        <v>1409884821</v>
      </c>
      <c r="L3779" s="42">
        <f>(((K3779/60)/60)/24)+DATE(1970,1,1)</f>
        <v>41887.111354166671</v>
      </c>
      <c r="M3779" t="b">
        <v>0</v>
      </c>
      <c r="N3779">
        <v>59</v>
      </c>
      <c r="O3779" s="7">
        <f>AVERAGE(N3779,E3779)</f>
        <v>1461.5</v>
      </c>
      <c r="P3779" t="b">
        <v>1</v>
      </c>
      <c r="R3779" s="56">
        <f>E3779/D3779</f>
        <v>1.4319999999999999</v>
      </c>
      <c r="S3779" t="s">
        <v>8296</v>
      </c>
      <c r="T3779" s="6" t="str">
        <f>LEFT(S:S,FIND("/",S:S)-1)</f>
        <v>photography</v>
      </c>
      <c r="U3779" s="6" t="str">
        <f>RIGHT(S:S,FIND("/",S:S) - 2)</f>
        <v>phy/people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44">
        <v>2400</v>
      </c>
      <c r="E3780" s="4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42">
        <f>(((I3780/60)/60)/24)+DATE(1970,1,1)</f>
        <v>42049.819212962961</v>
      </c>
      <c r="K3780">
        <v>1418758780</v>
      </c>
      <c r="L3780" s="42">
        <f>(((K3780/60)/60)/24)+DATE(1970,1,1)</f>
        <v>41989.819212962961</v>
      </c>
      <c r="M3780" t="b">
        <v>0</v>
      </c>
      <c r="N3780">
        <v>36</v>
      </c>
      <c r="O3780" s="7">
        <f>AVERAGE(N3780,E3780)</f>
        <v>1278.5</v>
      </c>
      <c r="P3780" t="b">
        <v>1</v>
      </c>
      <c r="R3780" s="56">
        <f>E3780/D3780</f>
        <v>1.0504166666666668</v>
      </c>
      <c r="S3780" t="s">
        <v>8265</v>
      </c>
      <c r="T3780" s="6" t="str">
        <f>LEFT(S:S,FIND("/",S:S)-1)</f>
        <v>film &amp; video</v>
      </c>
      <c r="U3780" s="6" t="str">
        <f>RIGHT(S:S,FIND("/",S:S) - 2)</f>
        <v>/television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44">
        <v>15000</v>
      </c>
      <c r="E3781" s="4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42">
        <f>(((I3781/60)/60)/24)+DATE(1970,1,1)</f>
        <v>42455.693750000006</v>
      </c>
      <c r="K3781">
        <v>1456421940</v>
      </c>
      <c r="L3781" s="42">
        <f>(((K3781/60)/60)/24)+DATE(1970,1,1)</f>
        <v>42425.735416666663</v>
      </c>
      <c r="M3781" t="b">
        <v>0</v>
      </c>
      <c r="N3781">
        <v>115</v>
      </c>
      <c r="O3781" s="7">
        <f>AVERAGE(N3781,E3781)</f>
        <v>7856</v>
      </c>
      <c r="P3781" t="b">
        <v>1</v>
      </c>
      <c r="R3781" s="56">
        <f>E3781/D3781</f>
        <v>1.0398000000000001</v>
      </c>
      <c r="S3781" t="s">
        <v>8289</v>
      </c>
      <c r="T3781" s="6" t="str">
        <f>LEFT(S:S,FIND("/",S:S)-1)</f>
        <v>photography</v>
      </c>
      <c r="U3781" s="6" t="str">
        <f>RIGHT(S:S,FIND("/",S:S) - 2)</f>
        <v>phy/nature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44">
        <v>2500</v>
      </c>
      <c r="E3782" s="4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42">
        <f>(((I3782/60)/60)/24)+DATE(1970,1,1)</f>
        <v>42198.837499999994</v>
      </c>
      <c r="K3782">
        <v>1433999785</v>
      </c>
      <c r="L3782" s="42">
        <f>(((K3782/60)/60)/24)+DATE(1970,1,1)</f>
        <v>42166.219733796301</v>
      </c>
      <c r="M3782" t="b">
        <v>0</v>
      </c>
      <c r="N3782">
        <v>30</v>
      </c>
      <c r="O3782" s="7">
        <f>AVERAGE(N3782,E3782)</f>
        <v>1515</v>
      </c>
      <c r="P3782" t="b">
        <v>1</v>
      </c>
      <c r="R3782" s="56">
        <f>E3782/D3782</f>
        <v>1.2</v>
      </c>
      <c r="S3782" t="s">
        <v>8271</v>
      </c>
      <c r="T3782" s="6" t="str">
        <f>LEFT(S:S,FIND("/",S:S)-1)</f>
        <v>theater</v>
      </c>
      <c r="U3782" s="6" t="str">
        <f>RIGHT(S:S,FIND("/",S:S) - 2)</f>
        <v>/plays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44">
        <v>4500</v>
      </c>
      <c r="E3783" s="4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42">
        <f>(((I3783/60)/60)/24)+DATE(1970,1,1)</f>
        <v>41890.882928240739</v>
      </c>
      <c r="K3783">
        <v>1408050685</v>
      </c>
      <c r="L3783" s="42">
        <f>(((K3783/60)/60)/24)+DATE(1970,1,1)</f>
        <v>41865.882928240739</v>
      </c>
      <c r="M3783" t="b">
        <v>0</v>
      </c>
      <c r="N3783">
        <v>52</v>
      </c>
      <c r="O3783" s="7">
        <f>AVERAGE(N3783,E3783)</f>
        <v>2493.5</v>
      </c>
      <c r="P3783" t="b">
        <v>1</v>
      </c>
      <c r="R3783" s="56">
        <f>E3783/D3783</f>
        <v>1.0966666666666667</v>
      </c>
      <c r="S3783" t="s">
        <v>8284</v>
      </c>
      <c r="T3783" s="6" t="str">
        <f>LEFT(S:S,FIND("/",S:S)-1)</f>
        <v>food</v>
      </c>
      <c r="U3783" s="6" t="str">
        <f>RIGHT(S:S,FIND("/",S:S) - 2)</f>
        <v>cks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44">
        <v>2000</v>
      </c>
      <c r="E3784" s="4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42">
        <f>(((I3784/60)/60)/24)+DATE(1970,1,1)</f>
        <v>42575.958333333328</v>
      </c>
      <c r="K3784">
        <v>1466887297</v>
      </c>
      <c r="L3784" s="42">
        <f>(((K3784/60)/60)/24)+DATE(1970,1,1)</f>
        <v>42546.862233796302</v>
      </c>
      <c r="M3784" t="b">
        <v>0</v>
      </c>
      <c r="N3784">
        <v>27</v>
      </c>
      <c r="O3784" s="7">
        <f>AVERAGE(N3784,E3784)</f>
        <v>1031</v>
      </c>
      <c r="P3784" t="b">
        <v>1</v>
      </c>
      <c r="R3784" s="56">
        <f>E3784/D3784</f>
        <v>1.0175000000000001</v>
      </c>
      <c r="S3784" t="s">
        <v>8291</v>
      </c>
      <c r="T3784" s="6" t="str">
        <f>LEFT(S:S,FIND("/",S:S)-1)</f>
        <v>photography</v>
      </c>
      <c r="U3784" s="6" t="str">
        <f>RIGHT(S:S,FIND("/",S:S) - 2)</f>
        <v>phy/places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44">
        <v>1200</v>
      </c>
      <c r="E3785" s="4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42">
        <f>(((I3785/60)/60)/24)+DATE(1970,1,1)</f>
        <v>42444.666666666672</v>
      </c>
      <c r="K3785">
        <v>1455938520</v>
      </c>
      <c r="L3785" s="42">
        <f>(((K3785/60)/60)/24)+DATE(1970,1,1)</f>
        <v>42420.140277777777</v>
      </c>
      <c r="M3785" t="b">
        <v>0</v>
      </c>
      <c r="N3785">
        <v>24</v>
      </c>
      <c r="O3785" s="7">
        <f>AVERAGE(N3785,E3785)</f>
        <v>785.5</v>
      </c>
      <c r="P3785" t="b">
        <v>1</v>
      </c>
      <c r="R3785" s="56">
        <f>E3785/D3785</f>
        <v>1.2891666666666666</v>
      </c>
      <c r="S3785" t="s">
        <v>8273</v>
      </c>
      <c r="T3785" s="6" t="str">
        <f>LEFT(S:S,FIND("/",S:S)-1)</f>
        <v>technology</v>
      </c>
      <c r="U3785" s="6" t="str">
        <f>RIGHT(S:S,FIND("/",S:S) - 2)</f>
        <v>wearables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44">
        <v>1000</v>
      </c>
      <c r="E3786" s="4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42">
        <f>(((I3786/60)/60)/24)+DATE(1970,1,1)</f>
        <v>42561.980694444443</v>
      </c>
      <c r="K3786">
        <v>1465601532</v>
      </c>
      <c r="L3786" s="42">
        <f>(((K3786/60)/60)/24)+DATE(1970,1,1)</f>
        <v>42531.980694444443</v>
      </c>
      <c r="M3786" t="b">
        <v>0</v>
      </c>
      <c r="N3786">
        <v>10</v>
      </c>
      <c r="O3786" s="7">
        <f>AVERAGE(N3786,E3786)</f>
        <v>580</v>
      </c>
      <c r="P3786" t="b">
        <v>1</v>
      </c>
      <c r="R3786" s="56">
        <f>E3786/D3786</f>
        <v>1.1499999999999999</v>
      </c>
      <c r="S3786" t="s">
        <v>8304</v>
      </c>
      <c r="T3786" s="6" t="str">
        <f>LEFT(S:S,FIND("/",S:S)-1)</f>
        <v>publishing</v>
      </c>
      <c r="U3786" s="6" t="str">
        <f>RIGHT(S:S,FIND("/",S:S) - 2)</f>
        <v>n's books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44">
        <v>2000</v>
      </c>
      <c r="E3787" s="4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42">
        <f>(((I3787/60)/60)/24)+DATE(1970,1,1)</f>
        <v>42584.418749999997</v>
      </c>
      <c r="K3787">
        <v>1467040769</v>
      </c>
      <c r="L3787" s="42">
        <f>(((K3787/60)/60)/24)+DATE(1970,1,1)</f>
        <v>42548.63853009259</v>
      </c>
      <c r="M3787" t="b">
        <v>0</v>
      </c>
      <c r="N3787">
        <v>30</v>
      </c>
      <c r="O3787" s="7">
        <f>AVERAGE(N3787,E3787)</f>
        <v>1522.5</v>
      </c>
      <c r="P3787" t="b">
        <v>1</v>
      </c>
      <c r="R3787" s="56">
        <f>E3787/D3787</f>
        <v>1.5075000000000001</v>
      </c>
      <c r="S3787" t="s">
        <v>8271</v>
      </c>
      <c r="T3787" s="6" t="str">
        <f>LEFT(S:S,FIND("/",S:S)-1)</f>
        <v>theater</v>
      </c>
      <c r="U3787" s="6" t="str">
        <f>RIGHT(S:S,FIND("/",S:S) - 2)</f>
        <v>/plays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44">
        <v>6000</v>
      </c>
      <c r="E3788" s="4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42">
        <f>(((I3788/60)/60)/24)+DATE(1970,1,1)</f>
        <v>42517.037905092591</v>
      </c>
      <c r="K3788">
        <v>1461718475</v>
      </c>
      <c r="L3788" s="42">
        <f>(((K3788/60)/60)/24)+DATE(1970,1,1)</f>
        <v>42487.037905092591</v>
      </c>
      <c r="M3788" t="b">
        <v>0</v>
      </c>
      <c r="N3788">
        <v>71</v>
      </c>
      <c r="O3788" s="7">
        <f>AVERAGE(N3788,E3788)</f>
        <v>3364.5</v>
      </c>
      <c r="P3788" t="b">
        <v>1</v>
      </c>
      <c r="R3788" s="56">
        <f>E3788/D3788</f>
        <v>1.1096666666666666</v>
      </c>
      <c r="S3788" t="s">
        <v>8265</v>
      </c>
      <c r="T3788" s="6" t="str">
        <f>LEFT(S:S,FIND("/",S:S)-1)</f>
        <v>film &amp; video</v>
      </c>
      <c r="U3788" s="6" t="str">
        <f>RIGHT(S:S,FIND("/",S:S) - 2)</f>
        <v>/television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44">
        <v>350</v>
      </c>
      <c r="E3789" s="4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42">
        <f>(((I3789/60)/60)/24)+DATE(1970,1,1)</f>
        <v>42196.165972222225</v>
      </c>
      <c r="K3789">
        <v>1434113406</v>
      </c>
      <c r="L3789" s="42">
        <f>(((K3789/60)/60)/24)+DATE(1970,1,1)</f>
        <v>42167.534791666665</v>
      </c>
      <c r="M3789" t="b">
        <v>0</v>
      </c>
      <c r="N3789">
        <v>10</v>
      </c>
      <c r="O3789" s="7">
        <f>AVERAGE(N3789,E3789)</f>
        <v>180.5</v>
      </c>
      <c r="P3789" t="b">
        <v>1</v>
      </c>
      <c r="R3789" s="56">
        <f>E3789/D3789</f>
        <v>1.0028571428571429</v>
      </c>
      <c r="S3789" t="s">
        <v>8270</v>
      </c>
      <c r="T3789" s="6" t="str">
        <f>LEFT(S:S,FIND("/",S:S)-1)</f>
        <v>film &amp; video</v>
      </c>
      <c r="U3789" s="6" t="str">
        <f>RIGHT(S:S,FIND("/",S:S) - 2)</f>
        <v>o/animation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44">
        <v>75000</v>
      </c>
      <c r="E3790" s="4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42">
        <f>(((I3790/60)/60)/24)+DATE(1970,1,1)</f>
        <v>42361.679166666669</v>
      </c>
      <c r="K3790">
        <v>1448469719</v>
      </c>
      <c r="L3790" s="42">
        <f>(((K3790/60)/60)/24)+DATE(1970,1,1)</f>
        <v>42333.695821759262</v>
      </c>
      <c r="M3790" t="b">
        <v>0</v>
      </c>
      <c r="N3790">
        <v>1</v>
      </c>
      <c r="O3790" s="7">
        <f>AVERAGE(N3790,E3790)</f>
        <v>250.5</v>
      </c>
      <c r="P3790" t="b">
        <v>0</v>
      </c>
      <c r="R3790" s="56">
        <f>E3790/D3790</f>
        <v>6.6666666666666671E-3</v>
      </c>
      <c r="S3790" t="s">
        <v>8269</v>
      </c>
      <c r="T3790" s="6" t="str">
        <f>LEFT(S:S,FIND("/",S:S)-1)</f>
        <v>film &amp; video</v>
      </c>
      <c r="U3790" s="6" t="str">
        <f>RIGHT(S:S,FIND("/",S:S) - 2)</f>
        <v>documentary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44">
        <v>3550</v>
      </c>
      <c r="E3791" s="4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42">
        <f>(((I3791/60)/60)/24)+DATE(1970,1,1)</f>
        <v>42170.798819444448</v>
      </c>
      <c r="K3791">
        <v>1431630618</v>
      </c>
      <c r="L3791" s="42">
        <f>(((K3791/60)/60)/24)+DATE(1970,1,1)</f>
        <v>42138.798819444448</v>
      </c>
      <c r="M3791" t="b">
        <v>0</v>
      </c>
      <c r="N3791">
        <v>4</v>
      </c>
      <c r="O3791" s="7">
        <f>AVERAGE(N3791,E3791)</f>
        <v>60</v>
      </c>
      <c r="P3791" t="b">
        <v>0</v>
      </c>
      <c r="R3791" s="56">
        <f>E3791/D3791</f>
        <v>3.267605633802817E-2</v>
      </c>
      <c r="S3791" t="s">
        <v>8269</v>
      </c>
      <c r="T3791" s="6" t="str">
        <f>LEFT(S:S,FIND("/",S:S)-1)</f>
        <v>film &amp; video</v>
      </c>
      <c r="U3791" s="6" t="str">
        <f>RIGHT(S:S,FIND("/",S:S) - 2)</f>
        <v>documentary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44">
        <v>15000</v>
      </c>
      <c r="E3792" s="44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42">
        <f>(((I3792/60)/60)/24)+DATE(1970,1,1)</f>
        <v>42696.708599537036</v>
      </c>
      <c r="K3792">
        <v>1477238423</v>
      </c>
      <c r="L3792" s="42">
        <f>(((K3792/60)/60)/24)+DATE(1970,1,1)</f>
        <v>42666.666932870372</v>
      </c>
      <c r="M3792" t="b">
        <v>0</v>
      </c>
      <c r="N3792">
        <v>0</v>
      </c>
      <c r="O3792" s="7">
        <f>AVERAGE(N3792,E3792)</f>
        <v>0</v>
      </c>
      <c r="P3792" t="b">
        <v>0</v>
      </c>
      <c r="R3792" s="56">
        <f>E3792/D3792</f>
        <v>0</v>
      </c>
      <c r="S3792" t="s">
        <v>8271</v>
      </c>
      <c r="T3792" s="6" t="str">
        <f>LEFT(S:S,FIND("/",S:S)-1)</f>
        <v>theater</v>
      </c>
      <c r="U3792" s="6" t="str">
        <f>RIGHT(S:S,FIND("/",S:S) - 2)</f>
        <v>/plays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44">
        <v>1500</v>
      </c>
      <c r="E3793" s="44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42">
        <f>(((I3793/60)/60)/24)+DATE(1970,1,1)</f>
        <v>41826.692037037035</v>
      </c>
      <c r="K3793">
        <v>1399480592</v>
      </c>
      <c r="L3793" s="42">
        <f>(((K3793/60)/60)/24)+DATE(1970,1,1)</f>
        <v>41766.692037037035</v>
      </c>
      <c r="M3793" t="b">
        <v>0</v>
      </c>
      <c r="N3793">
        <v>0</v>
      </c>
      <c r="O3793" s="7">
        <f>AVERAGE(N3793,E3793)</f>
        <v>0</v>
      </c>
      <c r="P3793" t="b">
        <v>0</v>
      </c>
      <c r="R3793" s="56">
        <f>E3793/D3793</f>
        <v>0</v>
      </c>
      <c r="S3793" t="s">
        <v>8287</v>
      </c>
      <c r="T3793" s="6" t="str">
        <f>LEFT(S:S,FIND("/",S:S)-1)</f>
        <v>publishing</v>
      </c>
      <c r="U3793" s="6" t="str">
        <f>RIGHT(S:S,FIND("/",S:S) - 2)</f>
        <v>nslations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44">
        <v>12500</v>
      </c>
      <c r="E3794" s="4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42">
        <f>(((I3794/60)/60)/24)+DATE(1970,1,1)</f>
        <v>42200.447013888886</v>
      </c>
      <c r="K3794">
        <v>1434365022</v>
      </c>
      <c r="L3794" s="42">
        <f>(((K3794/60)/60)/24)+DATE(1970,1,1)</f>
        <v>42170.447013888886</v>
      </c>
      <c r="M3794" t="b">
        <v>0</v>
      </c>
      <c r="N3794">
        <v>2</v>
      </c>
      <c r="O3794" s="7">
        <f>AVERAGE(N3794,E3794)</f>
        <v>18.5</v>
      </c>
      <c r="P3794" t="b">
        <v>0</v>
      </c>
      <c r="R3794" s="56">
        <f>E3794/D3794</f>
        <v>2.8E-3</v>
      </c>
      <c r="S3794" t="s">
        <v>8271</v>
      </c>
      <c r="T3794" s="6" t="str">
        <f>LEFT(S:S,FIND("/",S:S)-1)</f>
        <v>theater</v>
      </c>
      <c r="U3794" s="6" t="str">
        <f>RIGHT(S:S,FIND("/",S:S) - 2)</f>
        <v>/plays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44">
        <v>7000</v>
      </c>
      <c r="E3795" s="4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42">
        <f>(((I3795/60)/60)/24)+DATE(1970,1,1)</f>
        <v>41989.938993055555</v>
      </c>
      <c r="K3795">
        <v>1416954729</v>
      </c>
      <c r="L3795" s="42">
        <f>(((K3795/60)/60)/24)+DATE(1970,1,1)</f>
        <v>41968.938993055555</v>
      </c>
      <c r="M3795" t="b">
        <v>0</v>
      </c>
      <c r="N3795">
        <v>24</v>
      </c>
      <c r="O3795" s="7">
        <f>AVERAGE(N3795,E3795)</f>
        <v>2100</v>
      </c>
      <c r="P3795" t="b">
        <v>0</v>
      </c>
      <c r="R3795" s="56">
        <f>E3795/D3795</f>
        <v>0.59657142857142853</v>
      </c>
      <c r="S3795" t="s">
        <v>8278</v>
      </c>
      <c r="T3795" s="6" t="str">
        <f>LEFT(S:S,FIND("/",S:S)-1)</f>
        <v>music</v>
      </c>
      <c r="U3795" s="6" t="str">
        <f>RIGHT(S:S,FIND("/",S:S) - 2)</f>
        <v>jazz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44">
        <v>5000</v>
      </c>
      <c r="E3796" s="44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42">
        <f>(((I3796/60)/60)/24)+DATE(1970,1,1)</f>
        <v>42162.58048611111</v>
      </c>
      <c r="K3796">
        <v>1431093354</v>
      </c>
      <c r="L3796" s="42">
        <f>(((K3796/60)/60)/24)+DATE(1970,1,1)</f>
        <v>42132.58048611111</v>
      </c>
      <c r="M3796" t="b">
        <v>0</v>
      </c>
      <c r="N3796">
        <v>1</v>
      </c>
      <c r="O3796" s="7">
        <f>AVERAGE(N3796,E3796)</f>
        <v>25.5</v>
      </c>
      <c r="P3796" t="b">
        <v>0</v>
      </c>
      <c r="R3796" s="56">
        <f>E3796/D3796</f>
        <v>0.01</v>
      </c>
      <c r="S3796" t="s">
        <v>8273</v>
      </c>
      <c r="T3796" s="6" t="str">
        <f>LEFT(S:S,FIND("/",S:S)-1)</f>
        <v>technology</v>
      </c>
      <c r="U3796" s="6" t="str">
        <f>RIGHT(S:S,FIND("/",S:S) - 2)</f>
        <v>wearables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44">
        <v>600</v>
      </c>
      <c r="E3797" s="44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42">
        <f>(((I3797/60)/60)/24)+DATE(1970,1,1)</f>
        <v>42244.9375</v>
      </c>
      <c r="K3797">
        <v>1437042490</v>
      </c>
      <c r="L3797" s="42">
        <f>(((K3797/60)/60)/24)+DATE(1970,1,1)</f>
        <v>42201.436226851853</v>
      </c>
      <c r="M3797" t="b">
        <v>0</v>
      </c>
      <c r="N3797">
        <v>2</v>
      </c>
      <c r="O3797" s="7">
        <f>AVERAGE(N3797,E3797)</f>
        <v>6</v>
      </c>
      <c r="P3797" t="b">
        <v>0</v>
      </c>
      <c r="R3797" s="56">
        <f>E3797/D3797</f>
        <v>1.6666666666666666E-2</v>
      </c>
      <c r="S3797" t="s">
        <v>8295</v>
      </c>
      <c r="T3797" s="6" t="str">
        <f>LEFT(S:S,FIND("/",S:S)-1)</f>
        <v>technology</v>
      </c>
      <c r="U3797" s="6" t="str">
        <f>RIGHT(S:S,FIND("/",S:S) - 2)</f>
        <v>/hardware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44">
        <v>22500</v>
      </c>
      <c r="E3798" s="44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42">
        <f>(((I3798/60)/60)/24)+DATE(1970,1,1)</f>
        <v>42749.029583333337</v>
      </c>
      <c r="K3798">
        <v>1479170556</v>
      </c>
      <c r="L3798" s="42">
        <f>(((K3798/60)/60)/24)+DATE(1970,1,1)</f>
        <v>42689.029583333337</v>
      </c>
      <c r="M3798" t="b">
        <v>0</v>
      </c>
      <c r="N3798">
        <v>1</v>
      </c>
      <c r="O3798" s="7">
        <f>AVERAGE(N3798,E3798)</f>
        <v>1</v>
      </c>
      <c r="P3798" t="b">
        <v>0</v>
      </c>
      <c r="R3798" s="56">
        <f>E3798/D3798</f>
        <v>4.4444444444444447E-5</v>
      </c>
      <c r="S3798" t="s">
        <v>8271</v>
      </c>
      <c r="T3798" s="6" t="str">
        <f>LEFT(S:S,FIND("/",S:S)-1)</f>
        <v>theater</v>
      </c>
      <c r="U3798" s="6" t="str">
        <f>RIGHT(S:S,FIND("/",S:S) - 2)</f>
        <v>/plays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44">
        <v>6000</v>
      </c>
      <c r="E3799" s="4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42">
        <f>(((I3799/60)/60)/24)+DATE(1970,1,1)</f>
        <v>42114.881539351853</v>
      </c>
      <c r="K3799">
        <v>1426972165</v>
      </c>
      <c r="L3799" s="42">
        <f>(((K3799/60)/60)/24)+DATE(1970,1,1)</f>
        <v>42084.881539351853</v>
      </c>
      <c r="M3799" t="b">
        <v>0</v>
      </c>
      <c r="N3799">
        <v>37</v>
      </c>
      <c r="O3799" s="7">
        <f>AVERAGE(N3799,E3799)</f>
        <v>2708.5</v>
      </c>
      <c r="P3799" t="b">
        <v>0</v>
      </c>
      <c r="R3799" s="56">
        <f>E3799/D3799</f>
        <v>0.89666666666666661</v>
      </c>
      <c r="S3799" t="s">
        <v>8276</v>
      </c>
      <c r="T3799" s="6" t="str">
        <f>LEFT(S:S,FIND("/",S:S)-1)</f>
        <v>music</v>
      </c>
      <c r="U3799" s="6" t="str">
        <f>RIGHT(S:S,FIND("/",S:S) - 2)</f>
        <v>rock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44">
        <v>70000</v>
      </c>
      <c r="E3800" s="4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42">
        <f>(((I3800/60)/60)/24)+DATE(1970,1,1)</f>
        <v>41861.722777777781</v>
      </c>
      <c r="K3800">
        <v>1405099248</v>
      </c>
      <c r="L3800" s="42">
        <f>(((K3800/60)/60)/24)+DATE(1970,1,1)</f>
        <v>41831.722777777781</v>
      </c>
      <c r="M3800" t="b">
        <v>0</v>
      </c>
      <c r="N3800">
        <v>5</v>
      </c>
      <c r="O3800" s="7">
        <f>AVERAGE(N3800,E3800)</f>
        <v>515</v>
      </c>
      <c r="P3800" t="b">
        <v>0</v>
      </c>
      <c r="R3800" s="56">
        <f>E3800/D3800</f>
        <v>1.4642857142857143E-2</v>
      </c>
      <c r="S3800" t="s">
        <v>8294</v>
      </c>
      <c r="T3800" s="6" t="str">
        <f>LEFT(S:S,FIND("/",S:S)-1)</f>
        <v>technology</v>
      </c>
      <c r="U3800" s="6" t="str">
        <f>RIGHT(S:S,FIND("/",S:S) - 2)</f>
        <v>y/gadgets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44">
        <v>10000</v>
      </c>
      <c r="E3801" s="4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42">
        <f>(((I3801/60)/60)/24)+DATE(1970,1,1)</f>
        <v>42440.93105324074</v>
      </c>
      <c r="K3801">
        <v>1455142843</v>
      </c>
      <c r="L3801" s="42">
        <f>(((K3801/60)/60)/24)+DATE(1970,1,1)</f>
        <v>42410.93105324074</v>
      </c>
      <c r="M3801" t="b">
        <v>0</v>
      </c>
      <c r="N3801">
        <v>4</v>
      </c>
      <c r="O3801" s="7">
        <f>AVERAGE(N3801,E3801)</f>
        <v>203</v>
      </c>
      <c r="P3801" t="b">
        <v>0</v>
      </c>
      <c r="R3801" s="56">
        <f>E3801/D3801</f>
        <v>4.02E-2</v>
      </c>
      <c r="S3801" t="s">
        <v>8305</v>
      </c>
      <c r="T3801" s="6" t="str">
        <f>LEFT(S:S,FIND("/",S:S)-1)</f>
        <v>theater</v>
      </c>
      <c r="U3801" s="6" t="str">
        <f>RIGHT(S:S,FIND("/",S:S) - 2)</f>
        <v>usical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44">
        <v>22000</v>
      </c>
      <c r="E3802" s="4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42">
        <f>(((I3802/60)/60)/24)+DATE(1970,1,1)</f>
        <v>42015.207638888889</v>
      </c>
      <c r="K3802">
        <v>1418146883</v>
      </c>
      <c r="L3802" s="42">
        <f>(((K3802/60)/60)/24)+DATE(1970,1,1)</f>
        <v>41982.737071759257</v>
      </c>
      <c r="M3802" t="b">
        <v>0</v>
      </c>
      <c r="N3802">
        <v>16</v>
      </c>
      <c r="O3802" s="7">
        <f>AVERAGE(N3802,E3802)</f>
        <v>448.5</v>
      </c>
      <c r="P3802" t="b">
        <v>0</v>
      </c>
      <c r="R3802" s="56">
        <f>E3802/D3802</f>
        <v>4.0045454545454544E-2</v>
      </c>
      <c r="S3802" t="s">
        <v>8271</v>
      </c>
      <c r="T3802" s="6" t="str">
        <f>LEFT(S:S,FIND("/",S:S)-1)</f>
        <v>theater</v>
      </c>
      <c r="U3802" s="6" t="str">
        <f>RIGHT(S:S,FIND("/",S:S) - 2)</f>
        <v>/plays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44">
        <v>5000</v>
      </c>
      <c r="E3803" s="4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42">
        <f>(((I3803/60)/60)/24)+DATE(1970,1,1)</f>
        <v>42006.676111111112</v>
      </c>
      <c r="K3803">
        <v>1417536816</v>
      </c>
      <c r="L3803" s="42">
        <f>(((K3803/60)/60)/24)+DATE(1970,1,1)</f>
        <v>41975.676111111112</v>
      </c>
      <c r="M3803" t="b">
        <v>0</v>
      </c>
      <c r="N3803">
        <v>9</v>
      </c>
      <c r="O3803" s="7">
        <f>AVERAGE(N3803,E3803)</f>
        <v>217.5</v>
      </c>
      <c r="P3803" t="b">
        <v>0</v>
      </c>
      <c r="R3803" s="56">
        <f>E3803/D3803</f>
        <v>8.5199999999999998E-2</v>
      </c>
      <c r="S3803" t="s">
        <v>8271</v>
      </c>
      <c r="T3803" s="6" t="str">
        <f>LEFT(S:S,FIND("/",S:S)-1)</f>
        <v>theater</v>
      </c>
      <c r="U3803" s="6" t="str">
        <f>RIGHT(S:S,FIND("/",S:S) - 2)</f>
        <v>/plays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44">
        <v>3000</v>
      </c>
      <c r="E3804" s="4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42">
        <f>(((I3804/60)/60)/24)+DATE(1970,1,1)</f>
        <v>42299.126226851848</v>
      </c>
      <c r="K3804">
        <v>1442890906</v>
      </c>
      <c r="L3804" s="42">
        <f>(((K3804/60)/60)/24)+DATE(1970,1,1)</f>
        <v>42269.126226851848</v>
      </c>
      <c r="M3804" t="b">
        <v>0</v>
      </c>
      <c r="N3804">
        <v>0</v>
      </c>
      <c r="O3804" s="7">
        <f>AVERAGE(N3804,E3804)</f>
        <v>0</v>
      </c>
      <c r="P3804" t="b">
        <v>0</v>
      </c>
      <c r="R3804" s="56">
        <f>E3804/D3804</f>
        <v>0</v>
      </c>
      <c r="S3804" t="s">
        <v>8295</v>
      </c>
      <c r="T3804" s="6" t="str">
        <f>LEFT(S:S,FIND("/",S:S)-1)</f>
        <v>technology</v>
      </c>
      <c r="U3804" s="6" t="str">
        <f>RIGHT(S:S,FIND("/",S:S) - 2)</f>
        <v>/hardware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44">
        <v>12000</v>
      </c>
      <c r="E3805" s="4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42">
        <f>(((I3805/60)/60)/24)+DATE(1970,1,1)</f>
        <v>42433.971851851849</v>
      </c>
      <c r="K3805">
        <v>1454541568</v>
      </c>
      <c r="L3805" s="42">
        <f>(((K3805/60)/60)/24)+DATE(1970,1,1)</f>
        <v>42403.971851851849</v>
      </c>
      <c r="M3805" t="b">
        <v>0</v>
      </c>
      <c r="N3805">
        <v>40</v>
      </c>
      <c r="O3805" s="7">
        <f>AVERAGE(N3805,E3805)</f>
        <v>1199</v>
      </c>
      <c r="P3805" t="b">
        <v>0</v>
      </c>
      <c r="R3805" s="56">
        <f>E3805/D3805</f>
        <v>0.19650000000000001</v>
      </c>
      <c r="S3805" t="s">
        <v>8269</v>
      </c>
      <c r="T3805" s="6" t="str">
        <f>LEFT(S:S,FIND("/",S:S)-1)</f>
        <v>film &amp; video</v>
      </c>
      <c r="U3805" s="6" t="str">
        <f>RIGHT(S:S,FIND("/",S:S) - 2)</f>
        <v>documentary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44">
        <v>8000</v>
      </c>
      <c r="E3806" s="44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42">
        <f>(((I3806/60)/60)/24)+DATE(1970,1,1)</f>
        <v>42582.291666666672</v>
      </c>
      <c r="K3806">
        <v>1465172024</v>
      </c>
      <c r="L3806" s="42">
        <f>(((K3806/60)/60)/24)+DATE(1970,1,1)</f>
        <v>42527.00953703704</v>
      </c>
      <c r="M3806" t="b">
        <v>0</v>
      </c>
      <c r="N3806">
        <v>0</v>
      </c>
      <c r="O3806" s="7">
        <f>AVERAGE(N3806,E3806)</f>
        <v>0</v>
      </c>
      <c r="P3806" t="b">
        <v>0</v>
      </c>
      <c r="R3806" s="56">
        <f>E3806/D3806</f>
        <v>0</v>
      </c>
      <c r="S3806" t="s">
        <v>8271</v>
      </c>
      <c r="T3806" s="6" t="str">
        <f>LEFT(S:S,FIND("/",S:S)-1)</f>
        <v>theater</v>
      </c>
      <c r="U3806" s="6" t="str">
        <f>RIGHT(S:S,FIND("/",S:S) - 2)</f>
        <v>/plays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44">
        <v>150000</v>
      </c>
      <c r="E3807" s="44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42">
        <f>(((I3807/60)/60)/24)+DATE(1970,1,1)</f>
        <v>41909.887037037035</v>
      </c>
      <c r="K3807">
        <v>1406668640</v>
      </c>
      <c r="L3807" s="42">
        <f>(((K3807/60)/60)/24)+DATE(1970,1,1)</f>
        <v>41849.887037037035</v>
      </c>
      <c r="M3807" t="b">
        <v>0</v>
      </c>
      <c r="N3807">
        <v>2</v>
      </c>
      <c r="O3807" s="7">
        <f>AVERAGE(N3807,E3807)</f>
        <v>2.5</v>
      </c>
      <c r="P3807" t="b">
        <v>0</v>
      </c>
      <c r="R3807" s="56">
        <f>E3807/D3807</f>
        <v>2.0000000000000002E-5</v>
      </c>
      <c r="S3807" t="s">
        <v>8272</v>
      </c>
      <c r="T3807" s="6" t="str">
        <f>LEFT(S:S,FIND("/",S:S)-1)</f>
        <v>technology</v>
      </c>
      <c r="U3807" s="6" t="str">
        <f>RIGHT(S:S,FIND("/",S:S) - 2)</f>
        <v>ology/web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44">
        <v>7500</v>
      </c>
      <c r="E3808" s="44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42">
        <f>(((I3808/60)/60)/24)+DATE(1970,1,1)</f>
        <v>41819.259039351848</v>
      </c>
      <c r="K3808">
        <v>1402294381</v>
      </c>
      <c r="L3808" s="42">
        <f>(((K3808/60)/60)/24)+DATE(1970,1,1)</f>
        <v>41799.259039351848</v>
      </c>
      <c r="M3808" t="b">
        <v>0</v>
      </c>
      <c r="N3808">
        <v>1</v>
      </c>
      <c r="O3808" s="7">
        <f>AVERAGE(N3808,E3808)</f>
        <v>3</v>
      </c>
      <c r="P3808" t="b">
        <v>0</v>
      </c>
      <c r="R3808" s="56">
        <f>E3808/D3808</f>
        <v>6.6666666666666664E-4</v>
      </c>
      <c r="S3808" t="s">
        <v>8270</v>
      </c>
      <c r="T3808" s="6" t="str">
        <f>LEFT(S:S,FIND("/",S:S)-1)</f>
        <v>film &amp; video</v>
      </c>
      <c r="U3808" s="6" t="str">
        <f>RIGHT(S:S,FIND("/",S:S) - 2)</f>
        <v>o/animation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44">
        <v>1500</v>
      </c>
      <c r="E3809" s="4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42">
        <f>(((I3809/60)/60)/24)+DATE(1970,1,1)</f>
        <v>42097.909016203703</v>
      </c>
      <c r="K3809">
        <v>1427492939</v>
      </c>
      <c r="L3809" s="42">
        <f>(((K3809/60)/60)/24)+DATE(1970,1,1)</f>
        <v>42090.909016203703</v>
      </c>
      <c r="M3809" t="b">
        <v>0</v>
      </c>
      <c r="N3809">
        <v>9</v>
      </c>
      <c r="O3809" s="7">
        <f>AVERAGE(N3809,E3809)</f>
        <v>232</v>
      </c>
      <c r="P3809" t="b">
        <v>0</v>
      </c>
      <c r="R3809" s="56">
        <f>E3809/D3809</f>
        <v>0.30333333333333334</v>
      </c>
      <c r="S3809" t="s">
        <v>8288</v>
      </c>
      <c r="T3809" s="6" t="str">
        <f>LEFT(S:S,FIND("/",S:S)-1)</f>
        <v>publishing</v>
      </c>
      <c r="U3809" s="6" t="str">
        <f>RIGHT(S:S,FIND("/",S:S) - 2)</f>
        <v xml:space="preserve"> podcasts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44">
        <v>1000</v>
      </c>
      <c r="E3810" s="4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42">
        <f>(((I3810/60)/60)/24)+DATE(1970,1,1)</f>
        <v>42119.412256944444</v>
      </c>
      <c r="K3810">
        <v>1424775219</v>
      </c>
      <c r="L3810" s="42">
        <f>(((K3810/60)/60)/24)+DATE(1970,1,1)</f>
        <v>42059.453923611116</v>
      </c>
      <c r="M3810" t="b">
        <v>0</v>
      </c>
      <c r="N3810">
        <v>24</v>
      </c>
      <c r="O3810" s="7">
        <f>AVERAGE(N3810,E3810)</f>
        <v>512</v>
      </c>
      <c r="P3810" t="b">
        <v>1</v>
      </c>
      <c r="R3810" s="56">
        <f>E3810/D3810</f>
        <v>1</v>
      </c>
      <c r="S3810" t="s">
        <v>8304</v>
      </c>
      <c r="T3810" s="6" t="str">
        <f>LEFT(S:S,FIND("/",S:S)-1)</f>
        <v>publishing</v>
      </c>
      <c r="U3810" s="6" t="str">
        <f>RIGHT(S:S,FIND("/",S:S) - 2)</f>
        <v>n's books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44">
        <v>2000</v>
      </c>
      <c r="E3811" s="4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42">
        <f>(((I3811/60)/60)/24)+DATE(1970,1,1)</f>
        <v>41850.958333333336</v>
      </c>
      <c r="K3811">
        <v>1402403907</v>
      </c>
      <c r="L3811" s="42">
        <f>(((K3811/60)/60)/24)+DATE(1970,1,1)</f>
        <v>41800.526701388888</v>
      </c>
      <c r="M3811" t="b">
        <v>0</v>
      </c>
      <c r="N3811">
        <v>38</v>
      </c>
      <c r="O3811" s="7">
        <f>AVERAGE(N3811,E3811)</f>
        <v>1031.5</v>
      </c>
      <c r="P3811" t="b">
        <v>1</v>
      </c>
      <c r="R3811" s="56">
        <f>E3811/D3811</f>
        <v>1.0125</v>
      </c>
      <c r="S3811" t="s">
        <v>8271</v>
      </c>
      <c r="T3811" s="6" t="str">
        <f>LEFT(S:S,FIND("/",S:S)-1)</f>
        <v>theater</v>
      </c>
      <c r="U3811" s="6" t="str">
        <f>RIGHT(S:S,FIND("/",S:S) - 2)</f>
        <v>/plays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44">
        <v>1500</v>
      </c>
      <c r="E3812" s="4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42">
        <f>(((I3812/60)/60)/24)+DATE(1970,1,1)</f>
        <v>42084.807384259257</v>
      </c>
      <c r="K3812">
        <v>1424377358</v>
      </c>
      <c r="L3812" s="42">
        <f>(((K3812/60)/60)/24)+DATE(1970,1,1)</f>
        <v>42054.849050925928</v>
      </c>
      <c r="M3812" t="b">
        <v>0</v>
      </c>
      <c r="N3812">
        <v>26</v>
      </c>
      <c r="O3812" s="7">
        <f>AVERAGE(N3812,E3812)</f>
        <v>926</v>
      </c>
      <c r="P3812" t="b">
        <v>1</v>
      </c>
      <c r="R3812" s="56">
        <f>E3812/D3812</f>
        <v>1.2173333333333334</v>
      </c>
      <c r="S3812" t="s">
        <v>8271</v>
      </c>
      <c r="T3812" s="6" t="str">
        <f>LEFT(S:S,FIND("/",S:S)-1)</f>
        <v>theater</v>
      </c>
      <c r="U3812" s="6" t="str">
        <f>RIGHT(S:S,FIND("/",S:S) - 2)</f>
        <v>/plays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44">
        <v>250</v>
      </c>
      <c r="E3813" s="4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42">
        <f>(((I3813/60)/60)/24)+DATE(1970,1,1)</f>
        <v>42521.458333333328</v>
      </c>
      <c r="K3813">
        <v>1461769373</v>
      </c>
      <c r="L3813" s="42">
        <f>(((K3813/60)/60)/24)+DATE(1970,1,1)</f>
        <v>42487.62700231481</v>
      </c>
      <c r="M3813" t="b">
        <v>0</v>
      </c>
      <c r="N3813">
        <v>19</v>
      </c>
      <c r="O3813" s="7">
        <f>AVERAGE(N3813,E3813)</f>
        <v>422</v>
      </c>
      <c r="P3813" t="b">
        <v>1</v>
      </c>
      <c r="R3813" s="56">
        <f>E3813/D3813</f>
        <v>3.3</v>
      </c>
      <c r="S3813" t="s">
        <v>8271</v>
      </c>
      <c r="T3813" s="6" t="str">
        <f>LEFT(S:S,FIND("/",S:S)-1)</f>
        <v>theater</v>
      </c>
      <c r="U3813" s="6" t="str">
        <f>RIGHT(S:S,FIND("/",S:S) - 2)</f>
        <v>/plays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44">
        <v>2000</v>
      </c>
      <c r="E3814" s="4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42">
        <f>(((I3814/60)/60)/24)+DATE(1970,1,1)</f>
        <v>42156.165972222225</v>
      </c>
      <c r="K3814">
        <v>1429120908</v>
      </c>
      <c r="L3814" s="42">
        <f>(((K3814/60)/60)/24)+DATE(1970,1,1)</f>
        <v>42109.751250000001</v>
      </c>
      <c r="M3814" t="b">
        <v>0</v>
      </c>
      <c r="N3814">
        <v>11</v>
      </c>
      <c r="O3814" s="7">
        <f>AVERAGE(N3814,E3814)</f>
        <v>1101</v>
      </c>
      <c r="P3814" t="b">
        <v>1</v>
      </c>
      <c r="R3814" s="56">
        <f>E3814/D3814</f>
        <v>1.0954999999999999</v>
      </c>
      <c r="S3814" t="s">
        <v>8296</v>
      </c>
      <c r="T3814" s="6" t="str">
        <f>LEFT(S:S,FIND("/",S:S)-1)</f>
        <v>photography</v>
      </c>
      <c r="U3814" s="6" t="str">
        <f>RIGHT(S:S,FIND("/",S:S) - 2)</f>
        <v>phy/people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44">
        <v>2100</v>
      </c>
      <c r="E3815" s="4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42">
        <f>(((I3815/60)/60)/24)+DATE(1970,1,1)</f>
        <v>42535.904861111107</v>
      </c>
      <c r="K3815">
        <v>1462603021</v>
      </c>
      <c r="L3815" s="42">
        <f>(((K3815/60)/60)/24)+DATE(1970,1,1)</f>
        <v>42497.275706018518</v>
      </c>
      <c r="M3815" t="b">
        <v>0</v>
      </c>
      <c r="N3815">
        <v>27</v>
      </c>
      <c r="O3815" s="7">
        <f>AVERAGE(N3815,E3815)</f>
        <v>1073.4949999999999</v>
      </c>
      <c r="P3815" t="b">
        <v>1</v>
      </c>
      <c r="R3815" s="56">
        <f>E3815/D3815</f>
        <v>1.0095190476190474</v>
      </c>
      <c r="S3815" t="s">
        <v>8291</v>
      </c>
      <c r="T3815" s="6" t="str">
        <f>LEFT(S:S,FIND("/",S:S)-1)</f>
        <v>photography</v>
      </c>
      <c r="U3815" s="6" t="str">
        <f>RIGHT(S:S,FIND("/",S:S) - 2)</f>
        <v>phy/places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44">
        <v>1500</v>
      </c>
      <c r="E3816" s="4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42">
        <f>(((I3816/60)/60)/24)+DATE(1970,1,1)</f>
        <v>42095.165972222225</v>
      </c>
      <c r="K3816">
        <v>1424727712</v>
      </c>
      <c r="L3816" s="42">
        <f>(((K3816/60)/60)/24)+DATE(1970,1,1)</f>
        <v>42058.904074074075</v>
      </c>
      <c r="M3816" t="b">
        <v>0</v>
      </c>
      <c r="N3816">
        <v>34</v>
      </c>
      <c r="O3816" s="7">
        <f>AVERAGE(N3816,E3816)</f>
        <v>1068</v>
      </c>
      <c r="P3816" t="b">
        <v>1</v>
      </c>
      <c r="R3816" s="56">
        <f>E3816/D3816</f>
        <v>1.4013333333333333</v>
      </c>
      <c r="S3816" t="s">
        <v>8265</v>
      </c>
      <c r="T3816" s="6" t="str">
        <f>LEFT(S:S,FIND("/",S:S)-1)</f>
        <v>film &amp; video</v>
      </c>
      <c r="U3816" s="6" t="str">
        <f>RIGHT(S:S,FIND("/",S:S) - 2)</f>
        <v>/television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44">
        <v>1000</v>
      </c>
      <c r="E3817" s="4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42">
        <f>(((I3817/60)/60)/24)+DATE(1970,1,1)</f>
        <v>42236.958333333328</v>
      </c>
      <c r="K3817">
        <v>1437545657</v>
      </c>
      <c r="L3817" s="42">
        <f>(((K3817/60)/60)/24)+DATE(1970,1,1)</f>
        <v>42207.259918981479</v>
      </c>
      <c r="M3817" t="b">
        <v>0</v>
      </c>
      <c r="N3817">
        <v>20</v>
      </c>
      <c r="O3817" s="7">
        <f>AVERAGE(N3817,E3817)</f>
        <v>510.005</v>
      </c>
      <c r="P3817" t="b">
        <v>1</v>
      </c>
      <c r="R3817" s="56">
        <f>E3817/D3817</f>
        <v>1.0000100000000001</v>
      </c>
      <c r="S3817" t="s">
        <v>8282</v>
      </c>
      <c r="T3817" s="6" t="str">
        <f>LEFT(S:S,FIND("/",S:S)-1)</f>
        <v>games</v>
      </c>
      <c r="U3817" s="6" t="str">
        <f>RIGHT(S:S,FIND("/",S:S) - 2)</f>
        <v>ames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44">
        <v>1500</v>
      </c>
      <c r="E3818" s="4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42">
        <f>(((I3818/60)/60)/24)+DATE(1970,1,1)</f>
        <v>41837.690081018518</v>
      </c>
      <c r="K3818">
        <v>1403022823</v>
      </c>
      <c r="L3818" s="42">
        <f>(((K3818/60)/60)/24)+DATE(1970,1,1)</f>
        <v>41807.690081018518</v>
      </c>
      <c r="M3818" t="b">
        <v>0</v>
      </c>
      <c r="N3818">
        <v>37</v>
      </c>
      <c r="O3818" s="7">
        <f>AVERAGE(N3818,E3818)</f>
        <v>912.78499999999997</v>
      </c>
      <c r="P3818" t="b">
        <v>1</v>
      </c>
      <c r="R3818" s="56">
        <f>E3818/D3818</f>
        <v>1.19238</v>
      </c>
      <c r="S3818" t="s">
        <v>8273</v>
      </c>
      <c r="T3818" s="6" t="str">
        <f>LEFT(S:S,FIND("/",S:S)-1)</f>
        <v>technology</v>
      </c>
      <c r="U3818" s="6" t="str">
        <f>RIGHT(S:S,FIND("/",S:S) - 2)</f>
        <v>wearables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44">
        <v>2000</v>
      </c>
      <c r="E3819" s="4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42">
        <f>(((I3819/60)/60)/24)+DATE(1970,1,1)</f>
        <v>42301.165972222225</v>
      </c>
      <c r="K3819">
        <v>1444236216</v>
      </c>
      <c r="L3819" s="42">
        <f>(((K3819/60)/60)/24)+DATE(1970,1,1)</f>
        <v>42284.69694444444</v>
      </c>
      <c r="M3819" t="b">
        <v>0</v>
      </c>
      <c r="N3819">
        <v>20</v>
      </c>
      <c r="O3819" s="7">
        <f>AVERAGE(N3819,E3819)</f>
        <v>1082.5</v>
      </c>
      <c r="P3819" t="b">
        <v>1</v>
      </c>
      <c r="R3819" s="56">
        <f>E3819/D3819</f>
        <v>1.0725</v>
      </c>
      <c r="S3819" t="s">
        <v>8285</v>
      </c>
      <c r="T3819" s="6" t="str">
        <f>LEFT(S:S,FIND("/",S:S)-1)</f>
        <v>photography</v>
      </c>
      <c r="U3819" s="6" t="str">
        <f>RIGHT(S:S,FIND("/",S:S) - 2)</f>
        <v>photobooks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44">
        <v>250</v>
      </c>
      <c r="E3820" s="4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42">
        <f>(((I3820/60)/60)/24)+DATE(1970,1,1)</f>
        <v>42075.800717592589</v>
      </c>
      <c r="K3820">
        <v>1423599182</v>
      </c>
      <c r="L3820" s="42">
        <f>(((K3820/60)/60)/24)+DATE(1970,1,1)</f>
        <v>42045.84238425926</v>
      </c>
      <c r="M3820" t="b">
        <v>0</v>
      </c>
      <c r="N3820">
        <v>10</v>
      </c>
      <c r="O3820" s="7">
        <f>AVERAGE(N3820,E3820)</f>
        <v>290</v>
      </c>
      <c r="P3820" t="b">
        <v>1</v>
      </c>
      <c r="R3820" s="56">
        <f>E3820/D3820</f>
        <v>2.2799999999999998</v>
      </c>
      <c r="S3820" t="s">
        <v>8273</v>
      </c>
      <c r="T3820" s="6" t="str">
        <f>LEFT(S:S,FIND("/",S:S)-1)</f>
        <v>technology</v>
      </c>
      <c r="U3820" s="6" t="str">
        <f>RIGHT(S:S,FIND("/",S:S) - 2)</f>
        <v>wearables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44">
        <v>1000</v>
      </c>
      <c r="E3821" s="4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42">
        <f>(((I3821/60)/60)/24)+DATE(1970,1,1)</f>
        <v>42202.876388888893</v>
      </c>
      <c r="K3821">
        <v>1435554104</v>
      </c>
      <c r="L3821" s="42">
        <f>(((K3821/60)/60)/24)+DATE(1970,1,1)</f>
        <v>42184.209537037037</v>
      </c>
      <c r="M3821" t="b">
        <v>0</v>
      </c>
      <c r="N3821">
        <v>26</v>
      </c>
      <c r="O3821" s="7">
        <f>AVERAGE(N3821,E3821)</f>
        <v>545</v>
      </c>
      <c r="P3821" t="b">
        <v>1</v>
      </c>
      <c r="R3821" s="56">
        <f>E3821/D3821</f>
        <v>1.0640000000000001</v>
      </c>
      <c r="S3821" t="s">
        <v>8271</v>
      </c>
      <c r="T3821" s="6" t="str">
        <f>LEFT(S:S,FIND("/",S:S)-1)</f>
        <v>theater</v>
      </c>
      <c r="U3821" s="6" t="str">
        <f>RIGHT(S:S,FIND("/",S:S) - 2)</f>
        <v>/plays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44">
        <v>300</v>
      </c>
      <c r="E3822" s="4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42">
        <f>(((I3822/60)/60)/24)+DATE(1970,1,1)</f>
        <v>42190.651817129634</v>
      </c>
      <c r="K3822">
        <v>1433518717</v>
      </c>
      <c r="L3822" s="42">
        <f>(((K3822/60)/60)/24)+DATE(1970,1,1)</f>
        <v>42160.651817129634</v>
      </c>
      <c r="M3822" t="b">
        <v>0</v>
      </c>
      <c r="N3822">
        <v>20</v>
      </c>
      <c r="O3822" s="7">
        <f>AVERAGE(N3822,E3822)</f>
        <v>225</v>
      </c>
      <c r="P3822" t="b">
        <v>1</v>
      </c>
      <c r="R3822" s="56">
        <f>E3822/D3822</f>
        <v>1.4333333333333333</v>
      </c>
      <c r="S3822" t="s">
        <v>8301</v>
      </c>
      <c r="T3822" s="6" t="str">
        <f>LEFT(S:S,FIND("/",S:S)-1)</f>
        <v>technology</v>
      </c>
      <c r="U3822" s="6" t="str">
        <f>RIGHT(S:S,FIND("/",S:S) - 2)</f>
        <v>ploration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44">
        <v>3500</v>
      </c>
      <c r="E3823" s="4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42">
        <f>(((I3823/60)/60)/24)+DATE(1970,1,1)</f>
        <v>42373.180636574078</v>
      </c>
      <c r="K3823">
        <v>1449116407</v>
      </c>
      <c r="L3823" s="42">
        <f>(((K3823/60)/60)/24)+DATE(1970,1,1)</f>
        <v>42341.180636574078</v>
      </c>
      <c r="M3823" t="b">
        <v>0</v>
      </c>
      <c r="N3823">
        <v>46</v>
      </c>
      <c r="O3823" s="7">
        <f>AVERAGE(N3823,E3823)</f>
        <v>1852.5</v>
      </c>
      <c r="P3823" t="b">
        <v>1</v>
      </c>
      <c r="R3823" s="56">
        <f>E3823/D3823</f>
        <v>1.0454285714285714</v>
      </c>
      <c r="S3823" t="s">
        <v>8271</v>
      </c>
      <c r="T3823" s="6" t="str">
        <f>LEFT(S:S,FIND("/",S:S)-1)</f>
        <v>theater</v>
      </c>
      <c r="U3823" s="6" t="str">
        <f>RIGHT(S:S,FIND("/",S:S) - 2)</f>
        <v>/plays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44">
        <v>5000</v>
      </c>
      <c r="E3824" s="4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42">
        <f>(((I3824/60)/60)/24)+DATE(1970,1,1)</f>
        <v>42388.957638888889</v>
      </c>
      <c r="K3824">
        <v>1448136417</v>
      </c>
      <c r="L3824" s="42">
        <f>(((K3824/60)/60)/24)+DATE(1970,1,1)</f>
        <v>42329.838159722218</v>
      </c>
      <c r="M3824" t="b">
        <v>0</v>
      </c>
      <c r="N3824">
        <v>76</v>
      </c>
      <c r="O3824" s="7">
        <f>AVERAGE(N3824,E3824)</f>
        <v>2788.5</v>
      </c>
      <c r="P3824" t="b">
        <v>1</v>
      </c>
      <c r="R3824" s="56">
        <f>E3824/D3824</f>
        <v>1.1002000000000001</v>
      </c>
      <c r="S3824" t="s">
        <v>8280</v>
      </c>
      <c r="T3824" s="6" t="str">
        <f>LEFT(S:S,FIND("/",S:S)-1)</f>
        <v>music</v>
      </c>
      <c r="U3824" s="6" t="str">
        <f>RIGHT(S:S,FIND("/",S:S) - 2)</f>
        <v>usic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44">
        <v>2500</v>
      </c>
      <c r="E3825" s="4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42">
        <f>(((I3825/60)/60)/24)+DATE(1970,1,1)</f>
        <v>42205.165972222225</v>
      </c>
      <c r="K3825">
        <v>1434405044</v>
      </c>
      <c r="L3825" s="42">
        <f>(((K3825/60)/60)/24)+DATE(1970,1,1)</f>
        <v>42170.910231481481</v>
      </c>
      <c r="M3825" t="b">
        <v>0</v>
      </c>
      <c r="N3825">
        <v>41</v>
      </c>
      <c r="O3825" s="7">
        <f>AVERAGE(N3825,E3825)</f>
        <v>1345.5</v>
      </c>
      <c r="P3825" t="b">
        <v>1</v>
      </c>
      <c r="R3825" s="56">
        <f>E3825/D3825</f>
        <v>1.06</v>
      </c>
      <c r="S3825" t="s">
        <v>8271</v>
      </c>
      <c r="T3825" s="6" t="str">
        <f>LEFT(S:S,FIND("/",S:S)-1)</f>
        <v>theater</v>
      </c>
      <c r="U3825" s="6" t="str">
        <f>RIGHT(S:S,FIND("/",S:S) - 2)</f>
        <v>/plays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44">
        <v>250</v>
      </c>
      <c r="E3826" s="4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42">
        <f>(((I3826/60)/60)/24)+DATE(1970,1,1)</f>
        <v>42583.570138888885</v>
      </c>
      <c r="K3826">
        <v>1469026903</v>
      </c>
      <c r="L3826" s="42">
        <f>(((K3826/60)/60)/24)+DATE(1970,1,1)</f>
        <v>42571.626192129625</v>
      </c>
      <c r="M3826" t="b">
        <v>0</v>
      </c>
      <c r="N3826">
        <v>7</v>
      </c>
      <c r="O3826" s="7">
        <f>AVERAGE(N3826,E3826)</f>
        <v>138.5</v>
      </c>
      <c r="P3826" t="b">
        <v>1</v>
      </c>
      <c r="R3826" s="56">
        <f>E3826/D3826</f>
        <v>1.08</v>
      </c>
      <c r="S3826" t="s">
        <v>8285</v>
      </c>
      <c r="T3826" s="6" t="str">
        <f>LEFT(S:S,FIND("/",S:S)-1)</f>
        <v>photography</v>
      </c>
      <c r="U3826" s="6" t="str">
        <f>RIGHT(S:S,FIND("/",S:S) - 2)</f>
        <v>photobooks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44">
        <v>5000</v>
      </c>
      <c r="E3827" s="4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42">
        <f>(((I3827/60)/60)/24)+DATE(1970,1,1)</f>
        <v>42172.069606481484</v>
      </c>
      <c r="K3827">
        <v>1432690814</v>
      </c>
      <c r="L3827" s="42">
        <f>(((K3827/60)/60)/24)+DATE(1970,1,1)</f>
        <v>42151.069606481484</v>
      </c>
      <c r="M3827" t="b">
        <v>0</v>
      </c>
      <c r="N3827">
        <v>49</v>
      </c>
      <c r="O3827" s="7">
        <f>AVERAGE(N3827,E3827)</f>
        <v>2660</v>
      </c>
      <c r="P3827" t="b">
        <v>1</v>
      </c>
      <c r="R3827" s="56">
        <f>E3827/D3827</f>
        <v>1.0542</v>
      </c>
      <c r="S3827" t="s">
        <v>8268</v>
      </c>
      <c r="T3827" s="6" t="str">
        <f>LEFT(S:S,FIND("/",S:S)-1)</f>
        <v>film &amp; video</v>
      </c>
      <c r="U3827" s="6" t="str">
        <f>RIGHT(S:S,FIND("/",S:S) - 2)</f>
        <v>video/drama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44">
        <v>600</v>
      </c>
      <c r="E3828" s="4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42">
        <f>(((I3828/60)/60)/24)+DATE(1970,1,1)</f>
        <v>42131.423541666663</v>
      </c>
      <c r="K3828">
        <v>1428401394</v>
      </c>
      <c r="L3828" s="42">
        <f>(((K3828/60)/60)/24)+DATE(1970,1,1)</f>
        <v>42101.423541666663</v>
      </c>
      <c r="M3828" t="b">
        <v>0</v>
      </c>
      <c r="N3828">
        <v>26</v>
      </c>
      <c r="O3828" s="7">
        <f>AVERAGE(N3828,E3828)</f>
        <v>370.5</v>
      </c>
      <c r="P3828" t="b">
        <v>1</v>
      </c>
      <c r="R3828" s="56">
        <f>E3828/D3828</f>
        <v>1.1916666666666667</v>
      </c>
      <c r="S3828" t="s">
        <v>8271</v>
      </c>
      <c r="T3828" s="6" t="str">
        <f>LEFT(S:S,FIND("/",S:S)-1)</f>
        <v>theater</v>
      </c>
      <c r="U3828" s="6" t="str">
        <f>RIGHT(S:S,FIND("/",S:S) - 2)</f>
        <v>/plays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44">
        <v>3000</v>
      </c>
      <c r="E3829" s="4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42">
        <f>(((I3829/60)/60)/24)+DATE(1970,1,1)</f>
        <v>42090</v>
      </c>
      <c r="K3829">
        <v>1422656201</v>
      </c>
      <c r="L3829" s="42">
        <f>(((K3829/60)/60)/24)+DATE(1970,1,1)</f>
        <v>42034.928252314814</v>
      </c>
      <c r="M3829" t="b">
        <v>0</v>
      </c>
      <c r="N3829">
        <v>65</v>
      </c>
      <c r="O3829" s="7">
        <f>AVERAGE(N3829,E3829)</f>
        <v>2322.5</v>
      </c>
      <c r="P3829" t="b">
        <v>1</v>
      </c>
      <c r="R3829" s="56">
        <f>E3829/D3829</f>
        <v>1.5266666666666666</v>
      </c>
      <c r="S3829" t="s">
        <v>8304</v>
      </c>
      <c r="T3829" s="6" t="str">
        <f>LEFT(S:S,FIND("/",S:S)-1)</f>
        <v>publishing</v>
      </c>
      <c r="U3829" s="6" t="str">
        <f>RIGHT(S:S,FIND("/",S:S) - 2)</f>
        <v>n's books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44">
        <v>5000</v>
      </c>
      <c r="E3830" s="4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42">
        <f>(((I3830/60)/60)/24)+DATE(1970,1,1)</f>
        <v>42004.569293981483</v>
      </c>
      <c r="K3830">
        <v>1414845587</v>
      </c>
      <c r="L3830" s="42">
        <f>(((K3830/60)/60)/24)+DATE(1970,1,1)</f>
        <v>41944.527627314819</v>
      </c>
      <c r="M3830" t="b">
        <v>0</v>
      </c>
      <c r="N3830">
        <v>28</v>
      </c>
      <c r="O3830" s="7">
        <f>AVERAGE(N3830,E3830)</f>
        <v>2514</v>
      </c>
      <c r="P3830" t="b">
        <v>1</v>
      </c>
      <c r="R3830" s="56">
        <f>E3830/D3830</f>
        <v>1</v>
      </c>
      <c r="S3830" t="s">
        <v>8271</v>
      </c>
      <c r="T3830" s="6" t="str">
        <f>LEFT(S:S,FIND("/",S:S)-1)</f>
        <v>theater</v>
      </c>
      <c r="U3830" s="6" t="str">
        <f>RIGHT(S:S,FIND("/",S:S) - 2)</f>
        <v>/plays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44">
        <v>500</v>
      </c>
      <c r="E3831" s="4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42">
        <f>(((I3831/60)/60)/24)+DATE(1970,1,1)</f>
        <v>42613.865405092598</v>
      </c>
      <c r="K3831">
        <v>1470948371</v>
      </c>
      <c r="L3831" s="42">
        <f>(((K3831/60)/60)/24)+DATE(1970,1,1)</f>
        <v>42593.865405092598</v>
      </c>
      <c r="M3831" t="b">
        <v>0</v>
      </c>
      <c r="N3831">
        <v>8</v>
      </c>
      <c r="O3831" s="7">
        <f>AVERAGE(N3831,E3831)</f>
        <v>254.5</v>
      </c>
      <c r="P3831" t="b">
        <v>1</v>
      </c>
      <c r="R3831" s="56">
        <f>E3831/D3831</f>
        <v>1.002</v>
      </c>
      <c r="S3831" t="s">
        <v>8285</v>
      </c>
      <c r="T3831" s="6" t="str">
        <f>LEFT(S:S,FIND("/",S:S)-1)</f>
        <v>photography</v>
      </c>
      <c r="U3831" s="6" t="str">
        <f>RIGHT(S:S,FIND("/",S:S) - 2)</f>
        <v>photobooks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44">
        <v>100</v>
      </c>
      <c r="E3832" s="4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42">
        <f>(((I3832/60)/60)/24)+DATE(1970,1,1)</f>
        <v>42517.740868055553</v>
      </c>
      <c r="K3832">
        <v>1463161611</v>
      </c>
      <c r="L3832" s="42">
        <f>(((K3832/60)/60)/24)+DATE(1970,1,1)</f>
        <v>42503.740868055553</v>
      </c>
      <c r="M3832" t="b">
        <v>0</v>
      </c>
      <c r="N3832">
        <v>3</v>
      </c>
      <c r="O3832" s="7">
        <f>AVERAGE(N3832,E3832)</f>
        <v>114</v>
      </c>
      <c r="P3832" t="b">
        <v>1</v>
      </c>
      <c r="R3832" s="56">
        <f>E3832/D3832</f>
        <v>2.25</v>
      </c>
      <c r="S3832" t="s">
        <v>8270</v>
      </c>
      <c r="T3832" s="6" t="str">
        <f>LEFT(S:S,FIND("/",S:S)-1)</f>
        <v>film &amp; video</v>
      </c>
      <c r="U3832" s="6" t="str">
        <f>RIGHT(S:S,FIND("/",S:S) - 2)</f>
        <v>o/animation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44">
        <v>500</v>
      </c>
      <c r="E3833" s="4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42">
        <f>(((I3833/60)/60)/24)+DATE(1970,1,1)</f>
        <v>41948.890567129631</v>
      </c>
      <c r="K3833">
        <v>1413404545</v>
      </c>
      <c r="L3833" s="42">
        <f>(((K3833/60)/60)/24)+DATE(1970,1,1)</f>
        <v>41927.848900462966</v>
      </c>
      <c r="M3833" t="b">
        <v>0</v>
      </c>
      <c r="N3833">
        <v>9</v>
      </c>
      <c r="O3833" s="7">
        <f>AVERAGE(N3833,E3833)</f>
        <v>269.55500000000001</v>
      </c>
      <c r="P3833" t="b">
        <v>1</v>
      </c>
      <c r="R3833" s="56">
        <f>E3833/D3833</f>
        <v>1.0602199999999999</v>
      </c>
      <c r="S3833" t="s">
        <v>8271</v>
      </c>
      <c r="T3833" s="6" t="str">
        <f>LEFT(S:S,FIND("/",S:S)-1)</f>
        <v>theater</v>
      </c>
      <c r="U3833" s="6" t="str">
        <f>RIGHT(S:S,FIND("/",S:S) - 2)</f>
        <v>/plays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44">
        <v>1200</v>
      </c>
      <c r="E3834" s="4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42">
        <f>(((I3834/60)/60)/24)+DATE(1970,1,1)</f>
        <v>42420.114988425921</v>
      </c>
      <c r="K3834">
        <v>1452048335</v>
      </c>
      <c r="L3834" s="42">
        <f>(((K3834/60)/60)/24)+DATE(1970,1,1)</f>
        <v>42375.114988425921</v>
      </c>
      <c r="M3834" t="b">
        <v>0</v>
      </c>
      <c r="N3834">
        <v>9</v>
      </c>
      <c r="O3834" s="7">
        <f>AVERAGE(N3834,E3834)</f>
        <v>632.5</v>
      </c>
      <c r="P3834" t="b">
        <v>1</v>
      </c>
      <c r="R3834" s="56">
        <f>E3834/D3834</f>
        <v>1.0466666666666666</v>
      </c>
      <c r="S3834" t="s">
        <v>8271</v>
      </c>
      <c r="T3834" s="6" t="str">
        <f>LEFT(S:S,FIND("/",S:S)-1)</f>
        <v>theater</v>
      </c>
      <c r="U3834" s="6" t="str">
        <f>RIGHT(S:S,FIND("/",S:S) - 2)</f>
        <v>/plays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44">
        <v>1200</v>
      </c>
      <c r="E3835" s="4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42">
        <f>(((I3835/60)/60)/24)+DATE(1970,1,1)</f>
        <v>41974.797916666663</v>
      </c>
      <c r="K3835">
        <v>1416516972</v>
      </c>
      <c r="L3835" s="42">
        <f>(((K3835/60)/60)/24)+DATE(1970,1,1)</f>
        <v>41963.872361111105</v>
      </c>
      <c r="M3835" t="b">
        <v>0</v>
      </c>
      <c r="N3835">
        <v>20</v>
      </c>
      <c r="O3835" s="7">
        <f>AVERAGE(N3835,E3835)</f>
        <v>710</v>
      </c>
      <c r="P3835" t="b">
        <v>1</v>
      </c>
      <c r="R3835" s="56">
        <f>E3835/D3835</f>
        <v>1.1666666666666667</v>
      </c>
      <c r="S3835" t="s">
        <v>8271</v>
      </c>
      <c r="T3835" s="6" t="str">
        <f>LEFT(S:S,FIND("/",S:S)-1)</f>
        <v>theater</v>
      </c>
      <c r="U3835" s="6" t="str">
        <f>RIGHT(S:S,FIND("/",S:S) - 2)</f>
        <v>/plays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44">
        <v>3000</v>
      </c>
      <c r="E3836" s="4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42">
        <f>(((I3836/60)/60)/24)+DATE(1970,1,1)</f>
        <v>42173.445219907408</v>
      </c>
      <c r="K3836">
        <v>1432032067</v>
      </c>
      <c r="L3836" s="42">
        <f>(((K3836/60)/60)/24)+DATE(1970,1,1)</f>
        <v>42143.445219907408</v>
      </c>
      <c r="M3836" t="b">
        <v>0</v>
      </c>
      <c r="N3836">
        <v>57</v>
      </c>
      <c r="O3836" s="7">
        <f>AVERAGE(N3836,E3836)</f>
        <v>1664</v>
      </c>
      <c r="P3836" t="b">
        <v>1</v>
      </c>
      <c r="R3836" s="56">
        <f>E3836/D3836</f>
        <v>1.0903333333333334</v>
      </c>
      <c r="S3836" t="s">
        <v>8287</v>
      </c>
      <c r="T3836" s="6" t="str">
        <f>LEFT(S:S,FIND("/",S:S)-1)</f>
        <v>publishing</v>
      </c>
      <c r="U3836" s="6" t="str">
        <f>RIGHT(S:S,FIND("/",S:S) - 2)</f>
        <v>nslations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44">
        <v>200</v>
      </c>
      <c r="E3837" s="4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42">
        <f>(((I3837/60)/60)/24)+DATE(1970,1,1)</f>
        <v>42481.94222222222</v>
      </c>
      <c r="K3837">
        <v>1459463808</v>
      </c>
      <c r="L3837" s="42">
        <f>(((K3837/60)/60)/24)+DATE(1970,1,1)</f>
        <v>42460.94222222222</v>
      </c>
      <c r="M3837" t="b">
        <v>0</v>
      </c>
      <c r="N3837">
        <v>8</v>
      </c>
      <c r="O3837" s="7">
        <f>AVERAGE(N3837,E3837)</f>
        <v>164</v>
      </c>
      <c r="P3837" t="b">
        <v>1</v>
      </c>
      <c r="R3837" s="56">
        <f>E3837/D3837</f>
        <v>1.6</v>
      </c>
      <c r="S3837" t="s">
        <v>8276</v>
      </c>
      <c r="T3837" s="6" t="str">
        <f>LEFT(S:S,FIND("/",S:S)-1)</f>
        <v>music</v>
      </c>
      <c r="U3837" s="6" t="str">
        <f>RIGHT(S:S,FIND("/",S:S) - 2)</f>
        <v>rock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44">
        <v>800</v>
      </c>
      <c r="E3838" s="4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42">
        <f>(((I3838/60)/60)/24)+DATE(1970,1,1)</f>
        <v>42585.172916666663</v>
      </c>
      <c r="K3838">
        <v>1467497652</v>
      </c>
      <c r="L3838" s="42">
        <f>(((K3838/60)/60)/24)+DATE(1970,1,1)</f>
        <v>42553.926527777774</v>
      </c>
      <c r="M3838" t="b">
        <v>0</v>
      </c>
      <c r="N3838">
        <v>14</v>
      </c>
      <c r="O3838" s="7">
        <f>AVERAGE(N3838,E3838)</f>
        <v>457</v>
      </c>
      <c r="P3838" t="b">
        <v>1</v>
      </c>
      <c r="R3838" s="56">
        <f>E3838/D3838</f>
        <v>1.125</v>
      </c>
      <c r="S3838" t="s">
        <v>8282</v>
      </c>
      <c r="T3838" s="6" t="str">
        <f>LEFT(S:S,FIND("/",S:S)-1)</f>
        <v>games</v>
      </c>
      <c r="U3838" s="6" t="str">
        <f>RIGHT(S:S,FIND("/",S:S) - 2)</f>
        <v>ames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44">
        <v>2000</v>
      </c>
      <c r="E3839" s="4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42">
        <f>(((I3839/60)/60)/24)+DATE(1970,1,1)</f>
        <v>42188.765717592592</v>
      </c>
      <c r="K3839">
        <v>1432837358</v>
      </c>
      <c r="L3839" s="42">
        <f>(((K3839/60)/60)/24)+DATE(1970,1,1)</f>
        <v>42152.765717592592</v>
      </c>
      <c r="M3839" t="b">
        <v>0</v>
      </c>
      <c r="N3839">
        <v>17</v>
      </c>
      <c r="O3839" s="7">
        <f>AVERAGE(N3839,E3839)</f>
        <v>1029.5</v>
      </c>
      <c r="P3839" t="b">
        <v>1</v>
      </c>
      <c r="R3839" s="56">
        <f>E3839/D3839</f>
        <v>1.0209999999999999</v>
      </c>
      <c r="S3839" t="s">
        <v>8273</v>
      </c>
      <c r="T3839" s="6" t="str">
        <f>LEFT(S:S,FIND("/",S:S)-1)</f>
        <v>technology</v>
      </c>
      <c r="U3839" s="6" t="str">
        <f>RIGHT(S:S,FIND("/",S:S) - 2)</f>
        <v>wearables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44">
        <v>100000</v>
      </c>
      <c r="E3840" s="4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42">
        <f>(((I3840/60)/60)/24)+DATE(1970,1,1)</f>
        <v>42146.710752314815</v>
      </c>
      <c r="K3840">
        <v>1429722209</v>
      </c>
      <c r="L3840" s="42">
        <f>(((K3840/60)/60)/24)+DATE(1970,1,1)</f>
        <v>42116.710752314815</v>
      </c>
      <c r="M3840" t="b">
        <v>0</v>
      </c>
      <c r="N3840">
        <v>100</v>
      </c>
      <c r="O3840" s="7">
        <f>AVERAGE(N3840,E3840)</f>
        <v>50462</v>
      </c>
      <c r="P3840" t="b">
        <v>1</v>
      </c>
      <c r="R3840" s="56">
        <f>E3840/D3840</f>
        <v>1.00824</v>
      </c>
      <c r="S3840" t="s">
        <v>8300</v>
      </c>
      <c r="T3840" s="6" t="str">
        <f>LEFT(S:S,FIND("/",S:S)-1)</f>
        <v>music</v>
      </c>
      <c r="U3840" s="6" t="str">
        <f>RIGHT(S:S,FIND("/",S:S) - 2)</f>
        <v>usic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44">
        <v>2000</v>
      </c>
      <c r="E3841" s="4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42">
        <f>(((I3841/60)/60)/24)+DATE(1970,1,1)</f>
        <v>42215.142638888887</v>
      </c>
      <c r="K3841">
        <v>1433042724</v>
      </c>
      <c r="L3841" s="42">
        <f>(((K3841/60)/60)/24)+DATE(1970,1,1)</f>
        <v>42155.142638888887</v>
      </c>
      <c r="M3841" t="b">
        <v>0</v>
      </c>
      <c r="N3841">
        <v>32</v>
      </c>
      <c r="O3841" s="7">
        <f>AVERAGE(N3841,E3841)</f>
        <v>1028.5</v>
      </c>
      <c r="P3841" t="b">
        <v>1</v>
      </c>
      <c r="R3841" s="56">
        <f>E3841/D3841</f>
        <v>1.0125</v>
      </c>
      <c r="S3841" t="s">
        <v>8276</v>
      </c>
      <c r="T3841" s="6" t="str">
        <f>LEFT(S:S,FIND("/",S:S)-1)</f>
        <v>music</v>
      </c>
      <c r="U3841" s="6" t="str">
        <f>RIGHT(S:S,FIND("/",S:S) - 2)</f>
        <v>rock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44">
        <v>1</v>
      </c>
      <c r="E3842" s="44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42">
        <f>(((I3842/60)/60)/24)+DATE(1970,1,1)</f>
        <v>42457.660057870366</v>
      </c>
      <c r="K3842">
        <v>1457023829</v>
      </c>
      <c r="L3842" s="42">
        <f>(((K3842/60)/60)/24)+DATE(1970,1,1)</f>
        <v>42432.701724537037</v>
      </c>
      <c r="M3842" t="b">
        <v>0</v>
      </c>
      <c r="N3842">
        <v>3</v>
      </c>
      <c r="O3842" s="7">
        <f>AVERAGE(N3842,E3842)</f>
        <v>34</v>
      </c>
      <c r="P3842" t="b">
        <v>1</v>
      </c>
      <c r="R3842" s="56">
        <f>E3842/D3842</f>
        <v>65</v>
      </c>
      <c r="S3842" t="s">
        <v>8271</v>
      </c>
      <c r="T3842" s="6" t="str">
        <f>LEFT(S:S,FIND("/",S:S)-1)</f>
        <v>theater</v>
      </c>
      <c r="U3842" s="6" t="str">
        <f>RIGHT(S:S,FIND("/",S:S) - 2)</f>
        <v>/plays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44">
        <v>10000</v>
      </c>
      <c r="E3843" s="4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42">
        <f>(((I3843/60)/60)/24)+DATE(1970,1,1)</f>
        <v>41840.785729166666</v>
      </c>
      <c r="K3843">
        <v>1400698287</v>
      </c>
      <c r="L3843" s="42">
        <f>(((K3843/60)/60)/24)+DATE(1970,1,1)</f>
        <v>41780.785729166666</v>
      </c>
      <c r="M3843" t="b">
        <v>1</v>
      </c>
      <c r="N3843">
        <v>34</v>
      </c>
      <c r="O3843" s="7">
        <f>AVERAGE(N3843,E3843)</f>
        <v>453</v>
      </c>
      <c r="P3843" t="b">
        <v>0</v>
      </c>
      <c r="R3843" s="56">
        <f>E3843/D3843</f>
        <v>8.72E-2</v>
      </c>
      <c r="S3843" t="s">
        <v>8279</v>
      </c>
      <c r="T3843" s="6" t="str">
        <f>LEFT(S:S,FIND("/",S:S)-1)</f>
        <v>music</v>
      </c>
      <c r="U3843" s="6" t="str">
        <f>RIGHT(S:S,FIND("/",S:S) - 2)</f>
        <v>rock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44">
        <v>5000</v>
      </c>
      <c r="E3844" s="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42">
        <f>(((I3844/60)/60)/24)+DATE(1970,1,1)</f>
        <v>41770.493657407409</v>
      </c>
      <c r="K3844">
        <v>1397217052</v>
      </c>
      <c r="L3844" s="42">
        <f>(((K3844/60)/60)/24)+DATE(1970,1,1)</f>
        <v>41740.493657407409</v>
      </c>
      <c r="M3844" t="b">
        <v>1</v>
      </c>
      <c r="N3844">
        <v>23</v>
      </c>
      <c r="O3844" s="7">
        <f>AVERAGE(N3844,E3844)</f>
        <v>560</v>
      </c>
      <c r="P3844" t="b">
        <v>0</v>
      </c>
      <c r="R3844" s="56">
        <f>E3844/D3844</f>
        <v>0.21940000000000001</v>
      </c>
      <c r="S3844" t="s">
        <v>8278</v>
      </c>
      <c r="T3844" s="6" t="str">
        <f>LEFT(S:S,FIND("/",S:S)-1)</f>
        <v>music</v>
      </c>
      <c r="U3844" s="6" t="str">
        <f>RIGHT(S:S,FIND("/",S:S) - 2)</f>
        <v>jazz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44">
        <v>5000</v>
      </c>
      <c r="E3845" s="4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42">
        <f>(((I3845/60)/60)/24)+DATE(1970,1,1)</f>
        <v>41791.072500000002</v>
      </c>
      <c r="K3845">
        <v>1399427064</v>
      </c>
      <c r="L3845" s="42">
        <f>(((K3845/60)/60)/24)+DATE(1970,1,1)</f>
        <v>41766.072500000002</v>
      </c>
      <c r="M3845" t="b">
        <v>1</v>
      </c>
      <c r="N3845">
        <v>19</v>
      </c>
      <c r="O3845" s="7">
        <f>AVERAGE(N3845,E3845)</f>
        <v>542</v>
      </c>
      <c r="P3845" t="b">
        <v>0</v>
      </c>
      <c r="R3845" s="56">
        <f>E3845/D3845</f>
        <v>0.21299999999999999</v>
      </c>
      <c r="S3845" t="s">
        <v>8277</v>
      </c>
      <c r="T3845" s="6" t="str">
        <f>LEFT(S:S,FIND("/",S:S)-1)</f>
        <v>music</v>
      </c>
      <c r="U3845" s="6" t="str">
        <f>RIGHT(S:S,FIND("/",S:S) - 2)</f>
        <v>etal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44">
        <v>9800</v>
      </c>
      <c r="E3846" s="4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42">
        <f>(((I3846/60)/60)/24)+DATE(1970,1,1)</f>
        <v>41793.290972222225</v>
      </c>
      <c r="K3846">
        <v>1399474134</v>
      </c>
      <c r="L3846" s="42">
        <f>(((K3846/60)/60)/24)+DATE(1970,1,1)</f>
        <v>41766.617291666669</v>
      </c>
      <c r="M3846" t="b">
        <v>1</v>
      </c>
      <c r="N3846">
        <v>50</v>
      </c>
      <c r="O3846" s="7">
        <f>AVERAGE(N3846,E3846)</f>
        <v>2058</v>
      </c>
      <c r="P3846" t="b">
        <v>0</v>
      </c>
      <c r="R3846" s="56">
        <f>E3846/D3846</f>
        <v>0.41489795918367345</v>
      </c>
      <c r="S3846" t="s">
        <v>8271</v>
      </c>
      <c r="T3846" s="6" t="str">
        <f>LEFT(S:S,FIND("/",S:S)-1)</f>
        <v>theater</v>
      </c>
      <c r="U3846" s="6" t="str">
        <f>RIGHT(S:S,FIND("/",S:S) - 2)</f>
        <v>/plays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44">
        <v>40000</v>
      </c>
      <c r="E3847" s="4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42">
        <f>(((I3847/60)/60)/24)+DATE(1970,1,1)</f>
        <v>42278.627013888887</v>
      </c>
      <c r="K3847">
        <v>1441119774</v>
      </c>
      <c r="L3847" s="42">
        <f>(((K3847/60)/60)/24)+DATE(1970,1,1)</f>
        <v>42248.627013888887</v>
      </c>
      <c r="M3847" t="b">
        <v>1</v>
      </c>
      <c r="N3847">
        <v>12</v>
      </c>
      <c r="O3847" s="7">
        <f>AVERAGE(N3847,E3847)</f>
        <v>427</v>
      </c>
      <c r="P3847" t="b">
        <v>0</v>
      </c>
      <c r="R3847" s="56">
        <f>E3847/D3847</f>
        <v>2.1049999999999999E-2</v>
      </c>
      <c r="S3847" t="s">
        <v>8271</v>
      </c>
      <c r="T3847" s="6" t="str">
        <f>LEFT(S:S,FIND("/",S:S)-1)</f>
        <v>theater</v>
      </c>
      <c r="U3847" s="6" t="str">
        <f>RIGHT(S:S,FIND("/",S:S) - 2)</f>
        <v>/plays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44">
        <v>7000</v>
      </c>
      <c r="E3848" s="4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42">
        <f>(((I3848/60)/60)/24)+DATE(1970,1,1)</f>
        <v>41916.290972222225</v>
      </c>
      <c r="K3848">
        <v>1409721542</v>
      </c>
      <c r="L3848" s="42">
        <f>(((K3848/60)/60)/24)+DATE(1970,1,1)</f>
        <v>41885.221550925926</v>
      </c>
      <c r="M3848" t="b">
        <v>1</v>
      </c>
      <c r="N3848">
        <v>8</v>
      </c>
      <c r="O3848" s="7">
        <f>AVERAGE(N3848,E3848)</f>
        <v>98.5</v>
      </c>
      <c r="P3848" t="b">
        <v>0</v>
      </c>
      <c r="R3848" s="56">
        <f>E3848/D3848</f>
        <v>2.7E-2</v>
      </c>
      <c r="S3848" t="s">
        <v>8276</v>
      </c>
      <c r="T3848" s="6" t="str">
        <f>LEFT(S:S,FIND("/",S:S)-1)</f>
        <v>music</v>
      </c>
      <c r="U3848" s="6" t="str">
        <f>RIGHT(S:S,FIND("/",S:S) - 2)</f>
        <v>rock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44">
        <v>10500</v>
      </c>
      <c r="E3849" s="4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42">
        <f>(((I3849/60)/60)/24)+DATE(1970,1,1)</f>
        <v>42204.224432870367</v>
      </c>
      <c r="K3849">
        <v>1433395391</v>
      </c>
      <c r="L3849" s="42">
        <f>(((K3849/60)/60)/24)+DATE(1970,1,1)</f>
        <v>42159.224432870367</v>
      </c>
      <c r="M3849" t="b">
        <v>1</v>
      </c>
      <c r="N3849">
        <v>9</v>
      </c>
      <c r="O3849" s="7">
        <f>AVERAGE(N3849,E3849)</f>
        <v>853</v>
      </c>
      <c r="P3849" t="b">
        <v>0</v>
      </c>
      <c r="R3849" s="56">
        <f>E3849/D3849</f>
        <v>0.16161904761904761</v>
      </c>
      <c r="S3849" t="s">
        <v>8271</v>
      </c>
      <c r="T3849" s="6" t="str">
        <f>LEFT(S:S,FIND("/",S:S)-1)</f>
        <v>theater</v>
      </c>
      <c r="U3849" s="6" t="str">
        <f>RIGHT(S:S,FIND("/",S:S) - 2)</f>
        <v>/plays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44">
        <v>13000</v>
      </c>
      <c r="E3850" s="4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42">
        <f>(((I3850/60)/60)/24)+DATE(1970,1,1)</f>
        <v>42295.817002314812</v>
      </c>
      <c r="K3850">
        <v>1442604989</v>
      </c>
      <c r="L3850" s="42">
        <f>(((K3850/60)/60)/24)+DATE(1970,1,1)</f>
        <v>42265.817002314812</v>
      </c>
      <c r="M3850" t="b">
        <v>1</v>
      </c>
      <c r="N3850">
        <v>43</v>
      </c>
      <c r="O3850" s="7">
        <f>AVERAGE(N3850,E3850)</f>
        <v>1086</v>
      </c>
      <c r="P3850" t="b">
        <v>0</v>
      </c>
      <c r="R3850" s="56">
        <f>E3850/D3850</f>
        <v>0.16376923076923078</v>
      </c>
      <c r="S3850" t="s">
        <v>8271</v>
      </c>
      <c r="T3850" s="6" t="str">
        <f>LEFT(S:S,FIND("/",S:S)-1)</f>
        <v>theater</v>
      </c>
      <c r="U3850" s="6" t="str">
        <f>RIGHT(S:S,FIND("/",S:S) - 2)</f>
        <v>/plays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44">
        <v>30000</v>
      </c>
      <c r="E3851" s="4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42">
        <f>(((I3851/60)/60)/24)+DATE(1970,1,1)</f>
        <v>42166.767175925925</v>
      </c>
      <c r="K3851">
        <v>1431455084</v>
      </c>
      <c r="L3851" s="42">
        <f>(((K3851/60)/60)/24)+DATE(1970,1,1)</f>
        <v>42136.767175925925</v>
      </c>
      <c r="M3851" t="b">
        <v>1</v>
      </c>
      <c r="N3851">
        <v>28</v>
      </c>
      <c r="O3851" s="7">
        <f>AVERAGE(N3851,E3851)</f>
        <v>1070.5</v>
      </c>
      <c r="P3851" t="b">
        <v>0</v>
      </c>
      <c r="R3851" s="56">
        <f>E3851/D3851</f>
        <v>7.0433333333333334E-2</v>
      </c>
      <c r="S3851" t="s">
        <v>8272</v>
      </c>
      <c r="T3851" s="6" t="str">
        <f>LEFT(S:S,FIND("/",S:S)-1)</f>
        <v>technology</v>
      </c>
      <c r="U3851" s="6" t="str">
        <f>RIGHT(S:S,FIND("/",S:S) - 2)</f>
        <v>ology/web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44">
        <v>1000</v>
      </c>
      <c r="E3852" s="44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42">
        <f>(((I3852/60)/60)/24)+DATE(1970,1,1)</f>
        <v>42005.124340277776</v>
      </c>
      <c r="K3852">
        <v>1417489143</v>
      </c>
      <c r="L3852" s="42">
        <f>(((K3852/60)/60)/24)+DATE(1970,1,1)</f>
        <v>41975.124340277776</v>
      </c>
      <c r="M3852" t="b">
        <v>1</v>
      </c>
      <c r="N3852">
        <v>4</v>
      </c>
      <c r="O3852" s="7">
        <f>AVERAGE(N3852,E3852)</f>
        <v>21</v>
      </c>
      <c r="P3852" t="b">
        <v>0</v>
      </c>
      <c r="R3852" s="56">
        <f>E3852/D3852</f>
        <v>3.7999999999999999E-2</v>
      </c>
      <c r="S3852" t="s">
        <v>8271</v>
      </c>
      <c r="T3852" s="6" t="str">
        <f>LEFT(S:S,FIND("/",S:S)-1)</f>
        <v>theater</v>
      </c>
      <c r="U3852" s="6" t="str">
        <f>RIGHT(S:S,FIND("/",S:S) - 2)</f>
        <v>/plays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44">
        <v>2500</v>
      </c>
      <c r="E3853" s="4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42">
        <f>(((I3853/60)/60)/24)+DATE(1970,1,1)</f>
        <v>42202.439571759256</v>
      </c>
      <c r="K3853">
        <v>1434537179</v>
      </c>
      <c r="L3853" s="42">
        <f>(((K3853/60)/60)/24)+DATE(1970,1,1)</f>
        <v>42172.439571759256</v>
      </c>
      <c r="M3853" t="b">
        <v>1</v>
      </c>
      <c r="N3853">
        <v>24</v>
      </c>
      <c r="O3853" s="7">
        <f>AVERAGE(N3853,E3853)</f>
        <v>438</v>
      </c>
      <c r="P3853" t="b">
        <v>0</v>
      </c>
      <c r="R3853" s="56">
        <f>E3853/D3853</f>
        <v>0.34079999999999999</v>
      </c>
      <c r="S3853" t="s">
        <v>8291</v>
      </c>
      <c r="T3853" s="6" t="str">
        <f>LEFT(S:S,FIND("/",S:S)-1)</f>
        <v>photography</v>
      </c>
      <c r="U3853" s="6" t="str">
        <f>RIGHT(S:S,FIND("/",S:S) - 2)</f>
        <v>phy/places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44">
        <v>10000</v>
      </c>
      <c r="E3854" s="4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42">
        <f>(((I3854/60)/60)/24)+DATE(1970,1,1)</f>
        <v>42090.149027777778</v>
      </c>
      <c r="K3854">
        <v>1425270876</v>
      </c>
      <c r="L3854" s="42">
        <f>(((K3854/60)/60)/24)+DATE(1970,1,1)</f>
        <v>42065.190694444449</v>
      </c>
      <c r="M3854" t="b">
        <v>0</v>
      </c>
      <c r="N3854">
        <v>2</v>
      </c>
      <c r="O3854" s="7">
        <f>AVERAGE(N3854,E3854)</f>
        <v>11</v>
      </c>
      <c r="P3854" t="b">
        <v>0</v>
      </c>
      <c r="R3854" s="56">
        <f>E3854/D3854</f>
        <v>2E-3</v>
      </c>
      <c r="S3854" t="s">
        <v>8279</v>
      </c>
      <c r="T3854" s="6" t="str">
        <f>LEFT(S:S,FIND("/",S:S)-1)</f>
        <v>music</v>
      </c>
      <c r="U3854" s="6" t="str">
        <f>RIGHT(S:S,FIND("/",S:S) - 2)</f>
        <v>rock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44">
        <v>100000</v>
      </c>
      <c r="E3855" s="44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42">
        <f>(((I3855/60)/60)/24)+DATE(1970,1,1)</f>
        <v>41883.84002314815</v>
      </c>
      <c r="K3855">
        <v>1406578178</v>
      </c>
      <c r="L3855" s="42">
        <f>(((K3855/60)/60)/24)+DATE(1970,1,1)</f>
        <v>41848.84002314815</v>
      </c>
      <c r="M3855" t="b">
        <v>0</v>
      </c>
      <c r="N3855">
        <v>2</v>
      </c>
      <c r="O3855" s="7">
        <f>AVERAGE(N3855,E3855)</f>
        <v>14</v>
      </c>
      <c r="P3855" t="b">
        <v>0</v>
      </c>
      <c r="R3855" s="56">
        <f>E3855/D3855</f>
        <v>2.5999999999999998E-4</v>
      </c>
      <c r="S3855" t="s">
        <v>8272</v>
      </c>
      <c r="T3855" s="6" t="str">
        <f>LEFT(S:S,FIND("/",S:S)-1)</f>
        <v>technology</v>
      </c>
      <c r="U3855" s="6" t="str">
        <f>RIGHT(S:S,FIND("/",S:S) - 2)</f>
        <v>ology/web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44">
        <v>11000</v>
      </c>
      <c r="E3856" s="4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42">
        <f>(((I3856/60)/60)/24)+DATE(1970,1,1)</f>
        <v>42133.884930555556</v>
      </c>
      <c r="K3856">
        <v>1428614058</v>
      </c>
      <c r="L3856" s="42">
        <f>(((K3856/60)/60)/24)+DATE(1970,1,1)</f>
        <v>42103.884930555556</v>
      </c>
      <c r="M3856" t="b">
        <v>0</v>
      </c>
      <c r="N3856">
        <v>20</v>
      </c>
      <c r="O3856" s="7">
        <f>AVERAGE(N3856,E3856)</f>
        <v>904</v>
      </c>
      <c r="P3856" t="b">
        <v>0</v>
      </c>
      <c r="R3856" s="56">
        <f>E3856/D3856</f>
        <v>0.16254545454545455</v>
      </c>
      <c r="S3856" t="s">
        <v>8271</v>
      </c>
      <c r="T3856" s="6" t="str">
        <f>LEFT(S:S,FIND("/",S:S)-1)</f>
        <v>theater</v>
      </c>
      <c r="U3856" s="6" t="str">
        <f>RIGHT(S:S,FIND("/",S:S) - 2)</f>
        <v>/plays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44">
        <v>1000</v>
      </c>
      <c r="E3857" s="44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42">
        <f>(((I3857/60)/60)/24)+DATE(1970,1,1)</f>
        <v>42089.929062499999</v>
      </c>
      <c r="K3857">
        <v>1424819871</v>
      </c>
      <c r="L3857" s="42">
        <f>(((K3857/60)/60)/24)+DATE(1970,1,1)</f>
        <v>42059.970729166671</v>
      </c>
      <c r="M3857" t="b">
        <v>0</v>
      </c>
      <c r="N3857">
        <v>1</v>
      </c>
      <c r="O3857" s="7">
        <f>AVERAGE(N3857,E3857)</f>
        <v>13</v>
      </c>
      <c r="P3857" t="b">
        <v>0</v>
      </c>
      <c r="R3857" s="56">
        <f>E3857/D3857</f>
        <v>2.5000000000000001E-2</v>
      </c>
      <c r="S3857" t="s">
        <v>8304</v>
      </c>
      <c r="T3857" s="6" t="str">
        <f>LEFT(S:S,FIND("/",S:S)-1)</f>
        <v>publishing</v>
      </c>
      <c r="U3857" s="6" t="str">
        <f>RIGHT(S:S,FIND("/",S:S) - 2)</f>
        <v>n's books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44">
        <v>5000</v>
      </c>
      <c r="E3858" s="44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42">
        <f>(((I3858/60)/60)/24)+DATE(1970,1,1)</f>
        <v>42071.701423611114</v>
      </c>
      <c r="K3858">
        <v>1423245003</v>
      </c>
      <c r="L3858" s="42">
        <f>(((K3858/60)/60)/24)+DATE(1970,1,1)</f>
        <v>42041.743090277778</v>
      </c>
      <c r="M3858" t="b">
        <v>0</v>
      </c>
      <c r="N3858">
        <v>1</v>
      </c>
      <c r="O3858" s="7">
        <f>AVERAGE(N3858,E3858)</f>
        <v>1</v>
      </c>
      <c r="P3858" t="b">
        <v>0</v>
      </c>
      <c r="R3858" s="56">
        <f>E3858/D3858</f>
        <v>2.0000000000000001E-4</v>
      </c>
      <c r="S3858" t="s">
        <v>8270</v>
      </c>
      <c r="T3858" s="6" t="str">
        <f>LEFT(S:S,FIND("/",S:S)-1)</f>
        <v>film &amp; video</v>
      </c>
      <c r="U3858" s="6" t="str">
        <f>RIGHT(S:S,FIND("/",S:S) - 2)</f>
        <v>o/animation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44">
        <v>5000</v>
      </c>
      <c r="E3859" s="4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42">
        <f>(((I3859/60)/60)/24)+DATE(1970,1,1)</f>
        <v>41852.716666666667</v>
      </c>
      <c r="K3859">
        <v>1404927690</v>
      </c>
      <c r="L3859" s="42">
        <f>(((K3859/60)/60)/24)+DATE(1970,1,1)</f>
        <v>41829.73715277778</v>
      </c>
      <c r="M3859" t="b">
        <v>0</v>
      </c>
      <c r="N3859">
        <v>4</v>
      </c>
      <c r="O3859" s="7">
        <f>AVERAGE(N3859,E3859)</f>
        <v>132</v>
      </c>
      <c r="P3859" t="b">
        <v>0</v>
      </c>
      <c r="R3859" s="56">
        <f>E3859/D3859</f>
        <v>5.1999999999999998E-2</v>
      </c>
      <c r="S3859" t="s">
        <v>8272</v>
      </c>
      <c r="T3859" s="6" t="str">
        <f>LEFT(S:S,FIND("/",S:S)-1)</f>
        <v>technology</v>
      </c>
      <c r="U3859" s="6" t="str">
        <f>RIGHT(S:S,FIND("/",S:S) - 2)</f>
        <v>ology/web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44">
        <v>500</v>
      </c>
      <c r="E3860" s="44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42">
        <f>(((I3860/60)/60)/24)+DATE(1970,1,1)</f>
        <v>42146.875</v>
      </c>
      <c r="K3860">
        <v>1430734844</v>
      </c>
      <c r="L3860" s="42">
        <f>(((K3860/60)/60)/24)+DATE(1970,1,1)</f>
        <v>42128.431064814817</v>
      </c>
      <c r="M3860" t="b">
        <v>0</v>
      </c>
      <c r="N3860">
        <v>1</v>
      </c>
      <c r="O3860" s="7">
        <f>AVERAGE(N3860,E3860)</f>
        <v>5.5</v>
      </c>
      <c r="P3860" t="b">
        <v>0</v>
      </c>
      <c r="R3860" s="56">
        <f>E3860/D3860</f>
        <v>0.02</v>
      </c>
      <c r="S3860" t="s">
        <v>8271</v>
      </c>
      <c r="T3860" s="6" t="str">
        <f>LEFT(S:S,FIND("/",S:S)-1)</f>
        <v>theater</v>
      </c>
      <c r="U3860" s="6" t="str">
        <f>RIGHT(S:S,FIND("/",S:S) - 2)</f>
        <v>/plays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44">
        <v>2500</v>
      </c>
      <c r="E3861" s="44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42">
        <f>(((I3861/60)/60)/24)+DATE(1970,1,1)</f>
        <v>41815.875</v>
      </c>
      <c r="K3861">
        <v>1401485207</v>
      </c>
      <c r="L3861" s="42">
        <f>(((K3861/60)/60)/24)+DATE(1970,1,1)</f>
        <v>41789.893599537041</v>
      </c>
      <c r="M3861" t="b">
        <v>0</v>
      </c>
      <c r="N3861">
        <v>1</v>
      </c>
      <c r="O3861" s="7">
        <f>AVERAGE(N3861,E3861)</f>
        <v>1</v>
      </c>
      <c r="P3861" t="b">
        <v>0</v>
      </c>
      <c r="R3861" s="56">
        <f>E3861/D3861</f>
        <v>4.0000000000000002E-4</v>
      </c>
      <c r="S3861" t="s">
        <v>8271</v>
      </c>
      <c r="T3861" s="6" t="str">
        <f>LEFT(S:S,FIND("/",S:S)-1)</f>
        <v>theater</v>
      </c>
      <c r="U3861" s="6" t="str">
        <f>RIGHT(S:S,FIND("/",S:S) - 2)</f>
        <v>/plays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44">
        <v>6000</v>
      </c>
      <c r="E3862" s="4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42">
        <f>(((I3862/60)/60)/24)+DATE(1970,1,1)</f>
        <v>41863.660995370366</v>
      </c>
      <c r="K3862">
        <v>1405266710</v>
      </c>
      <c r="L3862" s="42">
        <f>(((K3862/60)/60)/24)+DATE(1970,1,1)</f>
        <v>41833.660995370366</v>
      </c>
      <c r="M3862" t="b">
        <v>0</v>
      </c>
      <c r="N3862">
        <v>13</v>
      </c>
      <c r="O3862" s="7">
        <f>AVERAGE(N3862,E3862)</f>
        <v>536.5</v>
      </c>
      <c r="P3862" t="b">
        <v>0</v>
      </c>
      <c r="R3862" s="56">
        <f>E3862/D3862</f>
        <v>0.17666666666666667</v>
      </c>
      <c r="S3862" t="s">
        <v>8272</v>
      </c>
      <c r="T3862" s="6" t="str">
        <f>LEFT(S:S,FIND("/",S:S)-1)</f>
        <v>technology</v>
      </c>
      <c r="U3862" s="6" t="str">
        <f>RIGHT(S:S,FIND("/",S:S) - 2)</f>
        <v>ology/web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44">
        <v>2000</v>
      </c>
      <c r="E3863" s="4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42">
        <f>(((I3863/60)/60)/24)+DATE(1970,1,1)</f>
        <v>41955.907638888893</v>
      </c>
      <c r="K3863">
        <v>1412258977</v>
      </c>
      <c r="L3863" s="42">
        <f>(((K3863/60)/60)/24)+DATE(1970,1,1)</f>
        <v>41914.590011574073</v>
      </c>
      <c r="M3863" t="b">
        <v>0</v>
      </c>
      <c r="N3863">
        <v>1</v>
      </c>
      <c r="O3863" s="7">
        <f>AVERAGE(N3863,E3863)</f>
        <v>50.5</v>
      </c>
      <c r="P3863" t="b">
        <v>0</v>
      </c>
      <c r="R3863" s="56">
        <f>E3863/D3863</f>
        <v>0.05</v>
      </c>
      <c r="S3863" t="s">
        <v>8271</v>
      </c>
      <c r="T3863" s="6" t="str">
        <f>LEFT(S:S,FIND("/",S:S)-1)</f>
        <v>theater</v>
      </c>
      <c r="U3863" s="6" t="str">
        <f>RIGHT(S:S,FIND("/",S:S) - 2)</f>
        <v>/plays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44">
        <v>7500</v>
      </c>
      <c r="E3864" s="4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42">
        <f>(((I3864/60)/60)/24)+DATE(1970,1,1)</f>
        <v>42625.707638888889</v>
      </c>
      <c r="K3864">
        <v>1472451356</v>
      </c>
      <c r="L3864" s="42">
        <f>(((K3864/60)/60)/24)+DATE(1970,1,1)</f>
        <v>42611.261064814811</v>
      </c>
      <c r="M3864" t="b">
        <v>0</v>
      </c>
      <c r="N3864">
        <v>1</v>
      </c>
      <c r="O3864" s="7">
        <f>AVERAGE(N3864,E3864)</f>
        <v>1</v>
      </c>
      <c r="P3864" t="b">
        <v>0</v>
      </c>
      <c r="R3864" s="56">
        <f>E3864/D3864</f>
        <v>1.3333333333333334E-4</v>
      </c>
      <c r="S3864" t="s">
        <v>8301</v>
      </c>
      <c r="T3864" s="6" t="str">
        <f>LEFT(S:S,FIND("/",S:S)-1)</f>
        <v>technology</v>
      </c>
      <c r="U3864" s="6" t="str">
        <f>RIGHT(S:S,FIND("/",S:S) - 2)</f>
        <v>ploration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44">
        <v>6000</v>
      </c>
      <c r="E3865" s="44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42">
        <f>(((I3865/60)/60)/24)+DATE(1970,1,1)</f>
        <v>42313.674826388888</v>
      </c>
      <c r="K3865">
        <v>1441552305</v>
      </c>
      <c r="L3865" s="42">
        <f>(((K3865/60)/60)/24)+DATE(1970,1,1)</f>
        <v>42253.633159722223</v>
      </c>
      <c r="M3865" t="b">
        <v>0</v>
      </c>
      <c r="N3865">
        <v>0</v>
      </c>
      <c r="O3865" s="7">
        <f>AVERAGE(N3865,E3865)</f>
        <v>0</v>
      </c>
      <c r="P3865" t="b">
        <v>0</v>
      </c>
      <c r="R3865" s="56">
        <f>E3865/D3865</f>
        <v>0</v>
      </c>
      <c r="S3865" t="s">
        <v>8271</v>
      </c>
      <c r="T3865" s="6" t="str">
        <f>LEFT(S:S,FIND("/",S:S)-1)</f>
        <v>theater</v>
      </c>
      <c r="U3865" s="6" t="str">
        <f>RIGHT(S:S,FIND("/",S:S) - 2)</f>
        <v>/plays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44">
        <v>5000</v>
      </c>
      <c r="E3866" s="44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42">
        <f>(((I3866/60)/60)/24)+DATE(1970,1,1)</f>
        <v>42325.933495370366</v>
      </c>
      <c r="K3866">
        <v>1445203454</v>
      </c>
      <c r="L3866" s="42">
        <f>(((K3866/60)/60)/24)+DATE(1970,1,1)</f>
        <v>42295.891828703709</v>
      </c>
      <c r="M3866" t="b">
        <v>0</v>
      </c>
      <c r="N3866">
        <v>3</v>
      </c>
      <c r="O3866" s="7">
        <f>AVERAGE(N3866,E3866)</f>
        <v>31.5</v>
      </c>
      <c r="P3866" t="b">
        <v>0</v>
      </c>
      <c r="R3866" s="56">
        <f>E3866/D3866</f>
        <v>1.2E-2</v>
      </c>
      <c r="S3866" t="s">
        <v>8271</v>
      </c>
      <c r="T3866" s="6" t="str">
        <f>LEFT(S:S,FIND("/",S:S)-1)</f>
        <v>theater</v>
      </c>
      <c r="U3866" s="6" t="str">
        <f>RIGHT(S:S,FIND("/",S:S) - 2)</f>
        <v>/plays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44">
        <v>2413</v>
      </c>
      <c r="E3867" s="4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42">
        <f>(((I3867/60)/60)/24)+DATE(1970,1,1)</f>
        <v>41881.229166666664</v>
      </c>
      <c r="K3867">
        <v>1405957098</v>
      </c>
      <c r="L3867" s="42">
        <f>(((K3867/60)/60)/24)+DATE(1970,1,1)</f>
        <v>41841.651597222226</v>
      </c>
      <c r="M3867" t="b">
        <v>0</v>
      </c>
      <c r="N3867">
        <v>14</v>
      </c>
      <c r="O3867" s="7">
        <f>AVERAGE(N3867,E3867)</f>
        <v>332</v>
      </c>
      <c r="P3867" t="b">
        <v>0</v>
      </c>
      <c r="R3867" s="56">
        <f>E3867/D3867</f>
        <v>0.26937422295897223</v>
      </c>
      <c r="S3867" t="s">
        <v>8276</v>
      </c>
      <c r="T3867" s="6" t="str">
        <f>LEFT(S:S,FIND("/",S:S)-1)</f>
        <v>music</v>
      </c>
      <c r="U3867" s="6" t="str">
        <f>RIGHT(S:S,FIND("/",S:S) - 2)</f>
        <v>rock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44">
        <v>2000</v>
      </c>
      <c r="E3868" s="44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42">
        <f>(((I3868/60)/60)/24)+DATE(1970,1,1)</f>
        <v>42452.145138888889</v>
      </c>
      <c r="K3868">
        <v>1454453021</v>
      </c>
      <c r="L3868" s="42">
        <f>(((K3868/60)/60)/24)+DATE(1970,1,1)</f>
        <v>42402.947002314817</v>
      </c>
      <c r="M3868" t="b">
        <v>0</v>
      </c>
      <c r="N3868">
        <v>2</v>
      </c>
      <c r="O3868" s="7">
        <f>AVERAGE(N3868,E3868)</f>
        <v>6.5</v>
      </c>
      <c r="P3868" t="b">
        <v>0</v>
      </c>
      <c r="R3868" s="56">
        <f>E3868/D3868</f>
        <v>5.4999999999999997E-3</v>
      </c>
      <c r="S3868" t="s">
        <v>8282</v>
      </c>
      <c r="T3868" s="6" t="str">
        <f>LEFT(S:S,FIND("/",S:S)-1)</f>
        <v>games</v>
      </c>
      <c r="U3868" s="6" t="str">
        <f>RIGHT(S:S,FIND("/",S:S) - 2)</f>
        <v>ames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44">
        <v>2000</v>
      </c>
      <c r="E3869" s="4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42">
        <f>(((I3869/60)/60)/24)+DATE(1970,1,1)</f>
        <v>42539.814108796301</v>
      </c>
      <c r="K3869">
        <v>1463686339</v>
      </c>
      <c r="L3869" s="42">
        <f>(((K3869/60)/60)/24)+DATE(1970,1,1)</f>
        <v>42509.814108796301</v>
      </c>
      <c r="M3869" t="b">
        <v>0</v>
      </c>
      <c r="N3869">
        <v>5</v>
      </c>
      <c r="O3869" s="7">
        <f>AVERAGE(N3869,E3869)</f>
        <v>128</v>
      </c>
      <c r="P3869" t="b">
        <v>0</v>
      </c>
      <c r="R3869" s="56">
        <f>E3869/D3869</f>
        <v>0.1255</v>
      </c>
      <c r="S3869" t="s">
        <v>8271</v>
      </c>
      <c r="T3869" s="6" t="str">
        <f>LEFT(S:S,FIND("/",S:S)-1)</f>
        <v>theater</v>
      </c>
      <c r="U3869" s="6" t="str">
        <f>RIGHT(S:S,FIND("/",S:S) - 2)</f>
        <v>/plays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44">
        <v>5000</v>
      </c>
      <c r="E3870" s="44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42">
        <f>(((I3870/60)/60)/24)+DATE(1970,1,1)</f>
        <v>41890.659780092588</v>
      </c>
      <c r="K3870">
        <v>1408031405</v>
      </c>
      <c r="L3870" s="42">
        <f>(((K3870/60)/60)/24)+DATE(1970,1,1)</f>
        <v>41865.659780092588</v>
      </c>
      <c r="M3870" t="b">
        <v>0</v>
      </c>
      <c r="N3870">
        <v>1</v>
      </c>
      <c r="O3870" s="7">
        <f>AVERAGE(N3870,E3870)</f>
        <v>5.5</v>
      </c>
      <c r="P3870" t="b">
        <v>0</v>
      </c>
      <c r="R3870" s="56">
        <f>E3870/D3870</f>
        <v>2E-3</v>
      </c>
      <c r="S3870" t="s">
        <v>8297</v>
      </c>
      <c r="T3870" s="6" t="str">
        <f>LEFT(S:S,FIND("/",S:S)-1)</f>
        <v>games</v>
      </c>
      <c r="U3870" s="6" t="str">
        <f>RIGHT(S:S,FIND("/",S:S) - 2)</f>
        <v>ames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44">
        <v>13111</v>
      </c>
      <c r="E3871" s="4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42">
        <f>(((I3871/60)/60)/24)+DATE(1970,1,1)</f>
        <v>42077.132638888885</v>
      </c>
      <c r="K3871">
        <v>1423761792</v>
      </c>
      <c r="L3871" s="42">
        <f>(((K3871/60)/60)/24)+DATE(1970,1,1)</f>
        <v>42047.724444444444</v>
      </c>
      <c r="M3871" t="b">
        <v>0</v>
      </c>
      <c r="N3871">
        <v>15</v>
      </c>
      <c r="O3871" s="7">
        <f>AVERAGE(N3871,E3871)</f>
        <v>233.5</v>
      </c>
      <c r="P3871" t="b">
        <v>0</v>
      </c>
      <c r="R3871" s="56">
        <f>E3871/D3871</f>
        <v>3.44748684310884E-2</v>
      </c>
      <c r="S3871" t="s">
        <v>8271</v>
      </c>
      <c r="T3871" s="6" t="str">
        <f>LEFT(S:S,FIND("/",S:S)-1)</f>
        <v>theater</v>
      </c>
      <c r="U3871" s="6" t="str">
        <f>RIGHT(S:S,FIND("/",S:S) - 2)</f>
        <v>/plays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44">
        <v>10000</v>
      </c>
      <c r="E3872" s="4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42">
        <f>(((I3872/60)/60)/24)+DATE(1970,1,1)</f>
        <v>41823.17219907407</v>
      </c>
      <c r="K3872">
        <v>1401768478</v>
      </c>
      <c r="L3872" s="42">
        <f>(((K3872/60)/60)/24)+DATE(1970,1,1)</f>
        <v>41793.17219907407</v>
      </c>
      <c r="M3872" t="b">
        <v>0</v>
      </c>
      <c r="N3872">
        <v>10</v>
      </c>
      <c r="O3872" s="7">
        <f>AVERAGE(N3872,E3872)</f>
        <v>755</v>
      </c>
      <c r="P3872" t="b">
        <v>0</v>
      </c>
      <c r="R3872" s="56">
        <f>E3872/D3872</f>
        <v>0.15</v>
      </c>
      <c r="S3872" t="s">
        <v>8270</v>
      </c>
      <c r="T3872" s="6" t="str">
        <f>LEFT(S:S,FIND("/",S:S)-1)</f>
        <v>film &amp; video</v>
      </c>
      <c r="U3872" s="6" t="str">
        <f>RIGHT(S:S,FIND("/",S:S) - 2)</f>
        <v>o/animation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44">
        <v>1500</v>
      </c>
      <c r="E3873" s="44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42">
        <f>(((I3873/60)/60)/24)+DATE(1970,1,1)</f>
        <v>42823.739004629635</v>
      </c>
      <c r="K3873">
        <v>1485629050</v>
      </c>
      <c r="L3873" s="42">
        <f>(((K3873/60)/60)/24)+DATE(1970,1,1)</f>
        <v>42763.780671296292</v>
      </c>
      <c r="M3873" t="b">
        <v>0</v>
      </c>
      <c r="N3873">
        <v>3</v>
      </c>
      <c r="O3873" s="7">
        <f>AVERAGE(N3873,E3873)</f>
        <v>21.5</v>
      </c>
      <c r="P3873" t="b">
        <v>0</v>
      </c>
      <c r="R3873" s="56">
        <f>E3873/D3873</f>
        <v>2.6666666666666668E-2</v>
      </c>
      <c r="S3873" t="s">
        <v>8282</v>
      </c>
      <c r="T3873" s="6" t="str">
        <f>LEFT(S:S,FIND("/",S:S)-1)</f>
        <v>games</v>
      </c>
      <c r="U3873" s="6" t="str">
        <f>RIGHT(S:S,FIND("/",S:S) - 2)</f>
        <v>ames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44">
        <v>15000</v>
      </c>
      <c r="E3874" s="4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42">
        <f>(((I3874/60)/60)/24)+DATE(1970,1,1)</f>
        <v>42230.145787037036</v>
      </c>
      <c r="K3874">
        <v>1435202996</v>
      </c>
      <c r="L3874" s="42">
        <f>(((K3874/60)/60)/24)+DATE(1970,1,1)</f>
        <v>42180.145787037036</v>
      </c>
      <c r="M3874" t="b">
        <v>0</v>
      </c>
      <c r="N3874">
        <v>0</v>
      </c>
      <c r="O3874" s="7">
        <f>AVERAGE(N3874,E3874)</f>
        <v>0</v>
      </c>
      <c r="P3874" t="b">
        <v>0</v>
      </c>
      <c r="R3874" s="56">
        <f>E3874/D3874</f>
        <v>0</v>
      </c>
      <c r="S3874" t="s">
        <v>8282</v>
      </c>
      <c r="T3874" s="6" t="str">
        <f>LEFT(S:S,FIND("/",S:S)-1)</f>
        <v>games</v>
      </c>
      <c r="U3874" s="6" t="str">
        <f>RIGHT(S:S,FIND("/",S:S) - 2)</f>
        <v>ames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44">
        <v>5500</v>
      </c>
      <c r="E3875" s="44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42">
        <f>(((I3875/60)/60)/24)+DATE(1970,1,1)</f>
        <v>42285.696006944447</v>
      </c>
      <c r="K3875">
        <v>1441730535</v>
      </c>
      <c r="L3875" s="42">
        <f>(((K3875/60)/60)/24)+DATE(1970,1,1)</f>
        <v>42255.696006944447</v>
      </c>
      <c r="M3875" t="b">
        <v>0</v>
      </c>
      <c r="N3875">
        <v>0</v>
      </c>
      <c r="O3875" s="7">
        <f>AVERAGE(N3875,E3875)</f>
        <v>0</v>
      </c>
      <c r="P3875" t="b">
        <v>0</v>
      </c>
      <c r="R3875" s="56">
        <f>E3875/D3875</f>
        <v>0</v>
      </c>
      <c r="S3875" t="s">
        <v>8271</v>
      </c>
      <c r="T3875" s="6" t="str">
        <f>LEFT(S:S,FIND("/",S:S)-1)</f>
        <v>theater</v>
      </c>
      <c r="U3875" s="6" t="str">
        <f>RIGHT(S:S,FIND("/",S:S) - 2)</f>
        <v>/plays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44">
        <v>620</v>
      </c>
      <c r="E3876" s="44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42">
        <f>(((I3876/60)/60)/24)+DATE(1970,1,1)</f>
        <v>42028.041666666672</v>
      </c>
      <c r="K3876">
        <v>1420244622</v>
      </c>
      <c r="L3876" s="42">
        <f>(((K3876/60)/60)/24)+DATE(1970,1,1)</f>
        <v>42007.016458333332</v>
      </c>
      <c r="M3876" t="b">
        <v>0</v>
      </c>
      <c r="N3876">
        <v>0</v>
      </c>
      <c r="O3876" s="7">
        <f>AVERAGE(N3876,E3876)</f>
        <v>0</v>
      </c>
      <c r="P3876" t="b">
        <v>0</v>
      </c>
      <c r="R3876" s="56">
        <f>E3876/D3876</f>
        <v>0</v>
      </c>
      <c r="S3876" t="s">
        <v>8284</v>
      </c>
      <c r="T3876" s="6" t="str">
        <f>LEFT(S:S,FIND("/",S:S)-1)</f>
        <v>food</v>
      </c>
      <c r="U3876" s="6" t="str">
        <f>RIGHT(S:S,FIND("/",S:S) - 2)</f>
        <v>cks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44">
        <v>30000</v>
      </c>
      <c r="E3877" s="44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42">
        <f>(((I3877/60)/60)/24)+DATE(1970,1,1)</f>
        <v>42616.416666666672</v>
      </c>
      <c r="K3877">
        <v>1472804365</v>
      </c>
      <c r="L3877" s="42">
        <f>(((K3877/60)/60)/24)+DATE(1970,1,1)</f>
        <v>42615.346817129626</v>
      </c>
      <c r="M3877" t="b">
        <v>0</v>
      </c>
      <c r="N3877">
        <v>0</v>
      </c>
      <c r="O3877" s="7">
        <f>AVERAGE(N3877,E3877)</f>
        <v>0</v>
      </c>
      <c r="P3877" t="b">
        <v>0</v>
      </c>
      <c r="R3877" s="56">
        <f>E3877/D3877</f>
        <v>0</v>
      </c>
      <c r="S3877" t="s">
        <v>8276</v>
      </c>
      <c r="T3877" s="6" t="str">
        <f>LEFT(S:S,FIND("/",S:S)-1)</f>
        <v>music</v>
      </c>
      <c r="U3877" s="6" t="str">
        <f>RIGHT(S:S,FIND("/",S:S) - 2)</f>
        <v>rock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44">
        <v>3900</v>
      </c>
      <c r="E3878" s="4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42">
        <f>(((I3878/60)/60)/24)+DATE(1970,1,1)</f>
        <v>42402.624166666668</v>
      </c>
      <c r="K3878">
        <v>1451833128</v>
      </c>
      <c r="L3878" s="42">
        <f>(((K3878/60)/60)/24)+DATE(1970,1,1)</f>
        <v>42372.624166666668</v>
      </c>
      <c r="M3878" t="b">
        <v>0</v>
      </c>
      <c r="N3878">
        <v>46</v>
      </c>
      <c r="O3878" s="7">
        <f>AVERAGE(N3878,E3878)</f>
        <v>1052.5</v>
      </c>
      <c r="P3878" t="b">
        <v>0</v>
      </c>
      <c r="R3878" s="56">
        <f>E3878/D3878</f>
        <v>0.52794871794871789</v>
      </c>
      <c r="S3878" t="s">
        <v>8303</v>
      </c>
      <c r="T3878" s="6" t="str">
        <f>LEFT(S:S,FIND("/",S:S)-1)</f>
        <v>theater</v>
      </c>
      <c r="U3878" s="6" t="str">
        <f>RIGHT(S:S,FIND("/",S:S) - 2)</f>
        <v>spaces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44">
        <v>25000</v>
      </c>
      <c r="E3879" s="4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42">
        <f>(((I3879/60)/60)/24)+DATE(1970,1,1)</f>
        <v>42712.67768518519</v>
      </c>
      <c r="K3879">
        <v>1478621752</v>
      </c>
      <c r="L3879" s="42">
        <f>(((K3879/60)/60)/24)+DATE(1970,1,1)</f>
        <v>42682.67768518519</v>
      </c>
      <c r="M3879" t="b">
        <v>0</v>
      </c>
      <c r="N3879">
        <v>14</v>
      </c>
      <c r="O3879" s="7">
        <f>AVERAGE(N3879,E3879)</f>
        <v>627.5</v>
      </c>
      <c r="P3879" t="b">
        <v>0</v>
      </c>
      <c r="R3879" s="56">
        <f>E3879/D3879</f>
        <v>4.9639999999999997E-2</v>
      </c>
      <c r="S3879" t="s">
        <v>8295</v>
      </c>
      <c r="T3879" s="6" t="str">
        <f>LEFT(S:S,FIND("/",S:S)-1)</f>
        <v>technology</v>
      </c>
      <c r="U3879" s="6" t="str">
        <f>RIGHT(S:S,FIND("/",S:S) - 2)</f>
        <v>/hardware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44">
        <v>18000</v>
      </c>
      <c r="E3880" s="44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42">
        <f>(((I3880/60)/60)/24)+DATE(1970,1,1)</f>
        <v>42185.165972222225</v>
      </c>
      <c r="K3880">
        <v>1433014746</v>
      </c>
      <c r="L3880" s="42">
        <f>(((K3880/60)/60)/24)+DATE(1970,1,1)</f>
        <v>42154.818819444445</v>
      </c>
      <c r="M3880" t="b">
        <v>0</v>
      </c>
      <c r="N3880">
        <v>1</v>
      </c>
      <c r="O3880" s="7">
        <f>AVERAGE(N3880,E3880)</f>
        <v>5.5</v>
      </c>
      <c r="P3880" t="b">
        <v>0</v>
      </c>
      <c r="R3880" s="56">
        <f>E3880/D3880</f>
        <v>5.5555555555555556E-4</v>
      </c>
      <c r="S3880" t="s">
        <v>8270</v>
      </c>
      <c r="T3880" s="6" t="str">
        <f>LEFT(S:S,FIND("/",S:S)-1)</f>
        <v>film &amp; video</v>
      </c>
      <c r="U3880" s="6" t="str">
        <f>RIGHT(S:S,FIND("/",S:S) - 2)</f>
        <v>o/animation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44">
        <v>15000</v>
      </c>
      <c r="E3881" s="44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42">
        <f>(((I3881/60)/60)/24)+DATE(1970,1,1)</f>
        <v>42029.861064814817</v>
      </c>
      <c r="K3881">
        <v>1419626396</v>
      </c>
      <c r="L3881" s="42">
        <f>(((K3881/60)/60)/24)+DATE(1970,1,1)</f>
        <v>41999.861064814817</v>
      </c>
      <c r="M3881" t="b">
        <v>0</v>
      </c>
      <c r="N3881">
        <v>0</v>
      </c>
      <c r="O3881" s="7">
        <f>AVERAGE(N3881,E3881)</f>
        <v>0</v>
      </c>
      <c r="P3881" t="b">
        <v>0</v>
      </c>
      <c r="R3881" s="56">
        <f>E3881/D3881</f>
        <v>0</v>
      </c>
      <c r="S3881" t="s">
        <v>8295</v>
      </c>
      <c r="T3881" s="6" t="str">
        <f>LEFT(S:S,FIND("/",S:S)-1)</f>
        <v>technology</v>
      </c>
      <c r="U3881" s="6" t="str">
        <f>RIGHT(S:S,FIND("/",S:S) - 2)</f>
        <v>/hardware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44">
        <v>7500</v>
      </c>
      <c r="E3882" s="4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42">
        <f>(((I3882/60)/60)/24)+DATE(1970,1,1)</f>
        <v>41850.958333333336</v>
      </c>
      <c r="K3882">
        <v>1403724820</v>
      </c>
      <c r="L3882" s="42">
        <f>(((K3882/60)/60)/24)+DATE(1970,1,1)</f>
        <v>41815.815046296295</v>
      </c>
      <c r="M3882" t="b">
        <v>0</v>
      </c>
      <c r="N3882">
        <v>17</v>
      </c>
      <c r="O3882" s="7">
        <f>AVERAGE(N3882,E3882)</f>
        <v>498.5</v>
      </c>
      <c r="P3882" t="b">
        <v>0</v>
      </c>
      <c r="R3882" s="56">
        <f>E3882/D3882</f>
        <v>0.13066666666666665</v>
      </c>
      <c r="S3882" t="s">
        <v>8275</v>
      </c>
      <c r="T3882" s="6" t="str">
        <f>LEFT(S:S,FIND("/",S:S)-1)</f>
        <v>publishing</v>
      </c>
      <c r="U3882" s="6" t="str">
        <f>RIGHT(S:S,FIND("/",S:S) - 2)</f>
        <v>g/fiction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44">
        <v>500</v>
      </c>
      <c r="E3883" s="44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42">
        <f>(((I3883/60)/60)/24)+DATE(1970,1,1)</f>
        <v>42786.018506944441</v>
      </c>
      <c r="K3883">
        <v>1484958399</v>
      </c>
      <c r="L3883" s="42">
        <f>(((K3883/60)/60)/24)+DATE(1970,1,1)</f>
        <v>42756.018506944441</v>
      </c>
      <c r="M3883" t="b">
        <v>0</v>
      </c>
      <c r="N3883">
        <v>1</v>
      </c>
      <c r="O3883" s="7">
        <f>AVERAGE(N3883,E3883)</f>
        <v>13</v>
      </c>
      <c r="P3883" t="b">
        <v>0</v>
      </c>
      <c r="R3883" s="56">
        <f>E3883/D3883</f>
        <v>0.05</v>
      </c>
      <c r="S3883" t="s">
        <v>8295</v>
      </c>
      <c r="T3883" s="6" t="str">
        <f>LEFT(S:S,FIND("/",S:S)-1)</f>
        <v>technology</v>
      </c>
      <c r="U3883" s="6" t="str">
        <f>RIGHT(S:S,FIND("/",S:S) - 2)</f>
        <v>/hardware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44">
        <v>30000</v>
      </c>
      <c r="E3884" s="4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42">
        <f>(((I3884/60)/60)/24)+DATE(1970,1,1)</f>
        <v>42400.960416666669</v>
      </c>
      <c r="K3884">
        <v>1451950570</v>
      </c>
      <c r="L3884" s="42">
        <f>(((K3884/60)/60)/24)+DATE(1970,1,1)</f>
        <v>42373.983449074076</v>
      </c>
      <c r="M3884" t="b">
        <v>0</v>
      </c>
      <c r="N3884">
        <v>0</v>
      </c>
      <c r="O3884" s="7">
        <f>AVERAGE(N3884,E3884)</f>
        <v>0</v>
      </c>
      <c r="P3884" t="b">
        <v>0</v>
      </c>
      <c r="R3884" s="56">
        <f>E3884/D3884</f>
        <v>0</v>
      </c>
      <c r="S3884" t="s">
        <v>8285</v>
      </c>
      <c r="T3884" s="6" t="str">
        <f>LEFT(S:S,FIND("/",S:S)-1)</f>
        <v>photography</v>
      </c>
      <c r="U3884" s="6" t="str">
        <f>RIGHT(S:S,FIND("/",S:S) - 2)</f>
        <v>photobooks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44">
        <v>15000</v>
      </c>
      <c r="E3885" s="44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42">
        <f>(((I3885/60)/60)/24)+DATE(1970,1,1)</f>
        <v>41884.602650462963</v>
      </c>
      <c r="K3885">
        <v>1407076069</v>
      </c>
      <c r="L3885" s="42">
        <f>(((K3885/60)/60)/24)+DATE(1970,1,1)</f>
        <v>41854.602650462963</v>
      </c>
      <c r="M3885" t="b">
        <v>0</v>
      </c>
      <c r="N3885">
        <v>0</v>
      </c>
      <c r="O3885" s="7">
        <f>AVERAGE(N3885,E3885)</f>
        <v>0</v>
      </c>
      <c r="P3885" t="b">
        <v>0</v>
      </c>
      <c r="R3885" s="56">
        <f>E3885/D3885</f>
        <v>0</v>
      </c>
      <c r="S3885" t="s">
        <v>8271</v>
      </c>
      <c r="T3885" s="6" t="str">
        <f>LEFT(S:S,FIND("/",S:S)-1)</f>
        <v>theater</v>
      </c>
      <c r="U3885" s="6" t="str">
        <f>RIGHT(S:S,FIND("/",S:S) - 2)</f>
        <v>/plays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44">
        <v>10000</v>
      </c>
      <c r="E3886" s="44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42">
        <f>(((I3886/60)/60)/24)+DATE(1970,1,1)</f>
        <v>42090.749907407408</v>
      </c>
      <c r="K3886">
        <v>1425322792</v>
      </c>
      <c r="L3886" s="42">
        <f>(((K3886/60)/60)/24)+DATE(1970,1,1)</f>
        <v>42065.791574074072</v>
      </c>
      <c r="M3886" t="b">
        <v>0</v>
      </c>
      <c r="N3886">
        <v>0</v>
      </c>
      <c r="O3886" s="7">
        <f>AVERAGE(N3886,E3886)</f>
        <v>0</v>
      </c>
      <c r="P3886" t="b">
        <v>0</v>
      </c>
      <c r="R3886" s="56">
        <f>E3886/D3886</f>
        <v>0</v>
      </c>
      <c r="S3886" t="s">
        <v>8282</v>
      </c>
      <c r="T3886" s="6" t="str">
        <f>LEFT(S:S,FIND("/",S:S)-1)</f>
        <v>games</v>
      </c>
      <c r="U3886" s="6" t="str">
        <f>RIGHT(S:S,FIND("/",S:S) - 2)</f>
        <v>ames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44">
        <v>375000</v>
      </c>
      <c r="E3887" s="44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42">
        <f>(((I3887/60)/60)/24)+DATE(1970,1,1)</f>
        <v>42499.951284722221</v>
      </c>
      <c r="K3887">
        <v>1460242191</v>
      </c>
      <c r="L3887" s="42">
        <f>(((K3887/60)/60)/24)+DATE(1970,1,1)</f>
        <v>42469.951284722221</v>
      </c>
      <c r="M3887" t="b">
        <v>0</v>
      </c>
      <c r="N3887">
        <v>0</v>
      </c>
      <c r="O3887" s="7">
        <f>AVERAGE(N3887,E3887)</f>
        <v>0</v>
      </c>
      <c r="P3887" t="b">
        <v>0</v>
      </c>
      <c r="R3887" s="56">
        <f>E3887/D3887</f>
        <v>0</v>
      </c>
      <c r="S3887" t="s">
        <v>8283</v>
      </c>
      <c r="T3887" s="6" t="str">
        <f>LEFT(S:S,FIND("/",S:S)-1)</f>
        <v>games</v>
      </c>
      <c r="U3887" s="6" t="str">
        <f>RIGHT(S:S,FIND("/",S:S) - 2)</f>
        <v>ames</v>
      </c>
    </row>
    <row r="3888" spans="1:21" x14ac:dyDescent="0.25">
      <c r="A3888">
        <v>3886</v>
      </c>
      <c r="B3888" s="3" t="s">
        <v>3883</v>
      </c>
      <c r="C3888" s="3">
        <v>1</v>
      </c>
      <c r="D3888" s="44">
        <v>10000</v>
      </c>
      <c r="E3888" s="44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42">
        <f>(((I3888/60)/60)/24)+DATE(1970,1,1)</f>
        <v>41984.228032407409</v>
      </c>
      <c r="K3888">
        <v>1415683702</v>
      </c>
      <c r="L3888" s="42">
        <f>(((K3888/60)/60)/24)+DATE(1970,1,1)</f>
        <v>41954.228032407409</v>
      </c>
      <c r="M3888" t="b">
        <v>0</v>
      </c>
      <c r="N3888">
        <v>0</v>
      </c>
      <c r="O3888" s="7">
        <f>AVERAGE(N3888,E3888)</f>
        <v>0</v>
      </c>
      <c r="P3888" t="b">
        <v>0</v>
      </c>
      <c r="R3888" s="56">
        <f>E3888/D3888</f>
        <v>0</v>
      </c>
      <c r="S3888" t="s">
        <v>8271</v>
      </c>
      <c r="T3888" s="6" t="str">
        <f>LEFT(S:S,FIND("/",S:S)-1)</f>
        <v>theater</v>
      </c>
      <c r="U3888" s="6" t="str">
        <f>RIGHT(S:S,FIND("/",S:S) - 2)</f>
        <v>/plays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44">
        <v>2000</v>
      </c>
      <c r="E3889" s="44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42">
        <f>(((I3889/60)/60)/24)+DATE(1970,1,1)</f>
        <v>42125.916666666672</v>
      </c>
      <c r="K3889">
        <v>1426538129</v>
      </c>
      <c r="L3889" s="42">
        <f>(((K3889/60)/60)/24)+DATE(1970,1,1)</f>
        <v>42079.857974537037</v>
      </c>
      <c r="M3889" t="b">
        <v>0</v>
      </c>
      <c r="N3889">
        <v>2</v>
      </c>
      <c r="O3889" s="7">
        <f>AVERAGE(N3889,E3889)</f>
        <v>18.5</v>
      </c>
      <c r="P3889" t="b">
        <v>0</v>
      </c>
      <c r="R3889" s="56">
        <f>E3889/D3889</f>
        <v>1.7500000000000002E-2</v>
      </c>
      <c r="S3889" t="s">
        <v>8295</v>
      </c>
      <c r="T3889" s="6" t="str">
        <f>LEFT(S:S,FIND("/",S:S)-1)</f>
        <v>technology</v>
      </c>
      <c r="U3889" s="6" t="str">
        <f>RIGHT(S:S,FIND("/",S:S) - 2)</f>
        <v>/hardware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44">
        <v>2000</v>
      </c>
      <c r="E3890" s="4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42">
        <f>(((I3890/60)/60)/24)+DATE(1970,1,1)</f>
        <v>42792.545810185184</v>
      </c>
      <c r="K3890">
        <v>1485522358</v>
      </c>
      <c r="L3890" s="42">
        <f>(((K3890/60)/60)/24)+DATE(1970,1,1)</f>
        <v>42762.545810185184</v>
      </c>
      <c r="M3890" t="b">
        <v>0</v>
      </c>
      <c r="N3890">
        <v>14</v>
      </c>
      <c r="O3890" s="7">
        <f>AVERAGE(N3890,E3890)</f>
        <v>278</v>
      </c>
      <c r="P3890" t="b">
        <v>0</v>
      </c>
      <c r="R3890" s="56">
        <f>E3890/D3890</f>
        <v>0.27100000000000002</v>
      </c>
      <c r="S3890" t="s">
        <v>8271</v>
      </c>
      <c r="T3890" s="6" t="str">
        <f>LEFT(S:S,FIND("/",S:S)-1)</f>
        <v>theater</v>
      </c>
      <c r="U3890" s="6" t="str">
        <f>RIGHT(S:S,FIND("/",S:S) - 2)</f>
        <v>/plays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44">
        <v>8000</v>
      </c>
      <c r="E3891" s="4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42">
        <f>(((I3891/60)/60)/24)+DATE(1970,1,1)</f>
        <v>42008.976388888885</v>
      </c>
      <c r="K3891">
        <v>1417651630</v>
      </c>
      <c r="L3891" s="42">
        <f>(((K3891/60)/60)/24)+DATE(1970,1,1)</f>
        <v>41977.004976851851</v>
      </c>
      <c r="M3891" t="b">
        <v>0</v>
      </c>
      <c r="N3891">
        <v>9</v>
      </c>
      <c r="O3891" s="7">
        <f>AVERAGE(N3891,E3891)</f>
        <v>63.5</v>
      </c>
      <c r="P3891" t="b">
        <v>0</v>
      </c>
      <c r="R3891" s="56">
        <f>E3891/D3891</f>
        <v>1.4749999999999999E-2</v>
      </c>
      <c r="S3891" t="s">
        <v>8271</v>
      </c>
      <c r="T3891" s="6" t="str">
        <f>LEFT(S:S,FIND("/",S:S)-1)</f>
        <v>theater</v>
      </c>
      <c r="U3891" s="6" t="str">
        <f>RIGHT(S:S,FIND("/",S:S) - 2)</f>
        <v>/plays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44">
        <v>15000</v>
      </c>
      <c r="E3892" s="4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42">
        <f>(((I3892/60)/60)/24)+DATE(1970,1,1)</f>
        <v>42231.758611111116</v>
      </c>
      <c r="K3892">
        <v>1434478344</v>
      </c>
      <c r="L3892" s="42">
        <f>(((K3892/60)/60)/24)+DATE(1970,1,1)</f>
        <v>42171.758611111116</v>
      </c>
      <c r="M3892" t="b">
        <v>0</v>
      </c>
      <c r="N3892">
        <v>8</v>
      </c>
      <c r="O3892" s="7">
        <f>AVERAGE(N3892,E3892)</f>
        <v>1266</v>
      </c>
      <c r="P3892" t="b">
        <v>0</v>
      </c>
      <c r="R3892" s="56">
        <f>E3892/D3892</f>
        <v>0.16826666666666668</v>
      </c>
      <c r="S3892" t="s">
        <v>8269</v>
      </c>
      <c r="T3892" s="6" t="str">
        <f>LEFT(S:S,FIND("/",S:S)-1)</f>
        <v>film &amp; video</v>
      </c>
      <c r="U3892" s="6" t="str">
        <f>RIGHT(S:S,FIND("/",S:S) - 2)</f>
        <v>documentary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44">
        <v>800</v>
      </c>
      <c r="E3893" s="4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42">
        <f>(((I3893/60)/60)/24)+DATE(1970,1,1)</f>
        <v>42086.207638888889</v>
      </c>
      <c r="K3893">
        <v>1424488244</v>
      </c>
      <c r="L3893" s="42">
        <f>(((K3893/60)/60)/24)+DATE(1970,1,1)</f>
        <v>42056.1324537037</v>
      </c>
      <c r="M3893" t="b">
        <v>0</v>
      </c>
      <c r="N3893">
        <v>7</v>
      </c>
      <c r="O3893" s="7">
        <f>AVERAGE(N3893,E3893)</f>
        <v>133.5</v>
      </c>
      <c r="P3893" t="b">
        <v>0</v>
      </c>
      <c r="R3893" s="56">
        <f>E3893/D3893</f>
        <v>0.32500000000000001</v>
      </c>
      <c r="S3893" t="s">
        <v>8279</v>
      </c>
      <c r="T3893" s="6" t="str">
        <f>LEFT(S:S,FIND("/",S:S)-1)</f>
        <v>music</v>
      </c>
      <c r="U3893" s="6" t="str">
        <f>RIGHT(S:S,FIND("/",S:S) - 2)</f>
        <v>rock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44">
        <v>1000</v>
      </c>
      <c r="E3894" s="4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42">
        <f>(((I3894/60)/60)/24)+DATE(1970,1,1)</f>
        <v>41875.291666666664</v>
      </c>
      <c r="K3894">
        <v>1408203557</v>
      </c>
      <c r="L3894" s="42">
        <f>(((K3894/60)/60)/24)+DATE(1970,1,1)</f>
        <v>41867.652280092596</v>
      </c>
      <c r="M3894" t="b">
        <v>0</v>
      </c>
      <c r="N3894">
        <v>0</v>
      </c>
      <c r="O3894" s="7">
        <f>AVERAGE(N3894,E3894)</f>
        <v>0</v>
      </c>
      <c r="P3894" t="b">
        <v>0</v>
      </c>
      <c r="R3894" s="56">
        <f>E3894/D3894</f>
        <v>0</v>
      </c>
      <c r="S3894" t="s">
        <v>8288</v>
      </c>
      <c r="T3894" s="6" t="str">
        <f>LEFT(S:S,FIND("/",S:S)-1)</f>
        <v>publishing</v>
      </c>
      <c r="U3894" s="6" t="str">
        <f>RIGHT(S:S,FIND("/",S:S) - 2)</f>
        <v xml:space="preserve"> podcasts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44">
        <v>50000</v>
      </c>
      <c r="E3895" s="4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42">
        <f>(((I3895/60)/60)/24)+DATE(1970,1,1)</f>
        <v>41821.25</v>
      </c>
      <c r="K3895">
        <v>1400600840</v>
      </c>
      <c r="L3895" s="42">
        <f>(((K3895/60)/60)/24)+DATE(1970,1,1)</f>
        <v>41779.657870370371</v>
      </c>
      <c r="M3895" t="b">
        <v>0</v>
      </c>
      <c r="N3895">
        <v>84</v>
      </c>
      <c r="O3895" s="7">
        <f>AVERAGE(N3895,E3895)</f>
        <v>5429.5</v>
      </c>
      <c r="P3895" t="b">
        <v>0</v>
      </c>
      <c r="R3895" s="56">
        <f>E3895/D3895</f>
        <v>0.2155</v>
      </c>
      <c r="S3895" t="s">
        <v>8276</v>
      </c>
      <c r="T3895" s="6" t="str">
        <f>LEFT(S:S,FIND("/",S:S)-1)</f>
        <v>music</v>
      </c>
      <c r="U3895" s="6" t="str">
        <f>RIGHT(S:S,FIND("/",S:S) - 2)</f>
        <v>rock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44">
        <v>15000</v>
      </c>
      <c r="E3896" s="4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42">
        <f>(((I3896/60)/60)/24)+DATE(1970,1,1)</f>
        <v>42710.207638888889</v>
      </c>
      <c r="K3896">
        <v>1478386812</v>
      </c>
      <c r="L3896" s="42">
        <f>(((K3896/60)/60)/24)+DATE(1970,1,1)</f>
        <v>42679.958472222221</v>
      </c>
      <c r="M3896" t="b">
        <v>0</v>
      </c>
      <c r="N3896">
        <v>11</v>
      </c>
      <c r="O3896" s="7">
        <f>AVERAGE(N3896,E3896)</f>
        <v>265.5</v>
      </c>
      <c r="P3896" t="b">
        <v>0</v>
      </c>
      <c r="R3896" s="56">
        <f>E3896/D3896</f>
        <v>3.4666666666666665E-2</v>
      </c>
      <c r="S3896" t="s">
        <v>8290</v>
      </c>
      <c r="T3896" s="6" t="str">
        <f>LEFT(S:S,FIND("/",S:S)-1)</f>
        <v>publishing</v>
      </c>
      <c r="U3896" s="6" t="str">
        <f>RIGHT(S:S,FIND("/",S:S) - 2)</f>
        <v>art books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44">
        <v>1000</v>
      </c>
      <c r="E3897" s="44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42">
        <f>(((I3897/60)/60)/24)+DATE(1970,1,1)</f>
        <v>42063.250208333338</v>
      </c>
      <c r="K3897">
        <v>1422424818</v>
      </c>
      <c r="L3897" s="42">
        <f>(((K3897/60)/60)/24)+DATE(1970,1,1)</f>
        <v>42032.250208333338</v>
      </c>
      <c r="M3897" t="b">
        <v>0</v>
      </c>
      <c r="N3897">
        <v>1</v>
      </c>
      <c r="O3897" s="7">
        <f>AVERAGE(N3897,E3897)</f>
        <v>25.5</v>
      </c>
      <c r="P3897" t="b">
        <v>0</v>
      </c>
      <c r="R3897" s="56">
        <f>E3897/D3897</f>
        <v>0.05</v>
      </c>
      <c r="S3897" t="s">
        <v>8271</v>
      </c>
      <c r="T3897" s="6" t="str">
        <f>LEFT(S:S,FIND("/",S:S)-1)</f>
        <v>theater</v>
      </c>
      <c r="U3897" s="6" t="str">
        <f>RIGHT(S:S,FIND("/",S:S) - 2)</f>
        <v>/plays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44">
        <v>1600</v>
      </c>
      <c r="E3898" s="4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42">
        <f>(((I3898/60)/60)/24)+DATE(1970,1,1)</f>
        <v>41807.191875000004</v>
      </c>
      <c r="K3898">
        <v>1401770178</v>
      </c>
      <c r="L3898" s="42">
        <f>(((K3898/60)/60)/24)+DATE(1970,1,1)</f>
        <v>41793.191875000004</v>
      </c>
      <c r="M3898" t="b">
        <v>0</v>
      </c>
      <c r="N3898">
        <v>4</v>
      </c>
      <c r="O3898" s="7">
        <f>AVERAGE(N3898,E3898)</f>
        <v>87</v>
      </c>
      <c r="P3898" t="b">
        <v>0</v>
      </c>
      <c r="R3898" s="56">
        <f>E3898/D3898</f>
        <v>0.10625</v>
      </c>
      <c r="S3898" t="s">
        <v>8305</v>
      </c>
      <c r="T3898" s="6" t="str">
        <f>LEFT(S:S,FIND("/",S:S)-1)</f>
        <v>theater</v>
      </c>
      <c r="U3898" s="6" t="str">
        <f>RIGHT(S:S,FIND("/",S:S) - 2)</f>
        <v>usical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44">
        <v>2500</v>
      </c>
      <c r="E3899" s="4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42">
        <f>(((I3899/60)/60)/24)+DATE(1970,1,1)</f>
        <v>42012.87364583333</v>
      </c>
      <c r="K3899">
        <v>1418158683</v>
      </c>
      <c r="L3899" s="42">
        <f>(((K3899/60)/60)/24)+DATE(1970,1,1)</f>
        <v>41982.87364583333</v>
      </c>
      <c r="M3899" t="b">
        <v>0</v>
      </c>
      <c r="N3899">
        <v>10</v>
      </c>
      <c r="O3899" s="7">
        <f>AVERAGE(N3899,E3899)</f>
        <v>225</v>
      </c>
      <c r="P3899" t="b">
        <v>0</v>
      </c>
      <c r="R3899" s="56">
        <f>E3899/D3899</f>
        <v>0.17599999999999999</v>
      </c>
      <c r="S3899" t="s">
        <v>8270</v>
      </c>
      <c r="T3899" s="6" t="str">
        <f>LEFT(S:S,FIND("/",S:S)-1)</f>
        <v>film &amp; video</v>
      </c>
      <c r="U3899" s="6" t="str">
        <f>RIGHT(S:S,FIND("/",S:S) - 2)</f>
        <v>o/animation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44">
        <v>2500</v>
      </c>
      <c r="E3900" s="4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42">
        <f>(((I3900/60)/60)/24)+DATE(1970,1,1)</f>
        <v>42233.666666666672</v>
      </c>
      <c r="K3900">
        <v>1436355270</v>
      </c>
      <c r="L3900" s="42">
        <f>(((K3900/60)/60)/24)+DATE(1970,1,1)</f>
        <v>42193.482291666667</v>
      </c>
      <c r="M3900" t="b">
        <v>0</v>
      </c>
      <c r="N3900">
        <v>16</v>
      </c>
      <c r="O3900" s="7">
        <f>AVERAGE(N3900,E3900)</f>
        <v>415</v>
      </c>
      <c r="P3900" t="b">
        <v>0</v>
      </c>
      <c r="R3900" s="56">
        <f>E3900/D3900</f>
        <v>0.3256</v>
      </c>
      <c r="S3900" t="s">
        <v>8271</v>
      </c>
      <c r="T3900" s="6" t="str">
        <f>LEFT(S:S,FIND("/",S:S)-1)</f>
        <v>theater</v>
      </c>
      <c r="U3900" s="6" t="str">
        <f>RIGHT(S:S,FIND("/",S:S) - 2)</f>
        <v>/plays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44">
        <v>10000</v>
      </c>
      <c r="E3901" s="4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42">
        <f>(((I3901/60)/60)/24)+DATE(1970,1,1)</f>
        <v>41863.775011574071</v>
      </c>
      <c r="K3901">
        <v>1406140561</v>
      </c>
      <c r="L3901" s="42">
        <f>(((K3901/60)/60)/24)+DATE(1970,1,1)</f>
        <v>41843.775011574071</v>
      </c>
      <c r="M3901" t="b">
        <v>0</v>
      </c>
      <c r="N3901">
        <v>2</v>
      </c>
      <c r="O3901" s="7">
        <f>AVERAGE(N3901,E3901)</f>
        <v>63.5</v>
      </c>
      <c r="P3901" t="b">
        <v>0</v>
      </c>
      <c r="R3901" s="56">
        <f>E3901/D3901</f>
        <v>1.2500000000000001E-2</v>
      </c>
      <c r="S3901" t="s">
        <v>8279</v>
      </c>
      <c r="T3901" s="6" t="str">
        <f>LEFT(S:S,FIND("/",S:S)-1)</f>
        <v>music</v>
      </c>
      <c r="U3901" s="6" t="str">
        <f>RIGHT(S:S,FIND("/",S:S) - 2)</f>
        <v>rock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44">
        <v>2500</v>
      </c>
      <c r="E3902" s="4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42">
        <f>(((I3902/60)/60)/24)+DATE(1970,1,1)</f>
        <v>42166.092488425929</v>
      </c>
      <c r="K3902">
        <v>1431396791</v>
      </c>
      <c r="L3902" s="42">
        <f>(((K3902/60)/60)/24)+DATE(1970,1,1)</f>
        <v>42136.092488425929</v>
      </c>
      <c r="M3902" t="b">
        <v>0</v>
      </c>
      <c r="N3902">
        <v>5</v>
      </c>
      <c r="O3902" s="7">
        <f>AVERAGE(N3902,E3902)</f>
        <v>70</v>
      </c>
      <c r="P3902" t="b">
        <v>0</v>
      </c>
      <c r="R3902" s="56">
        <f>E3902/D3902</f>
        <v>5.3999999999999999E-2</v>
      </c>
      <c r="S3902" t="s">
        <v>8276</v>
      </c>
      <c r="T3902" s="6" t="str">
        <f>LEFT(S:S,FIND("/",S:S)-1)</f>
        <v>music</v>
      </c>
      <c r="U3902" s="6" t="str">
        <f>RIGHT(S:S,FIND("/",S:S) - 2)</f>
        <v>rock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44">
        <v>3000</v>
      </c>
      <c r="E3903" s="44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42">
        <f>(((I3903/60)/60)/24)+DATE(1970,1,1)</f>
        <v>42357.826377314821</v>
      </c>
      <c r="K3903">
        <v>1447098599</v>
      </c>
      <c r="L3903" s="42">
        <f>(((K3903/60)/60)/24)+DATE(1970,1,1)</f>
        <v>42317.826377314821</v>
      </c>
      <c r="M3903" t="b">
        <v>0</v>
      </c>
      <c r="N3903">
        <v>1</v>
      </c>
      <c r="O3903" s="7">
        <f>AVERAGE(N3903,E3903)</f>
        <v>13</v>
      </c>
      <c r="P3903" t="b">
        <v>0</v>
      </c>
      <c r="R3903" s="56">
        <f>E3903/D3903</f>
        <v>8.3333333333333332E-3</v>
      </c>
      <c r="S3903" t="s">
        <v>8279</v>
      </c>
      <c r="T3903" s="6" t="str">
        <f>LEFT(S:S,FIND("/",S:S)-1)</f>
        <v>music</v>
      </c>
      <c r="U3903" s="6" t="str">
        <f>RIGHT(S:S,FIND("/",S:S) - 2)</f>
        <v>rock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44">
        <v>3000</v>
      </c>
      <c r="E3904" s="4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42">
        <f>(((I3904/60)/60)/24)+DATE(1970,1,1)</f>
        <v>42688.509745370371</v>
      </c>
      <c r="K3904">
        <v>1476962042</v>
      </c>
      <c r="L3904" s="42">
        <f>(((K3904/60)/60)/24)+DATE(1970,1,1)</f>
        <v>42663.468078703707</v>
      </c>
      <c r="M3904" t="b">
        <v>0</v>
      </c>
      <c r="N3904">
        <v>31</v>
      </c>
      <c r="O3904" s="7">
        <f>AVERAGE(N3904,E3904)</f>
        <v>748</v>
      </c>
      <c r="P3904" t="b">
        <v>0</v>
      </c>
      <c r="R3904" s="56">
        <f>E3904/D3904</f>
        <v>0.48833333333333334</v>
      </c>
      <c r="S3904" t="s">
        <v>8271</v>
      </c>
      <c r="T3904" s="6" t="str">
        <f>LEFT(S:S,FIND("/",S:S)-1)</f>
        <v>theater</v>
      </c>
      <c r="U3904" s="6" t="str">
        <f>RIGHT(S:S,FIND("/",S:S) - 2)</f>
        <v>/plays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44">
        <v>1500</v>
      </c>
      <c r="E3905" s="44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42">
        <f>(((I3905/60)/60)/24)+DATE(1970,1,1)</f>
        <v>42230.818055555559</v>
      </c>
      <c r="K3905">
        <v>1435709765</v>
      </c>
      <c r="L3905" s="42">
        <f>(((K3905/60)/60)/24)+DATE(1970,1,1)</f>
        <v>42186.01116898148</v>
      </c>
      <c r="M3905" t="b">
        <v>0</v>
      </c>
      <c r="N3905">
        <v>0</v>
      </c>
      <c r="O3905" s="7">
        <f>AVERAGE(N3905,E3905)</f>
        <v>0</v>
      </c>
      <c r="P3905" t="b">
        <v>0</v>
      </c>
      <c r="R3905" s="56">
        <f>E3905/D3905</f>
        <v>0</v>
      </c>
      <c r="S3905" t="s">
        <v>8270</v>
      </c>
      <c r="T3905" s="6" t="str">
        <f>LEFT(S:S,FIND("/",S:S)-1)</f>
        <v>film &amp; video</v>
      </c>
      <c r="U3905" s="6" t="str">
        <f>RIGHT(S:S,FIND("/",S:S) - 2)</f>
        <v>o/animation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44">
        <v>10000</v>
      </c>
      <c r="E3906" s="44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42">
        <f>(((I3906/60)/60)/24)+DATE(1970,1,1)</f>
        <v>42109.211111111115</v>
      </c>
      <c r="K3906">
        <v>1427866200</v>
      </c>
      <c r="L3906" s="42">
        <f>(((K3906/60)/60)/24)+DATE(1970,1,1)</f>
        <v>42095.229166666672</v>
      </c>
      <c r="M3906" t="b">
        <v>0</v>
      </c>
      <c r="N3906">
        <v>2</v>
      </c>
      <c r="O3906" s="7">
        <f>AVERAGE(N3906,E3906)</f>
        <v>2.5</v>
      </c>
      <c r="P3906" t="b">
        <v>0</v>
      </c>
      <c r="R3906" s="56">
        <f>E3906/D3906</f>
        <v>2.9999999999999997E-4</v>
      </c>
      <c r="S3906" t="s">
        <v>8299</v>
      </c>
      <c r="T3906" s="6" t="str">
        <f>LEFT(S:S,FIND("/",S:S)-1)</f>
        <v>food</v>
      </c>
      <c r="U3906" s="6" t="str">
        <f>RIGHT(S:S,FIND("/",S:S) - 2)</f>
        <v>nts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44">
        <v>1500</v>
      </c>
      <c r="E3907" s="4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42">
        <f>(((I3907/60)/60)/24)+DATE(1970,1,1)</f>
        <v>42166.958333333328</v>
      </c>
      <c r="K3907">
        <v>1430405903</v>
      </c>
      <c r="L3907" s="42">
        <f>(((K3907/60)/60)/24)+DATE(1970,1,1)</f>
        <v>42124.623877314814</v>
      </c>
      <c r="M3907" t="b">
        <v>0</v>
      </c>
      <c r="N3907">
        <v>7</v>
      </c>
      <c r="O3907" s="7">
        <f>AVERAGE(N3907,E3907)</f>
        <v>90</v>
      </c>
      <c r="P3907" t="b">
        <v>0</v>
      </c>
      <c r="R3907" s="56">
        <f>E3907/D3907</f>
        <v>0.11533333333333333</v>
      </c>
      <c r="S3907" t="s">
        <v>8271</v>
      </c>
      <c r="T3907" s="6" t="str">
        <f>LEFT(S:S,FIND("/",S:S)-1)</f>
        <v>theater</v>
      </c>
      <c r="U3907" s="6" t="str">
        <f>RIGHT(S:S,FIND("/",S:S) - 2)</f>
        <v>/plays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44">
        <v>1500</v>
      </c>
      <c r="E3908" s="4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42">
        <f>(((I3908/60)/60)/24)+DATE(1970,1,1)</f>
        <v>42181.559027777781</v>
      </c>
      <c r="K3908">
        <v>1432072893</v>
      </c>
      <c r="L3908" s="42">
        <f>(((K3908/60)/60)/24)+DATE(1970,1,1)</f>
        <v>42143.917743055557</v>
      </c>
      <c r="M3908" t="b">
        <v>0</v>
      </c>
      <c r="N3908">
        <v>16</v>
      </c>
      <c r="O3908" s="7">
        <f>AVERAGE(N3908,E3908)</f>
        <v>513</v>
      </c>
      <c r="P3908" t="b">
        <v>0</v>
      </c>
      <c r="R3908" s="56">
        <f>E3908/D3908</f>
        <v>0.67333333333333334</v>
      </c>
      <c r="S3908" t="s">
        <v>8273</v>
      </c>
      <c r="T3908" s="6" t="str">
        <f>LEFT(S:S,FIND("/",S:S)-1)</f>
        <v>technology</v>
      </c>
      <c r="U3908" s="6" t="str">
        <f>RIGHT(S:S,FIND("/",S:S) - 2)</f>
        <v>wearables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44">
        <v>1000</v>
      </c>
      <c r="E3909" s="4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42">
        <f>(((I3909/60)/60)/24)+DATE(1970,1,1)</f>
        <v>41938.838888888888</v>
      </c>
      <c r="K3909">
        <v>1411587606</v>
      </c>
      <c r="L3909" s="42">
        <f>(((K3909/60)/60)/24)+DATE(1970,1,1)</f>
        <v>41906.819513888891</v>
      </c>
      <c r="M3909" t="b">
        <v>0</v>
      </c>
      <c r="N3909">
        <v>4</v>
      </c>
      <c r="O3909" s="7">
        <f>AVERAGE(N3909,E3909)</f>
        <v>78.5</v>
      </c>
      <c r="P3909" t="b">
        <v>0</v>
      </c>
      <c r="R3909" s="56">
        <f>E3909/D3909</f>
        <v>0.153</v>
      </c>
      <c r="S3909" t="s">
        <v>8287</v>
      </c>
      <c r="T3909" s="6" t="str">
        <f>LEFT(S:S,FIND("/",S:S)-1)</f>
        <v>publishing</v>
      </c>
      <c r="U3909" s="6" t="str">
        <f>RIGHT(S:S,FIND("/",S:S) - 2)</f>
        <v>nslations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44">
        <v>750</v>
      </c>
      <c r="E3910" s="44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42">
        <f>(((I3910/60)/60)/24)+DATE(1970,1,1)</f>
        <v>41849.135370370372</v>
      </c>
      <c r="K3910">
        <v>1405307696</v>
      </c>
      <c r="L3910" s="42">
        <f>(((K3910/60)/60)/24)+DATE(1970,1,1)</f>
        <v>41834.135370370372</v>
      </c>
      <c r="M3910" t="b">
        <v>0</v>
      </c>
      <c r="N3910">
        <v>4</v>
      </c>
      <c r="O3910" s="7">
        <f>AVERAGE(N3910,E3910)</f>
        <v>34.5</v>
      </c>
      <c r="P3910" t="b">
        <v>0</v>
      </c>
      <c r="R3910" s="56">
        <f>E3910/D3910</f>
        <v>8.666666666666667E-2</v>
      </c>
      <c r="S3910" t="s">
        <v>8273</v>
      </c>
      <c r="T3910" s="6" t="str">
        <f>LEFT(S:S,FIND("/",S:S)-1)</f>
        <v>technology</v>
      </c>
      <c r="U3910" s="6" t="str">
        <f>RIGHT(S:S,FIND("/",S:S) - 2)</f>
        <v>wearables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44">
        <v>60000</v>
      </c>
      <c r="E3911" s="4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42">
        <f>(((I3911/60)/60)/24)+DATE(1970,1,1)</f>
        <v>41893.359282407408</v>
      </c>
      <c r="K3911">
        <v>1407832642</v>
      </c>
      <c r="L3911" s="42">
        <f>(((K3911/60)/60)/24)+DATE(1970,1,1)</f>
        <v>41863.359282407408</v>
      </c>
      <c r="M3911" t="b">
        <v>0</v>
      </c>
      <c r="N3911">
        <v>4</v>
      </c>
      <c r="O3911" s="7">
        <f>AVERAGE(N3911,E3911)</f>
        <v>69.5</v>
      </c>
      <c r="P3911" t="b">
        <v>0</v>
      </c>
      <c r="R3911" s="56">
        <f>E3911/D3911</f>
        <v>2.2499999999999998E-3</v>
      </c>
      <c r="S3911" t="s">
        <v>8273</v>
      </c>
      <c r="T3911" s="6" t="str">
        <f>LEFT(S:S,FIND("/",S:S)-1)</f>
        <v>technology</v>
      </c>
      <c r="U3911" s="6" t="str">
        <f>RIGHT(S:S,FIND("/",S:S) - 2)</f>
        <v>wearables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44">
        <v>6000</v>
      </c>
      <c r="E3912" s="4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42">
        <f>(((I3912/60)/60)/24)+DATE(1970,1,1)</f>
        <v>42254.756909722222</v>
      </c>
      <c r="K3912">
        <v>1439057397</v>
      </c>
      <c r="L3912" s="42">
        <f>(((K3912/60)/60)/24)+DATE(1970,1,1)</f>
        <v>42224.756909722222</v>
      </c>
      <c r="M3912" t="b">
        <v>0</v>
      </c>
      <c r="N3912">
        <v>3</v>
      </c>
      <c r="O3912" s="7">
        <f>AVERAGE(N3912,E3912)</f>
        <v>94</v>
      </c>
      <c r="P3912" t="b">
        <v>0</v>
      </c>
      <c r="R3912" s="56">
        <f>E3912/D3912</f>
        <v>3.0833333333333334E-2</v>
      </c>
      <c r="S3912" t="s">
        <v>8284</v>
      </c>
      <c r="T3912" s="6" t="str">
        <f>LEFT(S:S,FIND("/",S:S)-1)</f>
        <v>food</v>
      </c>
      <c r="U3912" s="6" t="str">
        <f>RIGHT(S:S,FIND("/",S:S) - 2)</f>
        <v>cks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44">
        <v>8000</v>
      </c>
      <c r="E3913" s="4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42">
        <f>(((I3913/60)/60)/24)+DATE(1970,1,1)</f>
        <v>41969.853900462964</v>
      </c>
      <c r="K3913">
        <v>1414438177</v>
      </c>
      <c r="L3913" s="42">
        <f>(((K3913/60)/60)/24)+DATE(1970,1,1)</f>
        <v>41939.8122337963</v>
      </c>
      <c r="M3913" t="b">
        <v>0</v>
      </c>
      <c r="N3913">
        <v>36</v>
      </c>
      <c r="O3913" s="7">
        <f>AVERAGE(N3913,E3913)</f>
        <v>1514.5</v>
      </c>
      <c r="P3913" t="b">
        <v>0</v>
      </c>
      <c r="R3913" s="56">
        <f>E3913/D3913</f>
        <v>0.37412499999999999</v>
      </c>
      <c r="S3913" t="s">
        <v>8300</v>
      </c>
      <c r="T3913" s="6" t="str">
        <f>LEFT(S:S,FIND("/",S:S)-1)</f>
        <v>music</v>
      </c>
      <c r="U3913" s="6" t="str">
        <f>RIGHT(S:S,FIND("/",S:S) - 2)</f>
        <v>usic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44">
        <v>15000</v>
      </c>
      <c r="E3914" s="4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42">
        <f>(((I3914/60)/60)/24)+DATE(1970,1,1)</f>
        <v>42119.190972222219</v>
      </c>
      <c r="K3914">
        <v>1424759330</v>
      </c>
      <c r="L3914" s="42">
        <f>(((K3914/60)/60)/24)+DATE(1970,1,1)</f>
        <v>42059.270023148143</v>
      </c>
      <c r="M3914" t="b">
        <v>0</v>
      </c>
      <c r="N3914">
        <v>1</v>
      </c>
      <c r="O3914" s="7">
        <f>AVERAGE(N3914,E3914)</f>
        <v>1</v>
      </c>
      <c r="P3914" t="b">
        <v>0</v>
      </c>
      <c r="R3914" s="56">
        <f>E3914/D3914</f>
        <v>6.666666666666667E-5</v>
      </c>
      <c r="S3914" t="s">
        <v>8269</v>
      </c>
      <c r="T3914" s="6" t="str">
        <f>LEFT(S:S,FIND("/",S:S)-1)</f>
        <v>film &amp; video</v>
      </c>
      <c r="U3914" s="6" t="str">
        <f>RIGHT(S:S,FIND("/",S:S) - 2)</f>
        <v>documentary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44">
        <v>10000</v>
      </c>
      <c r="E3915" s="4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42">
        <f>(((I3915/60)/60)/24)+DATE(1970,1,1)</f>
        <v>42338.252881944441</v>
      </c>
      <c r="K3915">
        <v>1446267849</v>
      </c>
      <c r="L3915" s="42">
        <f>(((K3915/60)/60)/24)+DATE(1970,1,1)</f>
        <v>42308.211215277777</v>
      </c>
      <c r="M3915" t="b">
        <v>0</v>
      </c>
      <c r="N3915">
        <v>7</v>
      </c>
      <c r="O3915" s="7">
        <f>AVERAGE(N3915,E3915)</f>
        <v>503.5</v>
      </c>
      <c r="P3915" t="b">
        <v>0</v>
      </c>
      <c r="R3915" s="56">
        <f>E3915/D3915</f>
        <v>0.1</v>
      </c>
      <c r="S3915" t="s">
        <v>8269</v>
      </c>
      <c r="T3915" s="6" t="str">
        <f>LEFT(S:S,FIND("/",S:S)-1)</f>
        <v>film &amp; video</v>
      </c>
      <c r="U3915" s="6" t="str">
        <f>RIGHT(S:S,FIND("/",S:S) - 2)</f>
        <v>documentary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44">
        <v>2500</v>
      </c>
      <c r="E3916" s="4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42">
        <f>(((I3916/60)/60)/24)+DATE(1970,1,1)</f>
        <v>42134.957638888889</v>
      </c>
      <c r="K3916">
        <v>1429558756</v>
      </c>
      <c r="L3916" s="42">
        <f>(((K3916/60)/60)/24)+DATE(1970,1,1)</f>
        <v>42114.818935185183</v>
      </c>
      <c r="M3916" t="b">
        <v>0</v>
      </c>
      <c r="N3916">
        <v>27</v>
      </c>
      <c r="O3916" s="7">
        <f>AVERAGE(N3916,E3916)</f>
        <v>468</v>
      </c>
      <c r="P3916" t="b">
        <v>0</v>
      </c>
      <c r="R3916" s="56">
        <f>E3916/D3916</f>
        <v>0.36359999999999998</v>
      </c>
      <c r="S3916" t="s">
        <v>8276</v>
      </c>
      <c r="T3916" s="6" t="str">
        <f>LEFT(S:S,FIND("/",S:S)-1)</f>
        <v>music</v>
      </c>
      <c r="U3916" s="6" t="str">
        <f>RIGHT(S:S,FIND("/",S:S) - 2)</f>
        <v>rock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44">
        <v>1500</v>
      </c>
      <c r="E3917" s="44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42">
        <f>(((I3917/60)/60)/24)+DATE(1970,1,1)</f>
        <v>42522.98505787037</v>
      </c>
      <c r="K3917">
        <v>1462232309</v>
      </c>
      <c r="L3917" s="42">
        <f>(((K3917/60)/60)/24)+DATE(1970,1,1)</f>
        <v>42492.98505787037</v>
      </c>
      <c r="M3917" t="b">
        <v>0</v>
      </c>
      <c r="N3917">
        <v>1</v>
      </c>
      <c r="O3917" s="7">
        <f>AVERAGE(N3917,E3917)</f>
        <v>3</v>
      </c>
      <c r="P3917" t="b">
        <v>0</v>
      </c>
      <c r="R3917" s="56">
        <f>E3917/D3917</f>
        <v>3.3333333333333335E-3</v>
      </c>
      <c r="S3917" t="s">
        <v>8271</v>
      </c>
      <c r="T3917" s="6" t="str">
        <f>LEFT(S:S,FIND("/",S:S)-1)</f>
        <v>theater</v>
      </c>
      <c r="U3917" s="6" t="str">
        <f>RIGHT(S:S,FIND("/",S:S) - 2)</f>
        <v>/plays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44">
        <v>2000</v>
      </c>
      <c r="E3918" s="44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42">
        <f>(((I3918/60)/60)/24)+DATE(1970,1,1)</f>
        <v>42524.471666666665</v>
      </c>
      <c r="K3918">
        <v>1462360752</v>
      </c>
      <c r="L3918" s="42">
        <f>(((K3918/60)/60)/24)+DATE(1970,1,1)</f>
        <v>42494.471666666665</v>
      </c>
      <c r="M3918" t="b">
        <v>0</v>
      </c>
      <c r="N3918">
        <v>0</v>
      </c>
      <c r="O3918" s="7">
        <f>AVERAGE(N3918,E3918)</f>
        <v>0</v>
      </c>
      <c r="P3918" t="b">
        <v>0</v>
      </c>
      <c r="R3918" s="56">
        <f>E3918/D3918</f>
        <v>0</v>
      </c>
      <c r="S3918" t="s">
        <v>8271</v>
      </c>
      <c r="T3918" s="6" t="str">
        <f>LEFT(S:S,FIND("/",S:S)-1)</f>
        <v>theater</v>
      </c>
      <c r="U3918" s="6" t="str">
        <f>RIGHT(S:S,FIND("/",S:S) - 2)</f>
        <v>/plays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44">
        <v>3500</v>
      </c>
      <c r="E3919" s="44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42">
        <f>(((I3919/60)/60)/24)+DATE(1970,1,1)</f>
        <v>41893.527326388888</v>
      </c>
      <c r="K3919">
        <v>1407847161</v>
      </c>
      <c r="L3919" s="42">
        <f>(((K3919/60)/60)/24)+DATE(1970,1,1)</f>
        <v>41863.527326388888</v>
      </c>
      <c r="M3919" t="b">
        <v>0</v>
      </c>
      <c r="N3919">
        <v>1</v>
      </c>
      <c r="O3919" s="7">
        <f>AVERAGE(N3919,E3919)</f>
        <v>5.5</v>
      </c>
      <c r="P3919" t="b">
        <v>0</v>
      </c>
      <c r="R3919" s="56">
        <f>E3919/D3919</f>
        <v>2.8571428571428571E-3</v>
      </c>
      <c r="S3919" t="s">
        <v>8283</v>
      </c>
      <c r="T3919" s="6" t="str">
        <f>LEFT(S:S,FIND("/",S:S)-1)</f>
        <v>games</v>
      </c>
      <c r="U3919" s="6" t="str">
        <f>RIGHT(S:S,FIND("/",S:S) - 2)</f>
        <v>ames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44">
        <v>60000</v>
      </c>
      <c r="E3920" s="4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42">
        <f>(((I3920/60)/60)/24)+DATE(1970,1,1)</f>
        <v>41855.666666666664</v>
      </c>
      <c r="K3920">
        <v>1406131023</v>
      </c>
      <c r="L3920" s="42">
        <f>(((K3920/60)/60)/24)+DATE(1970,1,1)</f>
        <v>41843.664618055554</v>
      </c>
      <c r="M3920" t="b">
        <v>0</v>
      </c>
      <c r="N3920">
        <v>3</v>
      </c>
      <c r="O3920" s="7">
        <f>AVERAGE(N3920,E3920)</f>
        <v>61.5</v>
      </c>
      <c r="P3920" t="b">
        <v>0</v>
      </c>
      <c r="R3920" s="56">
        <f>E3920/D3920</f>
        <v>2E-3</v>
      </c>
      <c r="S3920" t="s">
        <v>8271</v>
      </c>
      <c r="T3920" s="6" t="str">
        <f>LEFT(S:S,FIND("/",S:S)-1)</f>
        <v>theater</v>
      </c>
      <c r="U3920" s="6" t="str">
        <f>RIGHT(S:S,FIND("/",S:S) - 2)</f>
        <v>/plays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44">
        <v>5000</v>
      </c>
      <c r="E3921" s="44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42">
        <f>(((I3921/60)/60)/24)+DATE(1970,1,1)</f>
        <v>42387</v>
      </c>
      <c r="K3921">
        <v>1450628773</v>
      </c>
      <c r="L3921" s="42">
        <f>(((K3921/60)/60)/24)+DATE(1970,1,1)</f>
        <v>42358.684872685189</v>
      </c>
      <c r="M3921" t="b">
        <v>0</v>
      </c>
      <c r="N3921">
        <v>3</v>
      </c>
      <c r="O3921" s="7">
        <f>AVERAGE(N3921,E3921)</f>
        <v>46.5</v>
      </c>
      <c r="P3921" t="b">
        <v>0</v>
      </c>
      <c r="R3921" s="56">
        <f>E3921/D3921</f>
        <v>1.7999999999999999E-2</v>
      </c>
      <c r="S3921" t="s">
        <v>8271</v>
      </c>
      <c r="T3921" s="6" t="str">
        <f>LEFT(S:S,FIND("/",S:S)-1)</f>
        <v>theater</v>
      </c>
      <c r="U3921" s="6" t="str">
        <f>RIGHT(S:S,FIND("/",S:S) - 2)</f>
        <v>/plays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44">
        <v>2500</v>
      </c>
      <c r="E3922" s="4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42">
        <f>(((I3922/60)/60)/24)+DATE(1970,1,1)</f>
        <v>42687.428935185191</v>
      </c>
      <c r="K3922">
        <v>1476436660</v>
      </c>
      <c r="L3922" s="42">
        <f>(((K3922/60)/60)/24)+DATE(1970,1,1)</f>
        <v>42657.38726851852</v>
      </c>
      <c r="M3922" t="b">
        <v>0</v>
      </c>
      <c r="N3922">
        <v>3</v>
      </c>
      <c r="O3922" s="7">
        <f>AVERAGE(N3922,E3922)</f>
        <v>69</v>
      </c>
      <c r="P3922" t="b">
        <v>0</v>
      </c>
      <c r="R3922" s="56">
        <f>E3922/D3922</f>
        <v>5.3999999999999999E-2</v>
      </c>
      <c r="S3922" t="s">
        <v>8271</v>
      </c>
      <c r="T3922" s="6" t="str">
        <f>LEFT(S:S,FIND("/",S:S)-1)</f>
        <v>theater</v>
      </c>
      <c r="U3922" s="6" t="str">
        <f>RIGHT(S:S,FIND("/",S:S) - 2)</f>
        <v>/plays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44">
        <v>3000</v>
      </c>
      <c r="E3923" s="44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42">
        <f>(((I3923/60)/60)/24)+DATE(1970,1,1)</f>
        <v>41938.75</v>
      </c>
      <c r="K3923">
        <v>1413291655</v>
      </c>
      <c r="L3923" s="42">
        <f>(((K3923/60)/60)/24)+DATE(1970,1,1)</f>
        <v>41926.542303240742</v>
      </c>
      <c r="M3923" t="b">
        <v>0</v>
      </c>
      <c r="N3923">
        <v>0</v>
      </c>
      <c r="O3923" s="7">
        <f>AVERAGE(N3923,E3923)</f>
        <v>0</v>
      </c>
      <c r="P3923" t="b">
        <v>0</v>
      </c>
      <c r="R3923" s="56">
        <f>E3923/D3923</f>
        <v>0</v>
      </c>
      <c r="S3923" t="s">
        <v>8271</v>
      </c>
      <c r="T3923" s="6" t="str">
        <f>LEFT(S:S,FIND("/",S:S)-1)</f>
        <v>theater</v>
      </c>
      <c r="U3923" s="6" t="str">
        <f>RIGHT(S:S,FIND("/",S:S) - 2)</f>
        <v>/plays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44">
        <v>750</v>
      </c>
      <c r="E3924" s="4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42">
        <f>(((I3924/60)/60)/24)+DATE(1970,1,1)</f>
        <v>42065.958333333328</v>
      </c>
      <c r="K3924">
        <v>1421432810</v>
      </c>
      <c r="L3924" s="42">
        <f>(((K3924/60)/60)/24)+DATE(1970,1,1)</f>
        <v>42020.768634259264</v>
      </c>
      <c r="M3924" t="b">
        <v>0</v>
      </c>
      <c r="N3924">
        <v>6</v>
      </c>
      <c r="O3924" s="7">
        <f>AVERAGE(N3924,E3924)</f>
        <v>33.5</v>
      </c>
      <c r="P3924" t="b">
        <v>0</v>
      </c>
      <c r="R3924" s="56">
        <f>E3924/D3924</f>
        <v>8.1333333333333327E-2</v>
      </c>
      <c r="S3924" t="s">
        <v>8289</v>
      </c>
      <c r="T3924" s="6" t="str">
        <f>LEFT(S:S,FIND("/",S:S)-1)</f>
        <v>photography</v>
      </c>
      <c r="U3924" s="6" t="str">
        <f>RIGHT(S:S,FIND("/",S:S) - 2)</f>
        <v>phy/nature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44">
        <v>11500</v>
      </c>
      <c r="E3925" s="4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42">
        <f>(((I3925/60)/60)/24)+DATE(1970,1,1)</f>
        <v>42103.979988425926</v>
      </c>
      <c r="K3925">
        <v>1426203071</v>
      </c>
      <c r="L3925" s="42">
        <f>(((K3925/60)/60)/24)+DATE(1970,1,1)</f>
        <v>42075.979988425926</v>
      </c>
      <c r="M3925" t="b">
        <v>0</v>
      </c>
      <c r="N3925">
        <v>17</v>
      </c>
      <c r="O3925" s="7">
        <f>AVERAGE(N3925,E3925)</f>
        <v>700.5</v>
      </c>
      <c r="P3925" t="b">
        <v>0</v>
      </c>
      <c r="R3925" s="56">
        <f>E3925/D3925</f>
        <v>0.12034782608695652</v>
      </c>
      <c r="S3925" t="s">
        <v>8271</v>
      </c>
      <c r="T3925" s="6" t="str">
        <f>LEFT(S:S,FIND("/",S:S)-1)</f>
        <v>theater</v>
      </c>
      <c r="U3925" s="6" t="str">
        <f>RIGHT(S:S,FIND("/",S:S) - 2)</f>
        <v>/plays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44">
        <v>15000</v>
      </c>
      <c r="E3926" s="4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42">
        <f>(((I3926/60)/60)/24)+DATE(1970,1,1)</f>
        <v>41816.959745370368</v>
      </c>
      <c r="K3926">
        <v>1401231722</v>
      </c>
      <c r="L3926" s="42">
        <f>(((K3926/60)/60)/24)+DATE(1970,1,1)</f>
        <v>41786.959745370368</v>
      </c>
      <c r="M3926" t="b">
        <v>0</v>
      </c>
      <c r="N3926">
        <v>40</v>
      </c>
      <c r="O3926" s="7">
        <f>AVERAGE(N3926,E3926)</f>
        <v>1165</v>
      </c>
      <c r="P3926" t="b">
        <v>0</v>
      </c>
      <c r="R3926" s="56">
        <f>E3926/D3926</f>
        <v>0.15266666666666667</v>
      </c>
      <c r="S3926" t="s">
        <v>8271</v>
      </c>
      <c r="T3926" s="6" t="str">
        <f>LEFT(S:S,FIND("/",S:S)-1)</f>
        <v>theater</v>
      </c>
      <c r="U3926" s="6" t="str">
        <f>RIGHT(S:S,FIND("/",S:S) - 2)</f>
        <v>/plays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44">
        <v>150</v>
      </c>
      <c r="E3927" s="44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42">
        <f>(((I3927/60)/60)/24)+DATE(1970,1,1)</f>
        <v>41850.870821759258</v>
      </c>
      <c r="K3927">
        <v>1404161639</v>
      </c>
      <c r="L3927" s="42">
        <f>(((K3927/60)/60)/24)+DATE(1970,1,1)</f>
        <v>41820.870821759258</v>
      </c>
      <c r="M3927" t="b">
        <v>0</v>
      </c>
      <c r="N3927">
        <v>3</v>
      </c>
      <c r="O3927" s="7">
        <f>AVERAGE(N3927,E3927)</f>
        <v>9</v>
      </c>
      <c r="P3927" t="b">
        <v>0</v>
      </c>
      <c r="R3927" s="56">
        <f>E3927/D3927</f>
        <v>0.1</v>
      </c>
      <c r="S3927" t="s">
        <v>8272</v>
      </c>
      <c r="T3927" s="6" t="str">
        <f>LEFT(S:S,FIND("/",S:S)-1)</f>
        <v>technology</v>
      </c>
      <c r="U3927" s="6" t="str">
        <f>RIGHT(S:S,FIND("/",S:S) - 2)</f>
        <v>ology/web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44">
        <v>5000</v>
      </c>
      <c r="E3928" s="44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42">
        <f>(((I3928/60)/60)/24)+DATE(1970,1,1)</f>
        <v>42000.085046296299</v>
      </c>
      <c r="K3928">
        <v>1417053748</v>
      </c>
      <c r="L3928" s="42">
        <f>(((K3928/60)/60)/24)+DATE(1970,1,1)</f>
        <v>41970.085046296299</v>
      </c>
      <c r="M3928" t="b">
        <v>0</v>
      </c>
      <c r="N3928">
        <v>1</v>
      </c>
      <c r="O3928" s="7">
        <f>AVERAGE(N3928,E3928)</f>
        <v>8</v>
      </c>
      <c r="P3928" t="b">
        <v>0</v>
      </c>
      <c r="R3928" s="56">
        <f>(E3928/D3928)</f>
        <v>3.0000000000000001E-3</v>
      </c>
      <c r="S3928" t="s">
        <v>8271</v>
      </c>
      <c r="T3928" s="6" t="str">
        <f>LEFT(S:S,FIND("/",S:S)-1)</f>
        <v>theater</v>
      </c>
      <c r="U3928" s="6" t="str">
        <f>RIGHT(S:S,FIND("/",S:S) - 2)</f>
        <v>/plays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44">
        <v>2500</v>
      </c>
      <c r="E3929" s="44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42">
        <f>(((I3929/60)/60)/24)+DATE(1970,1,1)</f>
        <v>41860.267407407409</v>
      </c>
      <c r="K3929">
        <v>1404973504</v>
      </c>
      <c r="L3929" s="42">
        <f>(((K3929/60)/60)/24)+DATE(1970,1,1)</f>
        <v>41830.267407407409</v>
      </c>
      <c r="M3929" t="b">
        <v>0</v>
      </c>
      <c r="N3929">
        <v>2</v>
      </c>
      <c r="O3929" s="7">
        <f>AVERAGE(N3929,E3929)</f>
        <v>13.5</v>
      </c>
      <c r="P3929" t="b">
        <v>0</v>
      </c>
      <c r="R3929" s="56">
        <f>E3929/D3929</f>
        <v>0.01</v>
      </c>
      <c r="S3929" t="s">
        <v>8271</v>
      </c>
      <c r="T3929" s="6" t="str">
        <f>LEFT(S:S,FIND("/",S:S)-1)</f>
        <v>theater</v>
      </c>
      <c r="U3929" s="6" t="str">
        <f>RIGHT(S:S,FIND("/",S:S) - 2)</f>
        <v>/plays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44">
        <v>5000</v>
      </c>
      <c r="E3930" s="4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42">
        <f>(((I3930/60)/60)/24)+DATE(1970,1,1)</f>
        <v>42293.207638888889</v>
      </c>
      <c r="K3930">
        <v>1442593427</v>
      </c>
      <c r="L3930" s="42">
        <f>(((K3930/60)/60)/24)+DATE(1970,1,1)</f>
        <v>42265.683182870373</v>
      </c>
      <c r="M3930" t="b">
        <v>0</v>
      </c>
      <c r="N3930">
        <v>7</v>
      </c>
      <c r="O3930" s="7">
        <f>AVERAGE(N3930,E3930)</f>
        <v>329</v>
      </c>
      <c r="P3930" t="b">
        <v>0</v>
      </c>
      <c r="R3930" s="56">
        <f>E3930/D3930</f>
        <v>0.13020000000000001</v>
      </c>
      <c r="S3930" t="s">
        <v>8269</v>
      </c>
      <c r="T3930" s="6" t="str">
        <f>LEFT(S:S,FIND("/",S:S)-1)</f>
        <v>film &amp; video</v>
      </c>
      <c r="U3930" s="6" t="str">
        <f>RIGHT(S:S,FIND("/",S:S) - 2)</f>
        <v>documentary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44">
        <v>20000</v>
      </c>
      <c r="E3931" s="4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42">
        <f>(((I3931/60)/60)/24)+DATE(1970,1,1)</f>
        <v>42631.827141203699</v>
      </c>
      <c r="K3931">
        <v>1471636265</v>
      </c>
      <c r="L3931" s="42">
        <f>(((K3931/60)/60)/24)+DATE(1970,1,1)</f>
        <v>42601.827141203699</v>
      </c>
      <c r="M3931" t="b">
        <v>0</v>
      </c>
      <c r="N3931">
        <v>14</v>
      </c>
      <c r="O3931" s="7">
        <f>AVERAGE(N3931,E3931)</f>
        <v>233.5</v>
      </c>
      <c r="P3931" t="b">
        <v>0</v>
      </c>
      <c r="R3931" s="56">
        <f>E3931/D3931</f>
        <v>2.265E-2</v>
      </c>
      <c r="S3931" t="s">
        <v>8271</v>
      </c>
      <c r="T3931" s="6" t="str">
        <f>LEFT(S:S,FIND("/",S:S)-1)</f>
        <v>theater</v>
      </c>
      <c r="U3931" s="6" t="str">
        <f>RIGHT(S:S,FIND("/",S:S) - 2)</f>
        <v>/plays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44">
        <v>10000</v>
      </c>
      <c r="E3932" s="44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42">
        <f>(((I3932/60)/60)/24)+DATE(1970,1,1)</f>
        <v>42461.25</v>
      </c>
      <c r="K3932">
        <v>1457078868</v>
      </c>
      <c r="L3932" s="42">
        <f>(((K3932/60)/60)/24)+DATE(1970,1,1)</f>
        <v>42433.338749999995</v>
      </c>
      <c r="M3932" t="b">
        <v>0</v>
      </c>
      <c r="N3932">
        <v>0</v>
      </c>
      <c r="O3932" s="7">
        <f>AVERAGE(N3932,E3932)</f>
        <v>0</v>
      </c>
      <c r="P3932" t="b">
        <v>0</v>
      </c>
      <c r="R3932" s="56">
        <f>E3932/D3932</f>
        <v>0</v>
      </c>
      <c r="S3932" t="s">
        <v>8285</v>
      </c>
      <c r="T3932" s="6" t="str">
        <f>LEFT(S:S,FIND("/",S:S)-1)</f>
        <v>photography</v>
      </c>
      <c r="U3932" s="6" t="str">
        <f>RIGHT(S:S,FIND("/",S:S) - 2)</f>
        <v>photobooks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44">
        <v>8000</v>
      </c>
      <c r="E3933" s="44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42">
        <f>(((I3933/60)/60)/24)+DATE(1970,1,1)</f>
        <v>42253.151701388888</v>
      </c>
      <c r="K3933">
        <v>1439350707</v>
      </c>
      <c r="L3933" s="42">
        <f>(((K3933/60)/60)/24)+DATE(1970,1,1)</f>
        <v>42228.151701388888</v>
      </c>
      <c r="M3933" t="b">
        <v>0</v>
      </c>
      <c r="N3933">
        <v>0</v>
      </c>
      <c r="O3933" s="7">
        <f>AVERAGE(N3933,E3933)</f>
        <v>0</v>
      </c>
      <c r="P3933" t="b">
        <v>0</v>
      </c>
      <c r="R3933" s="56">
        <f>E3933/D3933</f>
        <v>0</v>
      </c>
      <c r="S3933" t="s">
        <v>8303</v>
      </c>
      <c r="T3933" s="6" t="str">
        <f>LEFT(S:S,FIND("/",S:S)-1)</f>
        <v>theater</v>
      </c>
      <c r="U3933" s="6" t="str">
        <f>RIGHT(S:S,FIND("/",S:S) - 2)</f>
        <v>spaces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44">
        <v>12000</v>
      </c>
      <c r="E3934" s="4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42">
        <f>(((I3934/60)/60)/24)+DATE(1970,1,1)</f>
        <v>42445.126898148148</v>
      </c>
      <c r="K3934">
        <v>1455508964</v>
      </c>
      <c r="L3934" s="42">
        <f>(((K3934/60)/60)/24)+DATE(1970,1,1)</f>
        <v>42415.168564814812</v>
      </c>
      <c r="M3934" t="b">
        <v>0</v>
      </c>
      <c r="N3934">
        <v>1</v>
      </c>
      <c r="O3934" s="7">
        <f>AVERAGE(N3934,E3934)</f>
        <v>1</v>
      </c>
      <c r="P3934" t="b">
        <v>0</v>
      </c>
      <c r="R3934" s="56">
        <f>E3934/D3934</f>
        <v>8.3333333333333331E-5</v>
      </c>
      <c r="S3934" t="s">
        <v>8271</v>
      </c>
      <c r="T3934" s="6" t="str">
        <f>LEFT(S:S,FIND("/",S:S)-1)</f>
        <v>theater</v>
      </c>
      <c r="U3934" s="6" t="str">
        <f>RIGHT(S:S,FIND("/",S:S) - 2)</f>
        <v>/plays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44">
        <v>7000</v>
      </c>
      <c r="E3935" s="4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42">
        <f>(((I3935/60)/60)/24)+DATE(1970,1,1)</f>
        <v>42568.029861111107</v>
      </c>
      <c r="K3935">
        <v>1466205262</v>
      </c>
      <c r="L3935" s="42">
        <f>(((K3935/60)/60)/24)+DATE(1970,1,1)</f>
        <v>42538.968310185184</v>
      </c>
      <c r="M3935" t="b">
        <v>0</v>
      </c>
      <c r="N3935">
        <v>12</v>
      </c>
      <c r="O3935" s="7">
        <f>AVERAGE(N3935,E3935)</f>
        <v>557</v>
      </c>
      <c r="P3935" t="b">
        <v>0</v>
      </c>
      <c r="R3935" s="56">
        <f>E3935/D3935</f>
        <v>0.15742857142857142</v>
      </c>
      <c r="S3935" t="s">
        <v>8269</v>
      </c>
      <c r="T3935" s="6" t="str">
        <f>LEFT(S:S,FIND("/",S:S)-1)</f>
        <v>film &amp; video</v>
      </c>
      <c r="U3935" s="6" t="str">
        <f>RIGHT(S:S,FIND("/",S:S) - 2)</f>
        <v>documentary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44">
        <v>5000</v>
      </c>
      <c r="E3936" s="4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42">
        <f>(((I3936/60)/60)/24)+DATE(1970,1,1)</f>
        <v>42278.541666666672</v>
      </c>
      <c r="K3936">
        <v>1439827639</v>
      </c>
      <c r="L3936" s="42">
        <f>(((K3936/60)/60)/24)+DATE(1970,1,1)</f>
        <v>42233.671747685185</v>
      </c>
      <c r="M3936" t="b">
        <v>0</v>
      </c>
      <c r="N3936">
        <v>12</v>
      </c>
      <c r="O3936" s="7">
        <f>AVERAGE(N3936,E3936)</f>
        <v>281</v>
      </c>
      <c r="P3936" t="b">
        <v>0</v>
      </c>
      <c r="R3936" s="56">
        <f>E3936/D3936</f>
        <v>0.11</v>
      </c>
      <c r="S3936" t="s">
        <v>8275</v>
      </c>
      <c r="T3936" s="6" t="str">
        <f>LEFT(S:S,FIND("/",S:S)-1)</f>
        <v>publishing</v>
      </c>
      <c r="U3936" s="6" t="str">
        <f>RIGHT(S:S,FIND("/",S:S) - 2)</f>
        <v>g/fiction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44">
        <v>3000</v>
      </c>
      <c r="E3937" s="4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42">
        <f>(((I3937/60)/60)/24)+DATE(1970,1,1)</f>
        <v>42281.656782407401</v>
      </c>
      <c r="K3937">
        <v>1438789546</v>
      </c>
      <c r="L3937" s="42">
        <f>(((K3937/60)/60)/24)+DATE(1970,1,1)</f>
        <v>42221.656782407401</v>
      </c>
      <c r="M3937" t="b">
        <v>0</v>
      </c>
      <c r="N3937">
        <v>23</v>
      </c>
      <c r="O3937" s="7">
        <f>AVERAGE(N3937,E3937)</f>
        <v>669</v>
      </c>
      <c r="P3937" t="b">
        <v>0</v>
      </c>
      <c r="R3937" s="56">
        <f>E3937/D3937</f>
        <v>0.43833333333333335</v>
      </c>
      <c r="S3937" t="s">
        <v>8271</v>
      </c>
      <c r="T3937" s="6" t="str">
        <f>LEFT(S:S,FIND("/",S:S)-1)</f>
        <v>theater</v>
      </c>
      <c r="U3937" s="6" t="str">
        <f>RIGHT(S:S,FIND("/",S:S) - 2)</f>
        <v>/plays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44">
        <v>20000</v>
      </c>
      <c r="E3938" s="44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42">
        <f>(((I3938/60)/60)/24)+DATE(1970,1,1)</f>
        <v>42705.304629629631</v>
      </c>
      <c r="K3938">
        <v>1477981120</v>
      </c>
      <c r="L3938" s="42">
        <f>(((K3938/60)/60)/24)+DATE(1970,1,1)</f>
        <v>42675.262962962966</v>
      </c>
      <c r="M3938" t="b">
        <v>0</v>
      </c>
      <c r="N3938">
        <v>0</v>
      </c>
      <c r="O3938" s="7">
        <f>AVERAGE(N3938,E3938)</f>
        <v>0</v>
      </c>
      <c r="P3938" t="b">
        <v>0</v>
      </c>
      <c r="R3938" s="56">
        <f>E3938/D3938</f>
        <v>0</v>
      </c>
      <c r="S3938" t="s">
        <v>8269</v>
      </c>
      <c r="T3938" s="6" t="str">
        <f>LEFT(S:S,FIND("/",S:S)-1)</f>
        <v>film &amp; video</v>
      </c>
      <c r="U3938" s="6" t="str">
        <f>RIGHT(S:S,FIND("/",S:S) - 2)</f>
        <v>documentary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44">
        <v>2885</v>
      </c>
      <c r="E3939" s="4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42">
        <f>(((I3939/60)/60)/24)+DATE(1970,1,1)</f>
        <v>42562.631481481483</v>
      </c>
      <c r="K3939">
        <v>1465830560</v>
      </c>
      <c r="L3939" s="42">
        <f>(((K3939/60)/60)/24)+DATE(1970,1,1)</f>
        <v>42534.631481481483</v>
      </c>
      <c r="M3939" t="b">
        <v>0</v>
      </c>
      <c r="N3939">
        <v>10</v>
      </c>
      <c r="O3939" s="7">
        <f>AVERAGE(N3939,E3939)</f>
        <v>1247.5</v>
      </c>
      <c r="P3939" t="b">
        <v>0</v>
      </c>
      <c r="R3939" s="56">
        <f>E3939/D3939</f>
        <v>0.86135181975736563</v>
      </c>
      <c r="S3939" t="s">
        <v>8283</v>
      </c>
      <c r="T3939" s="6" t="str">
        <f>LEFT(S:S,FIND("/",S:S)-1)</f>
        <v>games</v>
      </c>
      <c r="U3939" s="6" t="str">
        <f>RIGHT(S:S,FIND("/",S:S) - 2)</f>
        <v>ames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44">
        <v>3255</v>
      </c>
      <c r="E3940" s="4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42">
        <f>(((I3940/60)/60)/24)+DATE(1970,1,1)</f>
        <v>42182.905717592599</v>
      </c>
      <c r="K3940">
        <v>1432763054</v>
      </c>
      <c r="L3940" s="42">
        <f>(((K3940/60)/60)/24)+DATE(1970,1,1)</f>
        <v>42151.905717592599</v>
      </c>
      <c r="M3940" t="b">
        <v>0</v>
      </c>
      <c r="N3940">
        <v>5</v>
      </c>
      <c r="O3940" s="7">
        <f>AVERAGE(N3940,E3940)</f>
        <v>201</v>
      </c>
      <c r="P3940" t="b">
        <v>0</v>
      </c>
      <c r="R3940" s="56">
        <f>E3940/D3940</f>
        <v>0.12196620583717357</v>
      </c>
      <c r="S3940" t="s">
        <v>8292</v>
      </c>
      <c r="T3940" s="6" t="str">
        <f>LEFT(S:S,FIND("/",S:S)-1)</f>
        <v>music</v>
      </c>
      <c r="U3940" s="6" t="str">
        <f>RIGHT(S:S,FIND("/",S:S) - 2)</f>
        <v>/pop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44">
        <v>5000</v>
      </c>
      <c r="E3941" s="44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42">
        <f>(((I3941/60)/60)/24)+DATE(1970,1,1)</f>
        <v>41919.1875</v>
      </c>
      <c r="K3941">
        <v>1412328979</v>
      </c>
      <c r="L3941" s="42">
        <f>(((K3941/60)/60)/24)+DATE(1970,1,1)</f>
        <v>41915.400219907409</v>
      </c>
      <c r="M3941" t="b">
        <v>0</v>
      </c>
      <c r="N3941">
        <v>1</v>
      </c>
      <c r="O3941" s="7">
        <f>AVERAGE(N3941,E3941)</f>
        <v>3</v>
      </c>
      <c r="P3941" t="b">
        <v>0</v>
      </c>
      <c r="R3941" s="56">
        <f>E3941/D3941</f>
        <v>1E-3</v>
      </c>
      <c r="S3941" t="s">
        <v>8295</v>
      </c>
      <c r="T3941" s="6" t="str">
        <f>LEFT(S:S,FIND("/",S:S)-1)</f>
        <v>technology</v>
      </c>
      <c r="U3941" s="6" t="str">
        <f>RIGHT(S:S,FIND("/",S:S) - 2)</f>
        <v>/hardware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44">
        <v>5000</v>
      </c>
      <c r="E3942" s="44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42">
        <f>(((I3942/60)/60)/24)+DATE(1970,1,1)</f>
        <v>42006.492488425924</v>
      </c>
      <c r="K3942">
        <v>1416311351</v>
      </c>
      <c r="L3942" s="42">
        <f>(((K3942/60)/60)/24)+DATE(1970,1,1)</f>
        <v>41961.492488425924</v>
      </c>
      <c r="M3942" t="b">
        <v>0</v>
      </c>
      <c r="N3942">
        <v>2</v>
      </c>
      <c r="O3942" s="7">
        <f>AVERAGE(N3942,E3942)</f>
        <v>6.5</v>
      </c>
      <c r="P3942" t="b">
        <v>0</v>
      </c>
      <c r="R3942" s="56">
        <f>E3942/D3942</f>
        <v>2.2000000000000001E-3</v>
      </c>
      <c r="S3942" t="s">
        <v>8272</v>
      </c>
      <c r="T3942" s="6" t="str">
        <f>LEFT(S:S,FIND("/",S:S)-1)</f>
        <v>technology</v>
      </c>
      <c r="U3942" s="6" t="str">
        <f>RIGHT(S:S,FIND("/",S:S) - 2)</f>
        <v>ology/web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44">
        <v>5500</v>
      </c>
      <c r="E3943" s="44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42">
        <f>(((I3943/60)/60)/24)+DATE(1970,1,1)</f>
        <v>41968.041666666672</v>
      </c>
      <c r="K3943">
        <v>1414505137</v>
      </c>
      <c r="L3943" s="42">
        <f>(((K3943/60)/60)/24)+DATE(1970,1,1)</f>
        <v>41940.587233796294</v>
      </c>
      <c r="M3943" t="b">
        <v>0</v>
      </c>
      <c r="N3943">
        <v>2</v>
      </c>
      <c r="O3943" s="7">
        <f>AVERAGE(N3943,E3943)</f>
        <v>26</v>
      </c>
      <c r="P3943" t="b">
        <v>0</v>
      </c>
      <c r="R3943" s="56">
        <f>E3943/D3943</f>
        <v>9.0909090909090905E-3</v>
      </c>
      <c r="S3943" t="s">
        <v>8271</v>
      </c>
      <c r="T3943" s="6" t="str">
        <f>LEFT(S:S,FIND("/",S:S)-1)</f>
        <v>theater</v>
      </c>
      <c r="U3943" s="6" t="str">
        <f>RIGHT(S:S,FIND("/",S:S) - 2)</f>
        <v>/plays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44">
        <v>1200</v>
      </c>
      <c r="E3944" s="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42">
        <f>(((I3944/60)/60)/24)+DATE(1970,1,1)</f>
        <v>42171.904097222221</v>
      </c>
      <c r="K3944">
        <v>1429306914</v>
      </c>
      <c r="L3944" s="42">
        <f>(((K3944/60)/60)/24)+DATE(1970,1,1)</f>
        <v>42111.904097222221</v>
      </c>
      <c r="M3944" t="b">
        <v>0</v>
      </c>
      <c r="N3944">
        <v>0</v>
      </c>
      <c r="O3944" s="7">
        <f>AVERAGE(N3944,E3944)</f>
        <v>0</v>
      </c>
      <c r="P3944" t="b">
        <v>0</v>
      </c>
      <c r="R3944" s="56">
        <f>E3944/D3944</f>
        <v>0</v>
      </c>
      <c r="S3944" t="s">
        <v>8275</v>
      </c>
      <c r="T3944" s="6" t="str">
        <f>LEFT(S:S,FIND("/",S:S)-1)</f>
        <v>publishing</v>
      </c>
      <c r="U3944" s="6" t="str">
        <f>RIGHT(S:S,FIND("/",S:S) - 2)</f>
        <v>g/fiction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44">
        <v>5000</v>
      </c>
      <c r="E3945" s="4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42">
        <f>(((I3945/60)/60)/24)+DATE(1970,1,1)</f>
        <v>42310.701388888891</v>
      </c>
      <c r="K3945">
        <v>1443811268</v>
      </c>
      <c r="L3945" s="42">
        <f>(((K3945/60)/60)/24)+DATE(1970,1,1)</f>
        <v>42279.778564814813</v>
      </c>
      <c r="M3945" t="b">
        <v>0</v>
      </c>
      <c r="N3945">
        <v>13</v>
      </c>
      <c r="O3945" s="7">
        <f>AVERAGE(N3945,E3945)</f>
        <v>897.5</v>
      </c>
      <c r="P3945" t="b">
        <v>0</v>
      </c>
      <c r="R3945" s="56">
        <f>E3945/D3945</f>
        <v>0.35639999999999999</v>
      </c>
      <c r="S3945" t="s">
        <v>8270</v>
      </c>
      <c r="T3945" s="6" t="str">
        <f>LEFT(S:S,FIND("/",S:S)-1)</f>
        <v>film &amp; video</v>
      </c>
      <c r="U3945" s="6" t="str">
        <f>RIGHT(S:S,FIND("/",S:S) - 2)</f>
        <v>o/animation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44">
        <v>5000</v>
      </c>
      <c r="E3946" s="44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42">
        <f>(((I3946/60)/60)/24)+DATE(1970,1,1)</f>
        <v>42243.662905092591</v>
      </c>
      <c r="K3946">
        <v>1438098875</v>
      </c>
      <c r="L3946" s="42">
        <f>(((K3946/60)/60)/24)+DATE(1970,1,1)</f>
        <v>42213.662905092591</v>
      </c>
      <c r="M3946" t="b">
        <v>0</v>
      </c>
      <c r="N3946">
        <v>0</v>
      </c>
      <c r="O3946" s="7">
        <f>AVERAGE(N3946,E3946)</f>
        <v>0</v>
      </c>
      <c r="P3946" t="b">
        <v>0</v>
      </c>
      <c r="R3946" s="56">
        <f>E3946/D3946</f>
        <v>0</v>
      </c>
      <c r="S3946" t="s">
        <v>8276</v>
      </c>
      <c r="T3946" s="6" t="str">
        <f>LEFT(S:S,FIND("/",S:S)-1)</f>
        <v>music</v>
      </c>
      <c r="U3946" s="6" t="str">
        <f>RIGHT(S:S,FIND("/",S:S) - 2)</f>
        <v>rock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44">
        <v>2000</v>
      </c>
      <c r="E3947" s="44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42">
        <f>(((I3947/60)/60)/24)+DATE(1970,1,1)</f>
        <v>42139.801712962959</v>
      </c>
      <c r="K3947">
        <v>1429125268</v>
      </c>
      <c r="L3947" s="42">
        <f>(((K3947/60)/60)/24)+DATE(1970,1,1)</f>
        <v>42109.801712962959</v>
      </c>
      <c r="M3947" t="b">
        <v>0</v>
      </c>
      <c r="N3947">
        <v>1</v>
      </c>
      <c r="O3947" s="7">
        <f>AVERAGE(N3947,E3947)</f>
        <v>3</v>
      </c>
      <c r="P3947" t="b">
        <v>0</v>
      </c>
      <c r="R3947" s="56">
        <f>E3947/D3947</f>
        <v>2.5000000000000001E-3</v>
      </c>
      <c r="S3947" t="s">
        <v>8282</v>
      </c>
      <c r="T3947" s="6" t="str">
        <f>LEFT(S:S,FIND("/",S:S)-1)</f>
        <v>games</v>
      </c>
      <c r="U3947" s="6" t="str">
        <f>RIGHT(S:S,FIND("/",S:S) - 2)</f>
        <v>ames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44">
        <v>6000</v>
      </c>
      <c r="E3948" s="4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42">
        <f>(((I3948/60)/60)/24)+DATE(1970,1,1)</f>
        <v>42063.333333333328</v>
      </c>
      <c r="K3948">
        <v>1422388822</v>
      </c>
      <c r="L3948" s="42">
        <f>(((K3948/60)/60)/24)+DATE(1970,1,1)</f>
        <v>42031.833587962959</v>
      </c>
      <c r="M3948" t="b">
        <v>0</v>
      </c>
      <c r="N3948">
        <v>5</v>
      </c>
      <c r="O3948" s="7">
        <f>AVERAGE(N3948,E3948)</f>
        <v>100</v>
      </c>
      <c r="P3948" t="b">
        <v>0</v>
      </c>
      <c r="R3948" s="56">
        <f>E3948/D3948</f>
        <v>3.2500000000000001E-2</v>
      </c>
      <c r="S3948" t="s">
        <v>8270</v>
      </c>
      <c r="T3948" s="6" t="str">
        <f>LEFT(S:S,FIND("/",S:S)-1)</f>
        <v>film &amp; video</v>
      </c>
      <c r="U3948" s="6" t="str">
        <f>RIGHT(S:S,FIND("/",S:S) - 2)</f>
        <v>o/animation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44">
        <v>3000</v>
      </c>
      <c r="E3949" s="4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42">
        <f>(((I3949/60)/60)/24)+DATE(1970,1,1)</f>
        <v>42645.142870370371</v>
      </c>
      <c r="K3949">
        <v>1472786744</v>
      </c>
      <c r="L3949" s="42">
        <f>(((K3949/60)/60)/24)+DATE(1970,1,1)</f>
        <v>42615.142870370371</v>
      </c>
      <c r="M3949" t="b">
        <v>0</v>
      </c>
      <c r="N3949">
        <v>2</v>
      </c>
      <c r="O3949" s="7">
        <f>AVERAGE(N3949,E3949)</f>
        <v>51.5</v>
      </c>
      <c r="P3949" t="b">
        <v>0</v>
      </c>
      <c r="R3949" s="56">
        <f>E3949/D3949</f>
        <v>3.3666666666666664E-2</v>
      </c>
      <c r="S3949" t="s">
        <v>8276</v>
      </c>
      <c r="T3949" s="6" t="str">
        <f>LEFT(S:S,FIND("/",S:S)-1)</f>
        <v>music</v>
      </c>
      <c r="U3949" s="6" t="str">
        <f>RIGHT(S:S,FIND("/",S:S) - 2)</f>
        <v>rock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44">
        <v>30000</v>
      </c>
      <c r="E3950" s="44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42">
        <f>(((I3950/60)/60)/24)+DATE(1970,1,1)</f>
        <v>41889.325497685182</v>
      </c>
      <c r="K3950">
        <v>1404892123</v>
      </c>
      <c r="L3950" s="42">
        <f>(((K3950/60)/60)/24)+DATE(1970,1,1)</f>
        <v>41829.325497685182</v>
      </c>
      <c r="M3950" t="b">
        <v>0</v>
      </c>
      <c r="N3950">
        <v>0</v>
      </c>
      <c r="O3950" s="7">
        <f>AVERAGE(N3950,E3950)</f>
        <v>0</v>
      </c>
      <c r="P3950" t="b">
        <v>0</v>
      </c>
      <c r="R3950" s="56">
        <f>E3950/D3950</f>
        <v>0</v>
      </c>
      <c r="S3950" t="s">
        <v>8276</v>
      </c>
      <c r="T3950" s="6" t="str">
        <f>LEFT(S:S,FIND("/",S:S)-1)</f>
        <v>music</v>
      </c>
      <c r="U3950" s="6" t="str">
        <f>RIGHT(S:S,FIND("/",S:S) - 2)</f>
        <v>rock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44">
        <v>10000</v>
      </c>
      <c r="E3951" s="4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42">
        <f>(((I3951/60)/60)/24)+DATE(1970,1,1)</f>
        <v>42046.120613425926</v>
      </c>
      <c r="K3951">
        <v>1421031221</v>
      </c>
      <c r="L3951" s="42">
        <f>(((K3951/60)/60)/24)+DATE(1970,1,1)</f>
        <v>42016.120613425926</v>
      </c>
      <c r="M3951" t="b">
        <v>0</v>
      </c>
      <c r="N3951">
        <v>32</v>
      </c>
      <c r="O3951" s="7">
        <f>AVERAGE(N3951,E3951)</f>
        <v>804.5</v>
      </c>
      <c r="P3951" t="b">
        <v>0</v>
      </c>
      <c r="R3951" s="56">
        <f>E3951/D3951</f>
        <v>0.15770000000000001</v>
      </c>
      <c r="S3951" t="s">
        <v>8297</v>
      </c>
      <c r="T3951" s="6" t="str">
        <f>LEFT(S:S,FIND("/",S:S)-1)</f>
        <v>games</v>
      </c>
      <c r="U3951" s="6" t="str">
        <f>RIGHT(S:S,FIND("/",S:S) - 2)</f>
        <v>ames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44">
        <v>4000</v>
      </c>
      <c r="E3952" s="44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42">
        <f>(((I3952/60)/60)/24)+DATE(1970,1,1)</f>
        <v>42468.774305555555</v>
      </c>
      <c r="K3952">
        <v>1457628680</v>
      </c>
      <c r="L3952" s="42">
        <f>(((K3952/60)/60)/24)+DATE(1970,1,1)</f>
        <v>42439.702314814815</v>
      </c>
      <c r="M3952" t="b">
        <v>0</v>
      </c>
      <c r="N3952">
        <v>1</v>
      </c>
      <c r="O3952" s="7">
        <f>AVERAGE(N3952,E3952)</f>
        <v>13</v>
      </c>
      <c r="P3952" t="b">
        <v>0</v>
      </c>
      <c r="R3952" s="56">
        <f>E3952/D3952</f>
        <v>6.2500000000000003E-3</v>
      </c>
      <c r="S3952" t="s">
        <v>8295</v>
      </c>
      <c r="T3952" s="6" t="str">
        <f>LEFT(S:S,FIND("/",S:S)-1)</f>
        <v>technology</v>
      </c>
      <c r="U3952" s="6" t="str">
        <f>RIGHT(S:S,FIND("/",S:S) - 2)</f>
        <v>/hardware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44">
        <v>200000</v>
      </c>
      <c r="E3953" s="44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42">
        <f>(((I3953/60)/60)/24)+DATE(1970,1,1)</f>
        <v>42493.784050925926</v>
      </c>
      <c r="K3953">
        <v>1457120942</v>
      </c>
      <c r="L3953" s="42">
        <f>(((K3953/60)/60)/24)+DATE(1970,1,1)</f>
        <v>42433.825717592597</v>
      </c>
      <c r="M3953" t="b">
        <v>0</v>
      </c>
      <c r="N3953">
        <v>1</v>
      </c>
      <c r="O3953" s="7">
        <f>AVERAGE(N3953,E3953)</f>
        <v>1</v>
      </c>
      <c r="P3953" t="b">
        <v>0</v>
      </c>
      <c r="R3953" s="56">
        <f>E3953/D3953</f>
        <v>5.0000000000000004E-6</v>
      </c>
      <c r="S3953" t="s">
        <v>8271</v>
      </c>
      <c r="T3953" s="6" t="str">
        <f>LEFT(S:S,FIND("/",S:S)-1)</f>
        <v>theater</v>
      </c>
      <c r="U3953" s="6" t="str">
        <f>RIGHT(S:S,FIND("/",S:S) - 2)</f>
        <v>/plays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44">
        <v>26000</v>
      </c>
      <c r="E3954" s="4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42">
        <f>(((I3954/60)/60)/24)+DATE(1970,1,1)</f>
        <v>42303.790393518517</v>
      </c>
      <c r="K3954">
        <v>1440701890</v>
      </c>
      <c r="L3954" s="42">
        <f>(((K3954/60)/60)/24)+DATE(1970,1,1)</f>
        <v>42243.790393518517</v>
      </c>
      <c r="M3954" t="b">
        <v>0</v>
      </c>
      <c r="N3954">
        <v>1</v>
      </c>
      <c r="O3954" s="7">
        <f>AVERAGE(N3954,E3954)</f>
        <v>13</v>
      </c>
      <c r="P3954" t="b">
        <v>0</v>
      </c>
      <c r="R3954" s="56">
        <f>E3954/D3954</f>
        <v>9.6153846153846159E-4</v>
      </c>
      <c r="S3954" t="s">
        <v>8276</v>
      </c>
      <c r="T3954" s="6" t="str">
        <f>LEFT(S:S,FIND("/",S:S)-1)</f>
        <v>music</v>
      </c>
      <c r="U3954" s="6" t="str">
        <f>RIGHT(S:S,FIND("/",S:S) - 2)</f>
        <v>rock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44">
        <v>17600</v>
      </c>
      <c r="E3955" s="44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42">
        <f>(((I3955/60)/60)/24)+DATE(1970,1,1)</f>
        <v>42580.978472222225</v>
      </c>
      <c r="K3955">
        <v>1467162586</v>
      </c>
      <c r="L3955" s="42">
        <f>(((K3955/60)/60)/24)+DATE(1970,1,1)</f>
        <v>42550.048449074078</v>
      </c>
      <c r="M3955" t="b">
        <v>0</v>
      </c>
      <c r="N3955">
        <v>0</v>
      </c>
      <c r="O3955" s="7">
        <f>AVERAGE(N3955,E3955)</f>
        <v>0</v>
      </c>
      <c r="P3955" t="b">
        <v>0</v>
      </c>
      <c r="R3955" s="56">
        <f>E3955/D3955</f>
        <v>0</v>
      </c>
      <c r="S3955" t="s">
        <v>8279</v>
      </c>
      <c r="T3955" s="6" t="str">
        <f>LEFT(S:S,FIND("/",S:S)-1)</f>
        <v>music</v>
      </c>
      <c r="U3955" s="6" t="str">
        <f>RIGHT(S:S,FIND("/",S:S) - 2)</f>
        <v>rock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44">
        <v>25000</v>
      </c>
      <c r="E3956" s="44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42">
        <f>(((I3956/60)/60)/24)+DATE(1970,1,1)</f>
        <v>41834.651203703703</v>
      </c>
      <c r="K3956">
        <v>1400168264</v>
      </c>
      <c r="L3956" s="42">
        <f>(((K3956/60)/60)/24)+DATE(1970,1,1)</f>
        <v>41774.651203703703</v>
      </c>
      <c r="M3956" t="b">
        <v>0</v>
      </c>
      <c r="N3956">
        <v>0</v>
      </c>
      <c r="O3956" s="7">
        <f>AVERAGE(N3956,E3956)</f>
        <v>0</v>
      </c>
      <c r="P3956" t="b">
        <v>0</v>
      </c>
      <c r="R3956" s="56">
        <f>E3956/D3956</f>
        <v>0</v>
      </c>
      <c r="S3956" t="s">
        <v>8288</v>
      </c>
      <c r="T3956" s="6" t="str">
        <f>LEFT(S:S,FIND("/",S:S)-1)</f>
        <v>publishing</v>
      </c>
      <c r="U3956" s="6" t="str">
        <f>RIGHT(S:S,FIND("/",S:S) - 2)</f>
        <v xml:space="preserve"> podcasts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44">
        <v>1750</v>
      </c>
      <c r="E3957" s="4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42">
        <f>(((I3957/60)/60)/24)+DATE(1970,1,1)</f>
        <v>42336.890520833331</v>
      </c>
      <c r="K3957">
        <v>1446150141</v>
      </c>
      <c r="L3957" s="42">
        <f>(((K3957/60)/60)/24)+DATE(1970,1,1)</f>
        <v>42306.848854166667</v>
      </c>
      <c r="M3957" t="b">
        <v>0</v>
      </c>
      <c r="N3957">
        <v>8</v>
      </c>
      <c r="O3957" s="7">
        <f>AVERAGE(N3957,E3957)</f>
        <v>216.5</v>
      </c>
      <c r="P3957" t="b">
        <v>0</v>
      </c>
      <c r="R3957" s="56">
        <f>E3957/D3957</f>
        <v>0.24285714285714285</v>
      </c>
      <c r="S3957" t="s">
        <v>8271</v>
      </c>
      <c r="T3957" s="6" t="str">
        <f>LEFT(S:S,FIND("/",S:S)-1)</f>
        <v>theater</v>
      </c>
      <c r="U3957" s="6" t="str">
        <f>RIGHT(S:S,FIND("/",S:S) - 2)</f>
        <v>/plays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44">
        <v>5500</v>
      </c>
      <c r="E3958" s="44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42">
        <f>(((I3958/60)/60)/24)+DATE(1970,1,1)</f>
        <v>42485.013888888891</v>
      </c>
      <c r="K3958">
        <v>1459203727</v>
      </c>
      <c r="L3958" s="42">
        <f>(((K3958/60)/60)/24)+DATE(1970,1,1)</f>
        <v>42457.932025462964</v>
      </c>
      <c r="M3958" t="b">
        <v>0</v>
      </c>
      <c r="N3958">
        <v>0</v>
      </c>
      <c r="O3958" s="7">
        <f>AVERAGE(N3958,E3958)</f>
        <v>0</v>
      </c>
      <c r="P3958" t="b">
        <v>0</v>
      </c>
      <c r="R3958" s="56">
        <f>E3958/D3958</f>
        <v>0</v>
      </c>
      <c r="S3958" t="s">
        <v>8295</v>
      </c>
      <c r="T3958" s="6" t="str">
        <f>LEFT(S:S,FIND("/",S:S)-1)</f>
        <v>technology</v>
      </c>
      <c r="U3958" s="6" t="str">
        <f>RIGHT(S:S,FIND("/",S:S) - 2)</f>
        <v>/hardware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44">
        <v>28000</v>
      </c>
      <c r="E3959" s="44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42">
        <f>(((I3959/60)/60)/24)+DATE(1970,1,1)</f>
        <v>42559.976319444439</v>
      </c>
      <c r="K3959">
        <v>1464045954</v>
      </c>
      <c r="L3959" s="42">
        <f>(((K3959/60)/60)/24)+DATE(1970,1,1)</f>
        <v>42513.976319444439</v>
      </c>
      <c r="M3959" t="b">
        <v>0</v>
      </c>
      <c r="N3959">
        <v>1</v>
      </c>
      <c r="O3959" s="7">
        <f>AVERAGE(N3959,E3959)</f>
        <v>4</v>
      </c>
      <c r="P3959" t="b">
        <v>0</v>
      </c>
      <c r="R3959" s="56">
        <f>E3959/D3959</f>
        <v>2.5000000000000001E-4</v>
      </c>
      <c r="S3959" t="s">
        <v>8282</v>
      </c>
      <c r="T3959" s="6" t="str">
        <f>LEFT(S:S,FIND("/",S:S)-1)</f>
        <v>games</v>
      </c>
      <c r="U3959" s="6" t="str">
        <f>RIGHT(S:S,FIND("/",S:S) - 2)</f>
        <v>ames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44">
        <v>2000</v>
      </c>
      <c r="E3960" s="4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42">
        <f>(((I3960/60)/60)/24)+DATE(1970,1,1)</f>
        <v>41853.583333333336</v>
      </c>
      <c r="K3960">
        <v>1403822912</v>
      </c>
      <c r="L3960" s="42">
        <f>(((K3960/60)/60)/24)+DATE(1970,1,1)</f>
        <v>41816.950370370374</v>
      </c>
      <c r="M3960" t="b">
        <v>0</v>
      </c>
      <c r="N3960">
        <v>16</v>
      </c>
      <c r="O3960" s="7">
        <f>AVERAGE(N3960,E3960)</f>
        <v>328.5</v>
      </c>
      <c r="P3960" t="b">
        <v>0</v>
      </c>
      <c r="R3960" s="56">
        <f>E3960/D3960</f>
        <v>0.32050000000000001</v>
      </c>
      <c r="S3960" t="s">
        <v>8285</v>
      </c>
      <c r="T3960" s="6" t="str">
        <f>LEFT(S:S,FIND("/",S:S)-1)</f>
        <v>photography</v>
      </c>
      <c r="U3960" s="6" t="str">
        <f>RIGHT(S:S,FIND("/",S:S) - 2)</f>
        <v>photobooks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44">
        <v>1200</v>
      </c>
      <c r="E3961" s="4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42">
        <f>(((I3961/60)/60)/24)+DATE(1970,1,1)</f>
        <v>41910.788842592592</v>
      </c>
      <c r="K3961">
        <v>1409338556</v>
      </c>
      <c r="L3961" s="42">
        <f>(((K3961/60)/60)/24)+DATE(1970,1,1)</f>
        <v>41880.788842592592</v>
      </c>
      <c r="M3961" t="b">
        <v>0</v>
      </c>
      <c r="N3961">
        <v>12</v>
      </c>
      <c r="O3961" s="7">
        <f>AVERAGE(N3961,E3961)</f>
        <v>152</v>
      </c>
      <c r="P3961" t="b">
        <v>0</v>
      </c>
      <c r="R3961" s="56">
        <f>E3961/D3961</f>
        <v>0.24333333333333335</v>
      </c>
      <c r="S3961" t="s">
        <v>8271</v>
      </c>
      <c r="T3961" s="6" t="str">
        <f>LEFT(S:S,FIND("/",S:S)-1)</f>
        <v>theater</v>
      </c>
      <c r="U3961" s="6" t="str">
        <f>RIGHT(S:S,FIND("/",S:S) - 2)</f>
        <v>/plays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44">
        <v>3000</v>
      </c>
      <c r="E3962" s="44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42">
        <f>(((I3962/60)/60)/24)+DATE(1970,1,1)</f>
        <v>42372.845555555556</v>
      </c>
      <c r="K3962">
        <v>1449260256</v>
      </c>
      <c r="L3962" s="42">
        <f>(((K3962/60)/60)/24)+DATE(1970,1,1)</f>
        <v>42342.845555555556</v>
      </c>
      <c r="M3962" t="b">
        <v>0</v>
      </c>
      <c r="N3962">
        <v>4</v>
      </c>
      <c r="O3962" s="7">
        <f>AVERAGE(N3962,E3962)</f>
        <v>24.5</v>
      </c>
      <c r="P3962" t="b">
        <v>0</v>
      </c>
      <c r="R3962" s="56">
        <f>E3962/D3962</f>
        <v>1.4999999999999999E-2</v>
      </c>
      <c r="S3962" t="s">
        <v>8276</v>
      </c>
      <c r="T3962" s="6" t="str">
        <f>LEFT(S:S,FIND("/",S:S)-1)</f>
        <v>music</v>
      </c>
      <c r="U3962" s="6" t="str">
        <f>RIGHT(S:S,FIND("/",S:S) - 2)</f>
        <v>rock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44">
        <v>5000</v>
      </c>
      <c r="E3963" s="44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42">
        <f>(((I3963/60)/60)/24)+DATE(1970,1,1)</f>
        <v>41767.891319444447</v>
      </c>
      <c r="K3963">
        <v>1397683410</v>
      </c>
      <c r="L3963" s="42">
        <f>(((K3963/60)/60)/24)+DATE(1970,1,1)</f>
        <v>41745.891319444447</v>
      </c>
      <c r="M3963" t="b">
        <v>0</v>
      </c>
      <c r="N3963">
        <v>2</v>
      </c>
      <c r="O3963" s="7">
        <f>AVERAGE(N3963,E3963)</f>
        <v>11.5</v>
      </c>
      <c r="P3963" t="b">
        <v>0</v>
      </c>
      <c r="R3963" s="56">
        <f>E3963/D3963</f>
        <v>4.1999999999999997E-3</v>
      </c>
      <c r="S3963" t="s">
        <v>8273</v>
      </c>
      <c r="T3963" s="6" t="str">
        <f>LEFT(S:S,FIND("/",S:S)-1)</f>
        <v>technology</v>
      </c>
      <c r="U3963" s="6" t="str">
        <f>RIGHT(S:S,FIND("/",S:S) - 2)</f>
        <v>wearables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44">
        <v>1400</v>
      </c>
      <c r="E3964" s="4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42">
        <f>(((I3964/60)/60)/24)+DATE(1970,1,1)</f>
        <v>42336.621458333335</v>
      </c>
      <c r="K3964">
        <v>1446562494</v>
      </c>
      <c r="L3964" s="42">
        <f>(((K3964/60)/60)/24)+DATE(1970,1,1)</f>
        <v>42311.621458333335</v>
      </c>
      <c r="M3964" t="b">
        <v>0</v>
      </c>
      <c r="N3964">
        <v>3</v>
      </c>
      <c r="O3964" s="7">
        <f>AVERAGE(N3964,E3964)</f>
        <v>24</v>
      </c>
      <c r="P3964" t="b">
        <v>0</v>
      </c>
      <c r="R3964" s="56">
        <f>E3964/D3964</f>
        <v>3.214285714285714E-2</v>
      </c>
      <c r="S3964" t="s">
        <v>8272</v>
      </c>
      <c r="T3964" s="6" t="str">
        <f>LEFT(S:S,FIND("/",S:S)-1)</f>
        <v>technology</v>
      </c>
      <c r="U3964" s="6" t="str">
        <f>RIGHT(S:S,FIND("/",S:S) - 2)</f>
        <v>ology/web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44">
        <v>10000</v>
      </c>
      <c r="E3965" s="44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42">
        <f>(((I3965/60)/60)/24)+DATE(1970,1,1)</f>
        <v>42326.195798611108</v>
      </c>
      <c r="K3965">
        <v>1445226117</v>
      </c>
      <c r="L3965" s="42">
        <f>(((K3965/60)/60)/24)+DATE(1970,1,1)</f>
        <v>42296.154131944444</v>
      </c>
      <c r="M3965" t="b">
        <v>0</v>
      </c>
      <c r="N3965">
        <v>0</v>
      </c>
      <c r="O3965" s="7">
        <f>AVERAGE(N3965,E3965)</f>
        <v>0</v>
      </c>
      <c r="P3965" t="b">
        <v>0</v>
      </c>
      <c r="R3965" s="56">
        <f>E3965/D3965</f>
        <v>0</v>
      </c>
      <c r="S3965" t="s">
        <v>8271</v>
      </c>
      <c r="T3965" s="6" t="str">
        <f>LEFT(S:S,FIND("/",S:S)-1)</f>
        <v>theater</v>
      </c>
      <c r="U3965" s="6" t="str">
        <f>RIGHT(S:S,FIND("/",S:S) - 2)</f>
        <v>/plays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44">
        <v>2000</v>
      </c>
      <c r="E3966" s="4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42">
        <f>(((I3966/60)/60)/24)+DATE(1970,1,1)</f>
        <v>42113.680393518516</v>
      </c>
      <c r="K3966">
        <v>1424279986</v>
      </c>
      <c r="L3966" s="42">
        <f>(((K3966/60)/60)/24)+DATE(1970,1,1)</f>
        <v>42053.722060185188</v>
      </c>
      <c r="M3966" t="b">
        <v>0</v>
      </c>
      <c r="N3966">
        <v>3</v>
      </c>
      <c r="O3966" s="7">
        <f>AVERAGE(N3966,E3966)</f>
        <v>64.5</v>
      </c>
      <c r="P3966" t="b">
        <v>0</v>
      </c>
      <c r="R3966" s="56">
        <f>E3966/D3966</f>
        <v>6.3E-2</v>
      </c>
      <c r="S3966" t="s">
        <v>8292</v>
      </c>
      <c r="T3966" s="6" t="str">
        <f>LEFT(S:S,FIND("/",S:S)-1)</f>
        <v>music</v>
      </c>
      <c r="U3966" s="6" t="str">
        <f>RIGHT(S:S,FIND("/",S:S) - 2)</f>
        <v>/pop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44">
        <v>2000</v>
      </c>
      <c r="E3967" s="4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42">
        <f>(((I3967/60)/60)/24)+DATE(1970,1,1)</f>
        <v>42474.194212962961</v>
      </c>
      <c r="K3967">
        <v>1455428380</v>
      </c>
      <c r="L3967" s="42">
        <f>(((K3967/60)/60)/24)+DATE(1970,1,1)</f>
        <v>42414.235879629632</v>
      </c>
      <c r="M3967" t="b">
        <v>0</v>
      </c>
      <c r="N3967">
        <v>4</v>
      </c>
      <c r="O3967" s="7">
        <f>AVERAGE(N3967,E3967)</f>
        <v>144.5</v>
      </c>
      <c r="P3967" t="b">
        <v>0</v>
      </c>
      <c r="R3967" s="56">
        <f>E3967/D3967</f>
        <v>0.14249999999999999</v>
      </c>
      <c r="S3967" t="s">
        <v>8270</v>
      </c>
      <c r="T3967" s="6" t="str">
        <f>LEFT(S:S,FIND("/",S:S)-1)</f>
        <v>film &amp; video</v>
      </c>
      <c r="U3967" s="6" t="str">
        <f>RIGHT(S:S,FIND("/",S:S) - 2)</f>
        <v>o/animation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44">
        <v>7500</v>
      </c>
      <c r="E3968" s="44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42">
        <f>(((I3968/60)/60)/24)+DATE(1970,1,1)</f>
        <v>41844.124305555553</v>
      </c>
      <c r="K3968">
        <v>1402506278</v>
      </c>
      <c r="L3968" s="42">
        <f>(((K3968/60)/60)/24)+DATE(1970,1,1)</f>
        <v>41801.711550925924</v>
      </c>
      <c r="M3968" t="b">
        <v>0</v>
      </c>
      <c r="N3968">
        <v>2</v>
      </c>
      <c r="O3968" s="7">
        <f>AVERAGE(N3968,E3968)</f>
        <v>23.5</v>
      </c>
      <c r="P3968" t="b">
        <v>0</v>
      </c>
      <c r="R3968" s="56">
        <f>E3968/D3968</f>
        <v>6.0000000000000001E-3</v>
      </c>
      <c r="S3968" t="s">
        <v>8279</v>
      </c>
      <c r="T3968" s="6" t="str">
        <f>LEFT(S:S,FIND("/",S:S)-1)</f>
        <v>music</v>
      </c>
      <c r="U3968" s="6" t="str">
        <f>RIGHT(S:S,FIND("/",S:S) - 2)</f>
        <v>rock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44">
        <v>1700</v>
      </c>
      <c r="E3969" s="4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42">
        <f>(((I3969/60)/60)/24)+DATE(1970,1,1)</f>
        <v>42800.290590277778</v>
      </c>
      <c r="K3969">
        <v>1486191507</v>
      </c>
      <c r="L3969" s="42">
        <f>(((K3969/60)/60)/24)+DATE(1970,1,1)</f>
        <v>42770.290590277778</v>
      </c>
      <c r="M3969" t="b">
        <v>0</v>
      </c>
      <c r="N3969">
        <v>10</v>
      </c>
      <c r="O3969" s="7">
        <f>AVERAGE(N3969,E3969)</f>
        <v>210</v>
      </c>
      <c r="P3969" t="b">
        <v>0</v>
      </c>
      <c r="R3969" s="56">
        <f>E3969/D3969</f>
        <v>0.2411764705882353</v>
      </c>
      <c r="S3969" t="s">
        <v>8269</v>
      </c>
      <c r="T3969" s="6" t="str">
        <f>LEFT(S:S,FIND("/",S:S)-1)</f>
        <v>film &amp; video</v>
      </c>
      <c r="U3969" s="6" t="str">
        <f>RIGHT(S:S,FIND("/",S:S) - 2)</f>
        <v>documentary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44">
        <v>5000</v>
      </c>
      <c r="E3970" s="4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42">
        <f>(((I3970/60)/60)/24)+DATE(1970,1,1)</f>
        <v>42512.815659722226</v>
      </c>
      <c r="K3970">
        <v>1458761673</v>
      </c>
      <c r="L3970" s="42">
        <f>(((K3970/60)/60)/24)+DATE(1970,1,1)</f>
        <v>42452.815659722226</v>
      </c>
      <c r="M3970" t="b">
        <v>0</v>
      </c>
      <c r="N3970">
        <v>11</v>
      </c>
      <c r="O3970" s="7">
        <f>AVERAGE(N3970,E3970)</f>
        <v>269</v>
      </c>
      <c r="P3970" t="b">
        <v>0</v>
      </c>
      <c r="R3970" s="56">
        <f>E3970/D3970</f>
        <v>0.10539999999999999</v>
      </c>
      <c r="S3970" t="s">
        <v>8271</v>
      </c>
      <c r="T3970" s="6" t="str">
        <f>LEFT(S:S,FIND("/",S:S)-1)</f>
        <v>theater</v>
      </c>
      <c r="U3970" s="6" t="str">
        <f>RIGHT(S:S,FIND("/",S:S) - 2)</f>
        <v>/plays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44">
        <v>2825</v>
      </c>
      <c r="E3971" s="4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42">
        <f>(((I3971/60)/60)/24)+DATE(1970,1,1)</f>
        <v>42611.163194444445</v>
      </c>
      <c r="K3971">
        <v>1471638646</v>
      </c>
      <c r="L3971" s="42">
        <f>(((K3971/60)/60)/24)+DATE(1970,1,1)</f>
        <v>42601.854699074072</v>
      </c>
      <c r="M3971" t="b">
        <v>0</v>
      </c>
      <c r="N3971">
        <v>6</v>
      </c>
      <c r="O3971" s="7">
        <f>AVERAGE(N3971,E3971)</f>
        <v>108.5</v>
      </c>
      <c r="P3971" t="b">
        <v>0</v>
      </c>
      <c r="R3971" s="56">
        <f>E3971/D3971</f>
        <v>7.4690265486725665E-2</v>
      </c>
      <c r="S3971" t="s">
        <v>8271</v>
      </c>
      <c r="T3971" s="6" t="str">
        <f>LEFT(S:S,FIND("/",S:S)-1)</f>
        <v>theater</v>
      </c>
      <c r="U3971" s="6" t="str">
        <f>RIGHT(S:S,FIND("/",S:S) - 2)</f>
        <v>/plays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44">
        <v>15000</v>
      </c>
      <c r="E3972" s="44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42">
        <f>(((I3972/60)/60)/24)+DATE(1970,1,1)</f>
        <v>42477.863553240735</v>
      </c>
      <c r="K3972">
        <v>1458333811</v>
      </c>
      <c r="L3972" s="42">
        <f>(((K3972/60)/60)/24)+DATE(1970,1,1)</f>
        <v>42447.863553240735</v>
      </c>
      <c r="M3972" t="b">
        <v>0</v>
      </c>
      <c r="N3972">
        <v>2</v>
      </c>
      <c r="O3972" s="7">
        <f>AVERAGE(N3972,E3972)</f>
        <v>6.5</v>
      </c>
      <c r="P3972" t="b">
        <v>0</v>
      </c>
      <c r="R3972" s="56">
        <f>E3972/D3972</f>
        <v>7.3333333333333334E-4</v>
      </c>
      <c r="S3972" t="s">
        <v>8271</v>
      </c>
      <c r="T3972" s="6" t="str">
        <f>LEFT(S:S,FIND("/",S:S)-1)</f>
        <v>theater</v>
      </c>
      <c r="U3972" s="6" t="str">
        <f>RIGHT(S:S,FIND("/",S:S) - 2)</f>
        <v>/plays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44">
        <v>14000</v>
      </c>
      <c r="E3973" s="4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42">
        <f>(((I3973/60)/60)/24)+DATE(1970,1,1)</f>
        <v>41841.536180555559</v>
      </c>
      <c r="K3973">
        <v>1403355126</v>
      </c>
      <c r="L3973" s="42">
        <f>(((K3973/60)/60)/24)+DATE(1970,1,1)</f>
        <v>41811.536180555559</v>
      </c>
      <c r="M3973" t="b">
        <v>0</v>
      </c>
      <c r="N3973">
        <v>6</v>
      </c>
      <c r="O3973" s="7">
        <f>AVERAGE(N3973,E3973)</f>
        <v>71</v>
      </c>
      <c r="P3973" t="b">
        <v>0</v>
      </c>
      <c r="R3973" s="56">
        <f>E3973/D3973</f>
        <v>9.7142857142857135E-3</v>
      </c>
      <c r="S3973" t="s">
        <v>8284</v>
      </c>
      <c r="T3973" s="6" t="str">
        <f>LEFT(S:S,FIND("/",S:S)-1)</f>
        <v>food</v>
      </c>
      <c r="U3973" s="6" t="str">
        <f>RIGHT(S:S,FIND("/",S:S) - 2)</f>
        <v>cks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44">
        <v>1000</v>
      </c>
      <c r="E3974" s="4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42">
        <f>(((I3974/60)/60)/24)+DATE(1970,1,1)</f>
        <v>42041.067523148144</v>
      </c>
      <c r="K3974">
        <v>1418002634</v>
      </c>
      <c r="L3974" s="42">
        <f>(((K3974/60)/60)/24)+DATE(1970,1,1)</f>
        <v>41981.067523148144</v>
      </c>
      <c r="M3974" t="b">
        <v>0</v>
      </c>
      <c r="N3974">
        <v>8</v>
      </c>
      <c r="O3974" s="7">
        <f>AVERAGE(N3974,E3974)</f>
        <v>109.5</v>
      </c>
      <c r="P3974" t="b">
        <v>0</v>
      </c>
      <c r="R3974" s="56">
        <f>E3974/D3974</f>
        <v>0.21099999999999999</v>
      </c>
      <c r="S3974" t="s">
        <v>8272</v>
      </c>
      <c r="T3974" s="6" t="str">
        <f>LEFT(S:S,FIND("/",S:S)-1)</f>
        <v>technology</v>
      </c>
      <c r="U3974" s="6" t="str">
        <f>RIGHT(S:S,FIND("/",S:S) - 2)</f>
        <v>ology/web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44">
        <v>5000</v>
      </c>
      <c r="E3975" s="4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42">
        <f>(((I3975/60)/60)/24)+DATE(1970,1,1)</f>
        <v>42499.166666666672</v>
      </c>
      <c r="K3975">
        <v>1460219110</v>
      </c>
      <c r="L3975" s="42">
        <f>(((K3975/60)/60)/24)+DATE(1970,1,1)</f>
        <v>42469.68414351852</v>
      </c>
      <c r="M3975" t="b">
        <v>0</v>
      </c>
      <c r="N3975">
        <v>37</v>
      </c>
      <c r="O3975" s="7">
        <f>AVERAGE(N3975,E3975)</f>
        <v>1971</v>
      </c>
      <c r="P3975" t="b">
        <v>0</v>
      </c>
      <c r="R3975" s="56">
        <f>E3975/D3975</f>
        <v>0.78100000000000003</v>
      </c>
      <c r="S3975" t="s">
        <v>8279</v>
      </c>
      <c r="T3975" s="6" t="str">
        <f>LEFT(S:S,FIND("/",S:S)-1)</f>
        <v>music</v>
      </c>
      <c r="U3975" s="6" t="str">
        <f>RIGHT(S:S,FIND("/",S:S) - 2)</f>
        <v>rock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44">
        <v>1000</v>
      </c>
      <c r="E3976" s="4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42">
        <f>(((I3976/60)/60)/24)+DATE(1970,1,1)</f>
        <v>42523.546851851846</v>
      </c>
      <c r="K3976">
        <v>1462280848</v>
      </c>
      <c r="L3976" s="42">
        <f>(((K3976/60)/60)/24)+DATE(1970,1,1)</f>
        <v>42493.546851851846</v>
      </c>
      <c r="M3976" t="b">
        <v>0</v>
      </c>
      <c r="N3976">
        <v>11</v>
      </c>
      <c r="O3976" s="7">
        <f>AVERAGE(N3976,E3976)</f>
        <v>165.5</v>
      </c>
      <c r="P3976" t="b">
        <v>0</v>
      </c>
      <c r="R3976" s="56">
        <f>E3976/D3976</f>
        <v>0.32</v>
      </c>
      <c r="S3976" t="s">
        <v>8276</v>
      </c>
      <c r="T3976" s="6" t="str">
        <f>LEFT(S:S,FIND("/",S:S)-1)</f>
        <v>music</v>
      </c>
      <c r="U3976" s="6" t="str">
        <f>RIGHT(S:S,FIND("/",S:S) - 2)</f>
        <v>rock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44">
        <v>678</v>
      </c>
      <c r="E3977" s="44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42">
        <f>(((I3977/60)/60)/24)+DATE(1970,1,1)</f>
        <v>42564.866875</v>
      </c>
      <c r="K3977">
        <v>1465850898</v>
      </c>
      <c r="L3977" s="42">
        <f>(((K3977/60)/60)/24)+DATE(1970,1,1)</f>
        <v>42534.866875</v>
      </c>
      <c r="M3977" t="b">
        <v>0</v>
      </c>
      <c r="N3977">
        <v>0</v>
      </c>
      <c r="O3977" s="7">
        <f>AVERAGE(N3977,E3977)</f>
        <v>0</v>
      </c>
      <c r="P3977" t="b">
        <v>0</v>
      </c>
      <c r="R3977" s="56">
        <f>E3977/D3977</f>
        <v>0</v>
      </c>
      <c r="S3977" t="s">
        <v>8271</v>
      </c>
      <c r="T3977" s="6" t="str">
        <f>LEFT(S:S,FIND("/",S:S)-1)</f>
        <v>theater</v>
      </c>
      <c r="U3977" s="6" t="str">
        <f>RIGHT(S:S,FIND("/",S:S) - 2)</f>
        <v>/plays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44">
        <v>1300</v>
      </c>
      <c r="E3978" s="4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42">
        <f>(((I3978/60)/60)/24)+DATE(1970,1,1)</f>
        <v>41852.291666666664</v>
      </c>
      <c r="K3978">
        <v>1405024561</v>
      </c>
      <c r="L3978" s="42">
        <f>(((K3978/60)/60)/24)+DATE(1970,1,1)</f>
        <v>41830.858344907407</v>
      </c>
      <c r="M3978" t="b">
        <v>0</v>
      </c>
      <c r="N3978">
        <v>10</v>
      </c>
      <c r="O3978" s="7">
        <f>AVERAGE(N3978,E3978)</f>
        <v>315</v>
      </c>
      <c r="P3978" t="b">
        <v>0</v>
      </c>
      <c r="R3978" s="56">
        <f>E3978/D3978</f>
        <v>0.47692307692307695</v>
      </c>
      <c r="S3978" t="s">
        <v>8283</v>
      </c>
      <c r="T3978" s="6" t="str">
        <f>LEFT(S:S,FIND("/",S:S)-1)</f>
        <v>games</v>
      </c>
      <c r="U3978" s="6" t="str">
        <f>RIGHT(S:S,FIND("/",S:S) - 2)</f>
        <v>ames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44">
        <v>90000</v>
      </c>
      <c r="E3979" s="4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42">
        <f>(((I3979/60)/60)/24)+DATE(1970,1,1)</f>
        <v>42573.788564814815</v>
      </c>
      <c r="K3979">
        <v>1466621732</v>
      </c>
      <c r="L3979" s="42">
        <f>(((K3979/60)/60)/24)+DATE(1970,1,1)</f>
        <v>42543.788564814815</v>
      </c>
      <c r="M3979" t="b">
        <v>0</v>
      </c>
      <c r="N3979">
        <v>6</v>
      </c>
      <c r="O3979" s="7">
        <f>AVERAGE(N3979,E3979)</f>
        <v>655.5</v>
      </c>
      <c r="P3979" t="b">
        <v>0</v>
      </c>
      <c r="R3979" s="56">
        <f>E3979/D3979</f>
        <v>1.4500000000000001E-2</v>
      </c>
      <c r="S3979" t="s">
        <v>8290</v>
      </c>
      <c r="T3979" s="6" t="str">
        <f>LEFT(S:S,FIND("/",S:S)-1)</f>
        <v>publishing</v>
      </c>
      <c r="U3979" s="6" t="str">
        <f>RIGHT(S:S,FIND("/",S:S) - 2)</f>
        <v>art books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44">
        <v>2000</v>
      </c>
      <c r="E3980" s="4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42">
        <f>(((I3980/60)/60)/24)+DATE(1970,1,1)</f>
        <v>42035.642974537041</v>
      </c>
      <c r="K3980">
        <v>1417533953</v>
      </c>
      <c r="L3980" s="42">
        <f>(((K3980/60)/60)/24)+DATE(1970,1,1)</f>
        <v>41975.642974537041</v>
      </c>
      <c r="M3980" t="b">
        <v>0</v>
      </c>
      <c r="N3980">
        <v>8</v>
      </c>
      <c r="O3980" s="7">
        <f>AVERAGE(N3980,E3980)</f>
        <v>111</v>
      </c>
      <c r="P3980" t="b">
        <v>0</v>
      </c>
      <c r="R3980" s="56">
        <f>E3980/D3980</f>
        <v>0.107</v>
      </c>
      <c r="S3980" t="s">
        <v>8290</v>
      </c>
      <c r="T3980" s="6" t="str">
        <f>LEFT(S:S,FIND("/",S:S)-1)</f>
        <v>publishing</v>
      </c>
      <c r="U3980" s="6" t="str">
        <f>RIGHT(S:S,FIND("/",S:S) - 2)</f>
        <v>art books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44">
        <v>6000</v>
      </c>
      <c r="E3981" s="4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42">
        <f>(((I3981/60)/60)/24)+DATE(1970,1,1)</f>
        <v>42092.833333333328</v>
      </c>
      <c r="K3981">
        <v>1425678057</v>
      </c>
      <c r="L3981" s="42">
        <f>(((K3981/60)/60)/24)+DATE(1970,1,1)</f>
        <v>42069.903437500005</v>
      </c>
      <c r="M3981" t="b">
        <v>0</v>
      </c>
      <c r="N3981">
        <v>6</v>
      </c>
      <c r="O3981" s="7">
        <f>AVERAGE(N3981,E3981)</f>
        <v>58</v>
      </c>
      <c r="P3981" t="b">
        <v>0</v>
      </c>
      <c r="R3981" s="56">
        <f>E3981/D3981</f>
        <v>1.8333333333333333E-2</v>
      </c>
      <c r="S3981" t="s">
        <v>8271</v>
      </c>
      <c r="T3981" s="6" t="str">
        <f>LEFT(S:S,FIND("/",S:S)-1)</f>
        <v>theater</v>
      </c>
      <c r="U3981" s="6" t="str">
        <f>RIGHT(S:S,FIND("/",S:S) - 2)</f>
        <v>/plays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44">
        <v>2500</v>
      </c>
      <c r="E3982" s="4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42">
        <f>(((I3982/60)/60)/24)+DATE(1970,1,1)</f>
        <v>41825.598923611113</v>
      </c>
      <c r="K3982">
        <v>1401978147</v>
      </c>
      <c r="L3982" s="42">
        <f>(((K3982/60)/60)/24)+DATE(1970,1,1)</f>
        <v>41795.598923611113</v>
      </c>
      <c r="M3982" t="b">
        <v>0</v>
      </c>
      <c r="N3982">
        <v>7</v>
      </c>
      <c r="O3982" s="7">
        <f>AVERAGE(N3982,E3982)</f>
        <v>228.5</v>
      </c>
      <c r="P3982" t="b">
        <v>0</v>
      </c>
      <c r="R3982" s="56">
        <f>E3982/D3982</f>
        <v>0.18</v>
      </c>
      <c r="S3982" t="s">
        <v>8272</v>
      </c>
      <c r="T3982" s="6" t="str">
        <f>LEFT(S:S,FIND("/",S:S)-1)</f>
        <v>technology</v>
      </c>
      <c r="U3982" s="6" t="str">
        <f>RIGHT(S:S,FIND("/",S:S) - 2)</f>
        <v>ology/web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44">
        <v>30000</v>
      </c>
      <c r="E3983" s="4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42">
        <f>(((I3983/60)/60)/24)+DATE(1970,1,1)</f>
        <v>42568.179965277777</v>
      </c>
      <c r="K3983">
        <v>1463545149</v>
      </c>
      <c r="L3983" s="42">
        <f>(((K3983/60)/60)/24)+DATE(1970,1,1)</f>
        <v>42508.179965277777</v>
      </c>
      <c r="M3983" t="b">
        <v>0</v>
      </c>
      <c r="N3983">
        <v>7</v>
      </c>
      <c r="O3983" s="7">
        <f>AVERAGE(N3983,E3983)</f>
        <v>616</v>
      </c>
      <c r="P3983" t="b">
        <v>0</v>
      </c>
      <c r="R3983" s="56">
        <f>E3983/D3983</f>
        <v>4.0833333333333333E-2</v>
      </c>
      <c r="S3983" t="s">
        <v>8303</v>
      </c>
      <c r="T3983" s="6" t="str">
        <f>LEFT(S:S,FIND("/",S:S)-1)</f>
        <v>theater</v>
      </c>
      <c r="U3983" s="6" t="str">
        <f>RIGHT(S:S,FIND("/",S:S) - 2)</f>
        <v>spaces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44">
        <v>850</v>
      </c>
      <c r="E3984" s="4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42">
        <f>(((I3984/60)/60)/24)+DATE(1970,1,1)</f>
        <v>42192.809953703705</v>
      </c>
      <c r="K3984">
        <v>1431113180</v>
      </c>
      <c r="L3984" s="42">
        <f>(((K3984/60)/60)/24)+DATE(1970,1,1)</f>
        <v>42132.809953703705</v>
      </c>
      <c r="M3984" t="b">
        <v>0</v>
      </c>
      <c r="N3984">
        <v>5</v>
      </c>
      <c r="O3984" s="7">
        <f>AVERAGE(N3984,E3984)</f>
        <v>87.5</v>
      </c>
      <c r="P3984" t="b">
        <v>0</v>
      </c>
      <c r="R3984" s="56">
        <f>E3984/D3984</f>
        <v>0.2</v>
      </c>
      <c r="S3984" t="s">
        <v>8297</v>
      </c>
      <c r="T3984" s="6" t="str">
        <f>LEFT(S:S,FIND("/",S:S)-1)</f>
        <v>games</v>
      </c>
      <c r="U3984" s="6" t="str">
        <f>RIGHT(S:S,FIND("/",S:S) - 2)</f>
        <v>ames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44">
        <v>11140</v>
      </c>
      <c r="E3985" s="4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42">
        <f>(((I3985/60)/60)/24)+DATE(1970,1,1)</f>
        <v>41779.290972222225</v>
      </c>
      <c r="K3985">
        <v>1397854356</v>
      </c>
      <c r="L3985" s="42">
        <f>(((K3985/60)/60)/24)+DATE(1970,1,1)</f>
        <v>41747.86986111111</v>
      </c>
      <c r="M3985" t="b">
        <v>0</v>
      </c>
      <c r="N3985">
        <v>46</v>
      </c>
      <c r="O3985" s="7">
        <f>AVERAGE(N3985,E3985)</f>
        <v>1961.5</v>
      </c>
      <c r="P3985" t="b">
        <v>0</v>
      </c>
      <c r="R3985" s="56">
        <f>E3985/D3985</f>
        <v>0.34802513464991025</v>
      </c>
      <c r="S3985" t="s">
        <v>8279</v>
      </c>
      <c r="T3985" s="6" t="str">
        <f>LEFT(S:S,FIND("/",S:S)-1)</f>
        <v>music</v>
      </c>
      <c r="U3985" s="6" t="str">
        <f>RIGHT(S:S,FIND("/",S:S) - 2)</f>
        <v>rock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44">
        <v>1500</v>
      </c>
      <c r="E3986" s="44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42">
        <f>(((I3986/60)/60)/24)+DATE(1970,1,1)</f>
        <v>41951</v>
      </c>
      <c r="K3986">
        <v>1412809644</v>
      </c>
      <c r="L3986" s="42">
        <f>(((K3986/60)/60)/24)+DATE(1970,1,1)</f>
        <v>41920.963472222218</v>
      </c>
      <c r="M3986" t="b">
        <v>0</v>
      </c>
      <c r="N3986">
        <v>10</v>
      </c>
      <c r="O3986" s="7">
        <f>AVERAGE(N3986,E3986)</f>
        <v>52.5</v>
      </c>
      <c r="P3986" t="b">
        <v>0</v>
      </c>
      <c r="R3986" s="56">
        <f>E3986/D3986</f>
        <v>6.3333333333333339E-2</v>
      </c>
      <c r="S3986" t="s">
        <v>8275</v>
      </c>
      <c r="T3986" s="6" t="str">
        <f>LEFT(S:S,FIND("/",S:S)-1)</f>
        <v>publishing</v>
      </c>
      <c r="U3986" s="6" t="str">
        <f>RIGHT(S:S,FIND("/",S:S) - 2)</f>
        <v>g/fiction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44">
        <v>2000</v>
      </c>
      <c r="E3987" s="4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42">
        <f>(((I3987/60)/60)/24)+DATE(1970,1,1)</f>
        <v>42420.878472222219</v>
      </c>
      <c r="K3987">
        <v>1454173120</v>
      </c>
      <c r="L3987" s="42">
        <f>(((K3987/60)/60)/24)+DATE(1970,1,1)</f>
        <v>42399.707407407404</v>
      </c>
      <c r="M3987" t="b">
        <v>0</v>
      </c>
      <c r="N3987">
        <v>19</v>
      </c>
      <c r="O3987" s="7">
        <f>AVERAGE(N3987,E3987)</f>
        <v>330</v>
      </c>
      <c r="P3987" t="b">
        <v>0</v>
      </c>
      <c r="R3987" s="56">
        <f>E3987/D3987</f>
        <v>0.32050000000000001</v>
      </c>
      <c r="S3987" t="s">
        <v>8274</v>
      </c>
      <c r="T3987" s="6" t="str">
        <f>LEFT(S:S,FIND("/",S:S)-1)</f>
        <v>publishing</v>
      </c>
      <c r="U3987" s="6" t="str">
        <f>RIGHT(S:S,FIND("/",S:S) - 2)</f>
        <v>onfiction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44">
        <v>5000</v>
      </c>
      <c r="E3988" s="4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42">
        <f>(((I3988/60)/60)/24)+DATE(1970,1,1)</f>
        <v>42496.544444444444</v>
      </c>
      <c r="K3988">
        <v>1460034594</v>
      </c>
      <c r="L3988" s="42">
        <f>(((K3988/60)/60)/24)+DATE(1970,1,1)</f>
        <v>42467.548541666663</v>
      </c>
      <c r="M3988" t="b">
        <v>0</v>
      </c>
      <c r="N3988">
        <v>13</v>
      </c>
      <c r="O3988" s="7">
        <f>AVERAGE(N3988,E3988)</f>
        <v>250.5</v>
      </c>
      <c r="P3988" t="b">
        <v>0</v>
      </c>
      <c r="R3988" s="56">
        <f>E3988/D3988</f>
        <v>9.7600000000000006E-2</v>
      </c>
      <c r="S3988" t="s">
        <v>8270</v>
      </c>
      <c r="T3988" s="6" t="str">
        <f>LEFT(S:S,FIND("/",S:S)-1)</f>
        <v>film &amp; video</v>
      </c>
      <c r="U3988" s="6" t="str">
        <f>RIGHT(S:S,FIND("/",S:S) - 2)</f>
        <v>o/animation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44">
        <v>400</v>
      </c>
      <c r="E3989" s="4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42">
        <f>(((I3989/60)/60)/24)+DATE(1970,1,1)</f>
        <v>41775.92465277778</v>
      </c>
      <c r="K3989">
        <v>1399414290</v>
      </c>
      <c r="L3989" s="42">
        <f>(((K3989/60)/60)/24)+DATE(1970,1,1)</f>
        <v>41765.92465277778</v>
      </c>
      <c r="M3989" t="b">
        <v>0</v>
      </c>
      <c r="N3989">
        <v>13</v>
      </c>
      <c r="O3989" s="7">
        <f>AVERAGE(N3989,E3989)</f>
        <v>82</v>
      </c>
      <c r="P3989" t="b">
        <v>0</v>
      </c>
      <c r="R3989" s="56">
        <f>E3989/D3989</f>
        <v>0.3775</v>
      </c>
      <c r="S3989" t="s">
        <v>8279</v>
      </c>
      <c r="T3989" s="6" t="str">
        <f>LEFT(S:S,FIND("/",S:S)-1)</f>
        <v>music</v>
      </c>
      <c r="U3989" s="6" t="str">
        <f>RIGHT(S:S,FIND("/",S:S) - 2)</f>
        <v>rock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44">
        <v>1500</v>
      </c>
      <c r="E3990" s="44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42">
        <f>(((I3990/60)/60)/24)+DATE(1970,1,1)</f>
        <v>42245.08116898148</v>
      </c>
      <c r="K3990">
        <v>1439517413</v>
      </c>
      <c r="L3990" s="42">
        <f>(((K3990/60)/60)/24)+DATE(1970,1,1)</f>
        <v>42230.08116898148</v>
      </c>
      <c r="M3990" t="b">
        <v>0</v>
      </c>
      <c r="N3990">
        <v>4</v>
      </c>
      <c r="O3990" s="7">
        <f>AVERAGE(N3990,E3990)</f>
        <v>18</v>
      </c>
      <c r="P3990" t="b">
        <v>0</v>
      </c>
      <c r="R3990" s="56">
        <f>E3990/D3990</f>
        <v>2.1333333333333333E-2</v>
      </c>
      <c r="S3990" t="s">
        <v>8303</v>
      </c>
      <c r="T3990" s="6" t="str">
        <f>LEFT(S:S,FIND("/",S:S)-1)</f>
        <v>theater</v>
      </c>
      <c r="U3990" s="6" t="str">
        <f>RIGHT(S:S,FIND("/",S:S) - 2)</f>
        <v>spaces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44">
        <v>3000</v>
      </c>
      <c r="E3991" s="44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42">
        <f>(((I3991/60)/60)/24)+DATE(1970,1,1)</f>
        <v>42316.791446759264</v>
      </c>
      <c r="K3991">
        <v>1444413581</v>
      </c>
      <c r="L3991" s="42">
        <f>(((K3991/60)/60)/24)+DATE(1970,1,1)</f>
        <v>42286.749780092592</v>
      </c>
      <c r="M3991" t="b">
        <v>0</v>
      </c>
      <c r="N3991">
        <v>0</v>
      </c>
      <c r="O3991" s="7">
        <f>AVERAGE(N3991,E3991)</f>
        <v>0</v>
      </c>
      <c r="P3991" t="b">
        <v>0</v>
      </c>
      <c r="R3991" s="56">
        <f>E3991/D3991</f>
        <v>0</v>
      </c>
      <c r="S3991" t="s">
        <v>8292</v>
      </c>
      <c r="T3991" s="6" t="str">
        <f>LEFT(S:S,FIND("/",S:S)-1)</f>
        <v>music</v>
      </c>
      <c r="U3991" s="6" t="str">
        <f>RIGHT(S:S,FIND("/",S:S) - 2)</f>
        <v>/pop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44">
        <v>1650</v>
      </c>
      <c r="E3992" s="44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42">
        <f>(((I3992/60)/60)/24)+DATE(1970,1,1)</f>
        <v>42431.672372685185</v>
      </c>
      <c r="K3992">
        <v>1454342893</v>
      </c>
      <c r="L3992" s="42">
        <f>(((K3992/60)/60)/24)+DATE(1970,1,1)</f>
        <v>42401.672372685185</v>
      </c>
      <c r="M3992" t="b">
        <v>0</v>
      </c>
      <c r="N3992">
        <v>3</v>
      </c>
      <c r="O3992" s="7">
        <f>AVERAGE(N3992,E3992)</f>
        <v>36</v>
      </c>
      <c r="P3992" t="b">
        <v>0</v>
      </c>
      <c r="R3992" s="56">
        <f>E3992/D3992</f>
        <v>4.1818181818181817E-2</v>
      </c>
      <c r="S3992" t="s">
        <v>8295</v>
      </c>
      <c r="T3992" s="6" t="str">
        <f>LEFT(S:S,FIND("/",S:S)-1)</f>
        <v>technology</v>
      </c>
      <c r="U3992" s="6" t="str">
        <f>RIGHT(S:S,FIND("/",S:S) - 2)</f>
        <v>/hardware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44">
        <v>500</v>
      </c>
      <c r="E3993" s="4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42">
        <f>(((I3993/60)/60)/24)+DATE(1970,1,1)</f>
        <v>42155.644467592589</v>
      </c>
      <c r="K3993">
        <v>1430494082</v>
      </c>
      <c r="L3993" s="42">
        <f>(((K3993/60)/60)/24)+DATE(1970,1,1)</f>
        <v>42125.644467592589</v>
      </c>
      <c r="M3993" t="b">
        <v>0</v>
      </c>
      <c r="N3993">
        <v>1</v>
      </c>
      <c r="O3993" s="7">
        <f>AVERAGE(N3993,E3993)</f>
        <v>50.5</v>
      </c>
      <c r="P3993" t="b">
        <v>0</v>
      </c>
      <c r="R3993" s="56">
        <f>E3993/D3993</f>
        <v>0.2</v>
      </c>
      <c r="S3993" t="s">
        <v>8272</v>
      </c>
      <c r="T3993" s="6" t="str">
        <f>LEFT(S:S,FIND("/",S:S)-1)</f>
        <v>technology</v>
      </c>
      <c r="U3993" s="6" t="str">
        <f>RIGHT(S:S,FIND("/",S:S) - 2)</f>
        <v>ology/web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44">
        <v>10000</v>
      </c>
      <c r="E3994" s="4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42">
        <f>(((I3994/60)/60)/24)+DATE(1970,1,1)</f>
        <v>42349.982164351852</v>
      </c>
      <c r="K3994">
        <v>1444689259</v>
      </c>
      <c r="L3994" s="42">
        <f>(((K3994/60)/60)/24)+DATE(1970,1,1)</f>
        <v>42289.94049768518</v>
      </c>
      <c r="M3994" t="b">
        <v>0</v>
      </c>
      <c r="N3994">
        <v>9</v>
      </c>
      <c r="O3994" s="7">
        <f>AVERAGE(N3994,E3994)</f>
        <v>275</v>
      </c>
      <c r="P3994" t="b">
        <v>0</v>
      </c>
      <c r="R3994" s="56">
        <f>E3994/D3994</f>
        <v>5.4100000000000002E-2</v>
      </c>
      <c r="S3994" t="s">
        <v>8290</v>
      </c>
      <c r="T3994" s="6" t="str">
        <f>LEFT(S:S,FIND("/",S:S)-1)</f>
        <v>publishing</v>
      </c>
      <c r="U3994" s="6" t="str">
        <f>RIGHT(S:S,FIND("/",S:S) - 2)</f>
        <v>art books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44">
        <v>50000</v>
      </c>
      <c r="E3995" s="44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42">
        <f>(((I3995/60)/60)/24)+DATE(1970,1,1)</f>
        <v>42137.864722222221</v>
      </c>
      <c r="K3995">
        <v>1428957912</v>
      </c>
      <c r="L3995" s="42">
        <f>(((K3995/60)/60)/24)+DATE(1970,1,1)</f>
        <v>42107.864722222221</v>
      </c>
      <c r="M3995" t="b">
        <v>0</v>
      </c>
      <c r="N3995">
        <v>1</v>
      </c>
      <c r="O3995" s="7">
        <f>AVERAGE(N3995,E3995)</f>
        <v>2</v>
      </c>
      <c r="P3995" t="b">
        <v>0</v>
      </c>
      <c r="R3995" s="56">
        <f>E3995/D3995</f>
        <v>6.0000000000000002E-5</v>
      </c>
      <c r="S3995" t="s">
        <v>8273</v>
      </c>
      <c r="T3995" s="6" t="str">
        <f>LEFT(S:S,FIND("/",S:S)-1)</f>
        <v>technology</v>
      </c>
      <c r="U3995" s="6" t="str">
        <f>RIGHT(S:S,FIND("/",S:S) - 2)</f>
        <v>wearables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44">
        <v>2000</v>
      </c>
      <c r="E3996" s="44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42">
        <f>(((I3996/60)/60)/24)+DATE(1970,1,1)</f>
        <v>41839.389930555553</v>
      </c>
      <c r="K3996">
        <v>1403169690</v>
      </c>
      <c r="L3996" s="42">
        <f>(((K3996/60)/60)/24)+DATE(1970,1,1)</f>
        <v>41809.389930555553</v>
      </c>
      <c r="M3996" t="b">
        <v>0</v>
      </c>
      <c r="N3996">
        <v>1</v>
      </c>
      <c r="O3996" s="7">
        <f>AVERAGE(N3996,E3996)</f>
        <v>3</v>
      </c>
      <c r="P3996" t="b">
        <v>0</v>
      </c>
      <c r="R3996" s="56">
        <f>E3996/D3996</f>
        <v>2.5000000000000001E-3</v>
      </c>
      <c r="S3996" t="s">
        <v>8271</v>
      </c>
      <c r="T3996" s="6" t="str">
        <f>LEFT(S:S,FIND("/",S:S)-1)</f>
        <v>theater</v>
      </c>
      <c r="U3996" s="6" t="str">
        <f>RIGHT(S:S,FIND("/",S:S) - 2)</f>
        <v>/plays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44">
        <v>200</v>
      </c>
      <c r="E3997" s="44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42">
        <f>(((I3997/60)/60)/24)+DATE(1970,1,1)</f>
        <v>42049.477083333331</v>
      </c>
      <c r="K3997">
        <v>1421339077</v>
      </c>
      <c r="L3997" s="42">
        <f>(((K3997/60)/60)/24)+DATE(1970,1,1)</f>
        <v>42019.683761574073</v>
      </c>
      <c r="M3997" t="b">
        <v>0</v>
      </c>
      <c r="N3997">
        <v>4</v>
      </c>
      <c r="O3997" s="7">
        <f>AVERAGE(N3997,E3997)</f>
        <v>37</v>
      </c>
      <c r="P3997" t="b">
        <v>0</v>
      </c>
      <c r="R3997" s="56">
        <f>E3997/D3997</f>
        <v>0.35</v>
      </c>
      <c r="S3997" t="s">
        <v>8271</v>
      </c>
      <c r="T3997" s="6" t="str">
        <f>LEFT(S:S,FIND("/",S:S)-1)</f>
        <v>theater</v>
      </c>
      <c r="U3997" s="6" t="str">
        <f>RIGHT(S:S,FIND("/",S:S) - 2)</f>
        <v>/plays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44">
        <v>3000</v>
      </c>
      <c r="E3998" s="4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42">
        <f>(((I3998/60)/60)/24)+DATE(1970,1,1)</f>
        <v>41963.669444444444</v>
      </c>
      <c r="K3998">
        <v>1415341464</v>
      </c>
      <c r="L3998" s="42">
        <f>(((K3998/60)/60)/24)+DATE(1970,1,1)</f>
        <v>41950.26694444444</v>
      </c>
      <c r="M3998" t="b">
        <v>0</v>
      </c>
      <c r="N3998">
        <v>17</v>
      </c>
      <c r="O3998" s="7">
        <f>AVERAGE(N3998,E3998)</f>
        <v>257</v>
      </c>
      <c r="P3998" t="b">
        <v>0</v>
      </c>
      <c r="R3998" s="56">
        <f>E3998/D3998</f>
        <v>0.16566666666666666</v>
      </c>
      <c r="S3998" t="s">
        <v>8305</v>
      </c>
      <c r="T3998" s="6" t="str">
        <f>LEFT(S:S,FIND("/",S:S)-1)</f>
        <v>theater</v>
      </c>
      <c r="U3998" s="6" t="str">
        <f>RIGHT(S:S,FIND("/",S:S) - 2)</f>
        <v>usical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44">
        <v>3000</v>
      </c>
      <c r="E3999" s="44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42">
        <f>(((I3999/60)/60)/24)+DATE(1970,1,1)</f>
        <v>42099.349780092598</v>
      </c>
      <c r="K3999">
        <v>1425633821</v>
      </c>
      <c r="L3999" s="42">
        <f>(((K3999/60)/60)/24)+DATE(1970,1,1)</f>
        <v>42069.391446759255</v>
      </c>
      <c r="M3999" t="b">
        <v>0</v>
      </c>
      <c r="N3999">
        <v>0</v>
      </c>
      <c r="O3999" s="7">
        <f>AVERAGE(N3999,E3999)</f>
        <v>0</v>
      </c>
      <c r="P3999" t="b">
        <v>0</v>
      </c>
      <c r="R3999" s="56">
        <f>E3999/D3999</f>
        <v>0</v>
      </c>
      <c r="S3999" t="s">
        <v>8295</v>
      </c>
      <c r="T3999" s="6" t="str">
        <f>LEFT(S:S,FIND("/",S:S)-1)</f>
        <v>technology</v>
      </c>
      <c r="U3999" s="6" t="str">
        <f>RIGHT(S:S,FIND("/",S:S) - 2)</f>
        <v>/hardware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44">
        <v>1250</v>
      </c>
      <c r="E4000" s="4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42">
        <f>(((I4000/60)/60)/24)+DATE(1970,1,1)</f>
        <v>42091.921597222223</v>
      </c>
      <c r="K4000">
        <v>1424992026</v>
      </c>
      <c r="L4000" s="42">
        <f>(((K4000/60)/60)/24)+DATE(1970,1,1)</f>
        <v>42061.963263888887</v>
      </c>
      <c r="M4000" t="b">
        <v>0</v>
      </c>
      <c r="N4000">
        <v>12</v>
      </c>
      <c r="O4000" s="7">
        <f>AVERAGE(N4000,E4000)</f>
        <v>363.5</v>
      </c>
      <c r="P4000" t="b">
        <v>0</v>
      </c>
      <c r="R4000" s="56">
        <f>E4000/D4000</f>
        <v>0.57199999999999995</v>
      </c>
      <c r="S4000" t="s">
        <v>8291</v>
      </c>
      <c r="T4000" s="6" t="str">
        <f>LEFT(S:S,FIND("/",S:S)-1)</f>
        <v>photography</v>
      </c>
      <c r="U4000" s="6" t="str">
        <f>RIGHT(S:S,FIND("/",S:S) - 2)</f>
        <v>phy/places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44">
        <v>7000</v>
      </c>
      <c r="E4001" s="4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42">
        <f>(((I4001/60)/60)/24)+DATE(1970,1,1)</f>
        <v>41882.827650462961</v>
      </c>
      <c r="K4001">
        <v>1406058798</v>
      </c>
      <c r="L4001" s="42">
        <f>(((K4001/60)/60)/24)+DATE(1970,1,1)</f>
        <v>41842.828680555554</v>
      </c>
      <c r="M4001" t="b">
        <v>0</v>
      </c>
      <c r="N4001">
        <v>14</v>
      </c>
      <c r="O4001" s="7">
        <f>AVERAGE(N4001,E4001)</f>
        <v>585</v>
      </c>
      <c r="P4001" t="b">
        <v>0</v>
      </c>
      <c r="R4001" s="56">
        <f>E4001/D4001</f>
        <v>0.16514285714285715</v>
      </c>
      <c r="S4001" t="s">
        <v>8272</v>
      </c>
      <c r="T4001" s="6" t="str">
        <f>LEFT(S:S,FIND("/",S:S)-1)</f>
        <v>technology</v>
      </c>
      <c r="U4001" s="6" t="str">
        <f>RIGHT(S:S,FIND("/",S:S) - 2)</f>
        <v>ology/web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44">
        <v>8000</v>
      </c>
      <c r="E4002" s="44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42">
        <f>(((I4002/60)/60)/24)+DATE(1970,1,1)</f>
        <v>42497.603680555556</v>
      </c>
      <c r="K4002">
        <v>1457450958</v>
      </c>
      <c r="L4002" s="42">
        <f>(((K4002/60)/60)/24)+DATE(1970,1,1)</f>
        <v>42437.64534722222</v>
      </c>
      <c r="M4002" t="b">
        <v>0</v>
      </c>
      <c r="N4002">
        <v>1</v>
      </c>
      <c r="O4002" s="7">
        <f>AVERAGE(N4002,E4002)</f>
        <v>5.5</v>
      </c>
      <c r="P4002" t="b">
        <v>0</v>
      </c>
      <c r="R4002" s="56">
        <f>E4002/D4002</f>
        <v>1.25E-3</v>
      </c>
      <c r="S4002" t="s">
        <v>8298</v>
      </c>
      <c r="T4002" s="6" t="str">
        <f>LEFT(S:S,FIND("/",S:S)-1)</f>
        <v>food</v>
      </c>
      <c r="U4002" s="6" t="str">
        <f>RIGHT(S:S,FIND("/",S:S) - 2)</f>
        <v>tch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44">
        <v>1200</v>
      </c>
      <c r="E4003" s="4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42">
        <f>(((I4003/60)/60)/24)+DATE(1970,1,1)</f>
        <v>42795.791666666672</v>
      </c>
      <c r="K4003">
        <v>1486681708</v>
      </c>
      <c r="L4003" s="42">
        <f>(((K4003/60)/60)/24)+DATE(1970,1,1)</f>
        <v>42775.964212962965</v>
      </c>
      <c r="M4003" t="b">
        <v>0</v>
      </c>
      <c r="N4003">
        <v>14</v>
      </c>
      <c r="O4003" s="7">
        <f>AVERAGE(N4003,E4003)</f>
        <v>233.5</v>
      </c>
      <c r="P4003" t="b">
        <v>0</v>
      </c>
      <c r="R4003" s="56">
        <f>E4003/D4003</f>
        <v>0.3775</v>
      </c>
      <c r="S4003" t="s">
        <v>8282</v>
      </c>
      <c r="T4003" s="6" t="str">
        <f>LEFT(S:S,FIND("/",S:S)-1)</f>
        <v>games</v>
      </c>
      <c r="U4003" s="6" t="str">
        <f>RIGHT(S:S,FIND("/",S:S) - 2)</f>
        <v>ames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44">
        <v>1250</v>
      </c>
      <c r="E4004" s="4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42">
        <f>(((I4004/60)/60)/24)+DATE(1970,1,1)</f>
        <v>41909.043530092589</v>
      </c>
      <c r="K4004">
        <v>1409187761</v>
      </c>
      <c r="L4004" s="42">
        <f>(((K4004/60)/60)/24)+DATE(1970,1,1)</f>
        <v>41879.043530092589</v>
      </c>
      <c r="M4004" t="b">
        <v>0</v>
      </c>
      <c r="N4004">
        <v>4</v>
      </c>
      <c r="O4004" s="7">
        <f>AVERAGE(N4004,E4004)</f>
        <v>13.5</v>
      </c>
      <c r="P4004" t="b">
        <v>0</v>
      </c>
      <c r="R4004" s="56">
        <f>E4004/D4004</f>
        <v>1.84E-2</v>
      </c>
      <c r="S4004" t="s">
        <v>8278</v>
      </c>
      <c r="T4004" s="6" t="str">
        <f>LEFT(S:S,FIND("/",S:S)-1)</f>
        <v>music</v>
      </c>
      <c r="U4004" s="6" t="str">
        <f>RIGHT(S:S,FIND("/",S:S) - 2)</f>
        <v>jazz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44">
        <v>2000</v>
      </c>
      <c r="E4005" s="4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42">
        <f>(((I4005/60)/60)/24)+DATE(1970,1,1)</f>
        <v>42050.587349537032</v>
      </c>
      <c r="K4005">
        <v>1421417147</v>
      </c>
      <c r="L4005" s="42">
        <f>(((K4005/60)/60)/24)+DATE(1970,1,1)</f>
        <v>42020.587349537032</v>
      </c>
      <c r="M4005" t="b">
        <v>0</v>
      </c>
      <c r="N4005">
        <v>2</v>
      </c>
      <c r="O4005" s="7">
        <f>AVERAGE(N4005,E4005)</f>
        <v>101.5</v>
      </c>
      <c r="P4005" t="b">
        <v>0</v>
      </c>
      <c r="R4005" s="56">
        <f>E4005/D4005</f>
        <v>0.10050000000000001</v>
      </c>
      <c r="S4005" t="s">
        <v>8283</v>
      </c>
      <c r="T4005" s="6" t="str">
        <f>LEFT(S:S,FIND("/",S:S)-1)</f>
        <v>games</v>
      </c>
      <c r="U4005" s="6" t="str">
        <f>RIGHT(S:S,FIND("/",S:S) - 2)</f>
        <v>ames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44">
        <v>500</v>
      </c>
      <c r="E4006" s="44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42">
        <f>(((I4006/60)/60)/24)+DATE(1970,1,1)</f>
        <v>41920.16269675926</v>
      </c>
      <c r="K4006">
        <v>1410148457</v>
      </c>
      <c r="L4006" s="42">
        <f>(((K4006/60)/60)/24)+DATE(1970,1,1)</f>
        <v>41890.16269675926</v>
      </c>
      <c r="M4006" t="b">
        <v>0</v>
      </c>
      <c r="N4006">
        <v>1</v>
      </c>
      <c r="O4006" s="7">
        <f>AVERAGE(N4006,E4006)</f>
        <v>1</v>
      </c>
      <c r="P4006" t="b">
        <v>0</v>
      </c>
      <c r="R4006" s="56">
        <f>E4006/D4006</f>
        <v>2E-3</v>
      </c>
      <c r="S4006" t="s">
        <v>8271</v>
      </c>
      <c r="T4006" s="6" t="str">
        <f>LEFT(S:S,FIND("/",S:S)-1)</f>
        <v>theater</v>
      </c>
      <c r="U4006" s="6" t="str">
        <f>RIGHT(S:S,FIND("/",S:S) - 2)</f>
        <v>/plays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44">
        <v>3000</v>
      </c>
      <c r="E4007" s="44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42">
        <f>(((I4007/60)/60)/24)+DATE(1970,1,1)</f>
        <v>41932.807696759257</v>
      </c>
      <c r="K4007">
        <v>1408648985</v>
      </c>
      <c r="L4007" s="42">
        <f>(((K4007/60)/60)/24)+DATE(1970,1,1)</f>
        <v>41872.807696759257</v>
      </c>
      <c r="M4007" t="b">
        <v>0</v>
      </c>
      <c r="N4007">
        <v>2</v>
      </c>
      <c r="O4007" s="7">
        <f>AVERAGE(N4007,E4007)</f>
        <v>21</v>
      </c>
      <c r="P4007" t="b">
        <v>0</v>
      </c>
      <c r="R4007" s="56">
        <f>E4007/D4007</f>
        <v>1.3333333333333334E-2</v>
      </c>
      <c r="S4007" t="s">
        <v>8271</v>
      </c>
      <c r="T4007" s="6" t="str">
        <f>LEFT(S:S,FIND("/",S:S)-1)</f>
        <v>theater</v>
      </c>
      <c r="U4007" s="6" t="str">
        <f>RIGHT(S:S,FIND("/",S:S) - 2)</f>
        <v>/plays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44">
        <v>30000</v>
      </c>
      <c r="E4008" s="44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42">
        <f>(((I4008/60)/60)/24)+DATE(1970,1,1)</f>
        <v>42416.772997685184</v>
      </c>
      <c r="K4008">
        <v>1453487587</v>
      </c>
      <c r="L4008" s="42">
        <f>(((K4008/60)/60)/24)+DATE(1970,1,1)</f>
        <v>42391.772997685184</v>
      </c>
      <c r="M4008" t="b">
        <v>0</v>
      </c>
      <c r="N4008">
        <v>1</v>
      </c>
      <c r="O4008" s="7">
        <f>AVERAGE(N4008,E4008)</f>
        <v>1.5</v>
      </c>
      <c r="P4008" t="b">
        <v>0</v>
      </c>
      <c r="R4008" s="56">
        <f>E4008/D4008</f>
        <v>6.666666666666667E-5</v>
      </c>
      <c r="S4008" t="s">
        <v>8271</v>
      </c>
      <c r="T4008" s="6" t="str">
        <f>LEFT(S:S,FIND("/",S:S)-1)</f>
        <v>theater</v>
      </c>
      <c r="U4008" s="6" t="str">
        <f>RIGHT(S:S,FIND("/",S:S) - 2)</f>
        <v>/plays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44">
        <v>2000</v>
      </c>
      <c r="E4009" s="44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42">
        <f>(((I4009/60)/60)/24)+DATE(1970,1,1)</f>
        <v>41877.686111111114</v>
      </c>
      <c r="K4009">
        <v>1406572381</v>
      </c>
      <c r="L4009" s="42">
        <f>(((K4009/60)/60)/24)+DATE(1970,1,1)</f>
        <v>41848.772928240738</v>
      </c>
      <c r="M4009" t="b">
        <v>0</v>
      </c>
      <c r="N4009">
        <v>1</v>
      </c>
      <c r="O4009" s="7">
        <f>AVERAGE(N4009,E4009)</f>
        <v>3</v>
      </c>
      <c r="P4009" t="b">
        <v>0</v>
      </c>
      <c r="R4009" s="56">
        <f>E4009/D4009</f>
        <v>2.5000000000000001E-3</v>
      </c>
      <c r="S4009" t="s">
        <v>8276</v>
      </c>
      <c r="T4009" s="6" t="str">
        <f>LEFT(S:S,FIND("/",S:S)-1)</f>
        <v>music</v>
      </c>
      <c r="U4009" s="6" t="str">
        <f>RIGHT(S:S,FIND("/",S:S) - 2)</f>
        <v>rock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44">
        <v>1000</v>
      </c>
      <c r="E4010" s="44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42">
        <f>(((I4010/60)/60)/24)+DATE(1970,1,1)</f>
        <v>42207.964201388888</v>
      </c>
      <c r="K4010">
        <v>1435014507</v>
      </c>
      <c r="L4010" s="42">
        <f>(((K4010/60)/60)/24)+DATE(1970,1,1)</f>
        <v>42177.964201388888</v>
      </c>
      <c r="M4010" t="b">
        <v>0</v>
      </c>
      <c r="N4010">
        <v>4</v>
      </c>
      <c r="O4010" s="7">
        <f>AVERAGE(N4010,E4010)</f>
        <v>32</v>
      </c>
      <c r="P4010" t="b">
        <v>0</v>
      </c>
      <c r="R4010" s="56">
        <f>E4010/D4010</f>
        <v>0.06</v>
      </c>
      <c r="S4010" t="s">
        <v>8295</v>
      </c>
      <c r="T4010" s="6" t="str">
        <f>LEFT(S:S,FIND("/",S:S)-1)</f>
        <v>technology</v>
      </c>
      <c r="U4010" s="6" t="str">
        <f>RIGHT(S:S,FIND("/",S:S) - 2)</f>
        <v>/hardware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44">
        <v>1930</v>
      </c>
      <c r="E4011" s="44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42">
        <f>(((I4011/60)/60)/24)+DATE(1970,1,1)</f>
        <v>41891.700925925928</v>
      </c>
      <c r="K4011">
        <v>1406825360</v>
      </c>
      <c r="L4011" s="42">
        <f>(((K4011/60)/60)/24)+DATE(1970,1,1)</f>
        <v>41851.700925925928</v>
      </c>
      <c r="M4011" t="b">
        <v>0</v>
      </c>
      <c r="N4011">
        <v>3</v>
      </c>
      <c r="O4011" s="7">
        <f>AVERAGE(N4011,E4011)</f>
        <v>39</v>
      </c>
      <c r="P4011" t="b">
        <v>0</v>
      </c>
      <c r="R4011" s="56">
        <f>E4011/D4011</f>
        <v>3.8860103626943004E-2</v>
      </c>
      <c r="S4011" t="s">
        <v>8273</v>
      </c>
      <c r="T4011" s="6" t="str">
        <f>LEFT(S:S,FIND("/",S:S)-1)</f>
        <v>technology</v>
      </c>
      <c r="U4011" s="6" t="str">
        <f>RIGHT(S:S,FIND("/",S:S) - 2)</f>
        <v>wearables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44">
        <v>7200</v>
      </c>
      <c r="E4012" s="4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42">
        <f>(((I4012/60)/60)/24)+DATE(1970,1,1)</f>
        <v>41938.770439814813</v>
      </c>
      <c r="K4012">
        <v>1412879366</v>
      </c>
      <c r="L4012" s="42">
        <f>(((K4012/60)/60)/24)+DATE(1970,1,1)</f>
        <v>41921.770439814813</v>
      </c>
      <c r="M4012" t="b">
        <v>0</v>
      </c>
      <c r="N4012">
        <v>38</v>
      </c>
      <c r="O4012" s="7">
        <f>AVERAGE(N4012,E4012)</f>
        <v>890</v>
      </c>
      <c r="P4012" t="b">
        <v>0</v>
      </c>
      <c r="R4012" s="56">
        <f>E4012/D4012</f>
        <v>0.24194444444444443</v>
      </c>
      <c r="S4012" t="s">
        <v>8267</v>
      </c>
      <c r="T4012" s="6" t="str">
        <f>LEFT(S:S,FIND("/",S:S)-1)</f>
        <v>film &amp; video</v>
      </c>
      <c r="U4012" s="6" t="str">
        <f>RIGHT(S:S,FIND("/",S:S) - 2)</f>
        <v>nce fiction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44">
        <v>250</v>
      </c>
      <c r="E4013" s="44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42">
        <f>(((I4013/60)/60)/24)+DATE(1970,1,1)</f>
        <v>42032.54488425926</v>
      </c>
      <c r="K4013">
        <v>1419858278</v>
      </c>
      <c r="L4013" s="42">
        <f>(((K4013/60)/60)/24)+DATE(1970,1,1)</f>
        <v>42002.54488425926</v>
      </c>
      <c r="M4013" t="b">
        <v>0</v>
      </c>
      <c r="N4013">
        <v>4</v>
      </c>
      <c r="O4013" s="7">
        <f>AVERAGE(N4013,E4013)</f>
        <v>11.5</v>
      </c>
      <c r="P4013" t="b">
        <v>0</v>
      </c>
      <c r="R4013" s="56">
        <f>E4013/D4013</f>
        <v>7.5999999999999998E-2</v>
      </c>
      <c r="S4013" t="s">
        <v>8305</v>
      </c>
      <c r="T4013" s="6" t="str">
        <f>LEFT(S:S,FIND("/",S:S)-1)</f>
        <v>theater</v>
      </c>
      <c r="U4013" s="6" t="str">
        <f>RIGHT(S:S,FIND("/",S:S) - 2)</f>
        <v>usical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44">
        <v>575</v>
      </c>
      <c r="E4014" s="4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42">
        <f>(((I4014/60)/60)/24)+DATE(1970,1,1)</f>
        <v>42126.544548611113</v>
      </c>
      <c r="K4014">
        <v>1427979849</v>
      </c>
      <c r="L4014" s="42">
        <f>(((K4014/60)/60)/24)+DATE(1970,1,1)</f>
        <v>42096.544548611113</v>
      </c>
      <c r="M4014" t="b">
        <v>0</v>
      </c>
      <c r="N4014">
        <v>0</v>
      </c>
      <c r="O4014" s="7">
        <f>AVERAGE(N4014,E4014)</f>
        <v>0</v>
      </c>
      <c r="P4014" t="b">
        <v>0</v>
      </c>
      <c r="R4014" s="56">
        <f>E4014/D4014</f>
        <v>0</v>
      </c>
      <c r="S4014" t="s">
        <v>8279</v>
      </c>
      <c r="T4014" s="6" t="str">
        <f>LEFT(S:S,FIND("/",S:S)-1)</f>
        <v>music</v>
      </c>
      <c r="U4014" s="6" t="str">
        <f>RIGHT(S:S,FIND("/",S:S) - 2)</f>
        <v>rock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44">
        <v>2000</v>
      </c>
      <c r="E4015" s="44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42">
        <f>(((I4015/60)/60)/24)+DATE(1970,1,1)</f>
        <v>42051.301192129627</v>
      </c>
      <c r="K4015">
        <v>1421478823</v>
      </c>
      <c r="L4015" s="42">
        <f>(((K4015/60)/60)/24)+DATE(1970,1,1)</f>
        <v>42021.301192129627</v>
      </c>
      <c r="M4015" t="b">
        <v>0</v>
      </c>
      <c r="N4015">
        <v>2</v>
      </c>
      <c r="O4015" s="7">
        <f>AVERAGE(N4015,E4015)</f>
        <v>14</v>
      </c>
      <c r="P4015" t="b">
        <v>0</v>
      </c>
      <c r="R4015" s="56">
        <f>E4015/D4015</f>
        <v>1.2999999999999999E-2</v>
      </c>
      <c r="S4015" t="s">
        <v>8276</v>
      </c>
      <c r="T4015" s="6" t="str">
        <f>LEFT(S:S,FIND("/",S:S)-1)</f>
        <v>music</v>
      </c>
      <c r="U4015" s="6" t="str">
        <f>RIGHT(S:S,FIND("/",S:S) - 2)</f>
        <v>rock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44">
        <v>9000</v>
      </c>
      <c r="E4016" s="44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42">
        <f>(((I4016/60)/60)/24)+DATE(1970,1,1)</f>
        <v>42434.246168981481</v>
      </c>
      <c r="K4016">
        <v>1455861269</v>
      </c>
      <c r="L4016" s="42">
        <f>(((K4016/60)/60)/24)+DATE(1970,1,1)</f>
        <v>42419.246168981481</v>
      </c>
      <c r="M4016" t="b">
        <v>0</v>
      </c>
      <c r="N4016">
        <v>0</v>
      </c>
      <c r="O4016" s="7">
        <f>AVERAGE(N4016,E4016)</f>
        <v>0</v>
      </c>
      <c r="P4016" t="b">
        <v>0</v>
      </c>
      <c r="R4016" s="56">
        <f>E4016/D4016</f>
        <v>0</v>
      </c>
      <c r="S4016" t="s">
        <v>8295</v>
      </c>
      <c r="T4016" s="6" t="str">
        <f>LEFT(S:S,FIND("/",S:S)-1)</f>
        <v>technology</v>
      </c>
      <c r="U4016" s="6" t="str">
        <f>RIGHT(S:S,FIND("/",S:S) - 2)</f>
        <v>/hardware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44">
        <v>7000</v>
      </c>
      <c r="E4017" s="44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42">
        <f>(((I4017/60)/60)/24)+DATE(1970,1,1)</f>
        <v>42204.780821759254</v>
      </c>
      <c r="K4017">
        <v>1434739463</v>
      </c>
      <c r="L4017" s="42">
        <f>(((K4017/60)/60)/24)+DATE(1970,1,1)</f>
        <v>42174.780821759254</v>
      </c>
      <c r="M4017" t="b">
        <v>0</v>
      </c>
      <c r="N4017">
        <v>1</v>
      </c>
      <c r="O4017" s="7">
        <f>AVERAGE(N4017,E4017)</f>
        <v>1</v>
      </c>
      <c r="P4017" t="b">
        <v>0</v>
      </c>
      <c r="R4017" s="56">
        <f>E4017/D4017</f>
        <v>1.4285714285714287E-4</v>
      </c>
      <c r="S4017" t="s">
        <v>8279</v>
      </c>
      <c r="T4017" s="6" t="str">
        <f>LEFT(S:S,FIND("/",S:S)-1)</f>
        <v>music</v>
      </c>
      <c r="U4017" s="6" t="str">
        <f>RIGHT(S:S,FIND("/",S:S) - 2)</f>
        <v>rock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44">
        <v>500</v>
      </c>
      <c r="E4018" s="44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42">
        <f>(((I4018/60)/60)/24)+DATE(1970,1,1)</f>
        <v>41899.872685185182</v>
      </c>
      <c r="K4018">
        <v>1408395400</v>
      </c>
      <c r="L4018" s="42">
        <f>(((K4018/60)/60)/24)+DATE(1970,1,1)</f>
        <v>41869.872685185182</v>
      </c>
      <c r="M4018" t="b">
        <v>0</v>
      </c>
      <c r="N4018">
        <v>7</v>
      </c>
      <c r="O4018" s="7">
        <f>AVERAGE(N4018,E4018)</f>
        <v>38.5</v>
      </c>
      <c r="P4018" t="b">
        <v>0</v>
      </c>
      <c r="R4018" s="56">
        <f>E4018/D4018</f>
        <v>0.14000000000000001</v>
      </c>
      <c r="S4018" t="s">
        <v>8271</v>
      </c>
      <c r="T4018" s="6" t="str">
        <f>LEFT(S:S,FIND("/",S:S)-1)</f>
        <v>theater</v>
      </c>
      <c r="U4018" s="6" t="str">
        <f>RIGHT(S:S,FIND("/",S:S) - 2)</f>
        <v>/plays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44">
        <v>10000</v>
      </c>
      <c r="E4019" s="4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42">
        <f>(((I4019/60)/60)/24)+DATE(1970,1,1)</f>
        <v>41886.672152777777</v>
      </c>
      <c r="K4019">
        <v>1407254874</v>
      </c>
      <c r="L4019" s="42">
        <f>(((K4019/60)/60)/24)+DATE(1970,1,1)</f>
        <v>41856.672152777777</v>
      </c>
      <c r="M4019" t="b">
        <v>0</v>
      </c>
      <c r="N4019">
        <v>2</v>
      </c>
      <c r="O4019" s="7">
        <f>AVERAGE(N4019,E4019)</f>
        <v>53.5</v>
      </c>
      <c r="P4019" t="b">
        <v>0</v>
      </c>
      <c r="R4019" s="56">
        <f>E4019/D4019</f>
        <v>1.0500000000000001E-2</v>
      </c>
      <c r="S4019" t="s">
        <v>8297</v>
      </c>
      <c r="T4019" s="6" t="str">
        <f>LEFT(S:S,FIND("/",S:S)-1)</f>
        <v>games</v>
      </c>
      <c r="U4019" s="6" t="str">
        <f>RIGHT(S:S,FIND("/",S:S) - 2)</f>
        <v>ames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44">
        <v>1500</v>
      </c>
      <c r="E4020" s="4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42">
        <f>(((I4020/60)/60)/24)+DATE(1970,1,1)</f>
        <v>42650.91097222222</v>
      </c>
      <c r="K4020">
        <v>1473285108</v>
      </c>
      <c r="L4020" s="42">
        <f>(((K4020/60)/60)/24)+DATE(1970,1,1)</f>
        <v>42620.91097222222</v>
      </c>
      <c r="M4020" t="b">
        <v>0</v>
      </c>
      <c r="N4020">
        <v>4</v>
      </c>
      <c r="O4020" s="7">
        <f>AVERAGE(N4020,E4020)</f>
        <v>67</v>
      </c>
      <c r="P4020" t="b">
        <v>0</v>
      </c>
      <c r="R4020" s="56">
        <f>E4020/D4020</f>
        <v>8.666666666666667E-2</v>
      </c>
      <c r="S4020" t="s">
        <v>8269</v>
      </c>
      <c r="T4020" s="6" t="str">
        <f>LEFT(S:S,FIND("/",S:S)-1)</f>
        <v>film &amp; video</v>
      </c>
      <c r="U4020" s="6" t="str">
        <f>RIGHT(S:S,FIND("/",S:S) - 2)</f>
        <v>documentary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44">
        <v>3500</v>
      </c>
      <c r="E4021" s="44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42">
        <f>(((I4021/60)/60)/24)+DATE(1970,1,1)</f>
        <v>42475.686111111107</v>
      </c>
      <c r="K4021">
        <v>1455725596</v>
      </c>
      <c r="L4021" s="42">
        <f>(((K4021/60)/60)/24)+DATE(1970,1,1)</f>
        <v>42417.675879629634</v>
      </c>
      <c r="M4021" t="b">
        <v>0</v>
      </c>
      <c r="N4021">
        <v>4</v>
      </c>
      <c r="O4021" s="7">
        <f>AVERAGE(N4021,E4021)</f>
        <v>16.5</v>
      </c>
      <c r="P4021" t="b">
        <v>0</v>
      </c>
      <c r="R4021" s="56">
        <f>E4021/D4021</f>
        <v>8.2857142857142851E-3</v>
      </c>
      <c r="S4021" t="s">
        <v>8291</v>
      </c>
      <c r="T4021" s="6" t="str">
        <f>LEFT(S:S,FIND("/",S:S)-1)</f>
        <v>photography</v>
      </c>
      <c r="U4021" s="6" t="str">
        <f>RIGHT(S:S,FIND("/",S:S) - 2)</f>
        <v>phy/places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44">
        <v>600</v>
      </c>
      <c r="E4022" s="4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42">
        <f>(((I4022/60)/60)/24)+DATE(1970,1,1)</f>
        <v>42087.149293981478</v>
      </c>
      <c r="K4022">
        <v>1424579699</v>
      </c>
      <c r="L4022" s="42">
        <f>(((K4022/60)/60)/24)+DATE(1970,1,1)</f>
        <v>42057.190960648149</v>
      </c>
      <c r="M4022" t="b">
        <v>0</v>
      </c>
      <c r="N4022">
        <v>3</v>
      </c>
      <c r="O4022" s="7">
        <f>AVERAGE(N4022,E4022)</f>
        <v>51.5</v>
      </c>
      <c r="P4022" t="b">
        <v>0</v>
      </c>
      <c r="R4022" s="56">
        <f>E4022/D4022</f>
        <v>0.16666666666666666</v>
      </c>
      <c r="S4022" t="s">
        <v>8273</v>
      </c>
      <c r="T4022" s="6" t="str">
        <f>LEFT(S:S,FIND("/",S:S)-1)</f>
        <v>technology</v>
      </c>
      <c r="U4022" s="6" t="str">
        <f>RIGHT(S:S,FIND("/",S:S) - 2)</f>
        <v>wearables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44">
        <v>15000</v>
      </c>
      <c r="E4023" s="4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42">
        <f>(((I4023/60)/60)/24)+DATE(1970,1,1)</f>
        <v>41938.911550925928</v>
      </c>
      <c r="K4023">
        <v>1409176358</v>
      </c>
      <c r="L4023" s="42">
        <f>(((K4023/60)/60)/24)+DATE(1970,1,1)</f>
        <v>41878.911550925928</v>
      </c>
      <c r="M4023" t="b">
        <v>0</v>
      </c>
      <c r="N4023">
        <v>2</v>
      </c>
      <c r="O4023" s="7">
        <f>AVERAGE(N4023,E4023)</f>
        <v>63.5</v>
      </c>
      <c r="P4023" t="b">
        <v>0</v>
      </c>
      <c r="R4023" s="56">
        <f>E4023/D4023</f>
        <v>8.3333333333333332E-3</v>
      </c>
      <c r="S4023" t="s">
        <v>8270</v>
      </c>
      <c r="T4023" s="6" t="str">
        <f>LEFT(S:S,FIND("/",S:S)-1)</f>
        <v>film &amp; video</v>
      </c>
      <c r="U4023" s="6" t="str">
        <f>RIGHT(S:S,FIND("/",S:S) - 2)</f>
        <v>o/animation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44">
        <v>18000</v>
      </c>
      <c r="E4024" s="4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42">
        <f>(((I4024/60)/60)/24)+DATE(1970,1,1)</f>
        <v>42036.120833333334</v>
      </c>
      <c r="K4024">
        <v>1418824867</v>
      </c>
      <c r="L4024" s="42">
        <f>(((K4024/60)/60)/24)+DATE(1970,1,1)</f>
        <v>41990.584108796291</v>
      </c>
      <c r="M4024" t="b">
        <v>0</v>
      </c>
      <c r="N4024">
        <v>197</v>
      </c>
      <c r="O4024" s="7">
        <f>AVERAGE(N4024,E4024)</f>
        <v>6359</v>
      </c>
      <c r="P4024" t="b">
        <v>0</v>
      </c>
      <c r="R4024" s="56">
        <f>E4024/D4024</f>
        <v>0.69561111111111107</v>
      </c>
      <c r="S4024" t="s">
        <v>8278</v>
      </c>
      <c r="T4024" s="6" t="str">
        <f>LEFT(S:S,FIND("/",S:S)-1)</f>
        <v>music</v>
      </c>
      <c r="U4024" s="6" t="str">
        <f>RIGHT(S:S,FIND("/",S:S) - 2)</f>
        <v>jazz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44">
        <v>7000</v>
      </c>
      <c r="E4025" s="44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42">
        <f>(((I4025/60)/60)/24)+DATE(1970,1,1)</f>
        <v>42453.957905092597</v>
      </c>
      <c r="K4025">
        <v>1454975963</v>
      </c>
      <c r="L4025" s="42">
        <f>(((K4025/60)/60)/24)+DATE(1970,1,1)</f>
        <v>42408.999571759254</v>
      </c>
      <c r="M4025" t="b">
        <v>0</v>
      </c>
      <c r="N4025">
        <v>0</v>
      </c>
      <c r="O4025" s="7">
        <f>AVERAGE(N4025,E4025)</f>
        <v>0</v>
      </c>
      <c r="P4025" t="b">
        <v>0</v>
      </c>
      <c r="R4025" s="56">
        <f>E4025/D4025</f>
        <v>0</v>
      </c>
      <c r="S4025" t="s">
        <v>8269</v>
      </c>
      <c r="T4025" s="6" t="str">
        <f>LEFT(S:S,FIND("/",S:S)-1)</f>
        <v>film &amp; video</v>
      </c>
      <c r="U4025" s="6" t="str">
        <f>RIGHT(S:S,FIND("/",S:S) - 2)</f>
        <v>documentary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44">
        <v>800</v>
      </c>
      <c r="E4026" s="44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42">
        <f>(((I4026/60)/60)/24)+DATE(1970,1,1)</f>
        <v>42247.670104166667</v>
      </c>
      <c r="K4026">
        <v>1438445097</v>
      </c>
      <c r="L4026" s="42">
        <f>(((K4026/60)/60)/24)+DATE(1970,1,1)</f>
        <v>42217.670104166667</v>
      </c>
      <c r="M4026" t="b">
        <v>0</v>
      </c>
      <c r="N4026">
        <v>1</v>
      </c>
      <c r="O4026" s="7">
        <f>AVERAGE(N4026,E4026)</f>
        <v>5.5</v>
      </c>
      <c r="P4026" t="b">
        <v>0</v>
      </c>
      <c r="R4026" s="56">
        <f>E4026/D4026</f>
        <v>1.2500000000000001E-2</v>
      </c>
      <c r="S4026" t="s">
        <v>8295</v>
      </c>
      <c r="T4026" s="6" t="str">
        <f>LEFT(S:S,FIND("/",S:S)-1)</f>
        <v>technology</v>
      </c>
      <c r="U4026" s="6" t="str">
        <f>RIGHT(S:S,FIND("/",S:S) - 2)</f>
        <v>/hardware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44">
        <v>5000</v>
      </c>
      <c r="E4027" s="4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42">
        <f>(((I4027/60)/60)/24)+DATE(1970,1,1)</f>
        <v>42211.237685185188</v>
      </c>
      <c r="K4027">
        <v>1432705336</v>
      </c>
      <c r="L4027" s="42">
        <f>(((K4027/60)/60)/24)+DATE(1970,1,1)</f>
        <v>42151.237685185188</v>
      </c>
      <c r="M4027" t="b">
        <v>0</v>
      </c>
      <c r="N4027">
        <v>4</v>
      </c>
      <c r="O4027" s="7">
        <f>AVERAGE(N4027,E4027)</f>
        <v>127</v>
      </c>
      <c r="P4027" t="b">
        <v>0</v>
      </c>
      <c r="R4027" s="56">
        <f>E4027/D4027</f>
        <v>0.05</v>
      </c>
      <c r="S4027" t="s">
        <v>8273</v>
      </c>
      <c r="T4027" s="6" t="str">
        <f>LEFT(S:S,FIND("/",S:S)-1)</f>
        <v>technology</v>
      </c>
      <c r="U4027" s="6" t="str">
        <f>RIGHT(S:S,FIND("/",S:S) - 2)</f>
        <v>wearables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44">
        <v>4000</v>
      </c>
      <c r="E4028" s="44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42">
        <f>(((I4028/60)/60)/24)+DATE(1970,1,1)</f>
        <v>42342.697210648148</v>
      </c>
      <c r="K4028">
        <v>1444059839</v>
      </c>
      <c r="L4028" s="42">
        <f>(((K4028/60)/60)/24)+DATE(1970,1,1)</f>
        <v>42282.655543981484</v>
      </c>
      <c r="M4028" t="b">
        <v>0</v>
      </c>
      <c r="N4028">
        <v>0</v>
      </c>
      <c r="O4028" s="7">
        <f>AVERAGE(N4028,E4028)</f>
        <v>0</v>
      </c>
      <c r="P4028" t="b">
        <v>0</v>
      </c>
      <c r="R4028" s="56">
        <f>E4028/D4028</f>
        <v>0</v>
      </c>
      <c r="S4028" t="s">
        <v>8273</v>
      </c>
      <c r="T4028" s="6" t="str">
        <f>LEFT(S:S,FIND("/",S:S)-1)</f>
        <v>technology</v>
      </c>
      <c r="U4028" s="6" t="str">
        <f>RIGHT(S:S,FIND("/",S:S) - 2)</f>
        <v>wearables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44">
        <v>3000</v>
      </c>
      <c r="E4029" s="4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42">
        <f>(((I4029/60)/60)/24)+DATE(1970,1,1)</f>
        <v>42789.041666666672</v>
      </c>
      <c r="K4029">
        <v>1486077481</v>
      </c>
      <c r="L4029" s="42">
        <f>(((K4029/60)/60)/24)+DATE(1970,1,1)</f>
        <v>42768.97084490741</v>
      </c>
      <c r="M4029" t="b">
        <v>0</v>
      </c>
      <c r="N4029">
        <v>7</v>
      </c>
      <c r="O4029" s="7">
        <f>AVERAGE(N4029,E4029)</f>
        <v>111</v>
      </c>
      <c r="P4029" t="b">
        <v>0</v>
      </c>
      <c r="R4029" s="56">
        <f>E4029/D4029</f>
        <v>7.166666666666667E-2</v>
      </c>
      <c r="S4029" t="s">
        <v>8271</v>
      </c>
      <c r="T4029" s="6" t="str">
        <f>LEFT(S:S,FIND("/",S:S)-1)</f>
        <v>theater</v>
      </c>
      <c r="U4029" s="6" t="str">
        <f>RIGHT(S:S,FIND("/",S:S) - 2)</f>
        <v>/plays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44">
        <v>2000</v>
      </c>
      <c r="E4030" s="4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42">
        <f>(((I4030/60)/60)/24)+DATE(1970,1,1)</f>
        <v>41795.938657407409</v>
      </c>
      <c r="K4030">
        <v>1399415500</v>
      </c>
      <c r="L4030" s="42">
        <f>(((K4030/60)/60)/24)+DATE(1970,1,1)</f>
        <v>41765.938657407409</v>
      </c>
      <c r="M4030" t="b">
        <v>0</v>
      </c>
      <c r="N4030">
        <v>11</v>
      </c>
      <c r="O4030" s="7">
        <f>AVERAGE(N4030,E4030)</f>
        <v>286</v>
      </c>
      <c r="P4030" t="b">
        <v>0</v>
      </c>
      <c r="R4030" s="56">
        <f>E4030/D4030</f>
        <v>0.28050000000000003</v>
      </c>
      <c r="S4030" t="s">
        <v>8271</v>
      </c>
      <c r="T4030" s="6" t="str">
        <f>LEFT(S:S,FIND("/",S:S)-1)</f>
        <v>theater</v>
      </c>
      <c r="U4030" s="6" t="str">
        <f>RIGHT(S:S,FIND("/",S:S) - 2)</f>
        <v>/plays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44">
        <v>20000</v>
      </c>
      <c r="E4031" s="44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42">
        <f>(((I4031/60)/60)/24)+DATE(1970,1,1)</f>
        <v>42352.025115740747</v>
      </c>
      <c r="K4031">
        <v>1447461370</v>
      </c>
      <c r="L4031" s="42">
        <f>(((K4031/60)/60)/24)+DATE(1970,1,1)</f>
        <v>42322.025115740747</v>
      </c>
      <c r="M4031" t="b">
        <v>0</v>
      </c>
      <c r="N4031">
        <v>0</v>
      </c>
      <c r="O4031" s="7">
        <f>AVERAGE(N4031,E4031)</f>
        <v>0</v>
      </c>
      <c r="P4031" t="b">
        <v>0</v>
      </c>
      <c r="R4031" s="56">
        <f>E4031/D4031</f>
        <v>0</v>
      </c>
      <c r="S4031" t="s">
        <v>8276</v>
      </c>
      <c r="T4031" s="6" t="str">
        <f>LEFT(S:S,FIND("/",S:S)-1)</f>
        <v>music</v>
      </c>
      <c r="U4031" s="6" t="str">
        <f>RIGHT(S:S,FIND("/",S:S) - 2)</f>
        <v>rock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44">
        <v>2500</v>
      </c>
      <c r="E4032" s="4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42">
        <f>(((I4032/60)/60)/24)+DATE(1970,1,1)</f>
        <v>42403.784027777772</v>
      </c>
      <c r="K4032">
        <v>1452008599</v>
      </c>
      <c r="L4032" s="42">
        <f>(((K4032/60)/60)/24)+DATE(1970,1,1)</f>
        <v>42374.655081018514</v>
      </c>
      <c r="M4032" t="b">
        <v>0</v>
      </c>
      <c r="N4032">
        <v>6</v>
      </c>
      <c r="O4032" s="7">
        <f>AVERAGE(N4032,E4032)</f>
        <v>203</v>
      </c>
      <c r="P4032" t="b">
        <v>0</v>
      </c>
      <c r="R4032" s="56">
        <f>E4032/D4032</f>
        <v>0.16</v>
      </c>
      <c r="S4032" t="s">
        <v>8284</v>
      </c>
      <c r="T4032" s="6" t="str">
        <f>LEFT(S:S,FIND("/",S:S)-1)</f>
        <v>food</v>
      </c>
      <c r="U4032" s="6" t="str">
        <f>RIGHT(S:S,FIND("/",S:S) - 2)</f>
        <v>cks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44">
        <v>5000</v>
      </c>
      <c r="E4033" s="44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42">
        <f>(((I4033/60)/60)/24)+DATE(1970,1,1)</f>
        <v>41991.626898148148</v>
      </c>
      <c r="K4033">
        <v>1414591364</v>
      </c>
      <c r="L4033" s="42">
        <f>(((K4033/60)/60)/24)+DATE(1970,1,1)</f>
        <v>41941.585231481484</v>
      </c>
      <c r="M4033" t="b">
        <v>0</v>
      </c>
      <c r="N4033">
        <v>0</v>
      </c>
      <c r="O4033" s="7">
        <f>AVERAGE(N4033,E4033)</f>
        <v>0</v>
      </c>
      <c r="P4033" t="b">
        <v>0</v>
      </c>
      <c r="R4033" s="56">
        <f>E4033/D4033</f>
        <v>0</v>
      </c>
      <c r="S4033" t="s">
        <v>8297</v>
      </c>
      <c r="T4033" s="6" t="str">
        <f>LEFT(S:S,FIND("/",S:S)-1)</f>
        <v>games</v>
      </c>
      <c r="U4033" s="6" t="str">
        <f>RIGHT(S:S,FIND("/",S:S) - 2)</f>
        <v>ames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44">
        <v>6048</v>
      </c>
      <c r="E4034" s="4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42">
        <f>(((I4034/60)/60)/24)+DATE(1970,1,1)</f>
        <v>42353.85087962963</v>
      </c>
      <c r="K4034">
        <v>1445023516</v>
      </c>
      <c r="L4034" s="42">
        <f>(((K4034/60)/60)/24)+DATE(1970,1,1)</f>
        <v>42293.809212962966</v>
      </c>
      <c r="M4034" t="b">
        <v>0</v>
      </c>
      <c r="N4034">
        <v>7</v>
      </c>
      <c r="O4034" s="7">
        <f>AVERAGE(N4034,E4034)</f>
        <v>210</v>
      </c>
      <c r="P4034" t="b">
        <v>0</v>
      </c>
      <c r="R4034" s="56">
        <f>E4034/D4034</f>
        <v>6.8287037037037035E-2</v>
      </c>
      <c r="S4034" t="s">
        <v>8295</v>
      </c>
      <c r="T4034" s="6" t="str">
        <f>LEFT(S:S,FIND("/",S:S)-1)</f>
        <v>technology</v>
      </c>
      <c r="U4034" s="6" t="str">
        <f>RIGHT(S:S,FIND("/",S:S) - 2)</f>
        <v>/hardware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44">
        <v>23900</v>
      </c>
      <c r="E4035" s="4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42">
        <f>(((I4035/60)/60)/24)+DATE(1970,1,1)</f>
        <v>42645.375</v>
      </c>
      <c r="K4035">
        <v>1472711224</v>
      </c>
      <c r="L4035" s="42">
        <f>(((K4035/60)/60)/24)+DATE(1970,1,1)</f>
        <v>42614.268796296295</v>
      </c>
      <c r="M4035" t="b">
        <v>0</v>
      </c>
      <c r="N4035">
        <v>94</v>
      </c>
      <c r="O4035" s="7">
        <f>AVERAGE(N4035,E4035)</f>
        <v>3117.9949999999999</v>
      </c>
      <c r="P4035" t="b">
        <v>0</v>
      </c>
      <c r="R4035" s="56">
        <f>E4035/D4035</f>
        <v>0.25698702928870293</v>
      </c>
      <c r="S4035" t="s">
        <v>8279</v>
      </c>
      <c r="T4035" s="6" t="str">
        <f>LEFT(S:S,FIND("/",S:S)-1)</f>
        <v>music</v>
      </c>
      <c r="U4035" s="6" t="str">
        <f>RIGHT(S:S,FIND("/",S:S) - 2)</f>
        <v>rock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44">
        <v>13500</v>
      </c>
      <c r="E4036" s="4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42">
        <f>(((I4036/60)/60)/24)+DATE(1970,1,1)</f>
        <v>42097.905671296292</v>
      </c>
      <c r="K4036">
        <v>1425509050</v>
      </c>
      <c r="L4036" s="42">
        <f>(((K4036/60)/60)/24)+DATE(1970,1,1)</f>
        <v>42067.947337962964</v>
      </c>
      <c r="M4036" t="b">
        <v>0</v>
      </c>
      <c r="N4036">
        <v>2</v>
      </c>
      <c r="O4036" s="7">
        <f>AVERAGE(N4036,E4036)</f>
        <v>101</v>
      </c>
      <c r="P4036" t="b">
        <v>0</v>
      </c>
      <c r="R4036" s="56">
        <f>E4036/D4036</f>
        <v>1.4814814814814815E-2</v>
      </c>
      <c r="S4036" t="s">
        <v>8271</v>
      </c>
      <c r="T4036" s="6" t="str">
        <f>LEFT(S:S,FIND("/",S:S)-1)</f>
        <v>theater</v>
      </c>
      <c r="U4036" s="6" t="str">
        <f>RIGHT(S:S,FIND("/",S:S) - 2)</f>
        <v>/plays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44">
        <v>10000</v>
      </c>
      <c r="E4037" s="4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42">
        <f>(((I4037/60)/60)/24)+DATE(1970,1,1)</f>
        <v>41933.882951388885</v>
      </c>
      <c r="K4037">
        <v>1411333887</v>
      </c>
      <c r="L4037" s="42">
        <f>(((K4037/60)/60)/24)+DATE(1970,1,1)</f>
        <v>41903.882951388885</v>
      </c>
      <c r="M4037" t="b">
        <v>0</v>
      </c>
      <c r="N4037">
        <v>25</v>
      </c>
      <c r="O4037" s="7">
        <f>AVERAGE(N4037,E4037)</f>
        <v>1855</v>
      </c>
      <c r="P4037" t="b">
        <v>0</v>
      </c>
      <c r="R4037" s="56">
        <f>E4037/D4037</f>
        <v>0.36849999999999999</v>
      </c>
      <c r="S4037" t="s">
        <v>8271</v>
      </c>
      <c r="T4037" s="6" t="str">
        <f>LEFT(S:S,FIND("/",S:S)-1)</f>
        <v>theater</v>
      </c>
      <c r="U4037" s="6" t="str">
        <f>RIGHT(S:S,FIND("/",S:S) - 2)</f>
        <v>/plays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44">
        <v>6000</v>
      </c>
      <c r="E4038" s="4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42">
        <f>(((I4038/60)/60)/24)+DATE(1970,1,1)</f>
        <v>41821.9375</v>
      </c>
      <c r="K4038">
        <v>1402784964</v>
      </c>
      <c r="L4038" s="42">
        <f>(((K4038/60)/60)/24)+DATE(1970,1,1)</f>
        <v>41804.937083333331</v>
      </c>
      <c r="M4038" t="b">
        <v>0</v>
      </c>
      <c r="N4038">
        <v>17</v>
      </c>
      <c r="O4038" s="7">
        <f>AVERAGE(N4038,E4038)</f>
        <v>1420</v>
      </c>
      <c r="P4038" t="b">
        <v>0</v>
      </c>
      <c r="R4038" s="56">
        <f>E4038/D4038</f>
        <v>0.47049999999999997</v>
      </c>
      <c r="S4038" t="s">
        <v>8279</v>
      </c>
      <c r="T4038" s="6" t="str">
        <f>LEFT(S:S,FIND("/",S:S)-1)</f>
        <v>music</v>
      </c>
      <c r="U4038" s="6" t="str">
        <f>RIGHT(S:S,FIND("/",S:S) - 2)</f>
        <v>rock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44">
        <v>700</v>
      </c>
      <c r="E4039" s="44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42">
        <f>(((I4039/60)/60)/24)+DATE(1970,1,1)</f>
        <v>42514.600694444445</v>
      </c>
      <c r="K4039">
        <v>1462585315</v>
      </c>
      <c r="L4039" s="42">
        <f>(((K4039/60)/60)/24)+DATE(1970,1,1)</f>
        <v>42497.070775462969</v>
      </c>
      <c r="M4039" t="b">
        <v>0</v>
      </c>
      <c r="N4039">
        <v>2</v>
      </c>
      <c r="O4039" s="7">
        <f>AVERAGE(N4039,E4039)</f>
        <v>41</v>
      </c>
      <c r="P4039" t="b">
        <v>0</v>
      </c>
      <c r="R4039" s="56">
        <f>E4039/D4039</f>
        <v>0.11428571428571428</v>
      </c>
      <c r="S4039" t="s">
        <v>8271</v>
      </c>
      <c r="T4039" s="6" t="str">
        <f>LEFT(S:S,FIND("/",S:S)-1)</f>
        <v>theater</v>
      </c>
      <c r="U4039" s="6" t="str">
        <f>RIGHT(S:S,FIND("/",S:S) - 2)</f>
        <v>/plays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44">
        <v>2500</v>
      </c>
      <c r="E4040" s="4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42">
        <f>(((I4040/60)/60)/24)+DATE(1970,1,1)</f>
        <v>41929.798726851855</v>
      </c>
      <c r="K4040">
        <v>1408389010</v>
      </c>
      <c r="L4040" s="42">
        <f>(((K4040/60)/60)/24)+DATE(1970,1,1)</f>
        <v>41869.798726851855</v>
      </c>
      <c r="M4040" t="b">
        <v>0</v>
      </c>
      <c r="N4040">
        <v>4</v>
      </c>
      <c r="O4040" s="7">
        <f>AVERAGE(N4040,E4040)</f>
        <v>152.5</v>
      </c>
      <c r="P4040" t="b">
        <v>0</v>
      </c>
      <c r="R4040" s="56">
        <f>E4040/D4040</f>
        <v>0.12039999999999999</v>
      </c>
      <c r="S4040" t="s">
        <v>8270</v>
      </c>
      <c r="T4040" s="6" t="str">
        <f>LEFT(S:S,FIND("/",S:S)-1)</f>
        <v>film &amp; video</v>
      </c>
      <c r="U4040" s="6" t="str">
        <f>RIGHT(S:S,FIND("/",S:S) - 2)</f>
        <v>o/animation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44">
        <v>500</v>
      </c>
      <c r="E4041" s="4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42">
        <f>(((I4041/60)/60)/24)+DATE(1970,1,1)</f>
        <v>42339.249305555553</v>
      </c>
      <c r="K4041">
        <v>1446048367</v>
      </c>
      <c r="L4041" s="42">
        <f>(((K4041/60)/60)/24)+DATE(1970,1,1)</f>
        <v>42305.670914351853</v>
      </c>
      <c r="M4041" t="b">
        <v>0</v>
      </c>
      <c r="N4041">
        <v>5</v>
      </c>
      <c r="O4041" s="7">
        <f>AVERAGE(N4041,E4041)</f>
        <v>152.5</v>
      </c>
      <c r="P4041" t="b">
        <v>0</v>
      </c>
      <c r="R4041" s="56">
        <f>E4041/D4041</f>
        <v>0.6</v>
      </c>
      <c r="S4041" t="s">
        <v>8269</v>
      </c>
      <c r="T4041" s="6" t="str">
        <f>LEFT(S:S,FIND("/",S:S)-1)</f>
        <v>film &amp; video</v>
      </c>
      <c r="U4041" s="6" t="str">
        <f>RIGHT(S:S,FIND("/",S:S) - 2)</f>
        <v>documentary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44">
        <v>8000</v>
      </c>
      <c r="E4042" s="4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42">
        <f>(((I4042/60)/60)/24)+DATE(1970,1,1)</f>
        <v>42203.125</v>
      </c>
      <c r="K4042">
        <v>1432100004</v>
      </c>
      <c r="L4042" s="42">
        <f>(((K4042/60)/60)/24)+DATE(1970,1,1)</f>
        <v>42144.231527777782</v>
      </c>
      <c r="M4042" t="b">
        <v>0</v>
      </c>
      <c r="N4042">
        <v>2</v>
      </c>
      <c r="O4042" s="7">
        <f>AVERAGE(N4042,E4042)</f>
        <v>1251</v>
      </c>
      <c r="P4042" t="b">
        <v>0</v>
      </c>
      <c r="R4042" s="56">
        <f>E4042/D4042</f>
        <v>0.3125</v>
      </c>
      <c r="S4042" t="s">
        <v>8304</v>
      </c>
      <c r="T4042" s="6" t="str">
        <f>LEFT(S:S,FIND("/",S:S)-1)</f>
        <v>publishing</v>
      </c>
      <c r="U4042" s="6" t="str">
        <f>RIGHT(S:S,FIND("/",S:S) - 2)</f>
        <v>n's books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44">
        <v>5000</v>
      </c>
      <c r="E4043" s="44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42">
        <f>(((I4043/60)/60)/24)+DATE(1970,1,1)</f>
        <v>42619.474004629628</v>
      </c>
      <c r="K4043">
        <v>1467976954</v>
      </c>
      <c r="L4043" s="42">
        <f>(((K4043/60)/60)/24)+DATE(1970,1,1)</f>
        <v>42559.474004629628</v>
      </c>
      <c r="M4043" t="b">
        <v>0</v>
      </c>
      <c r="N4043">
        <v>2</v>
      </c>
      <c r="O4043" s="7">
        <f>AVERAGE(N4043,E4043)</f>
        <v>11.5</v>
      </c>
      <c r="P4043" t="b">
        <v>0</v>
      </c>
      <c r="R4043" s="56">
        <f>E4043/D4043</f>
        <v>4.1999999999999997E-3</v>
      </c>
      <c r="S4043" t="s">
        <v>8295</v>
      </c>
      <c r="T4043" s="6" t="str">
        <f>LEFT(S:S,FIND("/",S:S)-1)</f>
        <v>technology</v>
      </c>
      <c r="U4043" s="6" t="str">
        <f>RIGHT(S:S,FIND("/",S:S) - 2)</f>
        <v>/hardware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44">
        <v>10000</v>
      </c>
      <c r="E4044" s="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42">
        <f>(((I4044/60)/60)/24)+DATE(1970,1,1)</f>
        <v>42024.802777777775</v>
      </c>
      <c r="K4044">
        <v>1419213664</v>
      </c>
      <c r="L4044" s="42">
        <f>(((K4044/60)/60)/24)+DATE(1970,1,1)</f>
        <v>41995.084074074075</v>
      </c>
      <c r="M4044" t="b">
        <v>0</v>
      </c>
      <c r="N4044">
        <v>3</v>
      </c>
      <c r="O4044" s="7">
        <f>AVERAGE(N4044,E4044)</f>
        <v>12</v>
      </c>
      <c r="P4044" t="b">
        <v>0</v>
      </c>
      <c r="R4044" s="56">
        <f>E4044/D4044</f>
        <v>2.0999999999999999E-3</v>
      </c>
      <c r="S4044" t="s">
        <v>8276</v>
      </c>
      <c r="T4044" s="6" t="str">
        <f>LEFT(S:S,FIND("/",S:S)-1)</f>
        <v>music</v>
      </c>
      <c r="U4044" s="6" t="str">
        <f>RIGHT(S:S,FIND("/",S:S) - 2)</f>
        <v>rock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44">
        <v>300</v>
      </c>
      <c r="E4045" s="44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42">
        <f>(((I4045/60)/60)/24)+DATE(1970,1,1)</f>
        <v>41963.957465277781</v>
      </c>
      <c r="K4045">
        <v>1415228325</v>
      </c>
      <c r="L4045" s="42">
        <f>(((K4045/60)/60)/24)+DATE(1970,1,1)</f>
        <v>41948.957465277781</v>
      </c>
      <c r="M4045" t="b">
        <v>0</v>
      </c>
      <c r="N4045">
        <v>0</v>
      </c>
      <c r="O4045" s="7">
        <f>AVERAGE(N4045,E4045)</f>
        <v>0</v>
      </c>
      <c r="P4045" t="b">
        <v>0</v>
      </c>
      <c r="R4045" s="56">
        <f>E4045/D4045</f>
        <v>0</v>
      </c>
      <c r="S4045" t="s">
        <v>8284</v>
      </c>
      <c r="T4045" s="6" t="str">
        <f>LEFT(S:S,FIND("/",S:S)-1)</f>
        <v>food</v>
      </c>
      <c r="U4045" s="6" t="str">
        <f>RIGHT(S:S,FIND("/",S:S) - 2)</f>
        <v>cks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44">
        <v>600</v>
      </c>
      <c r="E4046" s="4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42">
        <f>(((I4046/60)/60)/24)+DATE(1970,1,1)</f>
        <v>42104.208333333328</v>
      </c>
      <c r="K4046">
        <v>1426050982</v>
      </c>
      <c r="L4046" s="42">
        <f>(((K4046/60)/60)/24)+DATE(1970,1,1)</f>
        <v>42074.219699074078</v>
      </c>
      <c r="M4046" t="b">
        <v>0</v>
      </c>
      <c r="N4046">
        <v>4</v>
      </c>
      <c r="O4046" s="7">
        <f>AVERAGE(N4046,E4046)</f>
        <v>114.5</v>
      </c>
      <c r="P4046" t="b">
        <v>0</v>
      </c>
      <c r="R4046" s="56">
        <f>E4046/D4046</f>
        <v>0.375</v>
      </c>
      <c r="S4046" t="s">
        <v>8273</v>
      </c>
      <c r="T4046" s="6" t="str">
        <f>LEFT(S:S,FIND("/",S:S)-1)</f>
        <v>technology</v>
      </c>
      <c r="U4046" s="6" t="str">
        <f>RIGHT(S:S,FIND("/",S:S) - 2)</f>
        <v>wearables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44">
        <v>5000</v>
      </c>
      <c r="E4047" s="44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42">
        <f>(((I4047/60)/60)/24)+DATE(1970,1,1)</f>
        <v>41872.201261574075</v>
      </c>
      <c r="K4047">
        <v>1406004589</v>
      </c>
      <c r="L4047" s="42">
        <f>(((K4047/60)/60)/24)+DATE(1970,1,1)</f>
        <v>41842.201261574075</v>
      </c>
      <c r="M4047" t="b">
        <v>0</v>
      </c>
      <c r="N4047">
        <v>1</v>
      </c>
      <c r="O4047" s="7">
        <f>AVERAGE(N4047,E4047)</f>
        <v>1</v>
      </c>
      <c r="P4047" t="b">
        <v>0</v>
      </c>
      <c r="R4047" s="56">
        <f>E4047/D4047</f>
        <v>2.0000000000000001E-4</v>
      </c>
      <c r="S4047" t="s">
        <v>8284</v>
      </c>
      <c r="T4047" s="6" t="str">
        <f>LEFT(S:S,FIND("/",S:S)-1)</f>
        <v>food</v>
      </c>
      <c r="U4047" s="6" t="str">
        <f>RIGHT(S:S,FIND("/",S:S) - 2)</f>
        <v>cks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44">
        <v>5600</v>
      </c>
      <c r="E4048" s="4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42">
        <f>(((I4048/60)/60)/24)+DATE(1970,1,1)</f>
        <v>41934.650578703702</v>
      </c>
      <c r="K4048">
        <v>1411400210</v>
      </c>
      <c r="L4048" s="42">
        <f>(((K4048/60)/60)/24)+DATE(1970,1,1)</f>
        <v>41904.650578703702</v>
      </c>
      <c r="M4048" t="b">
        <v>0</v>
      </c>
      <c r="N4048">
        <v>12</v>
      </c>
      <c r="O4048" s="7">
        <f>AVERAGE(N4048,E4048)</f>
        <v>236</v>
      </c>
      <c r="P4048" t="b">
        <v>0</v>
      </c>
      <c r="R4048" s="56">
        <f>E4048/D4048</f>
        <v>8.2142857142857142E-2</v>
      </c>
      <c r="S4048" t="s">
        <v>8283</v>
      </c>
      <c r="T4048" s="6" t="str">
        <f>LEFT(S:S,FIND("/",S:S)-1)</f>
        <v>games</v>
      </c>
      <c r="U4048" s="6" t="str">
        <f>RIGHT(S:S,FIND("/",S:S) - 2)</f>
        <v>ames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44">
        <v>5000</v>
      </c>
      <c r="E4049" s="4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42">
        <f>(((I4049/60)/60)/24)+DATE(1970,1,1)</f>
        <v>42015.041666666672</v>
      </c>
      <c r="K4049">
        <v>1418862743</v>
      </c>
      <c r="L4049" s="42">
        <f>(((K4049/60)/60)/24)+DATE(1970,1,1)</f>
        <v>41991.022488425922</v>
      </c>
      <c r="M4049" t="b">
        <v>0</v>
      </c>
      <c r="N4049">
        <v>4</v>
      </c>
      <c r="O4049" s="7">
        <f>AVERAGE(N4049,E4049)</f>
        <v>57</v>
      </c>
      <c r="P4049" t="b">
        <v>0</v>
      </c>
      <c r="R4049" s="56">
        <f>E4049/D4049</f>
        <v>2.1999999999999999E-2</v>
      </c>
      <c r="S4049" t="s">
        <v>8276</v>
      </c>
      <c r="T4049" s="6" t="str">
        <f>LEFT(S:S,FIND("/",S:S)-1)</f>
        <v>music</v>
      </c>
      <c r="U4049" s="6" t="str">
        <f>RIGHT(S:S,FIND("/",S:S) - 2)</f>
        <v>rock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44">
        <v>17000</v>
      </c>
      <c r="E4050" s="4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42">
        <f>(((I4050/60)/60)/24)+DATE(1970,1,1)</f>
        <v>42471.467442129629</v>
      </c>
      <c r="K4050">
        <v>1457352787</v>
      </c>
      <c r="L4050" s="42">
        <f>(((K4050/60)/60)/24)+DATE(1970,1,1)</f>
        <v>42436.509108796294</v>
      </c>
      <c r="M4050" t="b">
        <v>0</v>
      </c>
      <c r="N4050">
        <v>91</v>
      </c>
      <c r="O4050" s="7">
        <f>AVERAGE(N4050,E4050)</f>
        <v>1546</v>
      </c>
      <c r="P4050" t="b">
        <v>0</v>
      </c>
      <c r="R4050" s="56">
        <f>E4050/D4050</f>
        <v>0.17652941176470588</v>
      </c>
      <c r="S4050" t="s">
        <v>8303</v>
      </c>
      <c r="T4050" s="6" t="str">
        <f>LEFT(S:S,FIND("/",S:S)-1)</f>
        <v>theater</v>
      </c>
      <c r="U4050" s="6" t="str">
        <f>RIGHT(S:S,FIND("/",S:S) - 2)</f>
        <v>spaces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44">
        <v>20000</v>
      </c>
      <c r="E4051" s="44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42">
        <f>(((I4051/60)/60)/24)+DATE(1970,1,1)</f>
        <v>42199.958506944444</v>
      </c>
      <c r="K4051">
        <v>1434322815</v>
      </c>
      <c r="L4051" s="42">
        <f>(((K4051/60)/60)/24)+DATE(1970,1,1)</f>
        <v>42169.958506944444</v>
      </c>
      <c r="M4051" t="b">
        <v>0</v>
      </c>
      <c r="N4051">
        <v>1</v>
      </c>
      <c r="O4051" s="7">
        <f>AVERAGE(N4051,E4051)</f>
        <v>8.5</v>
      </c>
      <c r="P4051" t="b">
        <v>0</v>
      </c>
      <c r="R4051" s="56">
        <f>E4051/D4051</f>
        <v>8.0000000000000004E-4</v>
      </c>
      <c r="S4051" t="s">
        <v>8284</v>
      </c>
      <c r="T4051" s="6" t="str">
        <f>LEFT(S:S,FIND("/",S:S)-1)</f>
        <v>food</v>
      </c>
      <c r="U4051" s="6" t="str">
        <f>RIGHT(S:S,FIND("/",S:S) - 2)</f>
        <v>cks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44">
        <v>1500</v>
      </c>
      <c r="E4052" s="44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42">
        <f>(((I4052/60)/60)/24)+DATE(1970,1,1)</f>
        <v>41935.636469907404</v>
      </c>
      <c r="K4052">
        <v>1411485391</v>
      </c>
      <c r="L4052" s="42">
        <f>(((K4052/60)/60)/24)+DATE(1970,1,1)</f>
        <v>41905.636469907404</v>
      </c>
      <c r="M4052" t="b">
        <v>0</v>
      </c>
      <c r="N4052">
        <v>1</v>
      </c>
      <c r="O4052" s="7">
        <f>AVERAGE(N4052,E4052)</f>
        <v>1</v>
      </c>
      <c r="P4052" t="b">
        <v>0</v>
      </c>
      <c r="R4052" s="56">
        <f>E4052/D4052</f>
        <v>6.6666666666666664E-4</v>
      </c>
      <c r="S4052" t="s">
        <v>8272</v>
      </c>
      <c r="T4052" s="6" t="str">
        <f>LEFT(S:S,FIND("/",S:S)-1)</f>
        <v>technology</v>
      </c>
      <c r="U4052" s="6" t="str">
        <f>RIGHT(S:S,FIND("/",S:S) - 2)</f>
        <v>ology/web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44">
        <v>500</v>
      </c>
      <c r="E4053" s="44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42">
        <f>(((I4053/60)/60)/24)+DATE(1970,1,1)</f>
        <v>41768.286805555559</v>
      </c>
      <c r="K4053">
        <v>1399058797</v>
      </c>
      <c r="L4053" s="42">
        <f>(((K4053/60)/60)/24)+DATE(1970,1,1)</f>
        <v>41761.810150462967</v>
      </c>
      <c r="M4053" t="b">
        <v>0</v>
      </c>
      <c r="N4053">
        <v>0</v>
      </c>
      <c r="O4053" s="7">
        <f>AVERAGE(N4053,E4053)</f>
        <v>0</v>
      </c>
      <c r="P4053" t="b">
        <v>0</v>
      </c>
      <c r="R4053" s="56">
        <f>E4053/D4053</f>
        <v>0</v>
      </c>
      <c r="S4053" t="s">
        <v>8271</v>
      </c>
      <c r="T4053" s="6" t="str">
        <f>LEFT(S:S,FIND("/",S:S)-1)</f>
        <v>theater</v>
      </c>
      <c r="U4053" s="6" t="str">
        <f>RIGHT(S:S,FIND("/",S:S) - 2)</f>
        <v>/plays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44">
        <v>3000</v>
      </c>
      <c r="E4054" s="4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42">
        <f>(((I4054/60)/60)/24)+DATE(1970,1,1)</f>
        <v>41925.878657407404</v>
      </c>
      <c r="K4054">
        <v>1408050316</v>
      </c>
      <c r="L4054" s="42">
        <f>(((K4054/60)/60)/24)+DATE(1970,1,1)</f>
        <v>41865.878657407404</v>
      </c>
      <c r="M4054" t="b">
        <v>0</v>
      </c>
      <c r="N4054">
        <v>13</v>
      </c>
      <c r="O4054" s="7">
        <f>AVERAGE(N4054,E4054)</f>
        <v>569.5</v>
      </c>
      <c r="P4054" t="b">
        <v>0</v>
      </c>
      <c r="R4054" s="56">
        <f>E4054/D4054</f>
        <v>0.37533333333333335</v>
      </c>
      <c r="S4054" t="s">
        <v>8305</v>
      </c>
      <c r="T4054" s="6" t="str">
        <f>LEFT(S:S,FIND("/",S:S)-1)</f>
        <v>theater</v>
      </c>
      <c r="U4054" s="6" t="str">
        <f>RIGHT(S:S,FIND("/",S:S) - 2)</f>
        <v>usical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44">
        <v>500</v>
      </c>
      <c r="E4055" s="4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42">
        <f>(((I4055/60)/60)/24)+DATE(1970,1,1)</f>
        <v>41958.833333333328</v>
      </c>
      <c r="K4055">
        <v>1413477228</v>
      </c>
      <c r="L4055" s="42">
        <f>(((K4055/60)/60)/24)+DATE(1970,1,1)</f>
        <v>41928.690138888887</v>
      </c>
      <c r="M4055" t="b">
        <v>0</v>
      </c>
      <c r="N4055">
        <v>2</v>
      </c>
      <c r="O4055" s="7">
        <f>AVERAGE(N4055,E4055)</f>
        <v>56</v>
      </c>
      <c r="P4055" t="b">
        <v>0</v>
      </c>
      <c r="R4055" s="56">
        <f>E4055/D4055</f>
        <v>0.22</v>
      </c>
      <c r="S4055" t="s">
        <v>8271</v>
      </c>
      <c r="T4055" s="6" t="str">
        <f>LEFT(S:S,FIND("/",S:S)-1)</f>
        <v>theater</v>
      </c>
      <c r="U4055" s="6" t="str">
        <f>RIGHT(S:S,FIND("/",S:S) - 2)</f>
        <v>/plays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44">
        <v>8880</v>
      </c>
      <c r="E4056" s="44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42">
        <f>(((I4056/60)/60)/24)+DATE(1970,1,1)</f>
        <v>42644.166666666672</v>
      </c>
      <c r="K4056">
        <v>1472674285</v>
      </c>
      <c r="L4056" s="42">
        <f>(((K4056/60)/60)/24)+DATE(1970,1,1)</f>
        <v>42613.841261574074</v>
      </c>
      <c r="M4056" t="b">
        <v>0</v>
      </c>
      <c r="N4056">
        <v>0</v>
      </c>
      <c r="O4056" s="7">
        <f>AVERAGE(N4056,E4056)</f>
        <v>0</v>
      </c>
      <c r="P4056" t="b">
        <v>0</v>
      </c>
      <c r="R4056" s="56">
        <f>E4056/D4056</f>
        <v>0</v>
      </c>
      <c r="S4056" t="s">
        <v>8271</v>
      </c>
      <c r="T4056" s="6" t="str">
        <f>LEFT(S:S,FIND("/",S:S)-1)</f>
        <v>theater</v>
      </c>
      <c r="U4056" s="6" t="str">
        <f>RIGHT(S:S,FIND("/",S:S) - 2)</f>
        <v>/plays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44">
        <v>5000</v>
      </c>
      <c r="E4057" s="4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42">
        <f>(((I4057/60)/60)/24)+DATE(1970,1,1)</f>
        <v>41809.648506944446</v>
      </c>
      <c r="K4057">
        <v>1400600031</v>
      </c>
      <c r="L4057" s="42">
        <f>(((K4057/60)/60)/24)+DATE(1970,1,1)</f>
        <v>41779.648506944446</v>
      </c>
      <c r="M4057" t="b">
        <v>0</v>
      </c>
      <c r="N4057">
        <v>21</v>
      </c>
      <c r="O4057" s="7">
        <f>AVERAGE(N4057,E4057)</f>
        <v>451</v>
      </c>
      <c r="P4057" t="b">
        <v>0</v>
      </c>
      <c r="R4057" s="56">
        <f>E4057/D4057</f>
        <v>0.1762</v>
      </c>
      <c r="S4057" t="s">
        <v>8271</v>
      </c>
      <c r="T4057" s="6" t="str">
        <f>LEFT(S:S,FIND("/",S:S)-1)</f>
        <v>theater</v>
      </c>
      <c r="U4057" s="6" t="str">
        <f>RIGHT(S:S,FIND("/",S:S) - 2)</f>
        <v>/plays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44">
        <v>1500</v>
      </c>
      <c r="E4058" s="4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42">
        <f>(((I4058/60)/60)/24)+DATE(1970,1,1)</f>
        <v>42554.832638888889</v>
      </c>
      <c r="K4058">
        <v>1465856639</v>
      </c>
      <c r="L4058" s="42">
        <f>(((K4058/60)/60)/24)+DATE(1970,1,1)</f>
        <v>42534.933321759265</v>
      </c>
      <c r="M4058" t="b">
        <v>0</v>
      </c>
      <c r="N4058">
        <v>9</v>
      </c>
      <c r="O4058" s="7">
        <f>AVERAGE(N4058,E4058)</f>
        <v>402</v>
      </c>
      <c r="P4058" t="b">
        <v>0</v>
      </c>
      <c r="R4058" s="56">
        <f>E4058/D4058</f>
        <v>0.53</v>
      </c>
      <c r="S4058" t="s">
        <v>8269</v>
      </c>
      <c r="T4058" s="6" t="str">
        <f>LEFT(S:S,FIND("/",S:S)-1)</f>
        <v>film &amp; video</v>
      </c>
      <c r="U4058" s="6" t="str">
        <f>RIGHT(S:S,FIND("/",S:S) - 2)</f>
        <v>documentary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44">
        <v>3500</v>
      </c>
      <c r="E4059" s="4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42">
        <f>(((I4059/60)/60)/24)+DATE(1970,1,1)</f>
        <v>42333.958333333328</v>
      </c>
      <c r="K4059">
        <v>1446506080</v>
      </c>
      <c r="L4059" s="42">
        <f>(((K4059/60)/60)/24)+DATE(1970,1,1)</f>
        <v>42310.968518518523</v>
      </c>
      <c r="M4059" t="b">
        <v>0</v>
      </c>
      <c r="N4059">
        <v>6</v>
      </c>
      <c r="O4059" s="7">
        <f>AVERAGE(N4059,E4059)</f>
        <v>390.5</v>
      </c>
      <c r="P4059" t="b">
        <v>0</v>
      </c>
      <c r="R4059" s="56">
        <f>E4059/D4059</f>
        <v>0.22142857142857142</v>
      </c>
      <c r="S4059" t="s">
        <v>8283</v>
      </c>
      <c r="T4059" s="6" t="str">
        <f>LEFT(S:S,FIND("/",S:S)-1)</f>
        <v>games</v>
      </c>
      <c r="U4059" s="6" t="str">
        <f>RIGHT(S:S,FIND("/",S:S) - 2)</f>
        <v>ames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44">
        <v>3750</v>
      </c>
      <c r="E4060" s="44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42">
        <f>(((I4060/60)/60)/24)+DATE(1970,1,1)</f>
        <v>42461.165972222225</v>
      </c>
      <c r="K4060">
        <v>1458178044</v>
      </c>
      <c r="L4060" s="42">
        <f>(((K4060/60)/60)/24)+DATE(1970,1,1)</f>
        <v>42446.060694444444</v>
      </c>
      <c r="M4060" t="b">
        <v>0</v>
      </c>
      <c r="N4060">
        <v>4</v>
      </c>
      <c r="O4060" s="7">
        <f>AVERAGE(N4060,E4060)</f>
        <v>49.5</v>
      </c>
      <c r="P4060" t="b">
        <v>0</v>
      </c>
      <c r="R4060" s="56">
        <f>E4060/D4060</f>
        <v>2.5333333333333333E-2</v>
      </c>
      <c r="S4060" t="s">
        <v>8270</v>
      </c>
      <c r="T4060" s="6" t="str">
        <f>LEFT(S:S,FIND("/",S:S)-1)</f>
        <v>film &amp; video</v>
      </c>
      <c r="U4060" s="6" t="str">
        <f>RIGHT(S:S,FIND("/",S:S) - 2)</f>
        <v>o/animation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44">
        <v>10000</v>
      </c>
      <c r="E4061" s="4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42">
        <f>(((I4061/60)/60)/24)+DATE(1970,1,1)</f>
        <v>41898.125</v>
      </c>
      <c r="K4061">
        <v>1408116152</v>
      </c>
      <c r="L4061" s="42">
        <f>(((K4061/60)/60)/24)+DATE(1970,1,1)</f>
        <v>41866.640648148146</v>
      </c>
      <c r="M4061" t="b">
        <v>0</v>
      </c>
      <c r="N4061">
        <v>7</v>
      </c>
      <c r="O4061" s="7">
        <f>AVERAGE(N4061,E4061)</f>
        <v>128.5</v>
      </c>
      <c r="P4061" t="b">
        <v>0</v>
      </c>
      <c r="R4061" s="56">
        <f>E4061/D4061</f>
        <v>2.5000000000000001E-2</v>
      </c>
      <c r="S4061" t="s">
        <v>8299</v>
      </c>
      <c r="T4061" s="6" t="str">
        <f>LEFT(S:S,FIND("/",S:S)-1)</f>
        <v>food</v>
      </c>
      <c r="U4061" s="6" t="str">
        <f>RIGHT(S:S,FIND("/",S:S) - 2)</f>
        <v>nts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44">
        <v>10000</v>
      </c>
      <c r="E4062" s="4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42">
        <f>(((I4062/60)/60)/24)+DATE(1970,1,1)</f>
        <v>41813.666666666664</v>
      </c>
      <c r="K4062">
        <v>1400604056</v>
      </c>
      <c r="L4062" s="42">
        <f>(((K4062/60)/60)/24)+DATE(1970,1,1)</f>
        <v>41779.695092592592</v>
      </c>
      <c r="M4062" t="b">
        <v>0</v>
      </c>
      <c r="N4062">
        <v>5</v>
      </c>
      <c r="O4062" s="7">
        <f>AVERAGE(N4062,E4062)</f>
        <v>145</v>
      </c>
      <c r="P4062" t="b">
        <v>0</v>
      </c>
      <c r="R4062" s="56">
        <f>E4062/D4062</f>
        <v>2.8500000000000001E-2</v>
      </c>
      <c r="S4062" t="s">
        <v>8273</v>
      </c>
      <c r="T4062" s="6" t="str">
        <f>LEFT(S:S,FIND("/",S:S)-1)</f>
        <v>technology</v>
      </c>
      <c r="U4062" s="6" t="str">
        <f>RIGHT(S:S,FIND("/",S:S) - 2)</f>
        <v>wearables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44">
        <v>525</v>
      </c>
      <c r="E4063" s="44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42">
        <f>(((I4063/60)/60)/24)+DATE(1970,1,1)</f>
        <v>42481.099803240737</v>
      </c>
      <c r="K4063">
        <v>1456025023</v>
      </c>
      <c r="L4063" s="42">
        <f>(((K4063/60)/60)/24)+DATE(1970,1,1)</f>
        <v>42421.141469907408</v>
      </c>
      <c r="M4063" t="b">
        <v>0</v>
      </c>
      <c r="N4063">
        <v>0</v>
      </c>
      <c r="O4063" s="7">
        <f>AVERAGE(N4063,E4063)</f>
        <v>0</v>
      </c>
      <c r="P4063" t="b">
        <v>0</v>
      </c>
      <c r="R4063" s="56">
        <f>E4063/D4063</f>
        <v>0</v>
      </c>
      <c r="S4063" t="s">
        <v>8273</v>
      </c>
      <c r="T4063" s="6" t="str">
        <f>LEFT(S:S,FIND("/",S:S)-1)</f>
        <v>technology</v>
      </c>
      <c r="U4063" s="6" t="str">
        <f>RIGHT(S:S,FIND("/",S:S) - 2)</f>
        <v>wearables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44">
        <v>20000</v>
      </c>
      <c r="E4064" s="4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42">
        <f>(((I4064/60)/60)/24)+DATE(1970,1,1)</f>
        <v>42553.739212962959</v>
      </c>
      <c r="K4064">
        <v>1464889468</v>
      </c>
      <c r="L4064" s="42">
        <f>(((K4064/60)/60)/24)+DATE(1970,1,1)</f>
        <v>42523.739212962959</v>
      </c>
      <c r="M4064" t="b">
        <v>0</v>
      </c>
      <c r="N4064">
        <v>3</v>
      </c>
      <c r="O4064" s="7">
        <f>AVERAGE(N4064,E4064)</f>
        <v>246.5</v>
      </c>
      <c r="P4064" t="b">
        <v>0</v>
      </c>
      <c r="R4064" s="56">
        <f>E4064/D4064</f>
        <v>2.4500000000000001E-2</v>
      </c>
      <c r="S4064" t="s">
        <v>8271</v>
      </c>
      <c r="T4064" s="6" t="str">
        <f>LEFT(S:S,FIND("/",S:S)-1)</f>
        <v>theater</v>
      </c>
      <c r="U4064" s="6" t="str">
        <f>RIGHT(S:S,FIND("/",S:S) - 2)</f>
        <v>/plays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44">
        <v>9500</v>
      </c>
      <c r="E4065" s="4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42">
        <f>(((I4065/60)/60)/24)+DATE(1970,1,1)</f>
        <v>41817.681527777779</v>
      </c>
      <c r="K4065">
        <v>1401294084</v>
      </c>
      <c r="L4065" s="42">
        <f>(((K4065/60)/60)/24)+DATE(1970,1,1)</f>
        <v>41787.681527777779</v>
      </c>
      <c r="M4065" t="b">
        <v>0</v>
      </c>
      <c r="N4065">
        <v>9</v>
      </c>
      <c r="O4065" s="7">
        <f>AVERAGE(N4065,E4065)</f>
        <v>72</v>
      </c>
      <c r="P4065" t="b">
        <v>0</v>
      </c>
      <c r="R4065" s="56">
        <f>E4065/D4065</f>
        <v>1.4210526315789474E-2</v>
      </c>
      <c r="S4065" t="s">
        <v>8284</v>
      </c>
      <c r="T4065" s="6" t="str">
        <f>LEFT(S:S,FIND("/",S:S)-1)</f>
        <v>food</v>
      </c>
      <c r="U4065" s="6" t="str">
        <f>RIGHT(S:S,FIND("/",S:S) - 2)</f>
        <v>cks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44">
        <v>2000</v>
      </c>
      <c r="E4066" s="4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42">
        <f>(((I4066/60)/60)/24)+DATE(1970,1,1)</f>
        <v>42123.588263888887</v>
      </c>
      <c r="K4066">
        <v>1427724426</v>
      </c>
      <c r="L4066" s="42">
        <f>(((K4066/60)/60)/24)+DATE(1970,1,1)</f>
        <v>42093.588263888887</v>
      </c>
      <c r="M4066" t="b">
        <v>0</v>
      </c>
      <c r="N4066">
        <v>6</v>
      </c>
      <c r="O4066" s="7">
        <f>AVERAGE(N4066,E4066)</f>
        <v>195.5</v>
      </c>
      <c r="P4066" t="b">
        <v>0</v>
      </c>
      <c r="R4066" s="56">
        <f>E4066/D4066</f>
        <v>0.1925</v>
      </c>
      <c r="S4066" t="s">
        <v>8304</v>
      </c>
      <c r="T4066" s="6" t="str">
        <f>LEFT(S:S,FIND("/",S:S)-1)</f>
        <v>publishing</v>
      </c>
      <c r="U4066" s="6" t="str">
        <f>RIGHT(S:S,FIND("/",S:S) - 2)</f>
        <v>n's books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44">
        <v>4000</v>
      </c>
      <c r="E4067" s="44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42">
        <f>(((I4067/60)/60)/24)+DATE(1970,1,1)</f>
        <v>41863.951516203706</v>
      </c>
      <c r="K4067">
        <v>1405291811</v>
      </c>
      <c r="L4067" s="42">
        <f>(((K4067/60)/60)/24)+DATE(1970,1,1)</f>
        <v>41833.951516203706</v>
      </c>
      <c r="M4067" t="b">
        <v>0</v>
      </c>
      <c r="N4067">
        <v>4</v>
      </c>
      <c r="O4067" s="7">
        <f>AVERAGE(N4067,E4067)</f>
        <v>15.5</v>
      </c>
      <c r="P4067" t="b">
        <v>0</v>
      </c>
      <c r="R4067" s="56">
        <f>E4067/D4067</f>
        <v>6.7499999999999999E-3</v>
      </c>
      <c r="S4067" t="s">
        <v>8279</v>
      </c>
      <c r="T4067" s="6" t="str">
        <f>LEFT(S:S,FIND("/",S:S)-1)</f>
        <v>music</v>
      </c>
      <c r="U4067" s="6" t="str">
        <f>RIGHT(S:S,FIND("/",S:S) - 2)</f>
        <v>rock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44">
        <v>15000</v>
      </c>
      <c r="E4068" s="44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42">
        <f>(((I4068/60)/60)/24)+DATE(1970,1,1)</f>
        <v>42509.039212962962</v>
      </c>
      <c r="K4068">
        <v>1461027388</v>
      </c>
      <c r="L4068" s="42">
        <f>(((K4068/60)/60)/24)+DATE(1970,1,1)</f>
        <v>42479.039212962962</v>
      </c>
      <c r="M4068" t="b">
        <v>0</v>
      </c>
      <c r="N4068">
        <v>1</v>
      </c>
      <c r="O4068" s="7">
        <f>AVERAGE(N4068,E4068)</f>
        <v>13</v>
      </c>
      <c r="P4068" t="b">
        <v>0</v>
      </c>
      <c r="R4068" s="56">
        <f>E4068/D4068</f>
        <v>1.6666666666666668E-3</v>
      </c>
      <c r="S4068" t="s">
        <v>8295</v>
      </c>
      <c r="T4068" s="6" t="str">
        <f>LEFT(S:S,FIND("/",S:S)-1)</f>
        <v>technology</v>
      </c>
      <c r="U4068" s="6" t="str">
        <f>RIGHT(S:S,FIND("/",S:S) - 2)</f>
        <v>/hardware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44">
        <v>5000</v>
      </c>
      <c r="E4069" s="4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42">
        <f>(((I4069/60)/60)/24)+DATE(1970,1,1)</f>
        <v>42275.117476851854</v>
      </c>
      <c r="K4069">
        <v>1439952550</v>
      </c>
      <c r="L4069" s="42">
        <f>(((K4069/60)/60)/24)+DATE(1970,1,1)</f>
        <v>42235.117476851854</v>
      </c>
      <c r="M4069" t="b">
        <v>0</v>
      </c>
      <c r="N4069">
        <v>17</v>
      </c>
      <c r="O4069" s="7">
        <f>AVERAGE(N4069,E4069)</f>
        <v>1531</v>
      </c>
      <c r="P4069" t="b">
        <v>0</v>
      </c>
      <c r="R4069" s="56">
        <f>E4069/D4069</f>
        <v>0.60899999999999999</v>
      </c>
      <c r="S4069" t="s">
        <v>8271</v>
      </c>
      <c r="T4069" s="6" t="str">
        <f>LEFT(S:S,FIND("/",S:S)-1)</f>
        <v>theater</v>
      </c>
      <c r="U4069" s="6" t="str">
        <f>RIGHT(S:S,FIND("/",S:S) - 2)</f>
        <v>/plays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44">
        <v>3495</v>
      </c>
      <c r="E4070" s="4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42">
        <f>(((I4070/60)/60)/24)+DATE(1970,1,1)</f>
        <v>42748.961805555555</v>
      </c>
      <c r="K4070">
        <v>1481756855</v>
      </c>
      <c r="L4070" s="42">
        <f>(((K4070/60)/60)/24)+DATE(1970,1,1)</f>
        <v>42718.963599537034</v>
      </c>
      <c r="M4070" t="b">
        <v>0</v>
      </c>
      <c r="N4070">
        <v>1</v>
      </c>
      <c r="O4070" s="7">
        <f>AVERAGE(N4070,E4070)</f>
        <v>17.975000000000001</v>
      </c>
      <c r="P4070" t="b">
        <v>0</v>
      </c>
      <c r="R4070" s="56">
        <f>E4070/D4070</f>
        <v>0.01</v>
      </c>
      <c r="S4070" t="s">
        <v>8271</v>
      </c>
      <c r="T4070" s="6" t="str">
        <f>LEFT(S:S,FIND("/",S:S)-1)</f>
        <v>theater</v>
      </c>
      <c r="U4070" s="6" t="str">
        <f>RIGHT(S:S,FIND("/",S:S) - 2)</f>
        <v>/plays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44">
        <v>1250</v>
      </c>
      <c r="E4071" s="4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42">
        <f>(((I4071/60)/60)/24)+DATE(1970,1,1)</f>
        <v>42063.5</v>
      </c>
      <c r="K4071">
        <v>1421596356</v>
      </c>
      <c r="L4071" s="42">
        <f>(((K4071/60)/60)/24)+DATE(1970,1,1)</f>
        <v>42022.661527777775</v>
      </c>
      <c r="M4071" t="b">
        <v>0</v>
      </c>
      <c r="N4071">
        <v>13</v>
      </c>
      <c r="O4071" s="7">
        <f>AVERAGE(N4071,E4071)</f>
        <v>221.5</v>
      </c>
      <c r="P4071" t="b">
        <v>0</v>
      </c>
      <c r="R4071" s="56">
        <f>E4071/D4071</f>
        <v>0.34399999999999997</v>
      </c>
      <c r="S4071" t="s">
        <v>8271</v>
      </c>
      <c r="T4071" s="6" t="str">
        <f>LEFT(S:S,FIND("/",S:S)-1)</f>
        <v>theater</v>
      </c>
      <c r="U4071" s="6" t="str">
        <f>RIGHT(S:S,FIND("/",S:S) - 2)</f>
        <v>/plays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44">
        <v>1000</v>
      </c>
      <c r="E4072" s="4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42">
        <f>(((I4072/60)/60)/24)+DATE(1970,1,1)</f>
        <v>42064.125</v>
      </c>
      <c r="K4072">
        <v>1422374420</v>
      </c>
      <c r="L4072" s="42">
        <f>(((K4072/60)/60)/24)+DATE(1970,1,1)</f>
        <v>42031.666898148149</v>
      </c>
      <c r="M4072" t="b">
        <v>0</v>
      </c>
      <c r="N4072">
        <v>6</v>
      </c>
      <c r="O4072" s="7">
        <f>AVERAGE(N4072,E4072)</f>
        <v>85.5</v>
      </c>
      <c r="P4072" t="b">
        <v>0</v>
      </c>
      <c r="R4072" s="56">
        <f>E4072/D4072</f>
        <v>0.16500000000000001</v>
      </c>
      <c r="S4072" t="s">
        <v>8278</v>
      </c>
      <c r="T4072" s="6" t="str">
        <f>LEFT(S:S,FIND("/",S:S)-1)</f>
        <v>music</v>
      </c>
      <c r="U4072" s="6" t="str">
        <f>RIGHT(S:S,FIND("/",S:S) - 2)</f>
        <v>jazz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44">
        <v>20000</v>
      </c>
      <c r="E4073" s="44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42">
        <f>(((I4073/60)/60)/24)+DATE(1970,1,1)</f>
        <v>42730.804756944446</v>
      </c>
      <c r="K4073">
        <v>1480187931</v>
      </c>
      <c r="L4073" s="42">
        <f>(((K4073/60)/60)/24)+DATE(1970,1,1)</f>
        <v>42700.804756944446</v>
      </c>
      <c r="M4073" t="b">
        <v>0</v>
      </c>
      <c r="N4073">
        <v>0</v>
      </c>
      <c r="O4073" s="7">
        <f>AVERAGE(N4073,E4073)</f>
        <v>0</v>
      </c>
      <c r="P4073" t="b">
        <v>0</v>
      </c>
      <c r="R4073" s="56">
        <f>E4073/D4073</f>
        <v>0</v>
      </c>
      <c r="S4073" t="s">
        <v>8285</v>
      </c>
      <c r="T4073" s="6" t="str">
        <f>LEFT(S:S,FIND("/",S:S)-1)</f>
        <v>photography</v>
      </c>
      <c r="U4073" s="6" t="str">
        <f>RIGHT(S:S,FIND("/",S:S) - 2)</f>
        <v>photobooks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44">
        <v>1000</v>
      </c>
      <c r="E4074" s="4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42">
        <f>(((I4074/60)/60)/24)+DATE(1970,1,1)</f>
        <v>41872.77443287037</v>
      </c>
      <c r="K4074">
        <v>1403462111</v>
      </c>
      <c r="L4074" s="42">
        <f>(((K4074/60)/60)/24)+DATE(1970,1,1)</f>
        <v>41812.77443287037</v>
      </c>
      <c r="M4074" t="b">
        <v>0</v>
      </c>
      <c r="N4074">
        <v>2</v>
      </c>
      <c r="O4074" s="7">
        <f>AVERAGE(N4074,E4074)</f>
        <v>3</v>
      </c>
      <c r="P4074" t="b">
        <v>0</v>
      </c>
      <c r="R4074" s="56">
        <f>E4074/D4074</f>
        <v>4.0000000000000001E-3</v>
      </c>
      <c r="S4074" t="s">
        <v>8271</v>
      </c>
      <c r="T4074" s="6" t="str">
        <f>LEFT(S:S,FIND("/",S:S)-1)</f>
        <v>theater</v>
      </c>
      <c r="U4074" s="6" t="str">
        <f>RIGHT(S:S,FIND("/",S:S) - 2)</f>
        <v>/plays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44">
        <v>3500</v>
      </c>
      <c r="E4075" s="44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42">
        <f>(((I4075/60)/60)/24)+DATE(1970,1,1)</f>
        <v>42133.166666666672</v>
      </c>
      <c r="K4075">
        <v>1426407426</v>
      </c>
      <c r="L4075" s="42">
        <f>(((K4075/60)/60)/24)+DATE(1970,1,1)</f>
        <v>42078.34520833334</v>
      </c>
      <c r="M4075" t="b">
        <v>0</v>
      </c>
      <c r="N4075">
        <v>2</v>
      </c>
      <c r="O4075" s="7">
        <f>AVERAGE(N4075,E4075)</f>
        <v>19.5</v>
      </c>
      <c r="P4075" t="b">
        <v>0</v>
      </c>
      <c r="R4075" s="56">
        <f>E4075/D4075</f>
        <v>1.0571428571428572E-2</v>
      </c>
      <c r="S4075" t="s">
        <v>8289</v>
      </c>
      <c r="T4075" s="6" t="str">
        <f>LEFT(S:S,FIND("/",S:S)-1)</f>
        <v>photography</v>
      </c>
      <c r="U4075" s="6" t="str">
        <f>RIGHT(S:S,FIND("/",S:S) - 2)</f>
        <v>phy/nature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44">
        <v>2750</v>
      </c>
      <c r="E4076" s="4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42">
        <f>(((I4076/60)/60)/24)+DATE(1970,1,1)</f>
        <v>42313.594618055555</v>
      </c>
      <c r="K4076">
        <v>1444137375</v>
      </c>
      <c r="L4076" s="42">
        <f>(((K4076/60)/60)/24)+DATE(1970,1,1)</f>
        <v>42283.552951388891</v>
      </c>
      <c r="M4076" t="b">
        <v>0</v>
      </c>
      <c r="N4076">
        <v>21</v>
      </c>
      <c r="O4076" s="7">
        <f>AVERAGE(N4076,E4076)</f>
        <v>378</v>
      </c>
      <c r="P4076" t="b">
        <v>0</v>
      </c>
      <c r="R4076" s="56">
        <f>E4076/D4076</f>
        <v>0.26727272727272727</v>
      </c>
      <c r="S4076" t="s">
        <v>8274</v>
      </c>
      <c r="T4076" s="6" t="str">
        <f>LEFT(S:S,FIND("/",S:S)-1)</f>
        <v>publishing</v>
      </c>
      <c r="U4076" s="6" t="str">
        <f>RIGHT(S:S,FIND("/",S:S) - 2)</f>
        <v>onfiction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44">
        <v>2000</v>
      </c>
      <c r="E4077" s="4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42">
        <f>(((I4077/60)/60)/24)+DATE(1970,1,1)</f>
        <v>41820.727777777778</v>
      </c>
      <c r="K4077">
        <v>1400547969</v>
      </c>
      <c r="L4077" s="42">
        <f>(((K4077/60)/60)/24)+DATE(1970,1,1)</f>
        <v>41779.045937499999</v>
      </c>
      <c r="M4077" t="b">
        <v>0</v>
      </c>
      <c r="N4077">
        <v>13</v>
      </c>
      <c r="O4077" s="7">
        <f>AVERAGE(N4077,E4077)</f>
        <v>294.5</v>
      </c>
      <c r="P4077" t="b">
        <v>0</v>
      </c>
      <c r="R4077" s="56">
        <f>E4077/D4077</f>
        <v>0.28799999999999998</v>
      </c>
      <c r="S4077" t="s">
        <v>8271</v>
      </c>
      <c r="T4077" s="6" t="str">
        <f>LEFT(S:S,FIND("/",S:S)-1)</f>
        <v>theater</v>
      </c>
      <c r="U4077" s="6" t="str">
        <f>RIGHT(S:S,FIND("/",S:S) - 2)</f>
        <v>/plays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44">
        <v>700</v>
      </c>
      <c r="E4078" s="44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42">
        <f>(((I4078/60)/60)/24)+DATE(1970,1,1)</f>
        <v>41933.82708333333</v>
      </c>
      <c r="K4078">
        <v>1411499149</v>
      </c>
      <c r="L4078" s="42">
        <f>(((K4078/60)/60)/24)+DATE(1970,1,1)</f>
        <v>41905.795706018522</v>
      </c>
      <c r="M4078" t="b">
        <v>0</v>
      </c>
      <c r="N4078">
        <v>0</v>
      </c>
      <c r="O4078" s="7">
        <f>AVERAGE(N4078,E4078)</f>
        <v>0</v>
      </c>
      <c r="P4078" t="b">
        <v>0</v>
      </c>
      <c r="R4078" s="56">
        <f>E4078/D4078</f>
        <v>0</v>
      </c>
      <c r="S4078" t="s">
        <v>8270</v>
      </c>
      <c r="T4078" s="6" t="str">
        <f>LEFT(S:S,FIND("/",S:S)-1)</f>
        <v>film &amp; video</v>
      </c>
      <c r="U4078" s="6" t="str">
        <f>RIGHT(S:S,FIND("/",S:S) - 2)</f>
        <v>o/animation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44">
        <v>15000</v>
      </c>
      <c r="E4079" s="4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42">
        <f>(((I4079/60)/60)/24)+DATE(1970,1,1)</f>
        <v>42725.7105787037</v>
      </c>
      <c r="K4079">
        <v>1479747794</v>
      </c>
      <c r="L4079" s="42">
        <f>(((K4079/60)/60)/24)+DATE(1970,1,1)</f>
        <v>42695.7105787037</v>
      </c>
      <c r="M4079" t="b">
        <v>0</v>
      </c>
      <c r="N4079">
        <v>6</v>
      </c>
      <c r="O4079" s="7">
        <f>AVERAGE(N4079,E4079)</f>
        <v>670.5</v>
      </c>
      <c r="P4079" t="b">
        <v>0</v>
      </c>
      <c r="R4079" s="56">
        <f>E4079/D4079</f>
        <v>8.8999999999999996E-2</v>
      </c>
      <c r="S4079" t="s">
        <v>8282</v>
      </c>
      <c r="T4079" s="6" t="str">
        <f>LEFT(S:S,FIND("/",S:S)-1)</f>
        <v>games</v>
      </c>
      <c r="U4079" s="6" t="str">
        <f>RIGHT(S:S,FIND("/",S:S) - 2)</f>
        <v>ames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44">
        <v>250</v>
      </c>
      <c r="E4080" s="44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42">
        <f>(((I4080/60)/60)/24)+DATE(1970,1,1)</f>
        <v>42762.787523148145</v>
      </c>
      <c r="K4080">
        <v>1482951242</v>
      </c>
      <c r="L4080" s="42">
        <f>(((K4080/60)/60)/24)+DATE(1970,1,1)</f>
        <v>42732.787523148145</v>
      </c>
      <c r="M4080" t="b">
        <v>0</v>
      </c>
      <c r="N4080">
        <v>0</v>
      </c>
      <c r="O4080" s="7">
        <f>AVERAGE(N4080,E4080)</f>
        <v>0</v>
      </c>
      <c r="P4080" t="b">
        <v>0</v>
      </c>
      <c r="R4080" s="56">
        <f>E4080/D4080</f>
        <v>0</v>
      </c>
      <c r="S4080" t="s">
        <v>8291</v>
      </c>
      <c r="T4080" s="6" t="str">
        <f>LEFT(S:S,FIND("/",S:S)-1)</f>
        <v>photography</v>
      </c>
      <c r="U4080" s="6" t="str">
        <f>RIGHT(S:S,FIND("/",S:S) - 2)</f>
        <v>phy/places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44">
        <v>3000</v>
      </c>
      <c r="E4081" s="44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42">
        <f>(((I4081/60)/60)/24)+DATE(1970,1,1)</f>
        <v>42540.938900462963</v>
      </c>
      <c r="K4081">
        <v>1463783521</v>
      </c>
      <c r="L4081" s="42">
        <f>(((K4081/60)/60)/24)+DATE(1970,1,1)</f>
        <v>42510.938900462963</v>
      </c>
      <c r="M4081" t="b">
        <v>0</v>
      </c>
      <c r="N4081">
        <v>1</v>
      </c>
      <c r="O4081" s="7">
        <f>AVERAGE(N4081,E4081)</f>
        <v>3</v>
      </c>
      <c r="P4081" t="b">
        <v>0</v>
      </c>
      <c r="R4081" s="56">
        <f>E4081/D4081</f>
        <v>1.6666666666666668E-3</v>
      </c>
      <c r="S4081" t="s">
        <v>8273</v>
      </c>
      <c r="T4081" s="6" t="str">
        <f>LEFT(S:S,FIND("/",S:S)-1)</f>
        <v>technology</v>
      </c>
      <c r="U4081" s="6" t="str">
        <f>RIGHT(S:S,FIND("/",S:S) - 2)</f>
        <v>wearables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44">
        <v>3000</v>
      </c>
      <c r="E4082" s="44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42">
        <f>(((I4082/60)/60)/24)+DATE(1970,1,1)</f>
        <v>42535.787500000006</v>
      </c>
      <c r="K4082">
        <v>1463849116</v>
      </c>
      <c r="L4082" s="42">
        <f>(((K4082/60)/60)/24)+DATE(1970,1,1)</f>
        <v>42511.698101851856</v>
      </c>
      <c r="M4082" t="b">
        <v>0</v>
      </c>
      <c r="N4082">
        <v>0</v>
      </c>
      <c r="O4082" s="7">
        <f>AVERAGE(N4082,E4082)</f>
        <v>0</v>
      </c>
      <c r="P4082" t="b">
        <v>0</v>
      </c>
      <c r="R4082" s="56">
        <f>E4082/D4082</f>
        <v>0</v>
      </c>
      <c r="S4082" t="s">
        <v>8271</v>
      </c>
      <c r="T4082" s="6" t="str">
        <f>LEFT(S:S,FIND("/",S:S)-1)</f>
        <v>theater</v>
      </c>
      <c r="U4082" s="6" t="str">
        <f>RIGHT(S:S,FIND("/",S:S) - 2)</f>
        <v>/plays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44">
        <v>2224</v>
      </c>
      <c r="E4083" s="4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42">
        <f>(((I4083/60)/60)/24)+DATE(1970,1,1)</f>
        <v>42071.539641203708</v>
      </c>
      <c r="K4083">
        <v>1423231025</v>
      </c>
      <c r="L4083" s="42">
        <f>(((K4083/60)/60)/24)+DATE(1970,1,1)</f>
        <v>42041.581307870365</v>
      </c>
      <c r="M4083" t="b">
        <v>0</v>
      </c>
      <c r="N4083">
        <v>12</v>
      </c>
      <c r="O4083" s="7">
        <f>AVERAGE(N4083,E4083)</f>
        <v>181</v>
      </c>
      <c r="P4083" t="b">
        <v>0</v>
      </c>
      <c r="R4083" s="56">
        <f>E4083/D4083</f>
        <v>0.15737410071942445</v>
      </c>
      <c r="S4083" t="s">
        <v>8273</v>
      </c>
      <c r="T4083" s="6" t="str">
        <f>LEFT(S:S,FIND("/",S:S)-1)</f>
        <v>technology</v>
      </c>
      <c r="U4083" s="6" t="str">
        <f>RIGHT(S:S,FIND("/",S:S) - 2)</f>
        <v>wearables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44">
        <v>150</v>
      </c>
      <c r="E4084" s="4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42">
        <f>(((I4084/60)/60)/24)+DATE(1970,1,1)</f>
        <v>42322.958333333328</v>
      </c>
      <c r="K4084">
        <v>1446179553</v>
      </c>
      <c r="L4084" s="42">
        <f>(((K4084/60)/60)/24)+DATE(1970,1,1)</f>
        <v>42307.189270833333</v>
      </c>
      <c r="M4084" t="b">
        <v>0</v>
      </c>
      <c r="N4084">
        <v>2</v>
      </c>
      <c r="O4084" s="7">
        <f>AVERAGE(N4084,E4084)</f>
        <v>2.5</v>
      </c>
      <c r="P4084" t="b">
        <v>0</v>
      </c>
      <c r="R4084" s="56">
        <f>E4084/D4084</f>
        <v>0.02</v>
      </c>
      <c r="S4084" t="s">
        <v>8295</v>
      </c>
      <c r="T4084" s="6" t="str">
        <f>LEFT(S:S,FIND("/",S:S)-1)</f>
        <v>technology</v>
      </c>
      <c r="U4084" s="6" t="str">
        <f>RIGHT(S:S,FIND("/",S:S) - 2)</f>
        <v>/hardware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44">
        <v>3500</v>
      </c>
      <c r="E4085" s="4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42">
        <f>(((I4085/60)/60)/24)+DATE(1970,1,1)</f>
        <v>42383.761759259258</v>
      </c>
      <c r="K4085">
        <v>1450203416</v>
      </c>
      <c r="L4085" s="42">
        <f>(((K4085/60)/60)/24)+DATE(1970,1,1)</f>
        <v>42353.761759259258</v>
      </c>
      <c r="M4085" t="b">
        <v>0</v>
      </c>
      <c r="N4085">
        <v>6</v>
      </c>
      <c r="O4085" s="7">
        <f>AVERAGE(N4085,E4085)</f>
        <v>382.5</v>
      </c>
      <c r="P4085" t="b">
        <v>0</v>
      </c>
      <c r="R4085" s="56">
        <f>E4085/D4085</f>
        <v>0.21685714285714286</v>
      </c>
      <c r="S4085" t="s">
        <v>8270</v>
      </c>
      <c r="T4085" s="6" t="str">
        <f>LEFT(S:S,FIND("/",S:S)-1)</f>
        <v>film &amp; video</v>
      </c>
      <c r="U4085" s="6" t="str">
        <f>RIGHT(S:S,FIND("/",S:S) - 2)</f>
        <v>o/animation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44">
        <v>3000</v>
      </c>
      <c r="E4086" s="44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42">
        <f>(((I4086/60)/60)/24)+DATE(1970,1,1)</f>
        <v>42652.436412037037</v>
      </c>
      <c r="K4086">
        <v>1473416906</v>
      </c>
      <c r="L4086" s="42">
        <f>(((K4086/60)/60)/24)+DATE(1970,1,1)</f>
        <v>42622.436412037037</v>
      </c>
      <c r="M4086" t="b">
        <v>0</v>
      </c>
      <c r="N4086">
        <v>1</v>
      </c>
      <c r="O4086" s="7">
        <f>AVERAGE(N4086,E4086)</f>
        <v>5.5</v>
      </c>
      <c r="P4086" t="b">
        <v>0</v>
      </c>
      <c r="R4086" s="56">
        <f>E4086/D4086</f>
        <v>3.3333333333333335E-3</v>
      </c>
      <c r="S4086" t="s">
        <v>8271</v>
      </c>
      <c r="T4086" s="6" t="str">
        <f>LEFT(S:S,FIND("/",S:S)-1)</f>
        <v>theater</v>
      </c>
      <c r="U4086" s="6" t="str">
        <f>RIGHT(S:S,FIND("/",S:S) - 2)</f>
        <v>/plays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44">
        <v>3500</v>
      </c>
      <c r="E4087" s="44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42">
        <f>(((I4087/60)/60)/24)+DATE(1970,1,1)</f>
        <v>42087.165972222225</v>
      </c>
      <c r="K4087">
        <v>1424701775</v>
      </c>
      <c r="L4087" s="42">
        <f>(((K4087/60)/60)/24)+DATE(1970,1,1)</f>
        <v>42058.603877314818</v>
      </c>
      <c r="M4087" t="b">
        <v>0</v>
      </c>
      <c r="N4087">
        <v>1</v>
      </c>
      <c r="O4087" s="7">
        <f>AVERAGE(N4087,E4087)</f>
        <v>5.5</v>
      </c>
      <c r="P4087" t="b">
        <v>0</v>
      </c>
      <c r="R4087" s="56">
        <f>E4087/D4087</f>
        <v>2.8571428571428571E-3</v>
      </c>
      <c r="S4087" t="s">
        <v>8271</v>
      </c>
      <c r="T4087" s="6" t="str">
        <f>LEFT(S:S,FIND("/",S:S)-1)</f>
        <v>theater</v>
      </c>
      <c r="U4087" s="6" t="str">
        <f>RIGHT(S:S,FIND("/",S:S) - 2)</f>
        <v>/plays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44">
        <v>1000</v>
      </c>
      <c r="E4088" s="44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42">
        <f>(((I4088/60)/60)/24)+DATE(1970,1,1)</f>
        <v>42329.166666666672</v>
      </c>
      <c r="K4088">
        <v>1445985299</v>
      </c>
      <c r="L4088" s="42">
        <f>(((K4088/60)/60)/24)+DATE(1970,1,1)</f>
        <v>42304.940960648149</v>
      </c>
      <c r="M4088" t="b">
        <v>0</v>
      </c>
      <c r="N4088">
        <v>5</v>
      </c>
      <c r="O4088" s="7">
        <f>AVERAGE(N4088,E4088)</f>
        <v>26</v>
      </c>
      <c r="P4088" t="b">
        <v>0</v>
      </c>
      <c r="R4088" s="56">
        <f>E4088/D4088</f>
        <v>4.7E-2</v>
      </c>
      <c r="S4088" t="s">
        <v>8295</v>
      </c>
      <c r="T4088" s="6" t="str">
        <f>LEFT(S:S,FIND("/",S:S)-1)</f>
        <v>technology</v>
      </c>
      <c r="U4088" s="6" t="str">
        <f>RIGHT(S:S,FIND("/",S:S) - 2)</f>
        <v>/hardware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44">
        <v>9600</v>
      </c>
      <c r="E4089" s="44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42">
        <f>(((I4089/60)/60)/24)+DATE(1970,1,1)</f>
        <v>42568.742893518516</v>
      </c>
      <c r="K4089">
        <v>1466185786</v>
      </c>
      <c r="L4089" s="42">
        <f>(((K4089/60)/60)/24)+DATE(1970,1,1)</f>
        <v>42538.742893518516</v>
      </c>
      <c r="M4089" t="b">
        <v>0</v>
      </c>
      <c r="N4089">
        <v>0</v>
      </c>
      <c r="O4089" s="7">
        <f>AVERAGE(N4089,E4089)</f>
        <v>0</v>
      </c>
      <c r="P4089" t="b">
        <v>0</v>
      </c>
      <c r="R4089" s="56">
        <f>E4089/D4089</f>
        <v>0</v>
      </c>
      <c r="S4089" t="s">
        <v>8271</v>
      </c>
      <c r="T4089" s="6" t="str">
        <f>LEFT(S:S,FIND("/",S:S)-1)</f>
        <v>theater</v>
      </c>
      <c r="U4089" s="6" t="str">
        <f>RIGHT(S:S,FIND("/",S:S) - 2)</f>
        <v>/plays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44">
        <v>2000</v>
      </c>
      <c r="E4090" s="4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42">
        <f>(((I4090/60)/60)/24)+DATE(1970,1,1)</f>
        <v>42020.434722222228</v>
      </c>
      <c r="K4090">
        <v>1418827324</v>
      </c>
      <c r="L4090" s="42">
        <f>(((K4090/60)/60)/24)+DATE(1970,1,1)</f>
        <v>41990.612546296295</v>
      </c>
      <c r="M4090" t="b">
        <v>0</v>
      </c>
      <c r="N4090">
        <v>3</v>
      </c>
      <c r="O4090" s="7">
        <f>AVERAGE(N4090,E4090)</f>
        <v>109.5</v>
      </c>
      <c r="P4090" t="b">
        <v>0</v>
      </c>
      <c r="R4090" s="56">
        <f>E4090/D4090</f>
        <v>0.108</v>
      </c>
      <c r="S4090" t="s">
        <v>8270</v>
      </c>
      <c r="T4090" s="6" t="str">
        <f>LEFT(S:S,FIND("/",S:S)-1)</f>
        <v>film &amp; video</v>
      </c>
      <c r="U4090" s="6" t="str">
        <f>RIGHT(S:S,FIND("/",S:S) - 2)</f>
        <v>o/animation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44">
        <v>5000</v>
      </c>
      <c r="E4091" s="4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42">
        <f>(((I4091/60)/60)/24)+DATE(1970,1,1)</f>
        <v>42155.732638888891</v>
      </c>
      <c r="K4091">
        <v>1430242488</v>
      </c>
      <c r="L4091" s="42">
        <f>(((K4091/60)/60)/24)+DATE(1970,1,1)</f>
        <v>42122.732499999998</v>
      </c>
      <c r="M4091" t="b">
        <v>0</v>
      </c>
      <c r="N4091">
        <v>8</v>
      </c>
      <c r="O4091" s="7">
        <f>AVERAGE(N4091,E4091)</f>
        <v>124</v>
      </c>
      <c r="P4091" t="b">
        <v>0</v>
      </c>
      <c r="R4091" s="56">
        <f>E4091/D4091</f>
        <v>4.8000000000000001E-2</v>
      </c>
      <c r="S4091" t="s">
        <v>8289</v>
      </c>
      <c r="T4091" s="6" t="str">
        <f>LEFT(S:S,FIND("/",S:S)-1)</f>
        <v>photography</v>
      </c>
      <c r="U4091" s="6" t="str">
        <f>RIGHT(S:S,FIND("/",S:S) - 2)</f>
        <v>phy/nature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44">
        <v>1000</v>
      </c>
      <c r="E4092" s="44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42">
        <f>(((I4092/60)/60)/24)+DATE(1970,1,1)</f>
        <v>42223.625</v>
      </c>
      <c r="K4092">
        <v>1437754137</v>
      </c>
      <c r="L4092" s="42">
        <f>(((K4092/60)/60)/24)+DATE(1970,1,1)</f>
        <v>42209.67288194444</v>
      </c>
      <c r="M4092" t="b">
        <v>0</v>
      </c>
      <c r="N4092">
        <v>3</v>
      </c>
      <c r="O4092" s="7">
        <f>AVERAGE(N4092,E4092)</f>
        <v>17.5</v>
      </c>
      <c r="P4092" t="b">
        <v>0</v>
      </c>
      <c r="R4092" s="56">
        <f>E4092/D4092</f>
        <v>3.2000000000000001E-2</v>
      </c>
      <c r="S4092" t="s">
        <v>8271</v>
      </c>
      <c r="T4092" s="6" t="str">
        <f>LEFT(S:S,FIND("/",S:S)-1)</f>
        <v>theater</v>
      </c>
      <c r="U4092" s="6" t="str">
        <f>RIGHT(S:S,FIND("/",S:S) - 2)</f>
        <v>/plays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44">
        <v>1600</v>
      </c>
      <c r="E4093" s="4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42">
        <f>(((I4093/60)/60)/24)+DATE(1970,1,1)</f>
        <v>42020.506377314814</v>
      </c>
      <c r="K4093">
        <v>1418818151</v>
      </c>
      <c r="L4093" s="42">
        <f>(((K4093/60)/60)/24)+DATE(1970,1,1)</f>
        <v>41990.506377314814</v>
      </c>
      <c r="M4093" t="b">
        <v>0</v>
      </c>
      <c r="N4093">
        <v>8</v>
      </c>
      <c r="O4093" s="7">
        <f>AVERAGE(N4093,E4093)</f>
        <v>106</v>
      </c>
      <c r="P4093" t="b">
        <v>0</v>
      </c>
      <c r="R4093" s="56">
        <f>E4093/D4093</f>
        <v>0.1275</v>
      </c>
      <c r="S4093" t="s">
        <v>8271</v>
      </c>
      <c r="T4093" s="6" t="str">
        <f>LEFT(S:S,FIND("/",S:S)-1)</f>
        <v>theater</v>
      </c>
      <c r="U4093" s="6" t="str">
        <f>RIGHT(S:S,FIND("/",S:S) - 2)</f>
        <v>/plays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44">
        <v>110000</v>
      </c>
      <c r="E4094" s="4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42">
        <f>(((I4094/60)/60)/24)+DATE(1970,1,1)</f>
        <v>42099.153321759266</v>
      </c>
      <c r="K4094">
        <v>1423024847</v>
      </c>
      <c r="L4094" s="42">
        <f>(((K4094/60)/60)/24)+DATE(1970,1,1)</f>
        <v>42039.194988425923</v>
      </c>
      <c r="M4094" t="b">
        <v>0</v>
      </c>
      <c r="N4094">
        <v>1</v>
      </c>
      <c r="O4094" s="7">
        <f>AVERAGE(N4094,E4094)</f>
        <v>10.5</v>
      </c>
      <c r="P4094" t="b">
        <v>0</v>
      </c>
      <c r="R4094" s="56">
        <f>E4094/D4094</f>
        <v>1.8181818181818181E-4</v>
      </c>
      <c r="S4094" t="s">
        <v>8276</v>
      </c>
      <c r="T4094" s="6" t="str">
        <f>LEFT(S:S,FIND("/",S:S)-1)</f>
        <v>music</v>
      </c>
      <c r="U4094" s="6" t="str">
        <f>RIGHT(S:S,FIND("/",S:S) - 2)</f>
        <v>rock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44">
        <v>2500</v>
      </c>
      <c r="E4095" s="44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42">
        <f>(((I4095/60)/60)/24)+DATE(1970,1,1)</f>
        <v>42238.815891203703</v>
      </c>
      <c r="K4095">
        <v>1435088093</v>
      </c>
      <c r="L4095" s="42">
        <f>(((K4095/60)/60)/24)+DATE(1970,1,1)</f>
        <v>42178.815891203703</v>
      </c>
      <c r="M4095" t="b">
        <v>0</v>
      </c>
      <c r="N4095">
        <v>4</v>
      </c>
      <c r="O4095" s="7">
        <f>AVERAGE(N4095,E4095)</f>
        <v>32</v>
      </c>
      <c r="P4095" t="b">
        <v>0</v>
      </c>
      <c r="R4095" s="56">
        <f>E4095/D4095</f>
        <v>2.4E-2</v>
      </c>
      <c r="S4095" t="s">
        <v>8276</v>
      </c>
      <c r="T4095" s="6" t="str">
        <f>LEFT(S:S,FIND("/",S:S)-1)</f>
        <v>music</v>
      </c>
      <c r="U4095" s="6" t="str">
        <f>RIGHT(S:S,FIND("/",S:S) - 2)</f>
        <v>rock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44">
        <v>2000</v>
      </c>
      <c r="E4096" s="4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42">
        <f>(((I4096/60)/60)/24)+DATE(1970,1,1)</f>
        <v>41934.207638888889</v>
      </c>
      <c r="K4096">
        <v>1410141900</v>
      </c>
      <c r="L4096" s="42">
        <f>(((K4096/60)/60)/24)+DATE(1970,1,1)</f>
        <v>41890.086805555555</v>
      </c>
      <c r="M4096" t="b">
        <v>0</v>
      </c>
      <c r="N4096">
        <v>8</v>
      </c>
      <c r="O4096" s="7">
        <f>AVERAGE(N4096,E4096)</f>
        <v>369</v>
      </c>
      <c r="P4096" t="b">
        <v>0</v>
      </c>
      <c r="R4096" s="56">
        <f>E4096/D4096</f>
        <v>0.36499999999999999</v>
      </c>
      <c r="S4096" t="s">
        <v>8271</v>
      </c>
      <c r="T4096" s="6" t="str">
        <f>LEFT(S:S,FIND("/",S:S)-1)</f>
        <v>theater</v>
      </c>
      <c r="U4096" s="6" t="str">
        <f>RIGHT(S:S,FIND("/",S:S) - 2)</f>
        <v>/plays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44">
        <v>30000</v>
      </c>
      <c r="E4097" s="4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42">
        <f>(((I4097/60)/60)/24)+DATE(1970,1,1)</f>
        <v>42723.031828703708</v>
      </c>
      <c r="K4097">
        <v>1479516350</v>
      </c>
      <c r="L4097" s="42">
        <f>(((K4097/60)/60)/24)+DATE(1970,1,1)</f>
        <v>42693.031828703708</v>
      </c>
      <c r="M4097" t="b">
        <v>0</v>
      </c>
      <c r="N4097">
        <v>1</v>
      </c>
      <c r="O4097" s="7">
        <f>AVERAGE(N4097,E4097)</f>
        <v>400.5</v>
      </c>
      <c r="P4097" t="b">
        <v>0</v>
      </c>
      <c r="R4097" s="56">
        <f>E4097/D4097</f>
        <v>2.6666666666666668E-2</v>
      </c>
      <c r="S4097" t="s">
        <v>8276</v>
      </c>
      <c r="T4097" s="6" t="str">
        <f>LEFT(S:S,FIND("/",S:S)-1)</f>
        <v>music</v>
      </c>
      <c r="U4097" s="6" t="str">
        <f>RIGHT(S:S,FIND("/",S:S) - 2)</f>
        <v>rock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44">
        <v>3500</v>
      </c>
      <c r="E4098" s="4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42">
        <f>(((I4098/60)/60)/24)+DATE(1970,1,1)</f>
        <v>42794.368749999994</v>
      </c>
      <c r="K4098">
        <v>1484484219</v>
      </c>
      <c r="L4098" s="42">
        <f>(((K4098/60)/60)/24)+DATE(1970,1,1)</f>
        <v>42750.530312499999</v>
      </c>
      <c r="M4098" t="b">
        <v>0</v>
      </c>
      <c r="N4098">
        <v>5</v>
      </c>
      <c r="O4098" s="7">
        <f>AVERAGE(N4098,E4098)</f>
        <v>202.5</v>
      </c>
      <c r="P4098" t="b">
        <v>0</v>
      </c>
      <c r="R4098" s="56">
        <f>E4098/D4098</f>
        <v>0.11428571428571428</v>
      </c>
      <c r="S4098" t="s">
        <v>8271</v>
      </c>
      <c r="T4098" s="6" t="str">
        <f>LEFT(S:S,FIND("/",S:S)-1)</f>
        <v>theater</v>
      </c>
      <c r="U4098" s="6" t="str">
        <f>RIGHT(S:S,FIND("/",S:S) - 2)</f>
        <v>/plays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44">
        <v>10000</v>
      </c>
      <c r="E4099" s="44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42">
        <f>(((I4099/60)/60)/24)+DATE(1970,1,1)</f>
        <v>42400.996527777781</v>
      </c>
      <c r="K4099">
        <v>1449431237</v>
      </c>
      <c r="L4099" s="42">
        <f>(((K4099/60)/60)/24)+DATE(1970,1,1)</f>
        <v>42344.824502314819</v>
      </c>
      <c r="M4099" t="b">
        <v>0</v>
      </c>
      <c r="N4099">
        <v>0</v>
      </c>
      <c r="O4099" s="7">
        <f>AVERAGE(N4099,E4099)</f>
        <v>0</v>
      </c>
      <c r="P4099" t="b">
        <v>0</v>
      </c>
      <c r="R4099" s="56">
        <f>E4099/D4099</f>
        <v>0</v>
      </c>
      <c r="S4099" t="s">
        <v>8295</v>
      </c>
      <c r="T4099" s="6" t="str">
        <f>LEFT(S:S,FIND("/",S:S)-1)</f>
        <v>technology</v>
      </c>
      <c r="U4099" s="6" t="str">
        <f>RIGHT(S:S,FIND("/",S:S) - 2)</f>
        <v>/hardware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44">
        <v>75000</v>
      </c>
      <c r="E4100" s="44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42">
        <f>(((I4100/60)/60)/24)+DATE(1970,1,1)</f>
        <v>42525.722187499996</v>
      </c>
      <c r="K4100">
        <v>1462468797</v>
      </c>
      <c r="L4100" s="42">
        <f>(((K4100/60)/60)/24)+DATE(1970,1,1)</f>
        <v>42495.722187499996</v>
      </c>
      <c r="M4100" t="b">
        <v>0</v>
      </c>
      <c r="N4100">
        <v>0</v>
      </c>
      <c r="O4100" s="7">
        <f>AVERAGE(N4100,E4100)</f>
        <v>0</v>
      </c>
      <c r="P4100" t="b">
        <v>0</v>
      </c>
      <c r="R4100" s="56">
        <f>E4100/D4100</f>
        <v>0</v>
      </c>
      <c r="S4100" t="s">
        <v>8276</v>
      </c>
      <c r="T4100" s="6" t="str">
        <f>LEFT(S:S,FIND("/",S:S)-1)</f>
        <v>music</v>
      </c>
      <c r="U4100" s="6" t="str">
        <f>RIGHT(S:S,FIND("/",S:S) - 2)</f>
        <v>rock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44">
        <v>4500</v>
      </c>
      <c r="E4101" s="44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42">
        <f>(((I4101/60)/60)/24)+DATE(1970,1,1)</f>
        <v>42615.850381944445</v>
      </c>
      <c r="K4101">
        <v>1468959873</v>
      </c>
      <c r="L4101" s="42">
        <f>(((K4101/60)/60)/24)+DATE(1970,1,1)</f>
        <v>42570.850381944445</v>
      </c>
      <c r="M4101" t="b">
        <v>0</v>
      </c>
      <c r="N4101">
        <v>1</v>
      </c>
      <c r="O4101" s="7">
        <f>AVERAGE(N4101,E4101)</f>
        <v>25.5</v>
      </c>
      <c r="P4101" t="b">
        <v>0</v>
      </c>
      <c r="R4101" s="56">
        <f>E4101/D4101</f>
        <v>1.1111111111111112E-2</v>
      </c>
      <c r="S4101" t="s">
        <v>8297</v>
      </c>
      <c r="T4101" s="6" t="str">
        <f>LEFT(S:S,FIND("/",S:S)-1)</f>
        <v>games</v>
      </c>
      <c r="U4101" s="6" t="str">
        <f>RIGHT(S:S,FIND("/",S:S) - 2)</f>
        <v>ames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44">
        <v>270</v>
      </c>
      <c r="E4102" s="44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42">
        <f>(((I4102/60)/60)/24)+DATE(1970,1,1)</f>
        <v>41937.124884259261</v>
      </c>
      <c r="K4102">
        <v>1413341990</v>
      </c>
      <c r="L4102" s="42">
        <f>(((K4102/60)/60)/24)+DATE(1970,1,1)</f>
        <v>41927.124884259261</v>
      </c>
      <c r="M4102" t="b">
        <v>0</v>
      </c>
      <c r="N4102">
        <v>0</v>
      </c>
      <c r="O4102" s="7">
        <f>AVERAGE(N4102,E4102)</f>
        <v>0</v>
      </c>
      <c r="P4102" t="b">
        <v>0</v>
      </c>
      <c r="R4102" s="56">
        <f>E4102/D4102</f>
        <v>0</v>
      </c>
      <c r="S4102" t="s">
        <v>8282</v>
      </c>
      <c r="T4102" s="6" t="str">
        <f>LEFT(S:S,FIND("/",S:S)-1)</f>
        <v>games</v>
      </c>
      <c r="U4102" s="6" t="str">
        <f>RIGHT(S:S,FIND("/",S:S) - 2)</f>
        <v>ames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44">
        <v>600</v>
      </c>
      <c r="E4103" s="44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42">
        <f>(((I4103/60)/60)/24)+DATE(1970,1,1)</f>
        <v>42760.903726851851</v>
      </c>
      <c r="K4103">
        <v>1482788482</v>
      </c>
      <c r="L4103" s="42">
        <f>(((K4103/60)/60)/24)+DATE(1970,1,1)</f>
        <v>42730.903726851851</v>
      </c>
      <c r="M4103" t="b">
        <v>0</v>
      </c>
      <c r="N4103">
        <v>0</v>
      </c>
      <c r="O4103" s="7">
        <f>AVERAGE(N4103,E4103)</f>
        <v>0</v>
      </c>
      <c r="P4103" t="b">
        <v>0</v>
      </c>
      <c r="R4103" s="56">
        <f>E4103/D4103</f>
        <v>0</v>
      </c>
      <c r="S4103" t="s">
        <v>8279</v>
      </c>
      <c r="T4103" s="6" t="str">
        <f>LEFT(S:S,FIND("/",S:S)-1)</f>
        <v>music</v>
      </c>
      <c r="U4103" s="6" t="str">
        <f>RIGHT(S:S,FIND("/",S:S) - 2)</f>
        <v>rock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44">
        <v>500</v>
      </c>
      <c r="E4104" s="4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42">
        <f>(((I4104/60)/60)/24)+DATE(1970,1,1)</f>
        <v>42505.848067129627</v>
      </c>
      <c r="K4104">
        <v>1460751673</v>
      </c>
      <c r="L4104" s="42">
        <f>(((K4104/60)/60)/24)+DATE(1970,1,1)</f>
        <v>42475.848067129627</v>
      </c>
      <c r="M4104" t="b">
        <v>0</v>
      </c>
      <c r="N4104">
        <v>6</v>
      </c>
      <c r="O4104" s="7">
        <f>AVERAGE(N4104,E4104)</f>
        <v>71.5</v>
      </c>
      <c r="P4104" t="b">
        <v>0</v>
      </c>
      <c r="R4104" s="56">
        <f>E4104/D4104</f>
        <v>0.27400000000000002</v>
      </c>
      <c r="S4104" t="s">
        <v>8282</v>
      </c>
      <c r="T4104" s="6" t="str">
        <f>LEFT(S:S,FIND("/",S:S)-1)</f>
        <v>games</v>
      </c>
      <c r="U4104" s="6" t="str">
        <f>RIGHT(S:S,FIND("/",S:S) - 2)</f>
        <v>ames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44">
        <v>1000</v>
      </c>
      <c r="E4105" s="4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42">
        <f>(((I4105/60)/60)/24)+DATE(1970,1,1)</f>
        <v>42242.772222222222</v>
      </c>
      <c r="K4105">
        <v>1435953566</v>
      </c>
      <c r="L4105" s="42">
        <f>(((K4105/60)/60)/24)+DATE(1970,1,1)</f>
        <v>42188.83293981482</v>
      </c>
      <c r="M4105" t="b">
        <v>0</v>
      </c>
      <c r="N4105">
        <v>6</v>
      </c>
      <c r="O4105" s="7">
        <f>AVERAGE(N4105,E4105)</f>
        <v>53</v>
      </c>
      <c r="P4105" t="b">
        <v>0</v>
      </c>
      <c r="R4105" s="56">
        <f>E4105/D4105</f>
        <v>0.1</v>
      </c>
      <c r="S4105" t="s">
        <v>8271</v>
      </c>
      <c r="T4105" s="6" t="str">
        <f>LEFT(S:S,FIND("/",S:S)-1)</f>
        <v>theater</v>
      </c>
      <c r="U4105" s="6" t="str">
        <f>RIGHT(S:S,FIND("/",S:S) - 2)</f>
        <v>/plays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44">
        <v>3000</v>
      </c>
      <c r="E4106" s="4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42">
        <f>(((I4106/60)/60)/24)+DATE(1970,1,1)</f>
        <v>42670.278171296297</v>
      </c>
      <c r="K4106">
        <v>1474958434</v>
      </c>
      <c r="L4106" s="42">
        <f>(((K4106/60)/60)/24)+DATE(1970,1,1)</f>
        <v>42640.278171296297</v>
      </c>
      <c r="M4106" t="b">
        <v>0</v>
      </c>
      <c r="N4106">
        <v>14</v>
      </c>
      <c r="O4106" s="7">
        <f>AVERAGE(N4106,E4106)</f>
        <v>327.5</v>
      </c>
      <c r="P4106" t="b">
        <v>0</v>
      </c>
      <c r="R4106" s="56">
        <f>E4106/D4106</f>
        <v>0.21366666666666667</v>
      </c>
      <c r="S4106" t="s">
        <v>8290</v>
      </c>
      <c r="T4106" s="6" t="str">
        <f>LEFT(S:S,FIND("/",S:S)-1)</f>
        <v>publishing</v>
      </c>
      <c r="U4106" s="6" t="str">
        <f>RIGHT(S:S,FIND("/",S:S) - 2)</f>
        <v>art books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44">
        <v>33000</v>
      </c>
      <c r="E4107" s="4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42">
        <f>(((I4107/60)/60)/24)+DATE(1970,1,1)</f>
        <v>42730.010520833333</v>
      </c>
      <c r="K4107">
        <v>1479860109</v>
      </c>
      <c r="L4107" s="42">
        <f>(((K4107/60)/60)/24)+DATE(1970,1,1)</f>
        <v>42697.010520833333</v>
      </c>
      <c r="M4107" t="b">
        <v>0</v>
      </c>
      <c r="N4107">
        <v>6</v>
      </c>
      <c r="O4107" s="7">
        <f>AVERAGE(N4107,E4107)</f>
        <v>1153</v>
      </c>
      <c r="P4107" t="b">
        <v>0</v>
      </c>
      <c r="R4107" s="56">
        <f>E4107/D4107</f>
        <v>6.9696969696969702E-2</v>
      </c>
      <c r="S4107" t="s">
        <v>8279</v>
      </c>
      <c r="T4107" s="6" t="str">
        <f>LEFT(S:S,FIND("/",S:S)-1)</f>
        <v>music</v>
      </c>
      <c r="U4107" s="6" t="str">
        <f>RIGHT(S:S,FIND("/",S:S) - 2)</f>
        <v>rock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44">
        <v>5000</v>
      </c>
      <c r="E4108" s="4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42">
        <f>(((I4108/60)/60)/24)+DATE(1970,1,1)</f>
        <v>42096.041666666672</v>
      </c>
      <c r="K4108">
        <v>1424221866</v>
      </c>
      <c r="L4108" s="42">
        <f>(((K4108/60)/60)/24)+DATE(1970,1,1)</f>
        <v>42053.049375000002</v>
      </c>
      <c r="M4108" t="b">
        <v>0</v>
      </c>
      <c r="N4108">
        <v>33</v>
      </c>
      <c r="O4108" s="7">
        <f>AVERAGE(N4108,E4108)</f>
        <v>1781.5</v>
      </c>
      <c r="P4108" t="b">
        <v>0</v>
      </c>
      <c r="R4108" s="56">
        <f>E4108/D4108</f>
        <v>0.70599999999999996</v>
      </c>
      <c r="S4108" t="s">
        <v>8271</v>
      </c>
      <c r="T4108" s="6" t="str">
        <f>LEFT(S:S,FIND("/",S:S)-1)</f>
        <v>theater</v>
      </c>
      <c r="U4108" s="6" t="str">
        <f>RIGHT(S:S,FIND("/",S:S) - 2)</f>
        <v>/plays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44">
        <v>2000</v>
      </c>
      <c r="E4109" s="44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42">
        <f>(((I4109/60)/60)/24)+DATE(1970,1,1)</f>
        <v>41906.916678240741</v>
      </c>
      <c r="K4109">
        <v>1409608801</v>
      </c>
      <c r="L4109" s="42">
        <f>(((K4109/60)/60)/24)+DATE(1970,1,1)</f>
        <v>41883.916678240741</v>
      </c>
      <c r="M4109" t="b">
        <v>0</v>
      </c>
      <c r="N4109">
        <v>4</v>
      </c>
      <c r="O4109" s="7">
        <f>AVERAGE(N4109,E4109)</f>
        <v>22.5</v>
      </c>
      <c r="P4109" t="b">
        <v>0</v>
      </c>
      <c r="R4109" s="56">
        <f>E4109/D4109</f>
        <v>2.0500000000000001E-2</v>
      </c>
      <c r="S4109" t="s">
        <v>8272</v>
      </c>
      <c r="T4109" s="6" t="str">
        <f>LEFT(S:S,FIND("/",S:S)-1)</f>
        <v>technology</v>
      </c>
      <c r="U4109" s="6" t="str">
        <f>RIGHT(S:S,FIND("/",S:S) - 2)</f>
        <v>ology/web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44">
        <v>3000</v>
      </c>
      <c r="E4110" s="44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42">
        <f>(((I4110/60)/60)/24)+DATE(1970,1,1)</f>
        <v>42797.208333333328</v>
      </c>
      <c r="K4110">
        <v>1485909937</v>
      </c>
      <c r="L4110" s="42">
        <f>(((K4110/60)/60)/24)+DATE(1970,1,1)</f>
        <v>42767.031678240746</v>
      </c>
      <c r="M4110" t="b">
        <v>0</v>
      </c>
      <c r="N4110">
        <v>1</v>
      </c>
      <c r="O4110" s="7">
        <f>AVERAGE(N4110,E4110)</f>
        <v>30</v>
      </c>
      <c r="P4110" t="b">
        <v>0</v>
      </c>
      <c r="R4110" s="56">
        <f>E4110/D4110</f>
        <v>1.9666666666666666E-2</v>
      </c>
      <c r="S4110" t="s">
        <v>8304</v>
      </c>
      <c r="T4110" s="6" t="str">
        <f>LEFT(S:S,FIND("/",S:S)-1)</f>
        <v>publishing</v>
      </c>
      <c r="U4110" s="6" t="str">
        <f>RIGHT(S:S,FIND("/",S:S) - 2)</f>
        <v>n's books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44">
        <v>500</v>
      </c>
      <c r="E4111" s="44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42">
        <f>(((I4111/60)/60)/24)+DATE(1970,1,1)</f>
        <v>42337.581064814818</v>
      </c>
      <c r="K4111">
        <v>1446209804</v>
      </c>
      <c r="L4111" s="42">
        <f>(((K4111/60)/60)/24)+DATE(1970,1,1)</f>
        <v>42307.539398148147</v>
      </c>
      <c r="M4111" t="b">
        <v>0</v>
      </c>
      <c r="N4111">
        <v>0</v>
      </c>
      <c r="O4111" s="7">
        <f>AVERAGE(N4111,E4111)</f>
        <v>0</v>
      </c>
      <c r="P4111" t="b">
        <v>0</v>
      </c>
      <c r="R4111" s="56">
        <f>E4111/D4111</f>
        <v>0</v>
      </c>
      <c r="S4111" t="s">
        <v>8271</v>
      </c>
      <c r="T4111" s="6" t="str">
        <f>LEFT(S:S,FIND("/",S:S)-1)</f>
        <v>theater</v>
      </c>
      <c r="U4111" s="6" t="str">
        <f>RIGHT(S:S,FIND("/",S:S) - 2)</f>
        <v>/plays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44">
        <v>300</v>
      </c>
      <c r="E4112" s="44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42">
        <f>(((I4112/60)/60)/24)+DATE(1970,1,1)</f>
        <v>42572.626747685179</v>
      </c>
      <c r="K4112">
        <v>1463929351</v>
      </c>
      <c r="L4112" s="42">
        <f>(((K4112/60)/60)/24)+DATE(1970,1,1)</f>
        <v>42512.626747685179</v>
      </c>
      <c r="M4112" t="b">
        <v>0</v>
      </c>
      <c r="N4112">
        <v>6</v>
      </c>
      <c r="O4112" s="7">
        <f>AVERAGE(N4112,E4112)</f>
        <v>46</v>
      </c>
      <c r="P4112" t="b">
        <v>0</v>
      </c>
      <c r="R4112" s="56">
        <f>E4112/D4112</f>
        <v>0.28666666666666668</v>
      </c>
      <c r="S4112" t="s">
        <v>8282</v>
      </c>
      <c r="T4112" s="6" t="str">
        <f>LEFT(S:S,FIND("/",S:S)-1)</f>
        <v>games</v>
      </c>
      <c r="U4112" s="6" t="str">
        <f>RIGHT(S:S,FIND("/",S:S) - 2)</f>
        <v>ames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44">
        <v>3000</v>
      </c>
      <c r="E4113" s="44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42">
        <f>(((I4113/60)/60)/24)+DATE(1970,1,1)</f>
        <v>42059.135879629626</v>
      </c>
      <c r="K4113">
        <v>1422155740</v>
      </c>
      <c r="L4113" s="42">
        <f>(((K4113/60)/60)/24)+DATE(1970,1,1)</f>
        <v>42029.135879629626</v>
      </c>
      <c r="M4113" t="b">
        <v>0</v>
      </c>
      <c r="N4113">
        <v>6</v>
      </c>
      <c r="O4113" s="7">
        <f>AVERAGE(N4113,E4113)</f>
        <v>50</v>
      </c>
      <c r="P4113" t="b">
        <v>0</v>
      </c>
      <c r="R4113" s="56">
        <f>E4113/D4113</f>
        <v>3.1333333333333331E-2</v>
      </c>
      <c r="S4113" t="s">
        <v>8303</v>
      </c>
      <c r="T4113" s="6" t="str">
        <f>LEFT(S:S,FIND("/",S:S)-1)</f>
        <v>theater</v>
      </c>
      <c r="U4113" s="6" t="str">
        <f>RIGHT(S:S,FIND("/",S:S) - 2)</f>
        <v>spaces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44">
        <v>2500</v>
      </c>
      <c r="E4114" s="4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42">
        <f>(((I4114/60)/60)/24)+DATE(1970,1,1)</f>
        <v>42428</v>
      </c>
      <c r="K4114">
        <v>1454280186</v>
      </c>
      <c r="L4114" s="42">
        <f>(((K4114/60)/60)/24)+DATE(1970,1,1)</f>
        <v>42400.946597222224</v>
      </c>
      <c r="M4114" t="b">
        <v>0</v>
      </c>
      <c r="N4114">
        <v>1</v>
      </c>
      <c r="O4114" s="7">
        <f>AVERAGE(N4114,E4114)</f>
        <v>1</v>
      </c>
      <c r="P4114" t="b">
        <v>0</v>
      </c>
      <c r="R4114" s="56">
        <f>E4114/D4114</f>
        <v>4.0000000000000002E-4</v>
      </c>
      <c r="S4114" t="s">
        <v>8272</v>
      </c>
      <c r="T4114" s="6" t="str">
        <f>LEFT(S:S,FIND("/",S:S)-1)</f>
        <v>technology</v>
      </c>
      <c r="U4114" s="6" t="str">
        <f>RIGHT(S:S,FIND("/",S:S) - 2)</f>
        <v>ology/web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44">
        <v>1500</v>
      </c>
      <c r="E4115" s="44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42">
        <f>(((I4115/60)/60)/24)+DATE(1970,1,1)</f>
        <v>42377.273611111115</v>
      </c>
      <c r="K4115">
        <v>1450619123</v>
      </c>
      <c r="L4115" s="42">
        <f>(((K4115/60)/60)/24)+DATE(1970,1,1)</f>
        <v>42358.573182870372</v>
      </c>
      <c r="M4115" t="b">
        <v>0</v>
      </c>
      <c r="N4115">
        <v>3</v>
      </c>
      <c r="O4115" s="7">
        <f>AVERAGE(N4115,E4115)</f>
        <v>3</v>
      </c>
      <c r="P4115" t="b">
        <v>0</v>
      </c>
      <c r="R4115" s="56">
        <f>E4115/D4115</f>
        <v>2E-3</v>
      </c>
      <c r="S4115" t="s">
        <v>8279</v>
      </c>
      <c r="T4115" s="6" t="str">
        <f>LEFT(S:S,FIND("/",S:S)-1)</f>
        <v>music</v>
      </c>
      <c r="U4115" s="6" t="str">
        <f>RIGHT(S:S,FIND("/",S:S) - 2)</f>
        <v>rock</v>
      </c>
    </row>
  </sheetData>
  <sortState ref="A2:V4115">
    <sortCondition ref="A1"/>
  </sortState>
  <conditionalFormatting sqref="F1:F1048576">
    <cfRule type="containsText" dxfId="6" priority="14" operator="containsText" text="live">
      <formula>NOT(ISERROR(SEARCH("live",F1)))</formula>
    </cfRule>
    <cfRule type="containsText" dxfId="5" priority="15" operator="containsText" text="failed">
      <formula>NOT(ISERROR(SEARCH("failed",F1)))</formula>
    </cfRule>
    <cfRule type="containsText" dxfId="4" priority="16" operator="containsText" text="successful">
      <formula>NOT(ISERROR(SEARCH("successful",F1)))</formula>
    </cfRule>
    <cfRule type="containsText" dxfId="3" priority="17" operator="containsText" text="canceled">
      <formula>NOT(ISERROR(SEARCH("canceled",F1)))</formula>
    </cfRule>
  </conditionalFormatting>
  <conditionalFormatting sqref="O1">
    <cfRule type="colorScale" priority="13">
      <colorScale>
        <cfvo type="min"/>
        <cfvo type="num" val="100"/>
        <cfvo type="max"/>
        <color rgb="FFC00000"/>
        <color rgb="FF00B050"/>
        <color rgb="FF00B0F0"/>
      </colorScale>
    </cfRule>
  </conditionalFormatting>
  <conditionalFormatting sqref="R1:R1048576">
    <cfRule type="cellIs" dxfId="2" priority="3" stopIfTrue="1" operator="lessThan">
      <formula>100</formula>
    </cfRule>
    <cfRule type="cellIs" dxfId="1" priority="2" stopIfTrue="1" operator="between">
      <formula>99</formula>
      <formula>199</formula>
    </cfRule>
    <cfRule type="cellIs" dxfId="0" priority="4" stopIfTrue="1" operator="greaterThanOrEqual">
      <formula>200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Y47"/>
  <sheetViews>
    <sheetView showGridLines="0" topLeftCell="A10" workbookViewId="0">
      <selection activeCell="A5" sqref="A5"/>
    </sheetView>
  </sheetViews>
  <sheetFormatPr defaultColWidth="9.140625" defaultRowHeight="15" x14ac:dyDescent="0.25"/>
  <cols>
    <col min="1" max="1" width="15.7109375" style="29" customWidth="1"/>
    <col min="2" max="2" width="16.28515625" style="29" customWidth="1"/>
    <col min="3" max="3" width="11.28515625" style="29" customWidth="1"/>
    <col min="4" max="4" width="4.28515625" style="29" customWidth="1"/>
    <col min="5" max="5" width="10" style="29" customWidth="1"/>
    <col min="6" max="7" width="11.28515625" style="29" customWidth="1"/>
    <col min="8" max="8" width="28" style="29" customWidth="1"/>
    <col min="9" max="9" width="31.140625" style="29" customWidth="1"/>
    <col min="10" max="10" width="20.42578125" style="29" customWidth="1"/>
    <col min="11" max="11" width="23.5703125" style="29" customWidth="1"/>
    <col min="12" max="12" width="24" style="29" customWidth="1"/>
    <col min="13" max="13" width="27.140625" style="29" customWidth="1"/>
    <col min="14" max="14" width="17.85546875" style="29" customWidth="1"/>
    <col min="15" max="15" width="21" style="29" customWidth="1"/>
    <col min="16" max="16" width="18" style="29" customWidth="1"/>
    <col min="17" max="17" width="21.140625" style="29" customWidth="1"/>
    <col min="18" max="18" width="18" style="29" customWidth="1"/>
    <col min="19" max="19" width="21.140625" style="29" customWidth="1"/>
    <col min="20" max="20" width="22.140625" style="29" customWidth="1"/>
    <col min="21" max="21" width="25.28515625" style="29" customWidth="1"/>
    <col min="22" max="22" width="23.5703125" style="29" customWidth="1"/>
    <col min="23" max="23" width="26.7109375" style="29" customWidth="1"/>
    <col min="24" max="24" width="20.85546875" style="29" customWidth="1"/>
    <col min="25" max="25" width="24" style="29" customWidth="1"/>
    <col min="26" max="26" width="18.28515625" style="29" customWidth="1"/>
    <col min="27" max="27" width="21.5703125" style="29" customWidth="1"/>
    <col min="28" max="28" width="21.85546875" style="29" customWidth="1"/>
    <col min="29" max="29" width="25" style="29" customWidth="1"/>
    <col min="30" max="30" width="23.7109375" style="29" customWidth="1"/>
    <col min="31" max="31" width="26.85546875" style="29" customWidth="1"/>
    <col min="32" max="32" width="13" style="29" customWidth="1"/>
    <col min="33" max="33" width="16.140625" style="29" customWidth="1"/>
    <col min="34" max="34" width="17.7109375" style="29" customWidth="1"/>
    <col min="35" max="35" width="20.85546875" style="29" customWidth="1"/>
    <col min="36" max="36" width="12.140625" style="29" customWidth="1"/>
    <col min="37" max="37" width="15.28515625" style="29" customWidth="1"/>
    <col min="38" max="38" width="14" style="29" customWidth="1"/>
    <col min="39" max="39" width="17.28515625" style="29" customWidth="1"/>
    <col min="40" max="40" width="12.28515625" style="29" customWidth="1"/>
    <col min="41" max="41" width="15.42578125" style="29" customWidth="1"/>
    <col min="42" max="42" width="12.5703125" style="29" customWidth="1"/>
    <col min="43" max="43" width="15.7109375" style="29" customWidth="1"/>
    <col min="44" max="44" width="19.85546875" style="29" customWidth="1"/>
    <col min="45" max="45" width="23" style="29" bestFit="1" customWidth="1"/>
    <col min="46" max="46" width="21.140625" style="29" customWidth="1"/>
    <col min="47" max="47" width="24.28515625" style="29" bestFit="1" customWidth="1"/>
    <col min="48" max="48" width="21.5703125" style="29" customWidth="1"/>
    <col min="49" max="49" width="24.7109375" style="29" customWidth="1"/>
    <col min="50" max="50" width="26" style="29" bestFit="1" customWidth="1"/>
    <col min="51" max="51" width="29.140625" style="29" customWidth="1"/>
    <col min="52" max="52" width="20.85546875" style="29" customWidth="1"/>
    <col min="53" max="53" width="24" style="29" customWidth="1"/>
    <col min="54" max="54" width="21.42578125" style="29" customWidth="1"/>
    <col min="55" max="55" width="24.5703125" style="29" bestFit="1" customWidth="1"/>
    <col min="56" max="56" width="28" style="29" customWidth="1"/>
    <col min="57" max="57" width="31.140625" style="29" bestFit="1" customWidth="1"/>
    <col min="58" max="58" width="18.85546875" style="29" customWidth="1"/>
    <col min="59" max="59" width="22.140625" style="29" customWidth="1"/>
    <col min="60" max="60" width="22.42578125" style="29" customWidth="1"/>
    <col min="61" max="61" width="25.7109375" style="29" customWidth="1"/>
    <col min="62" max="62" width="28.28515625" style="29" customWidth="1"/>
    <col min="63" max="63" width="31.42578125" style="29" customWidth="1"/>
    <col min="64" max="64" width="23.85546875" style="29" customWidth="1"/>
    <col min="65" max="65" width="27" style="29" customWidth="1"/>
    <col min="66" max="66" width="20.7109375" style="29" customWidth="1"/>
    <col min="67" max="67" width="23.85546875" style="29" customWidth="1"/>
    <col min="68" max="68" width="22.28515625" style="29" customWidth="1"/>
    <col min="69" max="69" width="25.5703125" style="29" bestFit="1" customWidth="1"/>
    <col min="70" max="70" width="25.42578125" style="29" customWidth="1"/>
    <col min="71" max="71" width="28.5703125" style="29" bestFit="1" customWidth="1"/>
    <col min="72" max="72" width="29.85546875" style="29" bestFit="1" customWidth="1"/>
    <col min="73" max="73" width="33" style="29" bestFit="1" customWidth="1"/>
    <col min="74" max="74" width="23" style="29" bestFit="1" customWidth="1"/>
    <col min="75" max="75" width="26.28515625" style="29" bestFit="1" customWidth="1"/>
    <col min="76" max="76" width="17.5703125" style="29" customWidth="1"/>
    <col min="77" max="77" width="20.7109375" style="29" bestFit="1" customWidth="1"/>
    <col min="78" max="78" width="17.140625" style="29" customWidth="1"/>
    <col min="79" max="79" width="20.28515625" style="29" customWidth="1"/>
    <col min="80" max="80" width="15" style="29" customWidth="1"/>
    <col min="81" max="81" width="18.140625" style="29" bestFit="1" customWidth="1"/>
    <col min="82" max="82" width="16.28515625" style="29" customWidth="1"/>
    <col min="83" max="83" width="19.42578125" style="29" customWidth="1"/>
    <col min="84" max="84" width="11.28515625" style="29" customWidth="1"/>
    <col min="85" max="85" width="10" style="29" bestFit="1" customWidth="1"/>
    <col min="86" max="86" width="26.28515625" style="29" bestFit="1" customWidth="1"/>
    <col min="87" max="87" width="17.5703125" style="29" bestFit="1" customWidth="1"/>
    <col min="88" max="88" width="6.140625" style="29" customWidth="1"/>
    <col min="89" max="89" width="20.7109375" style="29" bestFit="1" customWidth="1"/>
    <col min="90" max="90" width="17.140625" style="29" bestFit="1" customWidth="1"/>
    <col min="91" max="91" width="6.140625" style="29" customWidth="1"/>
    <col min="92" max="92" width="10" style="29" bestFit="1" customWidth="1"/>
    <col min="93" max="93" width="20.28515625" style="29" bestFit="1" customWidth="1"/>
    <col min="94" max="94" width="15" style="29" bestFit="1" customWidth="1"/>
    <col min="95" max="95" width="4.28515625" style="29" customWidth="1"/>
    <col min="96" max="96" width="10" style="29" bestFit="1" customWidth="1"/>
    <col min="97" max="97" width="18.140625" style="29" bestFit="1" customWidth="1"/>
    <col min="98" max="98" width="16.28515625" style="29" bestFit="1" customWidth="1"/>
    <col min="99" max="99" width="6.140625" style="29" customWidth="1"/>
    <col min="100" max="100" width="4.28515625" style="29" customWidth="1"/>
    <col min="101" max="101" width="10" style="29" bestFit="1" customWidth="1"/>
    <col min="102" max="102" width="19.42578125" style="29" bestFit="1" customWidth="1"/>
    <col min="103" max="103" width="11.28515625" style="29" bestFit="1" customWidth="1"/>
    <col min="104" max="16384" width="9.140625" style="29"/>
  </cols>
  <sheetData>
    <row r="1" spans="1:103" ht="15.75" thickBot="1" x14ac:dyDescent="0.3">
      <c r="A1"/>
      <c r="B1"/>
      <c r="C1" s="30"/>
    </row>
    <row r="2" spans="1:103" ht="15.75" thickBot="1" x14ac:dyDescent="0.3">
      <c r="A2" s="31" t="s">
        <v>8223</v>
      </c>
      <c r="B2" s="32" t="s">
        <v>8315</v>
      </c>
      <c r="C2" s="30"/>
    </row>
    <row r="3" spans="1:103" ht="15.75" thickBot="1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</row>
    <row r="4" spans="1:103" ht="15.75" thickBot="1" x14ac:dyDescent="0.3">
      <c r="A4" s="24" t="s">
        <v>8316</v>
      </c>
      <c r="B4" s="46" t="s">
        <v>8313</v>
      </c>
      <c r="C4" s="25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</row>
    <row r="5" spans="1:103" ht="15.75" thickBot="1" x14ac:dyDescent="0.3">
      <c r="A5" s="33" t="s">
        <v>8310</v>
      </c>
      <c r="B5" s="45" t="s">
        <v>8311</v>
      </c>
      <c r="C5" s="26" t="s">
        <v>8312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</row>
    <row r="6" spans="1:103" x14ac:dyDescent="0.25">
      <c r="A6" s="51" t="s">
        <v>8220</v>
      </c>
      <c r="B6" s="47">
        <v>349</v>
      </c>
      <c r="C6" s="48">
        <v>349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</row>
    <row r="7" spans="1:103" x14ac:dyDescent="0.25">
      <c r="A7" s="52" t="s">
        <v>8221</v>
      </c>
      <c r="B7" s="49">
        <v>1530</v>
      </c>
      <c r="C7" s="27">
        <v>1530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</row>
    <row r="8" spans="1:103" x14ac:dyDescent="0.25">
      <c r="A8" s="52" t="s">
        <v>8222</v>
      </c>
      <c r="B8" s="49">
        <v>50</v>
      </c>
      <c r="C8" s="27">
        <v>50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</row>
    <row r="9" spans="1:103" x14ac:dyDescent="0.25">
      <c r="A9" s="52" t="s">
        <v>8219</v>
      </c>
      <c r="B9" s="49">
        <v>2185</v>
      </c>
      <c r="C9" s="27">
        <v>2185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</row>
    <row r="10" spans="1:103" ht="15.75" thickBot="1" x14ac:dyDescent="0.3">
      <c r="A10" s="53" t="s">
        <v>8311</v>
      </c>
      <c r="B10" s="49"/>
      <c r="C10" s="27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</row>
    <row r="11" spans="1:103" ht="15.75" thickBot="1" x14ac:dyDescent="0.3">
      <c r="A11" s="54" t="s">
        <v>8312</v>
      </c>
      <c r="B11" s="50">
        <v>4114</v>
      </c>
      <c r="C11" s="28">
        <v>4114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</row>
    <row r="12" spans="1:103" x14ac:dyDescent="0.25">
      <c r="A12"/>
      <c r="B12"/>
      <c r="C12"/>
      <c r="D12"/>
      <c r="E12"/>
      <c r="F12"/>
    </row>
    <row r="13" spans="1:103" ht="15.75" thickBot="1" x14ac:dyDescent="0.3">
      <c r="A13"/>
      <c r="B13"/>
      <c r="C13"/>
      <c r="D13"/>
      <c r="E13"/>
      <c r="F13"/>
    </row>
    <row r="14" spans="1:103" x14ac:dyDescent="0.25">
      <c r="A14"/>
      <c r="B14"/>
      <c r="C14"/>
      <c r="D14"/>
      <c r="E14"/>
      <c r="F14"/>
    </row>
    <row r="15" spans="1:103" x14ac:dyDescent="0.25">
      <c r="A15"/>
      <c r="B15"/>
      <c r="C15"/>
      <c r="D15"/>
      <c r="E15"/>
      <c r="F15"/>
    </row>
    <row r="16" spans="1:103" x14ac:dyDescent="0.25">
      <c r="A16"/>
      <c r="B16"/>
      <c r="C16"/>
      <c r="D16"/>
      <c r="E16"/>
      <c r="F16"/>
    </row>
    <row r="17" spans="1:6" x14ac:dyDescent="0.25">
      <c r="A17"/>
      <c r="B17"/>
      <c r="C17"/>
      <c r="D17"/>
      <c r="E17"/>
      <c r="F17"/>
    </row>
    <row r="18" spans="1:6" x14ac:dyDescent="0.25">
      <c r="A18"/>
      <c r="B18"/>
      <c r="C18"/>
      <c r="D18"/>
      <c r="E18"/>
      <c r="F18"/>
    </row>
    <row r="19" spans="1:6" x14ac:dyDescent="0.25">
      <c r="A19"/>
      <c r="B19"/>
      <c r="C19"/>
      <c r="D19"/>
      <c r="E19"/>
      <c r="F19"/>
    </row>
    <row r="20" spans="1:6" x14ac:dyDescent="0.25">
      <c r="A20"/>
      <c r="B20"/>
      <c r="C20"/>
      <c r="D20"/>
      <c r="E20"/>
      <c r="F20"/>
    </row>
    <row r="21" spans="1:6" x14ac:dyDescent="0.25">
      <c r="A21"/>
      <c r="B21"/>
      <c r="C21"/>
      <c r="D21"/>
      <c r="E21"/>
      <c r="F21"/>
    </row>
    <row r="22" spans="1:6" x14ac:dyDescent="0.25">
      <c r="A22"/>
      <c r="B22"/>
      <c r="C22"/>
      <c r="D22"/>
      <c r="E22"/>
      <c r="F22"/>
    </row>
    <row r="23" spans="1:6" x14ac:dyDescent="0.25">
      <c r="A23"/>
      <c r="B23"/>
      <c r="C23"/>
      <c r="D23"/>
      <c r="E23"/>
      <c r="F23"/>
    </row>
    <row r="24" spans="1:6" x14ac:dyDescent="0.25">
      <c r="A24"/>
      <c r="B24"/>
      <c r="C24"/>
      <c r="D24"/>
      <c r="E24"/>
      <c r="F24"/>
    </row>
    <row r="25" spans="1:6" x14ac:dyDescent="0.25">
      <c r="A25"/>
      <c r="B25"/>
      <c r="C25"/>
      <c r="D25"/>
      <c r="E25"/>
      <c r="F25"/>
    </row>
    <row r="26" spans="1:6" x14ac:dyDescent="0.25">
      <c r="A26"/>
      <c r="B26"/>
      <c r="C26"/>
      <c r="D26"/>
      <c r="E26"/>
      <c r="F26"/>
    </row>
    <row r="27" spans="1:6" x14ac:dyDescent="0.25">
      <c r="A27"/>
      <c r="B27"/>
      <c r="C27"/>
      <c r="D27"/>
      <c r="E27"/>
      <c r="F27"/>
    </row>
    <row r="28" spans="1:6" x14ac:dyDescent="0.25">
      <c r="A28"/>
      <c r="B28"/>
      <c r="C28"/>
      <c r="D28"/>
      <c r="E28"/>
      <c r="F28"/>
    </row>
    <row r="29" spans="1:6" x14ac:dyDescent="0.25">
      <c r="A29"/>
      <c r="B29"/>
      <c r="C29"/>
      <c r="D29"/>
      <c r="E29"/>
      <c r="F29"/>
    </row>
    <row r="30" spans="1:6" x14ac:dyDescent="0.25">
      <c r="A30"/>
      <c r="B30"/>
      <c r="C30"/>
      <c r="D30"/>
      <c r="E30"/>
      <c r="F30"/>
    </row>
    <row r="31" spans="1:6" x14ac:dyDescent="0.25">
      <c r="A31"/>
      <c r="B31"/>
      <c r="C31"/>
      <c r="D31"/>
      <c r="E31"/>
      <c r="F31"/>
    </row>
    <row r="32" spans="1:6" x14ac:dyDescent="0.25">
      <c r="A32"/>
      <c r="B32"/>
      <c r="C32"/>
      <c r="D32"/>
      <c r="E32"/>
      <c r="F32"/>
    </row>
    <row r="33" spans="1:6" x14ac:dyDescent="0.25">
      <c r="A33"/>
      <c r="B33"/>
      <c r="C33"/>
      <c r="D33"/>
      <c r="E33"/>
      <c r="F33"/>
    </row>
    <row r="34" spans="1:6" x14ac:dyDescent="0.25">
      <c r="A34"/>
      <c r="B34"/>
      <c r="C34"/>
      <c r="D34"/>
      <c r="E34"/>
      <c r="F34"/>
    </row>
    <row r="35" spans="1:6" x14ac:dyDescent="0.25">
      <c r="A35"/>
      <c r="B35"/>
      <c r="C35"/>
      <c r="D35"/>
      <c r="E35"/>
      <c r="F35"/>
    </row>
    <row r="36" spans="1:6" x14ac:dyDescent="0.25">
      <c r="A36"/>
      <c r="B36"/>
      <c r="C36"/>
      <c r="D36"/>
      <c r="E36"/>
      <c r="F36"/>
    </row>
    <row r="37" spans="1:6" x14ac:dyDescent="0.25">
      <c r="A37"/>
      <c r="B37"/>
      <c r="C37"/>
      <c r="D37"/>
      <c r="E37"/>
      <c r="F37"/>
    </row>
    <row r="38" spans="1:6" x14ac:dyDescent="0.25">
      <c r="A38"/>
      <c r="B38"/>
      <c r="C38"/>
      <c r="D38"/>
      <c r="E38"/>
      <c r="F38"/>
    </row>
    <row r="39" spans="1:6" x14ac:dyDescent="0.25">
      <c r="A39"/>
      <c r="B39"/>
      <c r="C39"/>
      <c r="D39"/>
      <c r="E39"/>
      <c r="F39"/>
    </row>
    <row r="40" spans="1:6" x14ac:dyDescent="0.25">
      <c r="A40"/>
      <c r="B40"/>
      <c r="C40"/>
      <c r="D40"/>
      <c r="E40"/>
      <c r="F40"/>
    </row>
    <row r="41" spans="1:6" x14ac:dyDescent="0.25">
      <c r="A41"/>
      <c r="B41"/>
      <c r="C41"/>
      <c r="D41"/>
      <c r="E41"/>
      <c r="F41"/>
    </row>
    <row r="42" spans="1:6" x14ac:dyDescent="0.25">
      <c r="A42"/>
      <c r="B42"/>
      <c r="C42"/>
      <c r="D42"/>
      <c r="E42"/>
      <c r="F42"/>
    </row>
    <row r="43" spans="1:6" x14ac:dyDescent="0.25">
      <c r="A43"/>
      <c r="B43"/>
      <c r="C43"/>
      <c r="D43"/>
      <c r="E43"/>
      <c r="F43"/>
    </row>
    <row r="44" spans="1:6" x14ac:dyDescent="0.25">
      <c r="A44"/>
      <c r="B44"/>
      <c r="C44"/>
      <c r="D44"/>
      <c r="E44"/>
      <c r="F44"/>
    </row>
    <row r="45" spans="1:6" x14ac:dyDescent="0.25">
      <c r="A45"/>
      <c r="B45"/>
      <c r="C45"/>
      <c r="D45"/>
      <c r="E45"/>
      <c r="F45"/>
    </row>
    <row r="46" spans="1:6" ht="15.75" thickBot="1" x14ac:dyDescent="0.3">
      <c r="A46"/>
      <c r="B46"/>
      <c r="C46"/>
      <c r="D46"/>
      <c r="E46"/>
      <c r="F46"/>
    </row>
    <row r="47" spans="1:6" ht="15.75" thickBot="1" x14ac:dyDescent="0.3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S11"/>
  <sheetViews>
    <sheetView showGridLines="0" topLeftCell="A7" workbookViewId="0">
      <selection activeCell="B10" sqref="B10"/>
    </sheetView>
  </sheetViews>
  <sheetFormatPr defaultColWidth="9.140625" defaultRowHeight="15" x14ac:dyDescent="0.25"/>
  <cols>
    <col min="1" max="1" width="33.5703125" style="20" customWidth="1"/>
    <col min="2" max="2" width="22.28515625" style="20" customWidth="1"/>
    <col min="3" max="3" width="25" style="20" customWidth="1"/>
    <col min="4" max="4" width="18.7109375" style="20" customWidth="1"/>
    <col min="5" max="5" width="26.140625" style="20" customWidth="1"/>
    <col min="6" max="6" width="18.5703125" style="20" customWidth="1"/>
    <col min="7" max="7" width="22.140625" style="20" customWidth="1"/>
    <col min="8" max="8" width="16" style="20" customWidth="1"/>
    <col min="9" max="10" width="16.140625" style="20" customWidth="1"/>
    <col min="11" max="11" width="20.28515625" style="20" customWidth="1"/>
    <col min="12" max="12" width="21.7109375" style="20" customWidth="1"/>
    <col min="13" max="13" width="19" style="20" customWidth="1"/>
    <col min="14" max="14" width="16.42578125" style="20" customWidth="1"/>
    <col min="15" max="15" width="20" style="20" customWidth="1"/>
    <col min="16" max="16" width="21.85546875" style="20" customWidth="1"/>
    <col min="17" max="17" width="11.140625" style="20" customWidth="1"/>
    <col min="18" max="18" width="15.85546875" style="20" customWidth="1"/>
    <col min="19" max="19" width="10.28515625" style="20" customWidth="1"/>
    <col min="20" max="20" width="12.140625" style="20" customWidth="1"/>
    <col min="21" max="21" width="10.42578125" style="20" customWidth="1"/>
    <col min="22" max="22" width="10.7109375" style="20" customWidth="1"/>
    <col min="23" max="23" width="18" style="20" customWidth="1"/>
    <col min="24" max="24" width="19.28515625" style="20" customWidth="1"/>
    <col min="25" max="25" width="19.7109375" style="20" customWidth="1"/>
    <col min="26" max="26" width="24.140625" style="20" customWidth="1"/>
    <col min="27" max="27" width="19" style="20" customWidth="1"/>
    <col min="28" max="28" width="19.5703125" style="20" customWidth="1"/>
    <col min="29" max="29" width="26.140625" style="20" customWidth="1"/>
    <col min="30" max="30" width="17" style="20" customWidth="1"/>
    <col min="31" max="31" width="20.5703125" style="20" customWidth="1"/>
    <col min="32" max="32" width="26.42578125" style="20" customWidth="1"/>
    <col min="33" max="33" width="22" style="20" customWidth="1"/>
    <col min="34" max="34" width="18.85546875" style="20" customWidth="1"/>
    <col min="35" max="35" width="20.42578125" style="20" customWidth="1"/>
    <col min="36" max="36" width="23.5703125" style="20" customWidth="1"/>
    <col min="37" max="37" width="28" style="20" customWidth="1"/>
    <col min="38" max="38" width="21.140625" style="20" customWidth="1"/>
    <col min="39" max="39" width="15.7109375" style="20" customWidth="1"/>
    <col min="40" max="40" width="15.28515625" style="20" customWidth="1"/>
    <col min="41" max="41" width="13.140625" style="20" customWidth="1"/>
    <col min="42" max="42" width="14.42578125" style="20" customWidth="1"/>
    <col min="43" max="43" width="7.28515625" style="20" customWidth="1"/>
    <col min="44" max="44" width="11.28515625" style="20" customWidth="1"/>
    <col min="45" max="16384" width="9.140625" style="20"/>
  </cols>
  <sheetData>
    <row r="1" spans="1:45" ht="15.75" thickBot="1" x14ac:dyDescent="0.3">
      <c r="A1" s="31" t="s">
        <v>8223</v>
      </c>
      <c r="B1" s="32" t="s">
        <v>8315</v>
      </c>
    </row>
    <row r="2" spans="1:45" ht="15.75" thickBot="1" x14ac:dyDescent="0.3">
      <c r="A2" s="33" t="s">
        <v>8218</v>
      </c>
      <c r="B2" s="36" t="s">
        <v>8315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</row>
    <row r="3" spans="1:45" ht="15.75" thickBot="1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s="21"/>
    </row>
    <row r="4" spans="1:45" ht="15.75" thickBot="1" x14ac:dyDescent="0.3">
      <c r="A4" s="40"/>
      <c r="B4" s="33" t="s">
        <v>8313</v>
      </c>
      <c r="C4" s="34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2"/>
      <c r="AS4" s="21"/>
    </row>
    <row r="5" spans="1:45" ht="15.75" thickBot="1" x14ac:dyDescent="0.3">
      <c r="A5" s="41"/>
      <c r="B5" s="34" t="s">
        <v>8270</v>
      </c>
      <c r="C5" s="35" t="s">
        <v>8269</v>
      </c>
      <c r="D5" s="35" t="s">
        <v>8268</v>
      </c>
      <c r="E5" s="35" t="s">
        <v>8267</v>
      </c>
      <c r="F5" s="35" t="s">
        <v>8266</v>
      </c>
      <c r="G5" s="35" t="s">
        <v>8265</v>
      </c>
      <c r="H5" s="35" t="s">
        <v>8284</v>
      </c>
      <c r="I5" s="35" t="s">
        <v>8299</v>
      </c>
      <c r="J5" s="35" t="s">
        <v>8298</v>
      </c>
      <c r="K5" s="35" t="s">
        <v>8283</v>
      </c>
      <c r="L5" s="35" t="s">
        <v>8297</v>
      </c>
      <c r="M5" s="35" t="s">
        <v>8282</v>
      </c>
      <c r="N5" s="35" t="s">
        <v>8281</v>
      </c>
      <c r="O5" s="35" t="s">
        <v>8300</v>
      </c>
      <c r="P5" s="35" t="s">
        <v>8280</v>
      </c>
      <c r="Q5" s="35" t="s">
        <v>8293</v>
      </c>
      <c r="R5" s="35" t="s">
        <v>8279</v>
      </c>
      <c r="S5" s="35" t="s">
        <v>8278</v>
      </c>
      <c r="T5" s="35" t="s">
        <v>8277</v>
      </c>
      <c r="U5" s="35" t="s">
        <v>8292</v>
      </c>
      <c r="V5" s="35" t="s">
        <v>8276</v>
      </c>
      <c r="W5" s="35" t="s">
        <v>8286</v>
      </c>
      <c r="X5" s="35" t="s">
        <v>8289</v>
      </c>
      <c r="Y5" s="35" t="s">
        <v>8296</v>
      </c>
      <c r="Z5" s="35" t="s">
        <v>8285</v>
      </c>
      <c r="AA5" s="35" t="s">
        <v>8291</v>
      </c>
      <c r="AB5" s="35" t="s">
        <v>8290</v>
      </c>
      <c r="AC5" s="35" t="s">
        <v>8304</v>
      </c>
      <c r="AD5" s="35" t="s">
        <v>8275</v>
      </c>
      <c r="AE5" s="35" t="s">
        <v>8274</v>
      </c>
      <c r="AF5" s="35" t="s">
        <v>8288</v>
      </c>
      <c r="AG5" s="35" t="s">
        <v>8287</v>
      </c>
      <c r="AH5" s="35" t="s">
        <v>8294</v>
      </c>
      <c r="AI5" s="35" t="s">
        <v>8295</v>
      </c>
      <c r="AJ5" s="35" t="s">
        <v>8302</v>
      </c>
      <c r="AK5" s="35" t="s">
        <v>8301</v>
      </c>
      <c r="AL5" s="35" t="s">
        <v>8273</v>
      </c>
      <c r="AM5" s="35" t="s">
        <v>8272</v>
      </c>
      <c r="AN5" s="35" t="s">
        <v>8305</v>
      </c>
      <c r="AO5" s="35" t="s">
        <v>8271</v>
      </c>
      <c r="AP5" s="35" t="s">
        <v>8303</v>
      </c>
      <c r="AQ5" s="32" t="s">
        <v>8311</v>
      </c>
      <c r="AR5" s="36" t="s">
        <v>8312</v>
      </c>
      <c r="AS5" s="21"/>
    </row>
    <row r="6" spans="1:45" ht="15.75" thickBot="1" x14ac:dyDescent="0.3">
      <c r="A6" s="36" t="s">
        <v>8317</v>
      </c>
      <c r="B6" s="37">
        <v>100</v>
      </c>
      <c r="C6" s="38">
        <v>180</v>
      </c>
      <c r="D6" s="38">
        <v>80</v>
      </c>
      <c r="E6" s="38">
        <v>40</v>
      </c>
      <c r="F6" s="38">
        <v>60</v>
      </c>
      <c r="G6" s="38">
        <v>60</v>
      </c>
      <c r="H6" s="38">
        <v>140</v>
      </c>
      <c r="I6" s="38">
        <v>20</v>
      </c>
      <c r="J6" s="38">
        <v>40</v>
      </c>
      <c r="K6" s="38">
        <v>40</v>
      </c>
      <c r="L6" s="38">
        <v>80</v>
      </c>
      <c r="M6" s="38">
        <v>100</v>
      </c>
      <c r="N6" s="38">
        <v>24</v>
      </c>
      <c r="O6" s="38">
        <v>40</v>
      </c>
      <c r="P6" s="38">
        <v>40</v>
      </c>
      <c r="Q6" s="38">
        <v>60</v>
      </c>
      <c r="R6" s="38">
        <v>160</v>
      </c>
      <c r="S6" s="38">
        <v>60</v>
      </c>
      <c r="T6" s="38">
        <v>20</v>
      </c>
      <c r="U6" s="38">
        <v>40</v>
      </c>
      <c r="V6" s="38">
        <v>260</v>
      </c>
      <c r="W6" s="38">
        <v>20</v>
      </c>
      <c r="X6" s="38">
        <v>20</v>
      </c>
      <c r="Y6" s="38">
        <v>20</v>
      </c>
      <c r="Z6" s="38">
        <v>160</v>
      </c>
      <c r="AA6" s="38">
        <v>20</v>
      </c>
      <c r="AB6" s="38">
        <v>20</v>
      </c>
      <c r="AC6" s="38">
        <v>40</v>
      </c>
      <c r="AD6" s="38">
        <v>40</v>
      </c>
      <c r="AE6" s="38">
        <v>60</v>
      </c>
      <c r="AF6" s="38">
        <v>20</v>
      </c>
      <c r="AG6" s="38">
        <v>57</v>
      </c>
      <c r="AH6" s="38">
        <v>20</v>
      </c>
      <c r="AI6" s="38">
        <v>140</v>
      </c>
      <c r="AJ6" s="38">
        <v>20</v>
      </c>
      <c r="AK6" s="38">
        <v>60</v>
      </c>
      <c r="AL6" s="38">
        <v>200</v>
      </c>
      <c r="AM6" s="38">
        <v>160</v>
      </c>
      <c r="AN6" s="38">
        <v>140</v>
      </c>
      <c r="AO6" s="38">
        <v>1066</v>
      </c>
      <c r="AP6" s="38">
        <v>187</v>
      </c>
      <c r="AQ6" s="38"/>
      <c r="AR6" s="39">
        <v>4114</v>
      </c>
      <c r="AS6" s="21"/>
    </row>
    <row r="7" spans="1:45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s="21"/>
    </row>
    <row r="8" spans="1:45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s="21"/>
    </row>
    <row r="9" spans="1:45" ht="15.75" thickBo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s="21"/>
    </row>
    <row r="10" spans="1:45" ht="15.75" thickBo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s="21"/>
    </row>
    <row r="11" spans="1:45" x14ac:dyDescent="0.25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F4"/>
  <sheetViews>
    <sheetView showGridLines="0" workbookViewId="0">
      <selection activeCell="A3" sqref="A3"/>
    </sheetView>
  </sheetViews>
  <sheetFormatPr defaultRowHeight="15" x14ac:dyDescent="0.25"/>
  <cols>
    <col min="1" max="5" width="16.28515625" bestFit="1" customWidth="1"/>
    <col min="6" max="6" width="11.28515625" bestFit="1" customWidth="1"/>
  </cols>
  <sheetData>
    <row r="3" spans="1:6" x14ac:dyDescent="0.25">
      <c r="A3" s="17" t="s">
        <v>8313</v>
      </c>
    </row>
    <row r="4" spans="1:6" x14ac:dyDescent="0.25">
      <c r="A4" t="s">
        <v>8220</v>
      </c>
      <c r="B4" t="s">
        <v>8221</v>
      </c>
      <c r="C4" t="s">
        <v>8222</v>
      </c>
      <c r="D4" t="s">
        <v>8219</v>
      </c>
      <c r="E4" t="s">
        <v>8311</v>
      </c>
      <c r="F4" t="s">
        <v>8312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C20"/>
  <sheetViews>
    <sheetView showGridLines="0" workbookViewId="0">
      <selection activeCell="A3" sqref="A3"/>
    </sheetView>
  </sheetViews>
  <sheetFormatPr defaultRowHeight="15" x14ac:dyDescent="0.25"/>
  <sheetData>
    <row r="3" spans="1:3" x14ac:dyDescent="0.25">
      <c r="A3" s="8"/>
      <c r="B3" s="9"/>
      <c r="C3" s="10"/>
    </row>
    <row r="4" spans="1:3" x14ac:dyDescent="0.25">
      <c r="A4" s="11"/>
      <c r="B4" s="12"/>
      <c r="C4" s="13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4"/>
      <c r="B20" s="15"/>
      <c r="C20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C20"/>
  <sheetViews>
    <sheetView showGridLines="0" workbookViewId="0">
      <selection activeCell="A3" sqref="A3"/>
    </sheetView>
  </sheetViews>
  <sheetFormatPr defaultRowHeight="15" x14ac:dyDescent="0.25"/>
  <sheetData>
    <row r="3" spans="1:3" x14ac:dyDescent="0.25">
      <c r="A3" s="8"/>
      <c r="B3" s="9"/>
      <c r="C3" s="10"/>
    </row>
    <row r="4" spans="1:3" x14ac:dyDescent="0.25">
      <c r="A4" s="11"/>
      <c r="B4" s="12"/>
      <c r="C4" s="13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4"/>
      <c r="B20" s="15"/>
      <c r="C20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3:F4"/>
  <sheetViews>
    <sheetView showGridLines="0" workbookViewId="0">
      <selection activeCell="A3" sqref="A3"/>
    </sheetView>
  </sheetViews>
  <sheetFormatPr defaultRowHeight="15" x14ac:dyDescent="0.25"/>
  <cols>
    <col min="1" max="5" width="16.28515625" bestFit="1" customWidth="1"/>
    <col min="6" max="7" width="11.28515625" bestFit="1" customWidth="1"/>
  </cols>
  <sheetData>
    <row r="3" spans="1:6" x14ac:dyDescent="0.25">
      <c r="A3" s="17" t="s">
        <v>8313</v>
      </c>
    </row>
    <row r="4" spans="1:6" x14ac:dyDescent="0.25">
      <c r="A4" t="s">
        <v>8220</v>
      </c>
      <c r="B4" t="s">
        <v>8221</v>
      </c>
      <c r="C4" t="s">
        <v>8222</v>
      </c>
      <c r="D4" t="s">
        <v>8219</v>
      </c>
      <c r="E4" t="s">
        <v>8311</v>
      </c>
      <c r="F4" t="s">
        <v>8312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10"/>
  <sheetViews>
    <sheetView showGridLines="0" topLeftCell="A4" workbookViewId="0">
      <selection activeCell="A9" sqref="A9"/>
    </sheetView>
  </sheetViews>
  <sheetFormatPr defaultRowHeight="15" x14ac:dyDescent="0.25"/>
  <cols>
    <col min="1" max="1" width="25.285156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7" t="s">
        <v>8264</v>
      </c>
      <c r="B1" t="s">
        <v>8315</v>
      </c>
    </row>
    <row r="2" spans="1:6" x14ac:dyDescent="0.25">
      <c r="A2" s="17" t="s">
        <v>8324</v>
      </c>
      <c r="B2" t="s">
        <v>8315</v>
      </c>
    </row>
    <row r="4" spans="1:6" x14ac:dyDescent="0.25">
      <c r="A4" s="17" t="s">
        <v>8314</v>
      </c>
      <c r="B4" s="17" t="s">
        <v>8313</v>
      </c>
    </row>
    <row r="5" spans="1:6" x14ac:dyDescent="0.25">
      <c r="A5" s="1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8" t="s">
        <v>8323</v>
      </c>
      <c r="B6" s="19">
        <v>89</v>
      </c>
      <c r="C6" s="19">
        <v>363</v>
      </c>
      <c r="D6" s="19">
        <v>50</v>
      </c>
      <c r="E6" s="19">
        <v>564</v>
      </c>
      <c r="F6" s="19">
        <v>1066</v>
      </c>
    </row>
    <row r="7" spans="1:6" x14ac:dyDescent="0.25">
      <c r="A7" s="18" t="s">
        <v>8320</v>
      </c>
      <c r="B7" s="19">
        <v>80</v>
      </c>
      <c r="C7" s="19">
        <v>375</v>
      </c>
      <c r="D7" s="19"/>
      <c r="E7" s="19">
        <v>637</v>
      </c>
      <c r="F7" s="19">
        <v>1092</v>
      </c>
    </row>
    <row r="8" spans="1:6" x14ac:dyDescent="0.25">
      <c r="A8" s="18" t="s">
        <v>8321</v>
      </c>
      <c r="B8" s="19">
        <v>100</v>
      </c>
      <c r="C8" s="19">
        <v>411</v>
      </c>
      <c r="D8" s="19"/>
      <c r="E8" s="19">
        <v>507</v>
      </c>
      <c r="F8" s="19">
        <v>1018</v>
      </c>
    </row>
    <row r="9" spans="1:6" x14ac:dyDescent="0.25">
      <c r="A9" s="18" t="s">
        <v>8322</v>
      </c>
      <c r="B9" s="19">
        <v>80</v>
      </c>
      <c r="C9" s="19">
        <v>381</v>
      </c>
      <c r="D9" s="19"/>
      <c r="E9" s="19">
        <v>477</v>
      </c>
      <c r="F9" s="19">
        <v>938</v>
      </c>
    </row>
    <row r="10" spans="1:6" x14ac:dyDescent="0.25">
      <c r="A10" s="18" t="s">
        <v>8312</v>
      </c>
      <c r="B10" s="19">
        <v>349</v>
      </c>
      <c r="C10" s="19">
        <v>1530</v>
      </c>
      <c r="D10" s="19">
        <v>50</v>
      </c>
      <c r="E10" s="19">
        <v>2185</v>
      </c>
      <c r="F10" s="19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4115"/>
  <sheetViews>
    <sheetView showGridLines="0" workbookViewId="0">
      <selection activeCell="B2" sqref="B2"/>
    </sheetView>
  </sheetViews>
  <sheetFormatPr defaultRowHeight="15" x14ac:dyDescent="0.25"/>
  <cols>
    <col min="1" max="1" width="28.42578125" style="45" customWidth="1"/>
    <col min="2" max="2" width="18.140625" style="61" bestFit="1" customWidth="1"/>
    <col min="3" max="3" width="15" style="45" customWidth="1"/>
    <col min="4" max="4" width="17" style="45" bestFit="1" customWidth="1"/>
    <col min="5" max="5" width="13.140625" style="45" bestFit="1" customWidth="1"/>
    <col min="6" max="6" width="20.85546875" style="62" bestFit="1" customWidth="1"/>
    <col min="7" max="7" width="17" style="62" bestFit="1" customWidth="1"/>
    <col min="8" max="8" width="19.85546875" style="45" bestFit="1" customWidth="1"/>
    <col min="9" max="9" width="21.28515625" hidden="1" customWidth="1"/>
    <col min="10" max="10" width="17.42578125" style="60" hidden="1" customWidth="1"/>
    <col min="11" max="11" width="9.140625" style="45" hidden="1" customWidth="1"/>
    <col min="12" max="16" width="9.140625" style="45"/>
    <col min="17" max="17" width="0" style="45" hidden="1" customWidth="1"/>
    <col min="18" max="16384" width="9.140625" style="45"/>
  </cols>
  <sheetData>
    <row r="1" spans="1:17" s="58" customFormat="1" x14ac:dyDescent="0.25">
      <c r="A1" s="70" t="s">
        <v>8325</v>
      </c>
      <c r="B1" s="71" t="s">
        <v>8326</v>
      </c>
      <c r="C1" s="72" t="s">
        <v>8327</v>
      </c>
      <c r="D1" s="72" t="s">
        <v>8328</v>
      </c>
      <c r="E1" s="72" t="s">
        <v>8329</v>
      </c>
      <c r="F1" s="73" t="s">
        <v>8330</v>
      </c>
      <c r="G1" s="73" t="s">
        <v>8331</v>
      </c>
      <c r="H1" s="74" t="s">
        <v>8332</v>
      </c>
      <c r="I1" s="1" t="s">
        <v>8218</v>
      </c>
      <c r="J1" s="59" t="s">
        <v>8216</v>
      </c>
      <c r="K1" s="57" t="s">
        <v>0</v>
      </c>
      <c r="Q1" s="58" t="s">
        <v>8343</v>
      </c>
    </row>
    <row r="2" spans="1:17" x14ac:dyDescent="0.25">
      <c r="A2" s="75" t="s">
        <v>8333</v>
      </c>
      <c r="B2" s="61">
        <f>COUNTIFS($I$2:$I$4115,"successful", $J$2:$J$4115, "&lt;1000")</f>
        <v>322</v>
      </c>
      <c r="C2" s="61">
        <f>COUNTIFS($I$2:$I$4115,"failed", $J$2:$J$4115, "&lt;1000")</f>
        <v>113</v>
      </c>
      <c r="D2" s="61">
        <f>COUNTIFS($I$2:$I$4115,"canceled", $J$2:$J$4115, "&lt;1000")</f>
        <v>18</v>
      </c>
      <c r="E2" s="61">
        <f>SUM(B2:D2)</f>
        <v>453</v>
      </c>
      <c r="F2" s="62">
        <f>B2/E2</f>
        <v>0.71081677704194257</v>
      </c>
      <c r="G2" s="62">
        <f>C2/E2</f>
        <v>0.24944812362030905</v>
      </c>
      <c r="H2" s="66">
        <f>D2/E2</f>
        <v>3.9735099337748346E-2</v>
      </c>
      <c r="I2" t="s">
        <v>8219</v>
      </c>
      <c r="J2" s="60">
        <v>1</v>
      </c>
      <c r="K2" s="45">
        <v>2734</v>
      </c>
      <c r="Q2" s="45" t="s">
        <v>8344</v>
      </c>
    </row>
    <row r="3" spans="1:17" x14ac:dyDescent="0.25">
      <c r="A3" s="75" t="s">
        <v>8334</v>
      </c>
      <c r="B3" s="61">
        <f>COUNTIFS($I$2:$I$4115,"successful", J2:J4115,"&gt;=1000", J2:J4115,"&lt;=4999")</f>
        <v>932</v>
      </c>
      <c r="C3" s="61">
        <f>COUNTIFS($I$2:$I$4115,"failed", $J$2:$J$4115,"&gt;=1000", $J$2:$J$4115,"&lt;=4999")</f>
        <v>420</v>
      </c>
      <c r="D3" s="61">
        <f>COUNTIFS($I$2:$I$4115,"canceled", $J$2:$J$4115,"&gt;=1000", $J$2:$J$4115,"&lt;=4999")</f>
        <v>60</v>
      </c>
      <c r="E3" s="61">
        <f t="shared" ref="E3:E12" si="0">SUM(B3:D3)</f>
        <v>1412</v>
      </c>
      <c r="F3" s="62">
        <f>B3/E3</f>
        <v>0.66005665722379603</v>
      </c>
      <c r="G3" s="62">
        <f t="shared" ref="G3:G12" si="1">C3/E3</f>
        <v>0.29745042492917845</v>
      </c>
      <c r="H3" s="66">
        <f>D3/E3</f>
        <v>4.2492917847025496E-2</v>
      </c>
      <c r="I3" t="s">
        <v>8219</v>
      </c>
      <c r="J3" s="60">
        <v>1</v>
      </c>
      <c r="K3" s="45">
        <v>2243</v>
      </c>
    </row>
    <row r="4" spans="1:17" x14ac:dyDescent="0.25">
      <c r="A4" s="75" t="s">
        <v>8335</v>
      </c>
      <c r="B4" s="61">
        <f>COUNTIFS($I$2:$I$4115,"successful", $J$2:$J$4115,"&gt;=10000", $J$2:$J$4115,"&lt;=14999")</f>
        <v>168</v>
      </c>
      <c r="C4" s="61">
        <f>COUNTIFS($I$2:$I$4115,"failed", $J$2:$J$4115,"&gt;=10000", $J$2:$J$4115,"&lt;=14999")</f>
        <v>144</v>
      </c>
      <c r="D4" s="61">
        <f>COUNTIFS($I$2:$I$4115,"canceled", $J$2:$J$4115,"&gt;=10000", $J$2:$J$4115,"&lt;=14999")</f>
        <v>40</v>
      </c>
      <c r="E4" s="61">
        <f t="shared" si="0"/>
        <v>352</v>
      </c>
      <c r="F4" s="62">
        <f t="shared" ref="F4:F12" si="2">B4/E4</f>
        <v>0.47727272727272729</v>
      </c>
      <c r="G4" s="62">
        <f t="shared" si="1"/>
        <v>0.40909090909090912</v>
      </c>
      <c r="H4" s="66">
        <f>D4/E4</f>
        <v>0.11363636363636363</v>
      </c>
      <c r="I4" t="s">
        <v>8219</v>
      </c>
      <c r="J4" s="60">
        <v>10</v>
      </c>
      <c r="K4" s="45">
        <v>1253</v>
      </c>
    </row>
    <row r="5" spans="1:17" x14ac:dyDescent="0.25">
      <c r="A5" s="75" t="s">
        <v>8336</v>
      </c>
      <c r="B5" s="61">
        <f>COUNTIFS($I$2:$I$4115,"successful", J3:J4116,"&gt;=15000", $J$3:$J$4116,"&lt;=19999")</f>
        <v>94</v>
      </c>
      <c r="C5" s="61">
        <f>COUNTIFS($I$2:$I$4115,"failed", $J$3:$J$4116,"&gt;=15000", $J$3:$J$4116,"&lt;=19999")</f>
        <v>85</v>
      </c>
      <c r="D5" s="61">
        <f>COUNTIFS($I$2:$I$4115,"canceled", $J$3:$J$4116,"&gt;=15000", $J$3:$J$4116,"&lt;=19999")</f>
        <v>24</v>
      </c>
      <c r="E5" s="61">
        <f t="shared" si="0"/>
        <v>203</v>
      </c>
      <c r="F5" s="62">
        <f t="shared" si="2"/>
        <v>0.46305418719211822</v>
      </c>
      <c r="G5" s="62">
        <f t="shared" si="1"/>
        <v>0.41871921182266009</v>
      </c>
      <c r="H5" s="66">
        <f>D5/E5</f>
        <v>0.11822660098522167</v>
      </c>
      <c r="I5" t="s">
        <v>8220</v>
      </c>
      <c r="J5" s="60">
        <v>5000</v>
      </c>
      <c r="K5" s="45">
        <v>1012</v>
      </c>
    </row>
    <row r="6" spans="1:17" x14ac:dyDescent="0.25">
      <c r="A6" s="75" t="s">
        <v>8337</v>
      </c>
      <c r="B6" s="61">
        <f>COUNTIFS($I$2:$I$4115,"successful", $J$4:$J$4117,"&gt;=20000", $J$4:$J$4117,"&lt;=24999")</f>
        <v>62</v>
      </c>
      <c r="C6" s="61">
        <f>COUNTIFS($I$2:$I$4115,"failed", $J$4:$J$4117,"&gt;=20000", $J$4:$J$4117,"&lt;=24999")</f>
        <v>72</v>
      </c>
      <c r="D6" s="61">
        <f>COUNTIFS($I$2:$I$4115,"canceled", $J$4:$J$4117,"&gt;=20000", $J$4:$J$4117,"&lt;=24999")</f>
        <v>15</v>
      </c>
      <c r="E6" s="61">
        <f t="shared" si="0"/>
        <v>149</v>
      </c>
      <c r="F6" s="62">
        <f t="shared" si="2"/>
        <v>0.41610738255033558</v>
      </c>
      <c r="G6" s="62">
        <f t="shared" si="1"/>
        <v>0.48322147651006714</v>
      </c>
      <c r="H6" s="66">
        <f t="shared" ref="H6:H12" si="3">D6/E6</f>
        <v>0.10067114093959731</v>
      </c>
      <c r="I6" t="s">
        <v>8219</v>
      </c>
      <c r="J6" s="60">
        <v>30000</v>
      </c>
      <c r="K6" s="45">
        <v>2014</v>
      </c>
    </row>
    <row r="7" spans="1:17" x14ac:dyDescent="0.25">
      <c r="A7" s="75" t="s">
        <v>8345</v>
      </c>
      <c r="B7" s="61">
        <f>COUNTIFS($I$2:$I$4115,"successful", $J$5:$J$4118,"&gt;=25000", $J$5:$J$4118,"&lt;=29999")</f>
        <v>55</v>
      </c>
      <c r="C7" s="61">
        <f>COUNTIFS($I$2:$I$4115,"failed", $J$5:$J$4118,"&gt;=25000", $J$5:$J$4118,"&lt;=29999")</f>
        <v>63</v>
      </c>
      <c r="D7" s="61">
        <f>COUNTIFS($I$2:$I$4115,"canceled", $J$5:$J$4118,"&gt;=25000", $J$5:$J$4118,"&lt;=29999")</f>
        <v>19</v>
      </c>
      <c r="E7" s="61">
        <f t="shared" si="0"/>
        <v>137</v>
      </c>
      <c r="F7" s="62">
        <f t="shared" si="2"/>
        <v>0.40145985401459855</v>
      </c>
      <c r="G7" s="62">
        <f t="shared" si="1"/>
        <v>0.45985401459854014</v>
      </c>
      <c r="H7" s="66">
        <f t="shared" si="3"/>
        <v>0.13868613138686131</v>
      </c>
      <c r="I7" t="s">
        <v>8219</v>
      </c>
      <c r="J7" s="60">
        <v>1</v>
      </c>
      <c r="K7" s="45">
        <v>3840</v>
      </c>
    </row>
    <row r="8" spans="1:17" x14ac:dyDescent="0.25">
      <c r="A8" s="75" t="s">
        <v>8338</v>
      </c>
      <c r="B8" s="61">
        <f>COUNTIFS($I$2:$I$4115,"successful", $J$6:$J$4119,"&gt;=30000", $J$6:$J$4119,"&lt;=34999")</f>
        <v>31</v>
      </c>
      <c r="C8" s="61">
        <f>COUNTIFS($I$2:$I$4115,"failed", $J$6:$J$4119,"&gt;=30000", $J$6:$J$4119,"&lt;=34999")</f>
        <v>42</v>
      </c>
      <c r="D8" s="61">
        <f>COUNTIFS($I$2:$I$4115,"canceled", $J$6:$J$4119,"&gt;=30000", $J$6:$J$4119,"&lt;=34999")</f>
        <v>11</v>
      </c>
      <c r="E8" s="61">
        <f t="shared" si="0"/>
        <v>84</v>
      </c>
      <c r="F8" s="62">
        <f t="shared" si="2"/>
        <v>0.36904761904761907</v>
      </c>
      <c r="G8" s="62">
        <f t="shared" si="1"/>
        <v>0.5</v>
      </c>
      <c r="H8" s="66">
        <f t="shared" si="3"/>
        <v>0.13095238095238096</v>
      </c>
      <c r="I8" t="s">
        <v>8219</v>
      </c>
      <c r="J8" s="60">
        <v>11000</v>
      </c>
      <c r="K8" s="45">
        <v>2611</v>
      </c>
    </row>
    <row r="9" spans="1:17" x14ac:dyDescent="0.25">
      <c r="A9" s="75" t="s">
        <v>8339</v>
      </c>
      <c r="B9" s="61">
        <f>COUNTIFS($I$2:$I$4115,"successful", $J$7:$J$4120,"&gt;=35000", $J$7:$J$4120,"&lt;=39999")</f>
        <v>27</v>
      </c>
      <c r="C9" s="61">
        <f>COUNTIFS($I$2:$I$4115,"failed", $J$7:$J$4120,"&gt;=35000", $J$7:$J$4120,"&lt;=39999")</f>
        <v>27</v>
      </c>
      <c r="D9" s="61">
        <f>COUNTIFS($I$2:$I$4115,"canceled", $J$7:$J$4120,"&gt;=35000", $J$7:$J$4120,"&lt;=39999")</f>
        <v>1</v>
      </c>
      <c r="E9" s="61">
        <f t="shared" si="0"/>
        <v>55</v>
      </c>
      <c r="F9" s="62">
        <f t="shared" si="2"/>
        <v>0.49090909090909091</v>
      </c>
      <c r="G9" s="62">
        <f t="shared" si="1"/>
        <v>0.49090909090909091</v>
      </c>
      <c r="H9" s="66">
        <f t="shared" si="3"/>
        <v>1.8181818181818181E-2</v>
      </c>
      <c r="I9" t="s">
        <v>8219</v>
      </c>
      <c r="J9" s="60">
        <v>50</v>
      </c>
      <c r="K9" s="45">
        <v>78</v>
      </c>
    </row>
    <row r="10" spans="1:17" x14ac:dyDescent="0.25">
      <c r="A10" s="75" t="s">
        <v>8340</v>
      </c>
      <c r="B10" s="61">
        <f>COUNTIFS($I$2:$I$4115,"successful", $J$8:$J$4121,"&gt;=40000", $J$8:$J$4121,"&lt;=44999")</f>
        <v>22</v>
      </c>
      <c r="C10" s="61">
        <f>COUNTIFS($I$2:$I$4115,"failed", $J$8:$J$4121,"&gt;=40000", $J$8:$J$4121,"&lt;=44999")</f>
        <v>18</v>
      </c>
      <c r="D10" s="61">
        <f>COUNTIFS($I$2:$I$4115,"canceled", $J$8:$J$4121,"&gt;=40000", $J$8:$J$4121,"&lt;=44999")</f>
        <v>4</v>
      </c>
      <c r="E10" s="61">
        <f t="shared" si="0"/>
        <v>44</v>
      </c>
      <c r="F10" s="62">
        <f t="shared" si="2"/>
        <v>0.5</v>
      </c>
      <c r="G10" s="62">
        <f t="shared" si="1"/>
        <v>0.40909090909090912</v>
      </c>
      <c r="H10" s="66">
        <f t="shared" si="3"/>
        <v>9.0909090909090912E-2</v>
      </c>
      <c r="I10" t="s">
        <v>8219</v>
      </c>
      <c r="J10" s="60">
        <v>4000</v>
      </c>
      <c r="K10" s="45">
        <v>2245</v>
      </c>
    </row>
    <row r="11" spans="1:17" x14ac:dyDescent="0.25">
      <c r="A11" s="75" t="s">
        <v>8341</v>
      </c>
      <c r="B11" s="61">
        <f>COUNTIFS($I$2:$I$4115,"successful", $J$9:$J$4122,"&gt;=45000", $J$9:$J$4122,"&lt;=49999")</f>
        <v>6</v>
      </c>
      <c r="C11" s="61">
        <f>COUNTIFS($I$2:$I$4115,"failed", $J$9:$J$4122,"&gt;=45000", $J$9:$J$4122,"&lt;=49999")</f>
        <v>12</v>
      </c>
      <c r="D11" s="61">
        <f>COUNTIFS($I$2:$I$4115,"canceled", $J$9:$J$4122,"&gt;=45000", $J$9:$J$4122,"&lt;=49999")</f>
        <v>3</v>
      </c>
      <c r="E11" s="61">
        <f t="shared" si="0"/>
        <v>21</v>
      </c>
      <c r="F11" s="62">
        <f t="shared" si="2"/>
        <v>0.2857142857142857</v>
      </c>
      <c r="G11" s="62">
        <f t="shared" si="1"/>
        <v>0.5714285714285714</v>
      </c>
      <c r="H11" s="66">
        <f t="shared" si="3"/>
        <v>0.14285714285714285</v>
      </c>
      <c r="I11" t="s">
        <v>8219</v>
      </c>
      <c r="J11" s="60">
        <v>1000</v>
      </c>
      <c r="K11" s="45">
        <v>2259</v>
      </c>
    </row>
    <row r="12" spans="1:17" ht="15.75" thickBot="1" x14ac:dyDescent="0.3">
      <c r="A12" s="76" t="s">
        <v>8342</v>
      </c>
      <c r="B12" s="67">
        <f>COUNTIFS($I$2:$I$4115,"successful", $J$2:$J$4115, "&gt;=50000")</f>
        <v>86</v>
      </c>
      <c r="C12" s="67">
        <f>COUNTIFS($I$2:$I$4115,"failed", $J$2:$J$4115, "&gt;=50000")</f>
        <v>258</v>
      </c>
      <c r="D12" s="67">
        <f>COUNTIFS($I$2:$I$4115,"canceled", $J$2:$J$4115, "&gt;=50000")</f>
        <v>100</v>
      </c>
      <c r="E12" s="67">
        <f t="shared" si="0"/>
        <v>444</v>
      </c>
      <c r="F12" s="68">
        <f t="shared" si="2"/>
        <v>0.19369369369369369</v>
      </c>
      <c r="G12" s="68">
        <f t="shared" si="1"/>
        <v>0.58108108108108103</v>
      </c>
      <c r="H12" s="69">
        <f t="shared" si="3"/>
        <v>0.22522522522522523</v>
      </c>
      <c r="I12" t="s">
        <v>8219</v>
      </c>
      <c r="J12" s="60">
        <v>5000</v>
      </c>
      <c r="K12" s="45">
        <v>2185</v>
      </c>
    </row>
    <row r="13" spans="1:17" x14ac:dyDescent="0.25">
      <c r="A13" s="63"/>
      <c r="B13" s="64"/>
      <c r="C13" s="63"/>
      <c r="D13" s="63"/>
      <c r="E13" s="63"/>
      <c r="F13" s="65"/>
      <c r="G13" s="65"/>
      <c r="H13" s="63"/>
      <c r="I13" t="s">
        <v>8219</v>
      </c>
      <c r="J13" s="60">
        <v>2500</v>
      </c>
      <c r="K13" s="45">
        <v>2269</v>
      </c>
    </row>
    <row r="14" spans="1:17" x14ac:dyDescent="0.25">
      <c r="I14" t="s">
        <v>8219</v>
      </c>
      <c r="J14" s="60">
        <v>10000</v>
      </c>
      <c r="K14" s="45">
        <v>1943</v>
      </c>
    </row>
    <row r="15" spans="1:17" x14ac:dyDescent="0.25">
      <c r="I15" t="s">
        <v>8219</v>
      </c>
      <c r="J15" s="60">
        <v>9999</v>
      </c>
      <c r="K15" s="45">
        <v>2075</v>
      </c>
    </row>
    <row r="16" spans="1:17" x14ac:dyDescent="0.25">
      <c r="I16" t="s">
        <v>8219</v>
      </c>
      <c r="J16" s="60">
        <v>750</v>
      </c>
      <c r="K16" s="45">
        <v>2721</v>
      </c>
    </row>
    <row r="17" spans="9:11" x14ac:dyDescent="0.25">
      <c r="I17" t="s">
        <v>8219</v>
      </c>
      <c r="J17" s="60">
        <v>20000</v>
      </c>
      <c r="K17" s="45">
        <v>642</v>
      </c>
    </row>
    <row r="18" spans="9:11" x14ac:dyDescent="0.25">
      <c r="I18" t="s">
        <v>8219</v>
      </c>
      <c r="J18" s="60">
        <v>7000</v>
      </c>
      <c r="K18" s="45">
        <v>1958</v>
      </c>
    </row>
    <row r="19" spans="9:11" x14ac:dyDescent="0.25">
      <c r="I19" t="s">
        <v>8219</v>
      </c>
      <c r="J19" s="60">
        <v>8000</v>
      </c>
      <c r="K19" s="45">
        <v>2624</v>
      </c>
    </row>
    <row r="20" spans="9:11" x14ac:dyDescent="0.25">
      <c r="I20" t="s">
        <v>8219</v>
      </c>
      <c r="J20" s="60">
        <v>10000</v>
      </c>
      <c r="K20" s="45">
        <v>2242</v>
      </c>
    </row>
    <row r="21" spans="9:11" x14ac:dyDescent="0.25">
      <c r="I21" t="s">
        <v>8219</v>
      </c>
      <c r="J21" s="60">
        <v>1000</v>
      </c>
      <c r="K21" s="45">
        <v>2272</v>
      </c>
    </row>
    <row r="22" spans="9:11" x14ac:dyDescent="0.25">
      <c r="I22" t="s">
        <v>8219</v>
      </c>
      <c r="J22" s="60">
        <v>80</v>
      </c>
      <c r="K22" s="45">
        <v>1660</v>
      </c>
    </row>
    <row r="23" spans="9:11" x14ac:dyDescent="0.25">
      <c r="I23" t="s">
        <v>8219</v>
      </c>
      <c r="J23" s="60">
        <v>2500</v>
      </c>
      <c r="K23" s="45">
        <v>2231</v>
      </c>
    </row>
    <row r="24" spans="9:11" x14ac:dyDescent="0.25">
      <c r="I24" t="s">
        <v>8219</v>
      </c>
      <c r="J24" s="60">
        <v>50000</v>
      </c>
      <c r="K24" s="45">
        <v>1478</v>
      </c>
    </row>
    <row r="25" spans="9:11" x14ac:dyDescent="0.25">
      <c r="I25" t="s">
        <v>8219</v>
      </c>
      <c r="J25" s="60">
        <v>1000</v>
      </c>
      <c r="K25" s="45">
        <v>2228</v>
      </c>
    </row>
    <row r="26" spans="9:11" x14ac:dyDescent="0.25">
      <c r="I26" t="s">
        <v>8219</v>
      </c>
      <c r="J26" s="60">
        <v>100</v>
      </c>
      <c r="K26" s="45">
        <v>2234</v>
      </c>
    </row>
    <row r="27" spans="9:11" x14ac:dyDescent="0.25">
      <c r="I27" t="s">
        <v>8219</v>
      </c>
      <c r="J27" s="60">
        <v>5000</v>
      </c>
      <c r="K27" s="45">
        <v>1970</v>
      </c>
    </row>
    <row r="28" spans="9:11" x14ac:dyDescent="0.25">
      <c r="I28" t="s">
        <v>8219</v>
      </c>
      <c r="J28" s="60">
        <v>10000</v>
      </c>
      <c r="K28" s="45">
        <v>1961</v>
      </c>
    </row>
    <row r="29" spans="9:11" x14ac:dyDescent="0.25">
      <c r="I29" t="s">
        <v>8219</v>
      </c>
      <c r="J29" s="60">
        <v>12000</v>
      </c>
      <c r="K29" s="45">
        <v>2192</v>
      </c>
    </row>
    <row r="30" spans="9:11" x14ac:dyDescent="0.25">
      <c r="I30" t="s">
        <v>8219</v>
      </c>
      <c r="J30" s="60">
        <v>50000</v>
      </c>
      <c r="K30" s="45">
        <v>1978</v>
      </c>
    </row>
    <row r="31" spans="9:11" x14ac:dyDescent="0.25">
      <c r="I31" t="s">
        <v>8219</v>
      </c>
      <c r="J31" s="60">
        <v>20000</v>
      </c>
      <c r="K31" s="45">
        <v>2187</v>
      </c>
    </row>
    <row r="32" spans="9:11" x14ac:dyDescent="0.25">
      <c r="I32" t="s">
        <v>8219</v>
      </c>
      <c r="J32" s="60">
        <v>750</v>
      </c>
      <c r="K32" s="45">
        <v>2735</v>
      </c>
    </row>
    <row r="33" spans="9:11" x14ac:dyDescent="0.25">
      <c r="I33" t="s">
        <v>8219</v>
      </c>
      <c r="J33" s="60">
        <v>25000</v>
      </c>
      <c r="K33" s="45">
        <v>2250</v>
      </c>
    </row>
    <row r="34" spans="9:11" x14ac:dyDescent="0.25">
      <c r="I34" t="s">
        <v>8219</v>
      </c>
      <c r="J34" s="60">
        <v>150</v>
      </c>
      <c r="K34" s="45">
        <v>2625</v>
      </c>
    </row>
    <row r="35" spans="9:11" x14ac:dyDescent="0.25">
      <c r="I35" t="s">
        <v>8219</v>
      </c>
      <c r="J35" s="60">
        <v>30000</v>
      </c>
      <c r="K35" s="45">
        <v>2197</v>
      </c>
    </row>
    <row r="36" spans="9:11" x14ac:dyDescent="0.25">
      <c r="I36" t="s">
        <v>8219</v>
      </c>
      <c r="J36" s="60">
        <v>21000</v>
      </c>
      <c r="K36" s="45">
        <v>2225</v>
      </c>
    </row>
    <row r="37" spans="9:11" x14ac:dyDescent="0.25">
      <c r="I37" t="s">
        <v>8219</v>
      </c>
      <c r="J37" s="60">
        <v>10000</v>
      </c>
      <c r="K37" s="45">
        <v>2016</v>
      </c>
    </row>
    <row r="38" spans="9:11" x14ac:dyDescent="0.25">
      <c r="I38" t="s">
        <v>8219</v>
      </c>
      <c r="J38" s="60">
        <v>100</v>
      </c>
      <c r="K38" s="45">
        <v>1762</v>
      </c>
    </row>
    <row r="39" spans="9:11" x14ac:dyDescent="0.25">
      <c r="I39" t="s">
        <v>8219</v>
      </c>
      <c r="J39" s="60">
        <v>500</v>
      </c>
      <c r="K39" s="45">
        <v>2617</v>
      </c>
    </row>
    <row r="40" spans="9:11" x14ac:dyDescent="0.25">
      <c r="I40" t="s">
        <v>8219</v>
      </c>
      <c r="J40" s="60">
        <v>50000</v>
      </c>
      <c r="K40" s="45">
        <v>2011</v>
      </c>
    </row>
    <row r="41" spans="9:11" x14ac:dyDescent="0.25">
      <c r="I41" t="s">
        <v>8219</v>
      </c>
      <c r="J41" s="60">
        <v>4900</v>
      </c>
      <c r="K41" s="45">
        <v>2045</v>
      </c>
    </row>
    <row r="42" spans="9:11" x14ac:dyDescent="0.25">
      <c r="I42" t="s">
        <v>8219</v>
      </c>
      <c r="J42" s="60">
        <v>1000</v>
      </c>
      <c r="K42" s="45">
        <v>2241</v>
      </c>
    </row>
    <row r="43" spans="9:11" x14ac:dyDescent="0.25">
      <c r="I43" t="s">
        <v>8219</v>
      </c>
      <c r="J43" s="60">
        <v>100000</v>
      </c>
      <c r="K43" s="45">
        <v>1948</v>
      </c>
    </row>
    <row r="44" spans="9:11" x14ac:dyDescent="0.25">
      <c r="I44" t="s">
        <v>8219</v>
      </c>
      <c r="J44" s="60">
        <v>40000</v>
      </c>
      <c r="K44" s="45">
        <v>1944</v>
      </c>
    </row>
    <row r="45" spans="9:11" x14ac:dyDescent="0.25">
      <c r="I45" t="s">
        <v>8219</v>
      </c>
      <c r="J45" s="60">
        <v>5000</v>
      </c>
      <c r="K45" s="45">
        <v>1215</v>
      </c>
    </row>
    <row r="46" spans="9:11" x14ac:dyDescent="0.25">
      <c r="I46" t="s">
        <v>8219</v>
      </c>
      <c r="J46" s="60">
        <v>1000</v>
      </c>
      <c r="K46" s="45">
        <v>2261</v>
      </c>
    </row>
    <row r="47" spans="9:11" x14ac:dyDescent="0.25">
      <c r="I47" t="s">
        <v>8219</v>
      </c>
      <c r="J47" s="60">
        <v>25000</v>
      </c>
      <c r="K47" s="45">
        <v>2270</v>
      </c>
    </row>
    <row r="48" spans="9:11" x14ac:dyDescent="0.25">
      <c r="I48" t="s">
        <v>8219</v>
      </c>
      <c r="J48" s="60">
        <v>4000</v>
      </c>
      <c r="K48" s="45">
        <v>2202</v>
      </c>
    </row>
    <row r="49" spans="9:11" x14ac:dyDescent="0.25">
      <c r="I49" t="s">
        <v>8219</v>
      </c>
      <c r="J49" s="60">
        <v>50000</v>
      </c>
      <c r="K49" s="45">
        <v>1954</v>
      </c>
    </row>
    <row r="50" spans="9:11" x14ac:dyDescent="0.25">
      <c r="I50" t="s">
        <v>8219</v>
      </c>
      <c r="J50" s="60">
        <v>2500</v>
      </c>
      <c r="K50" s="45">
        <v>1972</v>
      </c>
    </row>
    <row r="51" spans="9:11" x14ac:dyDescent="0.25">
      <c r="I51" t="s">
        <v>8219</v>
      </c>
      <c r="J51" s="60">
        <v>6000</v>
      </c>
      <c r="K51" s="45">
        <v>1476</v>
      </c>
    </row>
    <row r="52" spans="9:11" x14ac:dyDescent="0.25">
      <c r="I52" t="s">
        <v>8219</v>
      </c>
      <c r="J52" s="60">
        <v>500</v>
      </c>
      <c r="K52" s="45">
        <v>2601</v>
      </c>
    </row>
    <row r="53" spans="9:11" x14ac:dyDescent="0.25">
      <c r="I53" t="s">
        <v>8219</v>
      </c>
      <c r="J53" s="60">
        <v>150</v>
      </c>
      <c r="K53" s="45">
        <v>2627</v>
      </c>
    </row>
    <row r="54" spans="9:11" x14ac:dyDescent="0.25">
      <c r="I54" t="s">
        <v>8219</v>
      </c>
      <c r="J54" s="60">
        <v>2500</v>
      </c>
      <c r="K54" s="45">
        <v>2257</v>
      </c>
    </row>
    <row r="55" spans="9:11" x14ac:dyDescent="0.25">
      <c r="I55" t="s">
        <v>8219</v>
      </c>
      <c r="J55" s="60">
        <v>4000</v>
      </c>
      <c r="K55" s="45">
        <v>2024</v>
      </c>
    </row>
    <row r="56" spans="9:11" x14ac:dyDescent="0.25">
      <c r="I56" t="s">
        <v>8219</v>
      </c>
      <c r="J56" s="60">
        <v>20000</v>
      </c>
      <c r="K56" s="45">
        <v>1969</v>
      </c>
    </row>
    <row r="57" spans="9:11" x14ac:dyDescent="0.25">
      <c r="I57" t="s">
        <v>8219</v>
      </c>
      <c r="J57" s="60">
        <v>3500</v>
      </c>
      <c r="K57" s="45">
        <v>1512</v>
      </c>
    </row>
    <row r="58" spans="9:11" x14ac:dyDescent="0.25">
      <c r="I58" t="s">
        <v>8219</v>
      </c>
      <c r="J58" s="60">
        <v>179000</v>
      </c>
      <c r="K58" s="45">
        <v>2076</v>
      </c>
    </row>
    <row r="59" spans="9:11" x14ac:dyDescent="0.25">
      <c r="I59" t="s">
        <v>8219</v>
      </c>
      <c r="J59" s="60">
        <v>2000</v>
      </c>
      <c r="K59" s="45">
        <v>2200</v>
      </c>
    </row>
    <row r="60" spans="9:11" x14ac:dyDescent="0.25">
      <c r="I60" t="s">
        <v>8219</v>
      </c>
      <c r="J60" s="60">
        <v>10000</v>
      </c>
      <c r="K60" s="45">
        <v>2194</v>
      </c>
    </row>
    <row r="61" spans="9:11" x14ac:dyDescent="0.25">
      <c r="I61" t="s">
        <v>8219</v>
      </c>
      <c r="J61" s="60">
        <v>2800</v>
      </c>
      <c r="K61" s="45">
        <v>2236</v>
      </c>
    </row>
    <row r="62" spans="9:11" x14ac:dyDescent="0.25">
      <c r="I62" t="s">
        <v>8219</v>
      </c>
      <c r="J62" s="60">
        <v>35000</v>
      </c>
      <c r="K62" s="45">
        <v>2327</v>
      </c>
    </row>
    <row r="63" spans="9:11" x14ac:dyDescent="0.25">
      <c r="I63" t="s">
        <v>8219</v>
      </c>
      <c r="J63" s="60">
        <v>3000</v>
      </c>
      <c r="K63" s="45">
        <v>2182</v>
      </c>
    </row>
    <row r="64" spans="9:11" x14ac:dyDescent="0.25">
      <c r="I64" t="s">
        <v>8219</v>
      </c>
      <c r="J64" s="60">
        <v>20000</v>
      </c>
      <c r="K64" s="45">
        <v>2336</v>
      </c>
    </row>
    <row r="65" spans="9:11" x14ac:dyDescent="0.25">
      <c r="I65" t="s">
        <v>8219</v>
      </c>
      <c r="J65" s="60">
        <v>1000</v>
      </c>
      <c r="K65" s="45">
        <v>2080</v>
      </c>
    </row>
    <row r="66" spans="9:11" x14ac:dyDescent="0.25">
      <c r="I66" t="s">
        <v>8219</v>
      </c>
      <c r="J66" s="60">
        <v>1385</v>
      </c>
      <c r="K66" s="45">
        <v>2043</v>
      </c>
    </row>
    <row r="67" spans="9:11" x14ac:dyDescent="0.25">
      <c r="I67" t="s">
        <v>8219</v>
      </c>
      <c r="J67" s="60">
        <v>1200</v>
      </c>
      <c r="K67" s="45">
        <v>2189</v>
      </c>
    </row>
    <row r="68" spans="9:11" x14ac:dyDescent="0.25">
      <c r="I68" t="s">
        <v>8219</v>
      </c>
      <c r="J68" s="60">
        <v>2500</v>
      </c>
      <c r="K68" s="45">
        <v>1401</v>
      </c>
    </row>
    <row r="69" spans="9:11" x14ac:dyDescent="0.25">
      <c r="I69" t="s">
        <v>8219</v>
      </c>
      <c r="J69" s="60">
        <v>5000</v>
      </c>
      <c r="K69" s="45">
        <v>2232</v>
      </c>
    </row>
    <row r="70" spans="9:11" x14ac:dyDescent="0.25">
      <c r="I70" t="s">
        <v>8219</v>
      </c>
      <c r="J70" s="60">
        <v>160000</v>
      </c>
      <c r="K70" s="45">
        <v>2013</v>
      </c>
    </row>
    <row r="71" spans="9:11" x14ac:dyDescent="0.25">
      <c r="I71" t="s">
        <v>8219</v>
      </c>
      <c r="J71" s="60">
        <v>10000</v>
      </c>
      <c r="K71" s="45">
        <v>2727</v>
      </c>
    </row>
    <row r="72" spans="9:11" x14ac:dyDescent="0.25">
      <c r="I72" t="s">
        <v>8219</v>
      </c>
      <c r="J72" s="60">
        <v>1800</v>
      </c>
      <c r="K72" s="45">
        <v>2183</v>
      </c>
    </row>
    <row r="73" spans="9:11" x14ac:dyDescent="0.25">
      <c r="I73" t="s">
        <v>8219</v>
      </c>
      <c r="J73" s="60">
        <v>40000</v>
      </c>
      <c r="K73" s="45">
        <v>2019</v>
      </c>
    </row>
    <row r="74" spans="9:11" x14ac:dyDescent="0.25">
      <c r="I74" t="s">
        <v>8219</v>
      </c>
      <c r="J74" s="60">
        <v>5000</v>
      </c>
      <c r="K74" s="45">
        <v>1532</v>
      </c>
    </row>
    <row r="75" spans="9:11" x14ac:dyDescent="0.25">
      <c r="I75" t="s">
        <v>8219</v>
      </c>
      <c r="J75" s="60">
        <v>10000</v>
      </c>
      <c r="K75" s="45">
        <v>2050</v>
      </c>
    </row>
    <row r="76" spans="9:11" x14ac:dyDescent="0.25">
      <c r="I76" t="s">
        <v>8219</v>
      </c>
      <c r="J76" s="60">
        <v>500</v>
      </c>
      <c r="K76" s="45">
        <v>2254</v>
      </c>
    </row>
    <row r="77" spans="9:11" x14ac:dyDescent="0.25">
      <c r="I77" t="s">
        <v>8219</v>
      </c>
      <c r="J77" s="60">
        <v>300</v>
      </c>
      <c r="K77" s="45">
        <v>2994</v>
      </c>
    </row>
    <row r="78" spans="9:11" x14ac:dyDescent="0.25">
      <c r="I78" t="s">
        <v>8219</v>
      </c>
      <c r="J78" s="60">
        <v>30000</v>
      </c>
      <c r="K78" s="45">
        <v>1465</v>
      </c>
    </row>
    <row r="79" spans="9:11" x14ac:dyDescent="0.25">
      <c r="I79" t="s">
        <v>8219</v>
      </c>
      <c r="J79" s="60">
        <v>15000</v>
      </c>
      <c r="K79" s="45">
        <v>2193</v>
      </c>
    </row>
    <row r="80" spans="9:11" x14ac:dyDescent="0.25">
      <c r="I80" t="s">
        <v>8219</v>
      </c>
      <c r="J80" s="60">
        <v>18500</v>
      </c>
      <c r="K80" s="45">
        <v>2310</v>
      </c>
    </row>
    <row r="81" spans="9:11" x14ac:dyDescent="0.25">
      <c r="I81" t="s">
        <v>8219</v>
      </c>
      <c r="J81" s="60">
        <v>2500</v>
      </c>
      <c r="K81" s="45">
        <v>2447</v>
      </c>
    </row>
    <row r="82" spans="9:11" x14ac:dyDescent="0.25">
      <c r="I82" t="s">
        <v>8219</v>
      </c>
      <c r="J82" s="60">
        <v>25</v>
      </c>
      <c r="K82" s="45">
        <v>1380</v>
      </c>
    </row>
    <row r="83" spans="9:11" x14ac:dyDescent="0.25">
      <c r="I83" t="s">
        <v>8219</v>
      </c>
      <c r="J83" s="60">
        <v>8000</v>
      </c>
      <c r="K83" s="45">
        <v>2038</v>
      </c>
    </row>
    <row r="84" spans="9:11" x14ac:dyDescent="0.25">
      <c r="I84" t="s">
        <v>8219</v>
      </c>
      <c r="J84" s="60">
        <v>7500</v>
      </c>
      <c r="K84" s="45">
        <v>1534</v>
      </c>
    </row>
    <row r="85" spans="9:11" x14ac:dyDescent="0.25">
      <c r="I85" t="s">
        <v>8219</v>
      </c>
      <c r="J85" s="60">
        <v>5494</v>
      </c>
      <c r="K85" s="45">
        <v>2188</v>
      </c>
    </row>
    <row r="86" spans="9:11" x14ac:dyDescent="0.25">
      <c r="I86" t="s">
        <v>8219</v>
      </c>
      <c r="J86" s="60">
        <v>650</v>
      </c>
      <c r="K86" s="45">
        <v>2275</v>
      </c>
    </row>
    <row r="87" spans="9:11" x14ac:dyDescent="0.25">
      <c r="I87" t="s">
        <v>8219</v>
      </c>
      <c r="J87" s="60">
        <v>8000</v>
      </c>
      <c r="K87" s="45">
        <v>2607</v>
      </c>
    </row>
    <row r="88" spans="9:11" x14ac:dyDescent="0.25">
      <c r="I88" t="s">
        <v>8219</v>
      </c>
      <c r="J88" s="60">
        <v>9800</v>
      </c>
      <c r="K88" s="45">
        <v>2280</v>
      </c>
    </row>
    <row r="89" spans="9:11" x14ac:dyDescent="0.25">
      <c r="I89" t="s">
        <v>8219</v>
      </c>
      <c r="J89" s="60">
        <v>50000</v>
      </c>
      <c r="K89" s="45">
        <v>1977</v>
      </c>
    </row>
    <row r="90" spans="9:11" x14ac:dyDescent="0.25">
      <c r="I90" t="s">
        <v>8219</v>
      </c>
      <c r="J90" s="60">
        <v>42000</v>
      </c>
      <c r="K90" s="45">
        <v>1955</v>
      </c>
    </row>
    <row r="91" spans="9:11" x14ac:dyDescent="0.25">
      <c r="I91" t="s">
        <v>8219</v>
      </c>
      <c r="J91" s="60">
        <v>400</v>
      </c>
      <c r="K91" s="45">
        <v>77</v>
      </c>
    </row>
    <row r="92" spans="9:11" x14ac:dyDescent="0.25">
      <c r="I92" t="s">
        <v>8219</v>
      </c>
      <c r="J92" s="60">
        <v>78000</v>
      </c>
      <c r="K92" s="45">
        <v>2034</v>
      </c>
    </row>
    <row r="93" spans="9:11" x14ac:dyDescent="0.25">
      <c r="I93" t="s">
        <v>8219</v>
      </c>
      <c r="J93" s="60">
        <v>1000</v>
      </c>
      <c r="K93" s="45">
        <v>314</v>
      </c>
    </row>
    <row r="94" spans="9:11" x14ac:dyDescent="0.25">
      <c r="I94" t="s">
        <v>8219</v>
      </c>
      <c r="J94" s="60">
        <v>1100</v>
      </c>
      <c r="K94" s="45">
        <v>2739</v>
      </c>
    </row>
    <row r="95" spans="9:11" x14ac:dyDescent="0.25">
      <c r="I95" t="s">
        <v>8219</v>
      </c>
      <c r="J95" s="60">
        <v>110</v>
      </c>
      <c r="K95" s="45">
        <v>2201</v>
      </c>
    </row>
    <row r="96" spans="9:11" x14ac:dyDescent="0.25">
      <c r="I96" t="s">
        <v>8219</v>
      </c>
      <c r="J96" s="60">
        <v>55000</v>
      </c>
      <c r="K96" s="45">
        <v>2001</v>
      </c>
    </row>
    <row r="97" spans="9:11" x14ac:dyDescent="0.25">
      <c r="I97" t="s">
        <v>8219</v>
      </c>
      <c r="J97" s="60">
        <v>20000</v>
      </c>
      <c r="K97" s="45">
        <v>2267</v>
      </c>
    </row>
    <row r="98" spans="9:11" x14ac:dyDescent="0.25">
      <c r="I98" t="s">
        <v>8219</v>
      </c>
      <c r="J98" s="60">
        <v>1500</v>
      </c>
      <c r="K98" s="45">
        <v>1344</v>
      </c>
    </row>
    <row r="99" spans="9:11" x14ac:dyDescent="0.25">
      <c r="I99" t="s">
        <v>8219</v>
      </c>
      <c r="J99" s="60">
        <v>5000</v>
      </c>
      <c r="K99" s="45">
        <v>2244</v>
      </c>
    </row>
    <row r="100" spans="9:11" x14ac:dyDescent="0.25">
      <c r="I100" t="s">
        <v>8219</v>
      </c>
      <c r="J100" s="60">
        <v>20000</v>
      </c>
      <c r="K100" s="45">
        <v>1974</v>
      </c>
    </row>
    <row r="101" spans="9:11" x14ac:dyDescent="0.25">
      <c r="I101" t="s">
        <v>8219</v>
      </c>
      <c r="J101" s="60">
        <v>20000</v>
      </c>
      <c r="K101" s="45">
        <v>1967</v>
      </c>
    </row>
    <row r="102" spans="9:11" x14ac:dyDescent="0.25">
      <c r="I102" t="s">
        <v>8219</v>
      </c>
      <c r="J102" s="60">
        <v>2500</v>
      </c>
      <c r="K102" s="45">
        <v>2029</v>
      </c>
    </row>
    <row r="103" spans="9:11" x14ac:dyDescent="0.25">
      <c r="I103" t="s">
        <v>8219</v>
      </c>
      <c r="J103" s="60">
        <v>50000</v>
      </c>
      <c r="K103" s="45">
        <v>1980</v>
      </c>
    </row>
    <row r="104" spans="9:11" x14ac:dyDescent="0.25">
      <c r="I104" t="s">
        <v>8219</v>
      </c>
      <c r="J104" s="60">
        <v>5000</v>
      </c>
      <c r="K104" s="45">
        <v>2633</v>
      </c>
    </row>
    <row r="105" spans="9:11" x14ac:dyDescent="0.25">
      <c r="I105" t="s">
        <v>8219</v>
      </c>
      <c r="J105" s="60">
        <v>50000</v>
      </c>
      <c r="K105" s="45">
        <v>2052</v>
      </c>
    </row>
    <row r="106" spans="9:11" x14ac:dyDescent="0.25">
      <c r="I106" t="s">
        <v>8219</v>
      </c>
      <c r="J106" s="60">
        <v>18000</v>
      </c>
      <c r="K106" s="45">
        <v>2237</v>
      </c>
    </row>
    <row r="107" spans="9:11" x14ac:dyDescent="0.25">
      <c r="I107" t="s">
        <v>8219</v>
      </c>
      <c r="J107" s="60">
        <v>3000</v>
      </c>
      <c r="K107" s="45">
        <v>1021</v>
      </c>
    </row>
    <row r="108" spans="9:11" x14ac:dyDescent="0.25">
      <c r="I108" t="s">
        <v>8219</v>
      </c>
      <c r="J108" s="60">
        <v>8000</v>
      </c>
      <c r="K108" s="45">
        <v>2707</v>
      </c>
    </row>
    <row r="109" spans="9:11" x14ac:dyDescent="0.25">
      <c r="I109" t="s">
        <v>8219</v>
      </c>
      <c r="J109" s="60">
        <v>300</v>
      </c>
      <c r="K109" s="45">
        <v>2299</v>
      </c>
    </row>
    <row r="110" spans="9:11" x14ac:dyDescent="0.25">
      <c r="I110" t="s">
        <v>8219</v>
      </c>
      <c r="J110" s="60">
        <v>100000</v>
      </c>
      <c r="K110" s="45">
        <v>1945</v>
      </c>
    </row>
    <row r="111" spans="9:11" x14ac:dyDescent="0.25">
      <c r="I111" t="s">
        <v>8219</v>
      </c>
      <c r="J111" s="60">
        <v>4000</v>
      </c>
      <c r="K111" s="45">
        <v>1976</v>
      </c>
    </row>
    <row r="112" spans="9:11" x14ac:dyDescent="0.25">
      <c r="I112" t="s">
        <v>8219</v>
      </c>
      <c r="J112" s="60">
        <v>2000</v>
      </c>
      <c r="K112" s="45">
        <v>1030</v>
      </c>
    </row>
    <row r="113" spans="9:11" x14ac:dyDescent="0.25">
      <c r="I113" t="s">
        <v>8219</v>
      </c>
      <c r="J113" s="60">
        <v>850</v>
      </c>
      <c r="K113" s="45">
        <v>3726</v>
      </c>
    </row>
    <row r="114" spans="9:11" x14ac:dyDescent="0.25">
      <c r="I114" t="s">
        <v>8219</v>
      </c>
      <c r="J114" s="60">
        <v>3000</v>
      </c>
      <c r="K114" s="45">
        <v>3153</v>
      </c>
    </row>
    <row r="115" spans="9:11" x14ac:dyDescent="0.25">
      <c r="I115" t="s">
        <v>8219</v>
      </c>
      <c r="J115" s="60">
        <v>2500</v>
      </c>
      <c r="K115" s="45">
        <v>2233</v>
      </c>
    </row>
    <row r="116" spans="9:11" x14ac:dyDescent="0.25">
      <c r="I116" t="s">
        <v>8219</v>
      </c>
      <c r="J116" s="60">
        <v>250</v>
      </c>
      <c r="K116" s="45">
        <v>3811</v>
      </c>
    </row>
    <row r="117" spans="9:11" x14ac:dyDescent="0.25">
      <c r="I117" t="s">
        <v>8219</v>
      </c>
      <c r="J117" s="60">
        <v>2500</v>
      </c>
      <c r="K117" s="45">
        <v>2260</v>
      </c>
    </row>
    <row r="118" spans="9:11" x14ac:dyDescent="0.25">
      <c r="I118" t="s">
        <v>8219</v>
      </c>
      <c r="J118" s="60">
        <v>12000</v>
      </c>
      <c r="K118" s="45">
        <v>2602</v>
      </c>
    </row>
    <row r="119" spans="9:11" x14ac:dyDescent="0.25">
      <c r="I119" t="s">
        <v>8219</v>
      </c>
      <c r="J119" s="60">
        <v>12500</v>
      </c>
      <c r="K119" s="45">
        <v>1194</v>
      </c>
    </row>
    <row r="120" spans="9:11" x14ac:dyDescent="0.25">
      <c r="I120" t="s">
        <v>8219</v>
      </c>
      <c r="J120" s="60">
        <v>1500</v>
      </c>
      <c r="K120" s="45">
        <v>2266</v>
      </c>
    </row>
    <row r="121" spans="9:11" x14ac:dyDescent="0.25">
      <c r="I121" t="s">
        <v>8219</v>
      </c>
      <c r="J121" s="60">
        <v>30000</v>
      </c>
      <c r="K121" s="45">
        <v>2010</v>
      </c>
    </row>
    <row r="122" spans="9:11" x14ac:dyDescent="0.25">
      <c r="I122" t="s">
        <v>8219</v>
      </c>
      <c r="J122" s="60">
        <v>7214</v>
      </c>
      <c r="K122" s="45">
        <v>3001</v>
      </c>
    </row>
    <row r="123" spans="9:11" x14ac:dyDescent="0.25">
      <c r="I123" t="s">
        <v>8219</v>
      </c>
      <c r="J123" s="60">
        <v>125000</v>
      </c>
      <c r="K123" s="45">
        <v>2070</v>
      </c>
    </row>
    <row r="124" spans="9:11" x14ac:dyDescent="0.25">
      <c r="I124" t="s">
        <v>8219</v>
      </c>
      <c r="J124" s="60">
        <v>3600</v>
      </c>
      <c r="K124" s="45">
        <v>736</v>
      </c>
    </row>
    <row r="125" spans="9:11" x14ac:dyDescent="0.25">
      <c r="I125" t="s">
        <v>8219</v>
      </c>
      <c r="J125" s="60">
        <v>500</v>
      </c>
      <c r="K125" s="45">
        <v>3353</v>
      </c>
    </row>
    <row r="126" spans="9:11" x14ac:dyDescent="0.25">
      <c r="I126" t="s">
        <v>8219</v>
      </c>
      <c r="J126" s="60">
        <v>500</v>
      </c>
      <c r="K126" s="45">
        <v>2003</v>
      </c>
    </row>
    <row r="127" spans="9:11" x14ac:dyDescent="0.25">
      <c r="I127" t="s">
        <v>8219</v>
      </c>
      <c r="J127" s="60">
        <v>10000</v>
      </c>
      <c r="K127" s="45">
        <v>43</v>
      </c>
    </row>
    <row r="128" spans="9:11" x14ac:dyDescent="0.25">
      <c r="I128" t="s">
        <v>8219</v>
      </c>
      <c r="J128" s="60">
        <v>600</v>
      </c>
      <c r="K128" s="45">
        <v>1837</v>
      </c>
    </row>
    <row r="129" spans="9:11" x14ac:dyDescent="0.25">
      <c r="I129" t="s">
        <v>8219</v>
      </c>
      <c r="J129" s="60">
        <v>5000</v>
      </c>
      <c r="K129" s="45">
        <v>246</v>
      </c>
    </row>
    <row r="130" spans="9:11" x14ac:dyDescent="0.25">
      <c r="I130" t="s">
        <v>8219</v>
      </c>
      <c r="J130" s="60">
        <v>50000</v>
      </c>
      <c r="K130" s="45">
        <v>2009</v>
      </c>
    </row>
    <row r="131" spans="9:11" x14ac:dyDescent="0.25">
      <c r="I131" t="s">
        <v>8219</v>
      </c>
      <c r="J131" s="60">
        <v>25000</v>
      </c>
      <c r="K131" s="45">
        <v>2032</v>
      </c>
    </row>
    <row r="132" spans="9:11" x14ac:dyDescent="0.25">
      <c r="I132" t="s">
        <v>8219</v>
      </c>
      <c r="J132" s="60">
        <v>35000</v>
      </c>
      <c r="K132" s="45">
        <v>2609</v>
      </c>
    </row>
    <row r="133" spans="9:11" x14ac:dyDescent="0.25">
      <c r="I133" t="s">
        <v>8219</v>
      </c>
      <c r="J133" s="60">
        <v>5000</v>
      </c>
      <c r="K133" s="45">
        <v>538</v>
      </c>
    </row>
    <row r="134" spans="9:11" x14ac:dyDescent="0.25">
      <c r="I134" t="s">
        <v>8219</v>
      </c>
      <c r="J134" s="60">
        <v>2500</v>
      </c>
      <c r="K134" s="45">
        <v>3025</v>
      </c>
    </row>
    <row r="135" spans="9:11" x14ac:dyDescent="0.25">
      <c r="I135" t="s">
        <v>8219</v>
      </c>
      <c r="J135" s="60">
        <v>10000</v>
      </c>
      <c r="K135" s="45">
        <v>2037</v>
      </c>
    </row>
    <row r="136" spans="9:11" x14ac:dyDescent="0.25">
      <c r="I136" t="s">
        <v>8219</v>
      </c>
      <c r="J136" s="60">
        <v>25000</v>
      </c>
      <c r="K136" s="45">
        <v>644</v>
      </c>
    </row>
    <row r="137" spans="9:11" x14ac:dyDescent="0.25">
      <c r="I137" t="s">
        <v>8219</v>
      </c>
      <c r="J137" s="60">
        <v>700</v>
      </c>
      <c r="K137" s="45">
        <v>3708</v>
      </c>
    </row>
    <row r="138" spans="9:11" x14ac:dyDescent="0.25">
      <c r="I138" t="s">
        <v>8219</v>
      </c>
      <c r="J138" s="60">
        <v>200</v>
      </c>
      <c r="K138" s="45">
        <v>2265</v>
      </c>
    </row>
    <row r="139" spans="9:11" x14ac:dyDescent="0.25">
      <c r="I139" t="s">
        <v>8219</v>
      </c>
      <c r="J139" s="60">
        <v>2468</v>
      </c>
      <c r="K139" s="45">
        <v>2724</v>
      </c>
    </row>
    <row r="140" spans="9:11" x14ac:dyDescent="0.25">
      <c r="I140" t="s">
        <v>8219</v>
      </c>
      <c r="J140" s="60">
        <v>5500</v>
      </c>
      <c r="K140" s="45">
        <v>1257</v>
      </c>
    </row>
    <row r="141" spans="9:11" x14ac:dyDescent="0.25">
      <c r="I141" t="s">
        <v>8219</v>
      </c>
      <c r="J141" s="60">
        <v>25000</v>
      </c>
      <c r="K141" s="45">
        <v>2339</v>
      </c>
    </row>
    <row r="142" spans="9:11" x14ac:dyDescent="0.25">
      <c r="I142" t="s">
        <v>8219</v>
      </c>
      <c r="J142" s="60">
        <v>60000</v>
      </c>
      <c r="K142" s="45">
        <v>1956</v>
      </c>
    </row>
    <row r="143" spans="9:11" x14ac:dyDescent="0.25">
      <c r="I143" t="s">
        <v>8219</v>
      </c>
      <c r="J143" s="60">
        <v>1000</v>
      </c>
      <c r="K143" s="45">
        <v>306</v>
      </c>
    </row>
    <row r="144" spans="9:11" x14ac:dyDescent="0.25">
      <c r="I144" t="s">
        <v>8219</v>
      </c>
      <c r="J144" s="60">
        <v>600</v>
      </c>
      <c r="K144" s="45">
        <v>2214</v>
      </c>
    </row>
    <row r="145" spans="9:11" x14ac:dyDescent="0.25">
      <c r="I145" t="s">
        <v>8219</v>
      </c>
      <c r="J145" s="60">
        <v>100</v>
      </c>
      <c r="K145" s="45">
        <v>1192</v>
      </c>
    </row>
    <row r="146" spans="9:11" x14ac:dyDescent="0.25">
      <c r="I146" t="s">
        <v>8219</v>
      </c>
      <c r="J146" s="60">
        <v>300</v>
      </c>
      <c r="K146" s="45">
        <v>3444</v>
      </c>
    </row>
    <row r="147" spans="9:11" x14ac:dyDescent="0.25">
      <c r="I147" t="s">
        <v>8219</v>
      </c>
      <c r="J147" s="60">
        <v>10000</v>
      </c>
      <c r="K147" s="45">
        <v>2079</v>
      </c>
    </row>
    <row r="148" spans="9:11" x14ac:dyDescent="0.25">
      <c r="I148" t="s">
        <v>8219</v>
      </c>
      <c r="J148" s="60">
        <v>1000</v>
      </c>
      <c r="K148" s="45">
        <v>3582</v>
      </c>
    </row>
    <row r="149" spans="9:11" x14ac:dyDescent="0.25">
      <c r="I149" t="s">
        <v>8219</v>
      </c>
      <c r="J149" s="60">
        <v>3950</v>
      </c>
      <c r="K149" s="45">
        <v>2255</v>
      </c>
    </row>
    <row r="150" spans="9:11" x14ac:dyDescent="0.25">
      <c r="I150" t="s">
        <v>8219</v>
      </c>
      <c r="J150" s="60">
        <v>101</v>
      </c>
      <c r="K150" s="45">
        <v>3292</v>
      </c>
    </row>
    <row r="151" spans="9:11" x14ac:dyDescent="0.25">
      <c r="I151" t="s">
        <v>8219</v>
      </c>
      <c r="J151" s="60">
        <v>50000</v>
      </c>
      <c r="K151" s="45">
        <v>1968</v>
      </c>
    </row>
    <row r="152" spans="9:11" x14ac:dyDescent="0.25">
      <c r="I152" t="s">
        <v>8219</v>
      </c>
      <c r="J152" s="60">
        <v>10000</v>
      </c>
      <c r="K152" s="45">
        <v>2184</v>
      </c>
    </row>
    <row r="153" spans="9:11" x14ac:dyDescent="0.25">
      <c r="I153" t="s">
        <v>8219</v>
      </c>
      <c r="J153" s="60">
        <v>5000</v>
      </c>
      <c r="K153" s="45">
        <v>318</v>
      </c>
    </row>
    <row r="154" spans="9:11" x14ac:dyDescent="0.25">
      <c r="I154" t="s">
        <v>8219</v>
      </c>
      <c r="J154" s="60">
        <v>20000</v>
      </c>
      <c r="K154" s="45">
        <v>2271</v>
      </c>
    </row>
    <row r="155" spans="9:11" x14ac:dyDescent="0.25">
      <c r="I155" t="s">
        <v>8219</v>
      </c>
      <c r="J155" s="60">
        <v>3000</v>
      </c>
      <c r="K155" s="45">
        <v>1528</v>
      </c>
    </row>
    <row r="156" spans="9:11" x14ac:dyDescent="0.25">
      <c r="I156" t="s">
        <v>8219</v>
      </c>
      <c r="J156" s="60">
        <v>5000</v>
      </c>
      <c r="K156" s="45">
        <v>2021</v>
      </c>
    </row>
    <row r="157" spans="9:11" x14ac:dyDescent="0.25">
      <c r="I157" t="s">
        <v>8219</v>
      </c>
      <c r="J157" s="60">
        <v>20000</v>
      </c>
      <c r="K157" s="45">
        <v>2071</v>
      </c>
    </row>
    <row r="158" spans="9:11" x14ac:dyDescent="0.25">
      <c r="I158" t="s">
        <v>8219</v>
      </c>
      <c r="J158" s="60">
        <v>4000</v>
      </c>
      <c r="K158" s="45">
        <v>1222</v>
      </c>
    </row>
    <row r="159" spans="9:11" x14ac:dyDescent="0.25">
      <c r="I159" t="s">
        <v>8219</v>
      </c>
      <c r="J159" s="60">
        <v>2000</v>
      </c>
      <c r="K159" s="45">
        <v>645</v>
      </c>
    </row>
    <row r="160" spans="9:11" x14ac:dyDescent="0.25">
      <c r="I160" t="s">
        <v>8219</v>
      </c>
      <c r="J160" s="60">
        <v>6500</v>
      </c>
      <c r="K160" s="45">
        <v>1504</v>
      </c>
    </row>
    <row r="161" spans="9:11" x14ac:dyDescent="0.25">
      <c r="I161" t="s">
        <v>8219</v>
      </c>
      <c r="J161" s="60">
        <v>9000</v>
      </c>
      <c r="K161" s="45">
        <v>2252</v>
      </c>
    </row>
    <row r="162" spans="9:11" x14ac:dyDescent="0.25">
      <c r="I162" t="s">
        <v>8219</v>
      </c>
      <c r="J162" s="60">
        <v>2000</v>
      </c>
      <c r="K162" s="45">
        <v>1610</v>
      </c>
    </row>
    <row r="163" spans="9:11" x14ac:dyDescent="0.25">
      <c r="I163" t="s">
        <v>8219</v>
      </c>
      <c r="J163" s="60">
        <v>2000</v>
      </c>
      <c r="K163" s="45">
        <v>2278</v>
      </c>
    </row>
    <row r="164" spans="9:11" x14ac:dyDescent="0.25">
      <c r="I164" t="s">
        <v>8219</v>
      </c>
      <c r="J164" s="60">
        <v>5000</v>
      </c>
      <c r="K164" s="45">
        <v>2240</v>
      </c>
    </row>
    <row r="165" spans="9:11" x14ac:dyDescent="0.25">
      <c r="I165" t="s">
        <v>8219</v>
      </c>
      <c r="J165" s="60">
        <v>14500</v>
      </c>
      <c r="K165" s="45">
        <v>1196</v>
      </c>
    </row>
    <row r="166" spans="9:11" x14ac:dyDescent="0.25">
      <c r="I166" t="s">
        <v>8219</v>
      </c>
      <c r="J166" s="60">
        <v>12000</v>
      </c>
      <c r="K166" s="45">
        <v>654</v>
      </c>
    </row>
    <row r="167" spans="9:11" x14ac:dyDescent="0.25">
      <c r="I167" t="s">
        <v>8219</v>
      </c>
      <c r="J167" s="60">
        <v>3000</v>
      </c>
      <c r="K167" s="45">
        <v>843</v>
      </c>
    </row>
    <row r="168" spans="9:11" x14ac:dyDescent="0.25">
      <c r="I168" t="s">
        <v>8219</v>
      </c>
      <c r="J168" s="60">
        <v>300</v>
      </c>
      <c r="K168" s="45">
        <v>2486</v>
      </c>
    </row>
    <row r="169" spans="9:11" x14ac:dyDescent="0.25">
      <c r="I169" t="s">
        <v>8219</v>
      </c>
      <c r="J169" s="60">
        <v>4000</v>
      </c>
      <c r="K169" s="45">
        <v>1630</v>
      </c>
    </row>
    <row r="170" spans="9:11" x14ac:dyDescent="0.25">
      <c r="I170" t="s">
        <v>8219</v>
      </c>
      <c r="J170" s="60">
        <v>12000</v>
      </c>
      <c r="K170" s="45">
        <v>2715</v>
      </c>
    </row>
    <row r="171" spans="9:11" x14ac:dyDescent="0.25">
      <c r="I171" t="s">
        <v>8219</v>
      </c>
      <c r="J171" s="60">
        <v>400000</v>
      </c>
      <c r="K171" s="45">
        <v>1971</v>
      </c>
    </row>
    <row r="172" spans="9:11" x14ac:dyDescent="0.25">
      <c r="I172" t="s">
        <v>8219</v>
      </c>
      <c r="J172" s="60">
        <v>400</v>
      </c>
      <c r="K172" s="45">
        <v>1833</v>
      </c>
    </row>
    <row r="173" spans="9:11" x14ac:dyDescent="0.25">
      <c r="I173" t="s">
        <v>8219</v>
      </c>
      <c r="J173" s="60">
        <v>5000</v>
      </c>
      <c r="K173" s="45">
        <v>1965</v>
      </c>
    </row>
    <row r="174" spans="9:11" x14ac:dyDescent="0.25">
      <c r="I174" t="s">
        <v>8219</v>
      </c>
      <c r="J174" s="60">
        <v>3500</v>
      </c>
      <c r="K174" s="45">
        <v>1198</v>
      </c>
    </row>
    <row r="175" spans="9:11" x14ac:dyDescent="0.25">
      <c r="I175" t="s">
        <v>8219</v>
      </c>
      <c r="J175" s="60">
        <v>1200</v>
      </c>
      <c r="K175" s="45">
        <v>1752</v>
      </c>
    </row>
    <row r="176" spans="9:11" x14ac:dyDescent="0.25">
      <c r="I176" t="s">
        <v>8219</v>
      </c>
      <c r="J176" s="60">
        <v>89200</v>
      </c>
      <c r="K176" s="45">
        <v>1964</v>
      </c>
    </row>
    <row r="177" spans="9:11" x14ac:dyDescent="0.25">
      <c r="I177" t="s">
        <v>8219</v>
      </c>
      <c r="J177" s="60">
        <v>198000</v>
      </c>
      <c r="K177" s="45">
        <v>1973</v>
      </c>
    </row>
    <row r="178" spans="9:11" x14ac:dyDescent="0.25">
      <c r="I178" t="s">
        <v>8219</v>
      </c>
      <c r="J178" s="60">
        <v>600</v>
      </c>
      <c r="K178" s="45">
        <v>382</v>
      </c>
    </row>
    <row r="179" spans="9:11" x14ac:dyDescent="0.25">
      <c r="I179" t="s">
        <v>8219</v>
      </c>
      <c r="J179" s="60">
        <v>10000</v>
      </c>
      <c r="K179" s="45">
        <v>2328</v>
      </c>
    </row>
    <row r="180" spans="9:11" x14ac:dyDescent="0.25">
      <c r="I180" t="s">
        <v>8219</v>
      </c>
      <c r="J180" s="60">
        <v>20000</v>
      </c>
      <c r="K180" s="45">
        <v>1210</v>
      </c>
    </row>
    <row r="181" spans="9:11" x14ac:dyDescent="0.25">
      <c r="I181" t="s">
        <v>8219</v>
      </c>
      <c r="J181" s="60">
        <v>2000</v>
      </c>
      <c r="K181" s="45">
        <v>2105</v>
      </c>
    </row>
    <row r="182" spans="9:11" x14ac:dyDescent="0.25">
      <c r="I182" t="s">
        <v>8219</v>
      </c>
      <c r="J182" s="60">
        <v>15000</v>
      </c>
      <c r="K182" s="45">
        <v>1197</v>
      </c>
    </row>
    <row r="183" spans="9:11" x14ac:dyDescent="0.25">
      <c r="I183" t="s">
        <v>8219</v>
      </c>
      <c r="J183" s="60">
        <v>5000</v>
      </c>
      <c r="K183" s="45">
        <v>2722</v>
      </c>
    </row>
    <row r="184" spans="9:11" x14ac:dyDescent="0.25">
      <c r="I184" t="s">
        <v>8219</v>
      </c>
      <c r="J184" s="60">
        <v>3700</v>
      </c>
      <c r="K184" s="45">
        <v>1376</v>
      </c>
    </row>
    <row r="185" spans="9:11" x14ac:dyDescent="0.25">
      <c r="I185" t="s">
        <v>8219</v>
      </c>
      <c r="J185" s="60">
        <v>300</v>
      </c>
      <c r="K185" s="45">
        <v>3652</v>
      </c>
    </row>
    <row r="186" spans="9:11" x14ac:dyDescent="0.25">
      <c r="I186" t="s">
        <v>8219</v>
      </c>
      <c r="J186" s="60">
        <v>12000</v>
      </c>
      <c r="K186" s="45">
        <v>1536</v>
      </c>
    </row>
    <row r="187" spans="9:11" x14ac:dyDescent="0.25">
      <c r="I187" t="s">
        <v>8219</v>
      </c>
      <c r="J187" s="60">
        <v>700</v>
      </c>
      <c r="K187" s="45">
        <v>2175</v>
      </c>
    </row>
    <row r="188" spans="9:11" x14ac:dyDescent="0.25">
      <c r="I188" t="s">
        <v>8219</v>
      </c>
      <c r="J188" s="60">
        <v>3000</v>
      </c>
      <c r="K188" s="45">
        <v>2040</v>
      </c>
    </row>
    <row r="189" spans="9:11" x14ac:dyDescent="0.25">
      <c r="I189" t="s">
        <v>8219</v>
      </c>
      <c r="J189" s="60">
        <v>50000</v>
      </c>
      <c r="K189" s="45">
        <v>2006</v>
      </c>
    </row>
    <row r="190" spans="9:11" x14ac:dyDescent="0.25">
      <c r="I190" t="s">
        <v>8219</v>
      </c>
      <c r="J190" s="60">
        <v>1500</v>
      </c>
      <c r="K190" s="45">
        <v>108</v>
      </c>
    </row>
    <row r="191" spans="9:11" x14ac:dyDescent="0.25">
      <c r="I191" t="s">
        <v>8219</v>
      </c>
      <c r="J191" s="60">
        <v>5000</v>
      </c>
      <c r="K191" s="45">
        <v>3024</v>
      </c>
    </row>
    <row r="192" spans="9:11" x14ac:dyDescent="0.25">
      <c r="I192" t="s">
        <v>8219</v>
      </c>
      <c r="J192" s="60">
        <v>30000</v>
      </c>
      <c r="K192" s="45">
        <v>2737</v>
      </c>
    </row>
    <row r="193" spans="9:11" x14ac:dyDescent="0.25">
      <c r="I193" t="s">
        <v>8219</v>
      </c>
      <c r="J193" s="60">
        <v>10000</v>
      </c>
      <c r="K193" s="45">
        <v>2224</v>
      </c>
    </row>
    <row r="194" spans="9:11" x14ac:dyDescent="0.25">
      <c r="I194" t="s">
        <v>8219</v>
      </c>
      <c r="J194" s="60">
        <v>250</v>
      </c>
      <c r="K194" s="45">
        <v>1287</v>
      </c>
    </row>
    <row r="195" spans="9:11" x14ac:dyDescent="0.25">
      <c r="I195" t="s">
        <v>8219</v>
      </c>
      <c r="J195" s="60">
        <v>250</v>
      </c>
      <c r="K195" s="45">
        <v>2815</v>
      </c>
    </row>
    <row r="196" spans="9:11" x14ac:dyDescent="0.25">
      <c r="I196" t="s">
        <v>8219</v>
      </c>
      <c r="J196" s="60">
        <v>125</v>
      </c>
      <c r="K196" s="45">
        <v>1923</v>
      </c>
    </row>
    <row r="197" spans="9:11" x14ac:dyDescent="0.25">
      <c r="I197" t="s">
        <v>8219</v>
      </c>
      <c r="J197" s="60">
        <v>2500</v>
      </c>
      <c r="K197" s="45">
        <v>262</v>
      </c>
    </row>
    <row r="198" spans="9:11" x14ac:dyDescent="0.25">
      <c r="I198" t="s">
        <v>8219</v>
      </c>
      <c r="J198" s="60">
        <v>500</v>
      </c>
      <c r="K198" s="45">
        <v>3718</v>
      </c>
    </row>
    <row r="199" spans="9:11" x14ac:dyDescent="0.25">
      <c r="I199" t="s">
        <v>8219</v>
      </c>
      <c r="J199" s="60">
        <v>250</v>
      </c>
      <c r="K199" s="45">
        <v>757</v>
      </c>
    </row>
    <row r="200" spans="9:11" x14ac:dyDescent="0.25">
      <c r="I200" t="s">
        <v>8219</v>
      </c>
      <c r="J200" s="60">
        <v>2000</v>
      </c>
      <c r="K200" s="45">
        <v>1023</v>
      </c>
    </row>
    <row r="201" spans="9:11" x14ac:dyDescent="0.25">
      <c r="I201" t="s">
        <v>8219</v>
      </c>
      <c r="J201" s="60">
        <v>5000</v>
      </c>
      <c r="K201" s="45">
        <v>2012</v>
      </c>
    </row>
    <row r="202" spans="9:11" x14ac:dyDescent="0.25">
      <c r="I202" t="s">
        <v>8219</v>
      </c>
      <c r="J202" s="60">
        <v>50000</v>
      </c>
      <c r="K202" s="45">
        <v>2004</v>
      </c>
    </row>
    <row r="203" spans="9:11" x14ac:dyDescent="0.25">
      <c r="I203" t="s">
        <v>8219</v>
      </c>
      <c r="J203" s="60">
        <v>1500</v>
      </c>
      <c r="K203" s="45">
        <v>831</v>
      </c>
    </row>
    <row r="204" spans="9:11" x14ac:dyDescent="0.25">
      <c r="I204" t="s">
        <v>8219</v>
      </c>
      <c r="J204" s="60">
        <v>20000</v>
      </c>
      <c r="K204" s="45">
        <v>2708</v>
      </c>
    </row>
    <row r="205" spans="9:11" x14ac:dyDescent="0.25">
      <c r="I205" t="s">
        <v>8219</v>
      </c>
      <c r="J205" s="60">
        <v>3400</v>
      </c>
      <c r="K205" s="45">
        <v>304</v>
      </c>
    </row>
    <row r="206" spans="9:11" x14ac:dyDescent="0.25">
      <c r="I206" t="s">
        <v>8219</v>
      </c>
      <c r="J206" s="60">
        <v>14000</v>
      </c>
      <c r="K206" s="45">
        <v>285</v>
      </c>
    </row>
    <row r="207" spans="9:11" x14ac:dyDescent="0.25">
      <c r="I207" t="s">
        <v>8219</v>
      </c>
      <c r="J207" s="60">
        <v>250</v>
      </c>
      <c r="K207" s="45">
        <v>3818</v>
      </c>
    </row>
    <row r="208" spans="9:11" x14ac:dyDescent="0.25">
      <c r="I208" t="s">
        <v>8219</v>
      </c>
      <c r="J208" s="60">
        <v>32768</v>
      </c>
      <c r="K208" s="45">
        <v>2030</v>
      </c>
    </row>
    <row r="209" spans="9:11" x14ac:dyDescent="0.25">
      <c r="I209" t="s">
        <v>8219</v>
      </c>
      <c r="J209" s="60">
        <v>15000</v>
      </c>
      <c r="K209" s="45">
        <v>1953</v>
      </c>
    </row>
    <row r="210" spans="9:11" x14ac:dyDescent="0.25">
      <c r="I210" t="s">
        <v>8219</v>
      </c>
      <c r="J210" s="60">
        <v>1500</v>
      </c>
      <c r="K210" s="45">
        <v>2115</v>
      </c>
    </row>
    <row r="211" spans="9:11" x14ac:dyDescent="0.25">
      <c r="I211" t="s">
        <v>8219</v>
      </c>
      <c r="J211" s="60">
        <v>100</v>
      </c>
      <c r="K211" s="45">
        <v>3830</v>
      </c>
    </row>
    <row r="212" spans="9:11" x14ac:dyDescent="0.25">
      <c r="I212" t="s">
        <v>8219</v>
      </c>
      <c r="J212" s="60">
        <v>8000</v>
      </c>
      <c r="K212" s="45">
        <v>2608</v>
      </c>
    </row>
    <row r="213" spans="9:11" x14ac:dyDescent="0.25">
      <c r="I213" t="s">
        <v>8219</v>
      </c>
      <c r="J213" s="60">
        <v>500</v>
      </c>
      <c r="K213" s="45">
        <v>3391</v>
      </c>
    </row>
    <row r="214" spans="9:11" x14ac:dyDescent="0.25">
      <c r="I214" t="s">
        <v>8219</v>
      </c>
      <c r="J214" s="60">
        <v>480</v>
      </c>
      <c r="K214" s="45">
        <v>2256</v>
      </c>
    </row>
    <row r="215" spans="9:11" x14ac:dyDescent="0.25">
      <c r="I215" t="s">
        <v>8219</v>
      </c>
      <c r="J215" s="60">
        <v>500</v>
      </c>
      <c r="K215" s="45">
        <v>3366</v>
      </c>
    </row>
    <row r="216" spans="9:11" x14ac:dyDescent="0.25">
      <c r="I216" t="s">
        <v>8219</v>
      </c>
      <c r="J216" s="60">
        <v>2500</v>
      </c>
      <c r="K216" s="45">
        <v>2273</v>
      </c>
    </row>
    <row r="217" spans="9:11" x14ac:dyDescent="0.25">
      <c r="I217" t="s">
        <v>8219</v>
      </c>
      <c r="J217" s="60">
        <v>1000</v>
      </c>
      <c r="K217" s="45">
        <v>109</v>
      </c>
    </row>
    <row r="218" spans="9:11" x14ac:dyDescent="0.25">
      <c r="I218" t="s">
        <v>8219</v>
      </c>
      <c r="J218" s="60">
        <v>400</v>
      </c>
      <c r="K218" s="45">
        <v>1386</v>
      </c>
    </row>
    <row r="219" spans="9:11" x14ac:dyDescent="0.25">
      <c r="I219" t="s">
        <v>8219</v>
      </c>
      <c r="J219" s="60">
        <v>2000</v>
      </c>
      <c r="K219" s="45">
        <v>2066</v>
      </c>
    </row>
    <row r="220" spans="9:11" x14ac:dyDescent="0.25">
      <c r="I220" t="s">
        <v>8219</v>
      </c>
      <c r="J220" s="60">
        <v>250</v>
      </c>
      <c r="K220" s="45">
        <v>856</v>
      </c>
    </row>
    <row r="221" spans="9:11" x14ac:dyDescent="0.25">
      <c r="I221" t="s">
        <v>8219</v>
      </c>
      <c r="J221" s="60">
        <v>500</v>
      </c>
      <c r="K221" s="45">
        <v>3362</v>
      </c>
    </row>
    <row r="222" spans="9:11" x14ac:dyDescent="0.25">
      <c r="I222" t="s">
        <v>8219</v>
      </c>
      <c r="J222" s="60">
        <v>50000</v>
      </c>
      <c r="K222" s="45">
        <v>2002</v>
      </c>
    </row>
    <row r="223" spans="9:11" x14ac:dyDescent="0.25">
      <c r="I223" t="s">
        <v>8219</v>
      </c>
      <c r="J223" s="60">
        <v>1200</v>
      </c>
      <c r="K223" s="45">
        <v>1507</v>
      </c>
    </row>
    <row r="224" spans="9:11" x14ac:dyDescent="0.25">
      <c r="I224" t="s">
        <v>8219</v>
      </c>
      <c r="J224" s="60">
        <v>500</v>
      </c>
      <c r="K224" s="45">
        <v>3471</v>
      </c>
    </row>
    <row r="225" spans="9:11" x14ac:dyDescent="0.25">
      <c r="I225" t="s">
        <v>8219</v>
      </c>
      <c r="J225" s="60">
        <v>38000</v>
      </c>
      <c r="K225" s="45">
        <v>387</v>
      </c>
    </row>
    <row r="226" spans="9:11" x14ac:dyDescent="0.25">
      <c r="I226" t="s">
        <v>8219</v>
      </c>
      <c r="J226" s="60">
        <v>5000</v>
      </c>
      <c r="K226" s="45">
        <v>656</v>
      </c>
    </row>
    <row r="227" spans="9:11" x14ac:dyDescent="0.25">
      <c r="I227" t="s">
        <v>8219</v>
      </c>
      <c r="J227" s="60">
        <v>500</v>
      </c>
      <c r="K227" s="45">
        <v>3037</v>
      </c>
    </row>
    <row r="228" spans="9:11" x14ac:dyDescent="0.25">
      <c r="I228" t="s">
        <v>8219</v>
      </c>
      <c r="J228" s="60">
        <v>12000</v>
      </c>
      <c r="K228" s="45">
        <v>1258</v>
      </c>
    </row>
    <row r="229" spans="9:11" x14ac:dyDescent="0.25">
      <c r="I229" t="s">
        <v>8219</v>
      </c>
      <c r="J229" s="60">
        <v>50000</v>
      </c>
      <c r="K229" s="45">
        <v>1951</v>
      </c>
    </row>
    <row r="230" spans="9:11" x14ac:dyDescent="0.25">
      <c r="I230" t="s">
        <v>8219</v>
      </c>
      <c r="J230" s="60">
        <v>2200</v>
      </c>
      <c r="K230" s="45">
        <v>1383</v>
      </c>
    </row>
    <row r="231" spans="9:11" x14ac:dyDescent="0.25">
      <c r="I231" t="s">
        <v>8219</v>
      </c>
      <c r="J231" s="60">
        <v>600</v>
      </c>
      <c r="K231" s="45">
        <v>2333</v>
      </c>
    </row>
    <row r="232" spans="9:11" x14ac:dyDescent="0.25">
      <c r="I232" t="s">
        <v>8219</v>
      </c>
      <c r="J232" s="60">
        <v>1000</v>
      </c>
      <c r="K232" s="45">
        <v>1283</v>
      </c>
    </row>
    <row r="233" spans="9:11" x14ac:dyDescent="0.25">
      <c r="I233" t="s">
        <v>8219</v>
      </c>
      <c r="J233" s="60">
        <v>80000</v>
      </c>
      <c r="K233" s="45">
        <v>2035</v>
      </c>
    </row>
    <row r="234" spans="9:11" x14ac:dyDescent="0.25">
      <c r="I234" t="s">
        <v>8219</v>
      </c>
      <c r="J234" s="60">
        <v>500</v>
      </c>
      <c r="K234" s="45">
        <v>3408</v>
      </c>
    </row>
    <row r="235" spans="9:11" x14ac:dyDescent="0.25">
      <c r="I235" t="s">
        <v>8219</v>
      </c>
      <c r="J235" s="60">
        <v>800</v>
      </c>
      <c r="K235" s="45">
        <v>3314</v>
      </c>
    </row>
    <row r="236" spans="9:11" x14ac:dyDescent="0.25">
      <c r="I236" t="s">
        <v>8219</v>
      </c>
      <c r="J236" s="60">
        <v>200</v>
      </c>
      <c r="K236" s="45">
        <v>3719</v>
      </c>
    </row>
    <row r="237" spans="9:11" x14ac:dyDescent="0.25">
      <c r="I237" t="s">
        <v>8219</v>
      </c>
      <c r="J237" s="60">
        <v>16000</v>
      </c>
      <c r="K237" s="45">
        <v>1975</v>
      </c>
    </row>
    <row r="238" spans="9:11" x14ac:dyDescent="0.25">
      <c r="I238" t="s">
        <v>8219</v>
      </c>
      <c r="J238" s="60">
        <v>3000</v>
      </c>
      <c r="K238" s="45">
        <v>1524</v>
      </c>
    </row>
    <row r="239" spans="9:11" x14ac:dyDescent="0.25">
      <c r="I239" t="s">
        <v>8219</v>
      </c>
      <c r="J239" s="60">
        <v>100000</v>
      </c>
      <c r="K239" s="45">
        <v>1966</v>
      </c>
    </row>
    <row r="240" spans="9:11" x14ac:dyDescent="0.25">
      <c r="I240" t="s">
        <v>8219</v>
      </c>
      <c r="J240" s="60">
        <v>999</v>
      </c>
      <c r="K240" s="45">
        <v>383</v>
      </c>
    </row>
    <row r="241" spans="9:11" x14ac:dyDescent="0.25">
      <c r="I241" t="s">
        <v>8219</v>
      </c>
      <c r="J241" s="60">
        <v>1550</v>
      </c>
      <c r="K241" s="45">
        <v>1020</v>
      </c>
    </row>
    <row r="242" spans="9:11" x14ac:dyDescent="0.25">
      <c r="I242" t="s">
        <v>8219</v>
      </c>
      <c r="J242" s="60">
        <v>15000</v>
      </c>
      <c r="K242" s="45">
        <v>1518</v>
      </c>
    </row>
    <row r="243" spans="9:11" x14ac:dyDescent="0.25">
      <c r="I243" t="s">
        <v>8219</v>
      </c>
      <c r="J243" s="60">
        <v>1000</v>
      </c>
      <c r="K243" s="45">
        <v>1839</v>
      </c>
    </row>
    <row r="244" spans="9:11" x14ac:dyDescent="0.25">
      <c r="I244" t="s">
        <v>8219</v>
      </c>
      <c r="J244" s="60">
        <v>5000</v>
      </c>
      <c r="K244" s="45">
        <v>1349</v>
      </c>
    </row>
    <row r="245" spans="9:11" x14ac:dyDescent="0.25">
      <c r="I245" t="s">
        <v>8219</v>
      </c>
      <c r="J245" s="60">
        <v>1000</v>
      </c>
      <c r="K245" s="45">
        <v>788</v>
      </c>
    </row>
    <row r="246" spans="9:11" x14ac:dyDescent="0.25">
      <c r="I246" t="s">
        <v>8219</v>
      </c>
      <c r="J246" s="60">
        <v>2000</v>
      </c>
      <c r="K246" s="45">
        <v>1378</v>
      </c>
    </row>
    <row r="247" spans="9:11" x14ac:dyDescent="0.25">
      <c r="I247" t="s">
        <v>8219</v>
      </c>
      <c r="J247" s="60">
        <v>4000</v>
      </c>
      <c r="K247" s="45">
        <v>2499</v>
      </c>
    </row>
    <row r="248" spans="9:11" x14ac:dyDescent="0.25">
      <c r="I248" t="s">
        <v>8219</v>
      </c>
      <c r="J248" s="60">
        <v>20000</v>
      </c>
      <c r="K248" s="45">
        <v>2443</v>
      </c>
    </row>
    <row r="249" spans="9:11" x14ac:dyDescent="0.25">
      <c r="I249" t="s">
        <v>8219</v>
      </c>
      <c r="J249" s="60">
        <v>3000</v>
      </c>
      <c r="K249" s="45">
        <v>1255</v>
      </c>
    </row>
    <row r="250" spans="9:11" x14ac:dyDescent="0.25">
      <c r="I250" t="s">
        <v>8219</v>
      </c>
      <c r="J250" s="60">
        <v>15000</v>
      </c>
      <c r="K250" s="45">
        <v>2057</v>
      </c>
    </row>
    <row r="251" spans="9:11" x14ac:dyDescent="0.25">
      <c r="I251" t="s">
        <v>8219</v>
      </c>
      <c r="J251" s="60">
        <v>250</v>
      </c>
      <c r="K251" s="45">
        <v>3462</v>
      </c>
    </row>
    <row r="252" spans="9:11" x14ac:dyDescent="0.25">
      <c r="I252" t="s">
        <v>8219</v>
      </c>
      <c r="J252" s="60">
        <v>500</v>
      </c>
      <c r="K252" s="45">
        <v>3599</v>
      </c>
    </row>
    <row r="253" spans="9:11" x14ac:dyDescent="0.25">
      <c r="I253" t="s">
        <v>8219</v>
      </c>
      <c r="J253" s="60">
        <v>15000</v>
      </c>
      <c r="K253" s="45">
        <v>2728</v>
      </c>
    </row>
    <row r="254" spans="9:11" x14ac:dyDescent="0.25">
      <c r="I254" t="s">
        <v>8219</v>
      </c>
      <c r="J254" s="60">
        <v>5000</v>
      </c>
      <c r="K254" s="45">
        <v>1674</v>
      </c>
    </row>
    <row r="255" spans="9:11" x14ac:dyDescent="0.25">
      <c r="I255" t="s">
        <v>8219</v>
      </c>
      <c r="J255" s="60">
        <v>5000</v>
      </c>
      <c r="K255" s="45">
        <v>1750</v>
      </c>
    </row>
    <row r="256" spans="9:11" x14ac:dyDescent="0.25">
      <c r="I256" t="s">
        <v>8219</v>
      </c>
      <c r="J256" s="60">
        <v>80000</v>
      </c>
      <c r="K256" s="45">
        <v>2025</v>
      </c>
    </row>
    <row r="257" spans="9:11" x14ac:dyDescent="0.25">
      <c r="I257" t="s">
        <v>8219</v>
      </c>
      <c r="J257" s="60">
        <v>48000</v>
      </c>
      <c r="K257" s="45">
        <v>1950</v>
      </c>
    </row>
    <row r="258" spans="9:11" x14ac:dyDescent="0.25">
      <c r="I258" t="s">
        <v>8219</v>
      </c>
      <c r="J258" s="60">
        <v>5000</v>
      </c>
      <c r="K258" s="45">
        <v>1836</v>
      </c>
    </row>
    <row r="259" spans="9:11" x14ac:dyDescent="0.25">
      <c r="I259" t="s">
        <v>8219</v>
      </c>
      <c r="J259" s="60">
        <v>30000</v>
      </c>
      <c r="K259" s="45">
        <v>1250</v>
      </c>
    </row>
    <row r="260" spans="9:11" x14ac:dyDescent="0.25">
      <c r="I260" t="s">
        <v>8219</v>
      </c>
      <c r="J260" s="60">
        <v>5</v>
      </c>
      <c r="K260" s="45">
        <v>2213</v>
      </c>
    </row>
    <row r="261" spans="9:11" x14ac:dyDescent="0.25">
      <c r="I261" t="s">
        <v>8219</v>
      </c>
      <c r="J261" s="60">
        <v>25000</v>
      </c>
      <c r="K261" s="45">
        <v>1202</v>
      </c>
    </row>
    <row r="262" spans="9:11" x14ac:dyDescent="0.25">
      <c r="I262" t="s">
        <v>8219</v>
      </c>
      <c r="J262" s="60">
        <v>40000</v>
      </c>
      <c r="K262" s="45">
        <v>2065</v>
      </c>
    </row>
    <row r="263" spans="9:11" x14ac:dyDescent="0.25">
      <c r="I263" t="s">
        <v>8219</v>
      </c>
      <c r="J263" s="60">
        <v>6700</v>
      </c>
      <c r="K263" s="45">
        <v>1254</v>
      </c>
    </row>
    <row r="264" spans="9:11" x14ac:dyDescent="0.25">
      <c r="I264" t="s">
        <v>8219</v>
      </c>
      <c r="J264" s="60">
        <v>35000</v>
      </c>
      <c r="K264" s="45">
        <v>1952</v>
      </c>
    </row>
    <row r="265" spans="9:11" x14ac:dyDescent="0.25">
      <c r="I265" t="s">
        <v>8219</v>
      </c>
      <c r="J265" s="60">
        <v>750</v>
      </c>
      <c r="K265" s="45">
        <v>81</v>
      </c>
    </row>
    <row r="266" spans="9:11" x14ac:dyDescent="0.25">
      <c r="I266" t="s">
        <v>8219</v>
      </c>
      <c r="J266" s="60">
        <v>25000</v>
      </c>
      <c r="K266" s="45">
        <v>2060</v>
      </c>
    </row>
    <row r="267" spans="9:11" x14ac:dyDescent="0.25">
      <c r="I267" t="s">
        <v>8219</v>
      </c>
      <c r="J267" s="60">
        <v>2500</v>
      </c>
      <c r="K267" s="45">
        <v>2211</v>
      </c>
    </row>
    <row r="268" spans="9:11" x14ac:dyDescent="0.25">
      <c r="I268" t="s">
        <v>8219</v>
      </c>
      <c r="J268" s="60">
        <v>1500</v>
      </c>
      <c r="K268" s="45">
        <v>1926</v>
      </c>
    </row>
    <row r="269" spans="9:11" x14ac:dyDescent="0.25">
      <c r="I269" t="s">
        <v>8219</v>
      </c>
      <c r="J269" s="60">
        <v>2000</v>
      </c>
      <c r="K269" s="45">
        <v>2545</v>
      </c>
    </row>
    <row r="270" spans="9:11" x14ac:dyDescent="0.25">
      <c r="I270" t="s">
        <v>8219</v>
      </c>
      <c r="J270" s="60">
        <v>3000</v>
      </c>
      <c r="K270" s="45">
        <v>844</v>
      </c>
    </row>
    <row r="271" spans="9:11" x14ac:dyDescent="0.25">
      <c r="I271" t="s">
        <v>8219</v>
      </c>
      <c r="J271" s="60">
        <v>10000</v>
      </c>
      <c r="K271" s="45">
        <v>1962</v>
      </c>
    </row>
    <row r="272" spans="9:11" x14ac:dyDescent="0.25">
      <c r="I272" t="s">
        <v>8219</v>
      </c>
      <c r="J272" s="60">
        <v>1500</v>
      </c>
      <c r="K272" s="45">
        <v>2020</v>
      </c>
    </row>
    <row r="273" spans="9:11" x14ac:dyDescent="0.25">
      <c r="I273" t="s">
        <v>8219</v>
      </c>
      <c r="J273" s="60">
        <v>3000</v>
      </c>
      <c r="K273" s="45">
        <v>3456</v>
      </c>
    </row>
    <row r="274" spans="9:11" x14ac:dyDescent="0.25">
      <c r="I274" t="s">
        <v>8219</v>
      </c>
      <c r="J274" s="60">
        <v>261962</v>
      </c>
      <c r="K274" s="45">
        <v>2064</v>
      </c>
    </row>
    <row r="275" spans="9:11" x14ac:dyDescent="0.25">
      <c r="I275" t="s">
        <v>8219</v>
      </c>
      <c r="J275" s="60">
        <v>30000</v>
      </c>
      <c r="K275" s="45">
        <v>258</v>
      </c>
    </row>
    <row r="276" spans="9:11" x14ac:dyDescent="0.25">
      <c r="I276" t="s">
        <v>8219</v>
      </c>
      <c r="J276" s="60">
        <v>7900</v>
      </c>
      <c r="K276" s="45">
        <v>3046</v>
      </c>
    </row>
    <row r="277" spans="9:11" x14ac:dyDescent="0.25">
      <c r="I277" t="s">
        <v>8219</v>
      </c>
      <c r="J277" s="60">
        <v>500</v>
      </c>
      <c r="K277" s="45">
        <v>3460</v>
      </c>
    </row>
    <row r="278" spans="9:11" x14ac:dyDescent="0.25">
      <c r="I278" t="s">
        <v>8219</v>
      </c>
      <c r="J278" s="60">
        <v>1500</v>
      </c>
      <c r="K278" s="45">
        <v>1374</v>
      </c>
    </row>
    <row r="279" spans="9:11" x14ac:dyDescent="0.25">
      <c r="I279" t="s">
        <v>8219</v>
      </c>
      <c r="J279" s="60">
        <v>15000</v>
      </c>
      <c r="K279" s="45">
        <v>1475</v>
      </c>
    </row>
    <row r="280" spans="9:11" x14ac:dyDescent="0.25">
      <c r="I280" t="s">
        <v>8219</v>
      </c>
      <c r="J280" s="60">
        <v>5000</v>
      </c>
      <c r="K280" s="45">
        <v>3155</v>
      </c>
    </row>
    <row r="281" spans="9:11" x14ac:dyDescent="0.25">
      <c r="I281" t="s">
        <v>8219</v>
      </c>
      <c r="J281" s="60">
        <v>1000</v>
      </c>
      <c r="K281" s="45">
        <v>2619</v>
      </c>
    </row>
    <row r="282" spans="9:11" x14ac:dyDescent="0.25">
      <c r="I282" t="s">
        <v>8219</v>
      </c>
      <c r="J282" s="60">
        <v>1000</v>
      </c>
      <c r="K282" s="45">
        <v>2636</v>
      </c>
    </row>
    <row r="283" spans="9:11" x14ac:dyDescent="0.25">
      <c r="I283" t="s">
        <v>8219</v>
      </c>
      <c r="J283" s="60">
        <v>600</v>
      </c>
      <c r="K283" s="45">
        <v>1937</v>
      </c>
    </row>
    <row r="284" spans="9:11" x14ac:dyDescent="0.25">
      <c r="I284" t="s">
        <v>8219</v>
      </c>
      <c r="J284" s="60">
        <v>1000</v>
      </c>
      <c r="K284" s="45">
        <v>2835</v>
      </c>
    </row>
    <row r="285" spans="9:11" x14ac:dyDescent="0.25">
      <c r="I285" t="s">
        <v>8219</v>
      </c>
      <c r="J285" s="60">
        <v>1000</v>
      </c>
      <c r="K285" s="45">
        <v>3707</v>
      </c>
    </row>
    <row r="286" spans="9:11" x14ac:dyDescent="0.25">
      <c r="I286" t="s">
        <v>8219</v>
      </c>
      <c r="J286" s="60">
        <v>1000</v>
      </c>
      <c r="K286" s="45">
        <v>3443</v>
      </c>
    </row>
    <row r="287" spans="9:11" x14ac:dyDescent="0.25">
      <c r="I287" t="s">
        <v>8219</v>
      </c>
      <c r="J287" s="60">
        <v>750</v>
      </c>
      <c r="K287" s="45">
        <v>2282</v>
      </c>
    </row>
    <row r="288" spans="9:11" x14ac:dyDescent="0.25">
      <c r="I288" t="s">
        <v>8219</v>
      </c>
      <c r="J288" s="60">
        <v>300</v>
      </c>
      <c r="K288" s="45">
        <v>2281</v>
      </c>
    </row>
    <row r="289" spans="9:11" x14ac:dyDescent="0.25">
      <c r="I289" t="s">
        <v>8219</v>
      </c>
      <c r="J289" s="60">
        <v>19000</v>
      </c>
      <c r="K289" s="45">
        <v>2190</v>
      </c>
    </row>
    <row r="290" spans="9:11" x14ac:dyDescent="0.25">
      <c r="I290" t="s">
        <v>8219</v>
      </c>
      <c r="J290" s="60">
        <v>5000</v>
      </c>
      <c r="K290" s="45">
        <v>252</v>
      </c>
    </row>
    <row r="291" spans="9:11" x14ac:dyDescent="0.25">
      <c r="I291" t="s">
        <v>8219</v>
      </c>
      <c r="J291" s="60">
        <v>500</v>
      </c>
      <c r="K291" s="45">
        <v>3395</v>
      </c>
    </row>
    <row r="292" spans="9:11" x14ac:dyDescent="0.25">
      <c r="I292" t="s">
        <v>8219</v>
      </c>
      <c r="J292" s="60">
        <v>250</v>
      </c>
      <c r="K292" s="45">
        <v>3605</v>
      </c>
    </row>
    <row r="293" spans="9:11" x14ac:dyDescent="0.25">
      <c r="I293" t="s">
        <v>8219</v>
      </c>
      <c r="J293" s="60">
        <v>22000</v>
      </c>
      <c r="K293" s="45">
        <v>37</v>
      </c>
    </row>
    <row r="294" spans="9:11" x14ac:dyDescent="0.25">
      <c r="I294" t="s">
        <v>8219</v>
      </c>
      <c r="J294" s="60">
        <v>3400</v>
      </c>
      <c r="K294" s="45">
        <v>1356</v>
      </c>
    </row>
    <row r="295" spans="9:11" x14ac:dyDescent="0.25">
      <c r="I295" t="s">
        <v>8219</v>
      </c>
      <c r="J295" s="60">
        <v>300</v>
      </c>
      <c r="K295" s="45">
        <v>2455</v>
      </c>
    </row>
    <row r="296" spans="9:11" x14ac:dyDescent="0.25">
      <c r="I296" t="s">
        <v>8219</v>
      </c>
      <c r="J296" s="60">
        <v>9500</v>
      </c>
      <c r="K296" s="45">
        <v>2041</v>
      </c>
    </row>
    <row r="297" spans="9:11" x14ac:dyDescent="0.25">
      <c r="I297" t="s">
        <v>8219</v>
      </c>
      <c r="J297" s="60">
        <v>68000</v>
      </c>
      <c r="K297" s="45">
        <v>389</v>
      </c>
    </row>
    <row r="298" spans="9:11" x14ac:dyDescent="0.25">
      <c r="I298" t="s">
        <v>8219</v>
      </c>
      <c r="J298" s="60">
        <v>1500</v>
      </c>
      <c r="K298" s="45">
        <v>2456</v>
      </c>
    </row>
    <row r="299" spans="9:11" x14ac:dyDescent="0.25">
      <c r="I299" t="s">
        <v>8219</v>
      </c>
      <c r="J299" s="60">
        <v>350</v>
      </c>
      <c r="K299" s="45">
        <v>2170</v>
      </c>
    </row>
    <row r="300" spans="9:11" x14ac:dyDescent="0.25">
      <c r="I300" t="s">
        <v>8219</v>
      </c>
      <c r="J300" s="60">
        <v>500</v>
      </c>
      <c r="K300" s="45">
        <v>785</v>
      </c>
    </row>
    <row r="301" spans="9:11" x14ac:dyDescent="0.25">
      <c r="I301" t="s">
        <v>8219</v>
      </c>
      <c r="J301" s="60">
        <v>675</v>
      </c>
      <c r="K301" s="45">
        <v>3537</v>
      </c>
    </row>
    <row r="302" spans="9:11" x14ac:dyDescent="0.25">
      <c r="I302" t="s">
        <v>8219</v>
      </c>
      <c r="J302" s="60">
        <v>700</v>
      </c>
      <c r="K302" s="45">
        <v>2465</v>
      </c>
    </row>
    <row r="303" spans="9:11" x14ac:dyDescent="0.25">
      <c r="I303" t="s">
        <v>8219</v>
      </c>
      <c r="J303" s="60">
        <v>6000</v>
      </c>
      <c r="K303" s="45">
        <v>2264</v>
      </c>
    </row>
    <row r="304" spans="9:11" x14ac:dyDescent="0.25">
      <c r="I304" t="s">
        <v>8219</v>
      </c>
      <c r="J304" s="60">
        <v>600</v>
      </c>
      <c r="K304" s="45">
        <v>3007</v>
      </c>
    </row>
    <row r="305" spans="9:11" x14ac:dyDescent="0.25">
      <c r="I305" t="s">
        <v>8219</v>
      </c>
      <c r="J305" s="60">
        <v>100</v>
      </c>
      <c r="K305" s="45">
        <v>3508</v>
      </c>
    </row>
    <row r="306" spans="9:11" x14ac:dyDescent="0.25">
      <c r="I306" t="s">
        <v>8219</v>
      </c>
      <c r="J306" s="60">
        <v>12000</v>
      </c>
      <c r="K306" s="45">
        <v>1537</v>
      </c>
    </row>
    <row r="307" spans="9:11" x14ac:dyDescent="0.25">
      <c r="I307" t="s">
        <v>8219</v>
      </c>
      <c r="J307" s="60">
        <v>800</v>
      </c>
      <c r="K307" s="45">
        <v>823</v>
      </c>
    </row>
    <row r="308" spans="9:11" x14ac:dyDescent="0.25">
      <c r="I308" t="s">
        <v>8219</v>
      </c>
      <c r="J308" s="60">
        <v>2220</v>
      </c>
      <c r="K308" s="45">
        <v>745</v>
      </c>
    </row>
    <row r="309" spans="9:11" x14ac:dyDescent="0.25">
      <c r="I309" t="s">
        <v>8219</v>
      </c>
      <c r="J309" s="60">
        <v>10000</v>
      </c>
      <c r="K309" s="45">
        <v>299</v>
      </c>
    </row>
    <row r="310" spans="9:11" x14ac:dyDescent="0.25">
      <c r="I310" t="s">
        <v>8219</v>
      </c>
      <c r="J310" s="60">
        <v>25000</v>
      </c>
      <c r="K310" s="45">
        <v>2033</v>
      </c>
    </row>
    <row r="311" spans="9:11" x14ac:dyDescent="0.25">
      <c r="I311" t="s">
        <v>8219</v>
      </c>
      <c r="J311" s="60">
        <v>3000</v>
      </c>
      <c r="K311" s="45">
        <v>272</v>
      </c>
    </row>
    <row r="312" spans="9:11" x14ac:dyDescent="0.25">
      <c r="I312" t="s">
        <v>8219</v>
      </c>
      <c r="J312" s="60">
        <v>20000</v>
      </c>
      <c r="K312" s="45">
        <v>2989</v>
      </c>
    </row>
    <row r="313" spans="9:11" x14ac:dyDescent="0.25">
      <c r="I313" t="s">
        <v>8219</v>
      </c>
      <c r="J313" s="60">
        <v>15000</v>
      </c>
      <c r="K313" s="45">
        <v>287</v>
      </c>
    </row>
    <row r="314" spans="9:11" x14ac:dyDescent="0.25">
      <c r="I314" t="s">
        <v>8219</v>
      </c>
      <c r="J314" s="60">
        <v>2350</v>
      </c>
      <c r="K314" s="45">
        <v>1531</v>
      </c>
    </row>
    <row r="315" spans="9:11" x14ac:dyDescent="0.25">
      <c r="I315" t="s">
        <v>8219</v>
      </c>
      <c r="J315" s="60">
        <v>5000</v>
      </c>
      <c r="K315" s="45">
        <v>2313</v>
      </c>
    </row>
    <row r="316" spans="9:11" x14ac:dyDescent="0.25">
      <c r="I316" t="s">
        <v>8219</v>
      </c>
      <c r="J316" s="60">
        <v>1500</v>
      </c>
      <c r="K316" s="45">
        <v>3306</v>
      </c>
    </row>
    <row r="317" spans="9:11" x14ac:dyDescent="0.25">
      <c r="I317" t="s">
        <v>8219</v>
      </c>
      <c r="J317" s="60">
        <v>2000</v>
      </c>
      <c r="K317" s="45">
        <v>1679</v>
      </c>
    </row>
    <row r="318" spans="9:11" x14ac:dyDescent="0.25">
      <c r="I318" t="s">
        <v>8219</v>
      </c>
      <c r="J318" s="60">
        <v>300</v>
      </c>
      <c r="K318" s="45">
        <v>3255</v>
      </c>
    </row>
    <row r="319" spans="9:11" x14ac:dyDescent="0.25">
      <c r="I319" t="s">
        <v>8219</v>
      </c>
      <c r="J319" s="60">
        <v>700</v>
      </c>
      <c r="K319" s="45">
        <v>3591</v>
      </c>
    </row>
    <row r="320" spans="9:11" x14ac:dyDescent="0.25">
      <c r="I320" t="s">
        <v>8219</v>
      </c>
      <c r="J320" s="60">
        <v>5000</v>
      </c>
      <c r="K320" s="45">
        <v>2973</v>
      </c>
    </row>
    <row r="321" spans="9:11" x14ac:dyDescent="0.25">
      <c r="I321" t="s">
        <v>8219</v>
      </c>
      <c r="J321" s="60">
        <v>1500</v>
      </c>
      <c r="K321" s="45">
        <v>3654</v>
      </c>
    </row>
    <row r="322" spans="9:11" x14ac:dyDescent="0.25">
      <c r="I322" t="s">
        <v>8219</v>
      </c>
      <c r="J322" s="60">
        <v>5000</v>
      </c>
      <c r="K322" s="45">
        <v>1653</v>
      </c>
    </row>
    <row r="323" spans="9:11" x14ac:dyDescent="0.25">
      <c r="I323" t="s">
        <v>8219</v>
      </c>
      <c r="J323" s="60">
        <v>2600</v>
      </c>
      <c r="K323" s="45">
        <v>1525</v>
      </c>
    </row>
    <row r="324" spans="9:11" x14ac:dyDescent="0.25">
      <c r="I324" t="s">
        <v>8219</v>
      </c>
      <c r="J324" s="60">
        <v>15000</v>
      </c>
      <c r="K324" s="45">
        <v>357</v>
      </c>
    </row>
    <row r="325" spans="9:11" x14ac:dyDescent="0.25">
      <c r="I325" t="s">
        <v>8219</v>
      </c>
      <c r="J325" s="60">
        <v>1200</v>
      </c>
      <c r="K325" s="45">
        <v>64</v>
      </c>
    </row>
    <row r="326" spans="9:11" x14ac:dyDescent="0.25">
      <c r="I326" t="s">
        <v>8219</v>
      </c>
      <c r="J326" s="60">
        <v>1500</v>
      </c>
      <c r="K326" s="45">
        <v>1360</v>
      </c>
    </row>
    <row r="327" spans="9:11" x14ac:dyDescent="0.25">
      <c r="I327" t="s">
        <v>8219</v>
      </c>
      <c r="J327" s="60">
        <v>2500</v>
      </c>
      <c r="K327" s="45">
        <v>2291</v>
      </c>
    </row>
    <row r="328" spans="9:11" x14ac:dyDescent="0.25">
      <c r="I328" t="s">
        <v>8219</v>
      </c>
      <c r="J328" s="60">
        <v>5000</v>
      </c>
      <c r="K328" s="45">
        <v>2445</v>
      </c>
    </row>
    <row r="329" spans="9:11" x14ac:dyDescent="0.25">
      <c r="I329" t="s">
        <v>8219</v>
      </c>
      <c r="J329" s="60">
        <v>2000</v>
      </c>
      <c r="K329" s="45">
        <v>1881</v>
      </c>
    </row>
    <row r="330" spans="9:11" x14ac:dyDescent="0.25">
      <c r="I330" t="s">
        <v>8219</v>
      </c>
      <c r="J330" s="60">
        <v>6000</v>
      </c>
      <c r="K330" s="45">
        <v>1933</v>
      </c>
    </row>
    <row r="331" spans="9:11" x14ac:dyDescent="0.25">
      <c r="I331" t="s">
        <v>8219</v>
      </c>
      <c r="J331" s="60">
        <v>9000</v>
      </c>
      <c r="K331" s="45">
        <v>1218</v>
      </c>
    </row>
    <row r="332" spans="9:11" x14ac:dyDescent="0.25">
      <c r="I332" t="s">
        <v>8219</v>
      </c>
      <c r="J332" s="60">
        <v>35000</v>
      </c>
      <c r="K332" s="45">
        <v>2996</v>
      </c>
    </row>
    <row r="333" spans="9:11" x14ac:dyDescent="0.25">
      <c r="I333" t="s">
        <v>8219</v>
      </c>
      <c r="J333" s="60">
        <v>10000</v>
      </c>
      <c r="K333" s="45">
        <v>2612</v>
      </c>
    </row>
    <row r="334" spans="9:11" x14ac:dyDescent="0.25">
      <c r="I334" t="s">
        <v>8219</v>
      </c>
      <c r="J334" s="60">
        <v>1500</v>
      </c>
      <c r="K334" s="45">
        <v>3178</v>
      </c>
    </row>
    <row r="335" spans="9:11" x14ac:dyDescent="0.25">
      <c r="I335" t="s">
        <v>8219</v>
      </c>
      <c r="J335" s="60">
        <v>70</v>
      </c>
      <c r="K335" s="45">
        <v>2976</v>
      </c>
    </row>
    <row r="336" spans="9:11" x14ac:dyDescent="0.25">
      <c r="I336" t="s">
        <v>8219</v>
      </c>
      <c r="J336" s="60">
        <v>700</v>
      </c>
      <c r="K336" s="45">
        <v>3343</v>
      </c>
    </row>
    <row r="337" spans="9:11" x14ac:dyDescent="0.25">
      <c r="I337" t="s">
        <v>8219</v>
      </c>
      <c r="J337" s="60">
        <v>750</v>
      </c>
      <c r="K337" s="45">
        <v>2477</v>
      </c>
    </row>
    <row r="338" spans="9:11" x14ac:dyDescent="0.25">
      <c r="I338" t="s">
        <v>8219</v>
      </c>
      <c r="J338" s="60">
        <v>4000</v>
      </c>
      <c r="K338" s="45">
        <v>1375</v>
      </c>
    </row>
    <row r="339" spans="9:11" x14ac:dyDescent="0.25">
      <c r="I339" t="s">
        <v>8219</v>
      </c>
      <c r="J339" s="60">
        <v>8012</v>
      </c>
      <c r="K339" s="45">
        <v>2229</v>
      </c>
    </row>
    <row r="340" spans="9:11" x14ac:dyDescent="0.25">
      <c r="I340" t="s">
        <v>8219</v>
      </c>
      <c r="J340" s="60">
        <v>650</v>
      </c>
      <c r="K340" s="45">
        <v>1940</v>
      </c>
    </row>
    <row r="341" spans="9:11" x14ac:dyDescent="0.25">
      <c r="I341" t="s">
        <v>8219</v>
      </c>
      <c r="J341" s="60">
        <v>1000</v>
      </c>
      <c r="K341" s="45">
        <v>2668</v>
      </c>
    </row>
    <row r="342" spans="9:11" x14ac:dyDescent="0.25">
      <c r="I342" t="s">
        <v>8219</v>
      </c>
      <c r="J342" s="60">
        <v>1500</v>
      </c>
      <c r="K342" s="45">
        <v>3603</v>
      </c>
    </row>
    <row r="343" spans="9:11" x14ac:dyDescent="0.25">
      <c r="I343" t="s">
        <v>8219</v>
      </c>
      <c r="J343" s="60">
        <v>2300</v>
      </c>
      <c r="K343" s="45">
        <v>2302</v>
      </c>
    </row>
    <row r="344" spans="9:11" x14ac:dyDescent="0.25">
      <c r="I344" t="s">
        <v>8219</v>
      </c>
      <c r="J344" s="60">
        <v>800</v>
      </c>
      <c r="K344" s="45">
        <v>3449</v>
      </c>
    </row>
    <row r="345" spans="9:11" x14ac:dyDescent="0.25">
      <c r="I345" t="s">
        <v>8219</v>
      </c>
      <c r="J345" s="60">
        <v>4500</v>
      </c>
      <c r="K345" s="45">
        <v>3293</v>
      </c>
    </row>
    <row r="346" spans="9:11" x14ac:dyDescent="0.25">
      <c r="I346" t="s">
        <v>8219</v>
      </c>
      <c r="J346" s="60">
        <v>27000</v>
      </c>
      <c r="K346" s="45">
        <v>2730</v>
      </c>
    </row>
    <row r="347" spans="9:11" x14ac:dyDescent="0.25">
      <c r="I347" t="s">
        <v>8219</v>
      </c>
      <c r="J347" s="60">
        <v>10000</v>
      </c>
      <c r="K347" s="45">
        <v>346</v>
      </c>
    </row>
    <row r="348" spans="9:11" x14ac:dyDescent="0.25">
      <c r="I348" t="s">
        <v>8219</v>
      </c>
      <c r="J348" s="60">
        <v>800</v>
      </c>
      <c r="K348" s="45">
        <v>2834</v>
      </c>
    </row>
    <row r="349" spans="9:11" x14ac:dyDescent="0.25">
      <c r="I349" t="s">
        <v>8219</v>
      </c>
      <c r="J349" s="60">
        <v>400</v>
      </c>
      <c r="K349" s="45">
        <v>1640</v>
      </c>
    </row>
    <row r="350" spans="9:11" x14ac:dyDescent="0.25">
      <c r="I350" t="s">
        <v>8219</v>
      </c>
      <c r="J350" s="60">
        <v>2001</v>
      </c>
      <c r="K350" s="45">
        <v>2615</v>
      </c>
    </row>
    <row r="351" spans="9:11" x14ac:dyDescent="0.25">
      <c r="I351" t="s">
        <v>8219</v>
      </c>
      <c r="J351" s="60">
        <v>350</v>
      </c>
      <c r="K351" s="45">
        <v>3521</v>
      </c>
    </row>
    <row r="352" spans="9:11" x14ac:dyDescent="0.25">
      <c r="I352" t="s">
        <v>8219</v>
      </c>
      <c r="J352" s="60">
        <v>3500</v>
      </c>
      <c r="K352" s="45">
        <v>2249</v>
      </c>
    </row>
    <row r="353" spans="9:11" x14ac:dyDescent="0.25">
      <c r="I353" t="s">
        <v>8219</v>
      </c>
      <c r="J353" s="60">
        <v>2560</v>
      </c>
      <c r="K353" s="45">
        <v>2058</v>
      </c>
    </row>
    <row r="354" spans="9:11" x14ac:dyDescent="0.25">
      <c r="I354" t="s">
        <v>8219</v>
      </c>
      <c r="J354" s="60">
        <v>5000</v>
      </c>
      <c r="K354" s="45">
        <v>3028</v>
      </c>
    </row>
    <row r="355" spans="9:11" x14ac:dyDescent="0.25">
      <c r="I355" t="s">
        <v>8219</v>
      </c>
      <c r="J355" s="60">
        <v>5000</v>
      </c>
      <c r="K355" s="45">
        <v>2446</v>
      </c>
    </row>
    <row r="356" spans="9:11" x14ac:dyDescent="0.25">
      <c r="I356" t="s">
        <v>8219</v>
      </c>
      <c r="J356" s="60">
        <v>30000</v>
      </c>
      <c r="K356" s="45">
        <v>1957</v>
      </c>
    </row>
    <row r="357" spans="9:11" x14ac:dyDescent="0.25">
      <c r="I357" t="s">
        <v>8219</v>
      </c>
      <c r="J357" s="60">
        <v>350</v>
      </c>
      <c r="K357" s="45">
        <v>1400</v>
      </c>
    </row>
    <row r="358" spans="9:11" x14ac:dyDescent="0.25">
      <c r="I358" t="s">
        <v>8219</v>
      </c>
      <c r="J358" s="60">
        <v>6000</v>
      </c>
      <c r="K358" s="45">
        <v>2055</v>
      </c>
    </row>
    <row r="359" spans="9:11" x14ac:dyDescent="0.25">
      <c r="I359" t="s">
        <v>8219</v>
      </c>
      <c r="J359" s="60">
        <v>1500</v>
      </c>
      <c r="K359" s="45">
        <v>1829</v>
      </c>
    </row>
    <row r="360" spans="9:11" x14ac:dyDescent="0.25">
      <c r="I360" t="s">
        <v>8219</v>
      </c>
      <c r="J360" s="60">
        <v>1000</v>
      </c>
      <c r="K360" s="45">
        <v>35</v>
      </c>
    </row>
    <row r="361" spans="9:11" x14ac:dyDescent="0.25">
      <c r="I361" t="s">
        <v>8219</v>
      </c>
      <c r="J361" s="60">
        <v>650</v>
      </c>
      <c r="K361" s="45">
        <v>1264</v>
      </c>
    </row>
    <row r="362" spans="9:11" x14ac:dyDescent="0.25">
      <c r="I362" t="s">
        <v>8219</v>
      </c>
      <c r="J362" s="60">
        <v>5000</v>
      </c>
      <c r="K362" s="45">
        <v>3048</v>
      </c>
    </row>
    <row r="363" spans="9:11" x14ac:dyDescent="0.25">
      <c r="I363" t="s">
        <v>8219</v>
      </c>
      <c r="J363" s="60">
        <v>52000</v>
      </c>
      <c r="K363" s="45">
        <v>1501</v>
      </c>
    </row>
    <row r="364" spans="9:11" x14ac:dyDescent="0.25">
      <c r="I364" t="s">
        <v>8219</v>
      </c>
      <c r="J364" s="60">
        <v>500</v>
      </c>
      <c r="K364" s="45">
        <v>2637</v>
      </c>
    </row>
    <row r="365" spans="9:11" x14ac:dyDescent="0.25">
      <c r="I365" t="s">
        <v>8219</v>
      </c>
      <c r="J365" s="60">
        <v>2500</v>
      </c>
      <c r="K365" s="45">
        <v>1888</v>
      </c>
    </row>
    <row r="366" spans="9:11" x14ac:dyDescent="0.25">
      <c r="I366" t="s">
        <v>8219</v>
      </c>
      <c r="J366" s="60">
        <v>5000</v>
      </c>
      <c r="K366" s="45">
        <v>1760</v>
      </c>
    </row>
    <row r="367" spans="9:11" x14ac:dyDescent="0.25">
      <c r="I367" t="s">
        <v>8219</v>
      </c>
      <c r="J367" s="60">
        <v>30000</v>
      </c>
      <c r="K367" s="45">
        <v>12</v>
      </c>
    </row>
    <row r="368" spans="9:11" x14ac:dyDescent="0.25">
      <c r="I368" t="s">
        <v>8219</v>
      </c>
      <c r="J368" s="60">
        <v>300</v>
      </c>
      <c r="K368" s="45">
        <v>2639</v>
      </c>
    </row>
    <row r="369" spans="9:11" x14ac:dyDescent="0.25">
      <c r="I369" t="s">
        <v>8219</v>
      </c>
      <c r="J369" s="60">
        <v>2700</v>
      </c>
      <c r="K369" s="45">
        <v>3265</v>
      </c>
    </row>
    <row r="370" spans="9:11" x14ac:dyDescent="0.25">
      <c r="I370" t="s">
        <v>8219</v>
      </c>
      <c r="J370" s="60">
        <v>5000</v>
      </c>
      <c r="K370" s="45">
        <v>1464</v>
      </c>
    </row>
    <row r="371" spans="9:11" x14ac:dyDescent="0.25">
      <c r="I371" t="s">
        <v>8219</v>
      </c>
      <c r="J371" s="60">
        <v>750</v>
      </c>
      <c r="K371" s="45">
        <v>3165</v>
      </c>
    </row>
    <row r="372" spans="9:11" x14ac:dyDescent="0.25">
      <c r="I372" t="s">
        <v>8219</v>
      </c>
      <c r="J372" s="60">
        <v>500</v>
      </c>
      <c r="K372" s="45">
        <v>2222</v>
      </c>
    </row>
    <row r="373" spans="9:11" x14ac:dyDescent="0.25">
      <c r="I373" t="s">
        <v>8219</v>
      </c>
      <c r="J373" s="60">
        <v>1000</v>
      </c>
      <c r="K373" s="45">
        <v>2969</v>
      </c>
    </row>
    <row r="374" spans="9:11" x14ac:dyDescent="0.25">
      <c r="I374" t="s">
        <v>8219</v>
      </c>
      <c r="J374" s="60">
        <v>1000</v>
      </c>
      <c r="K374" s="45">
        <v>3610</v>
      </c>
    </row>
    <row r="375" spans="9:11" x14ac:dyDescent="0.25">
      <c r="I375" t="s">
        <v>8219</v>
      </c>
      <c r="J375" s="60">
        <v>15000</v>
      </c>
      <c r="K375" s="45">
        <v>1275</v>
      </c>
    </row>
    <row r="376" spans="9:11" x14ac:dyDescent="0.25">
      <c r="I376" t="s">
        <v>8219</v>
      </c>
      <c r="J376" s="60">
        <v>15000</v>
      </c>
      <c r="K376" s="45">
        <v>1517</v>
      </c>
    </row>
    <row r="377" spans="9:11" x14ac:dyDescent="0.25">
      <c r="I377" t="s">
        <v>8219</v>
      </c>
      <c r="J377" s="60">
        <v>100000</v>
      </c>
      <c r="K377" s="45">
        <v>2023</v>
      </c>
    </row>
    <row r="378" spans="9:11" x14ac:dyDescent="0.25">
      <c r="I378" t="s">
        <v>8219</v>
      </c>
      <c r="J378" s="60">
        <v>1000</v>
      </c>
      <c r="K378" s="45">
        <v>2179</v>
      </c>
    </row>
    <row r="379" spans="9:11" x14ac:dyDescent="0.25">
      <c r="I379" t="s">
        <v>8219</v>
      </c>
      <c r="J379" s="60">
        <v>1000</v>
      </c>
      <c r="K379" s="45">
        <v>3231</v>
      </c>
    </row>
    <row r="380" spans="9:11" x14ac:dyDescent="0.25">
      <c r="I380" t="s">
        <v>8219</v>
      </c>
      <c r="J380" s="60">
        <v>2500</v>
      </c>
      <c r="K380" s="45">
        <v>1666</v>
      </c>
    </row>
    <row r="381" spans="9:11" x14ac:dyDescent="0.25">
      <c r="I381" t="s">
        <v>8219</v>
      </c>
      <c r="J381" s="60">
        <v>2000</v>
      </c>
      <c r="K381" s="45">
        <v>1188</v>
      </c>
    </row>
    <row r="382" spans="9:11" x14ac:dyDescent="0.25">
      <c r="I382" t="s">
        <v>8219</v>
      </c>
      <c r="J382" s="60">
        <v>35000</v>
      </c>
      <c r="K382" s="45">
        <v>3166</v>
      </c>
    </row>
    <row r="383" spans="9:11" x14ac:dyDescent="0.25">
      <c r="I383" t="s">
        <v>8219</v>
      </c>
      <c r="J383" s="60">
        <v>40</v>
      </c>
      <c r="K383" s="45">
        <v>732</v>
      </c>
    </row>
    <row r="384" spans="9:11" x14ac:dyDescent="0.25">
      <c r="I384" t="s">
        <v>8219</v>
      </c>
      <c r="J384" s="60">
        <v>200</v>
      </c>
      <c r="K384" s="45">
        <v>3835</v>
      </c>
    </row>
    <row r="385" spans="9:11" x14ac:dyDescent="0.25">
      <c r="I385" t="s">
        <v>8219</v>
      </c>
      <c r="J385" s="60">
        <v>1500</v>
      </c>
      <c r="K385" s="45">
        <v>813</v>
      </c>
    </row>
    <row r="386" spans="9:11" x14ac:dyDescent="0.25">
      <c r="I386" t="s">
        <v>8219</v>
      </c>
      <c r="J386" s="60">
        <v>3500</v>
      </c>
      <c r="K386" s="45">
        <v>13</v>
      </c>
    </row>
    <row r="387" spans="9:11" x14ac:dyDescent="0.25">
      <c r="I387" t="s">
        <v>8219</v>
      </c>
      <c r="J387" s="60">
        <v>3350</v>
      </c>
      <c r="K387" s="45">
        <v>3483</v>
      </c>
    </row>
    <row r="388" spans="9:11" x14ac:dyDescent="0.25">
      <c r="I388" t="s">
        <v>8219</v>
      </c>
      <c r="J388" s="60">
        <v>350</v>
      </c>
      <c r="K388" s="45">
        <v>3309</v>
      </c>
    </row>
    <row r="389" spans="9:11" x14ac:dyDescent="0.25">
      <c r="I389" t="s">
        <v>8219</v>
      </c>
      <c r="J389" s="60">
        <v>10000</v>
      </c>
      <c r="K389" s="45">
        <v>2666</v>
      </c>
    </row>
    <row r="390" spans="9:11" x14ac:dyDescent="0.25">
      <c r="I390" t="s">
        <v>8219</v>
      </c>
      <c r="J390" s="60">
        <v>16350</v>
      </c>
      <c r="K390" s="45">
        <v>1219</v>
      </c>
    </row>
    <row r="391" spans="9:11" x14ac:dyDescent="0.25">
      <c r="I391" t="s">
        <v>8219</v>
      </c>
      <c r="J391" s="60">
        <v>6000</v>
      </c>
      <c r="K391" s="45">
        <v>739</v>
      </c>
    </row>
    <row r="392" spans="9:11" x14ac:dyDescent="0.25">
      <c r="I392" t="s">
        <v>8219</v>
      </c>
      <c r="J392" s="60">
        <v>500</v>
      </c>
      <c r="K392" s="45">
        <v>3491</v>
      </c>
    </row>
    <row r="393" spans="9:11" x14ac:dyDescent="0.25">
      <c r="I393" t="s">
        <v>8219</v>
      </c>
      <c r="J393" s="60">
        <v>1500</v>
      </c>
      <c r="K393" s="45">
        <v>3010</v>
      </c>
    </row>
    <row r="394" spans="9:11" x14ac:dyDescent="0.25">
      <c r="I394" t="s">
        <v>8219</v>
      </c>
      <c r="J394" s="60">
        <v>2000</v>
      </c>
      <c r="K394" s="45">
        <v>2630</v>
      </c>
    </row>
    <row r="395" spans="9:11" x14ac:dyDescent="0.25">
      <c r="I395" t="s">
        <v>8219</v>
      </c>
      <c r="J395" s="60">
        <v>13000</v>
      </c>
      <c r="K395" s="45">
        <v>2227</v>
      </c>
    </row>
    <row r="396" spans="9:11" x14ac:dyDescent="0.25">
      <c r="I396" t="s">
        <v>8219</v>
      </c>
      <c r="J396" s="60">
        <v>17000</v>
      </c>
      <c r="K396" s="45">
        <v>279</v>
      </c>
    </row>
    <row r="397" spans="9:11" x14ac:dyDescent="0.25">
      <c r="I397" t="s">
        <v>8219</v>
      </c>
      <c r="J397" s="60">
        <v>300000</v>
      </c>
      <c r="K397" s="45">
        <v>1515</v>
      </c>
    </row>
    <row r="398" spans="9:11" x14ac:dyDescent="0.25">
      <c r="I398" t="s">
        <v>8219</v>
      </c>
      <c r="J398" s="60">
        <v>1200</v>
      </c>
      <c r="K398" s="45">
        <v>2314</v>
      </c>
    </row>
    <row r="399" spans="9:11" x14ac:dyDescent="0.25">
      <c r="I399" t="s">
        <v>8219</v>
      </c>
      <c r="J399" s="60">
        <v>10000</v>
      </c>
      <c r="K399" s="45">
        <v>3013</v>
      </c>
    </row>
    <row r="400" spans="9:11" x14ac:dyDescent="0.25">
      <c r="I400" t="s">
        <v>8219</v>
      </c>
      <c r="J400" s="60">
        <v>10000</v>
      </c>
      <c r="K400" s="45">
        <v>1959</v>
      </c>
    </row>
    <row r="401" spans="9:11" x14ac:dyDescent="0.25">
      <c r="I401" t="s">
        <v>8219</v>
      </c>
      <c r="J401" s="60">
        <v>900</v>
      </c>
      <c r="K401" s="45">
        <v>2523</v>
      </c>
    </row>
    <row r="402" spans="9:11" x14ac:dyDescent="0.25">
      <c r="I402" t="s">
        <v>8219</v>
      </c>
      <c r="J402" s="60">
        <v>250</v>
      </c>
      <c r="K402" s="45">
        <v>2543</v>
      </c>
    </row>
    <row r="403" spans="9:11" x14ac:dyDescent="0.25">
      <c r="I403" t="s">
        <v>8219</v>
      </c>
      <c r="J403" s="60">
        <v>550</v>
      </c>
      <c r="K403" s="45">
        <v>2215</v>
      </c>
    </row>
    <row r="404" spans="9:11" x14ac:dyDescent="0.25">
      <c r="I404" t="s">
        <v>8219</v>
      </c>
      <c r="J404" s="60">
        <v>5000</v>
      </c>
      <c r="K404" s="45">
        <v>3534</v>
      </c>
    </row>
    <row r="405" spans="9:11" x14ac:dyDescent="0.25">
      <c r="I405" t="s">
        <v>8219</v>
      </c>
      <c r="J405" s="60">
        <v>75000</v>
      </c>
      <c r="K405" s="45">
        <v>280</v>
      </c>
    </row>
    <row r="406" spans="9:11" x14ac:dyDescent="0.25">
      <c r="I406" t="s">
        <v>8219</v>
      </c>
      <c r="J406" s="60">
        <v>4000</v>
      </c>
      <c r="K406" s="45">
        <v>274</v>
      </c>
    </row>
    <row r="407" spans="9:11" x14ac:dyDescent="0.25">
      <c r="I407" t="s">
        <v>8219</v>
      </c>
      <c r="J407" s="60">
        <v>10000</v>
      </c>
      <c r="K407" s="45">
        <v>1631</v>
      </c>
    </row>
    <row r="408" spans="9:11" x14ac:dyDescent="0.25">
      <c r="I408" t="s">
        <v>8219</v>
      </c>
      <c r="J408" s="60">
        <v>800</v>
      </c>
      <c r="K408" s="45">
        <v>3716</v>
      </c>
    </row>
    <row r="409" spans="9:11" x14ac:dyDescent="0.25">
      <c r="I409" t="s">
        <v>8219</v>
      </c>
      <c r="J409" s="60">
        <v>350</v>
      </c>
      <c r="K409" s="45">
        <v>818</v>
      </c>
    </row>
    <row r="410" spans="9:11" x14ac:dyDescent="0.25">
      <c r="I410" t="s">
        <v>8219</v>
      </c>
      <c r="J410" s="60">
        <v>1500</v>
      </c>
      <c r="K410" s="45">
        <v>2553</v>
      </c>
    </row>
    <row r="411" spans="9:11" x14ac:dyDescent="0.25">
      <c r="I411" t="s">
        <v>8219</v>
      </c>
      <c r="J411" s="60">
        <v>3500</v>
      </c>
      <c r="K411" s="45">
        <v>727</v>
      </c>
    </row>
    <row r="412" spans="9:11" x14ac:dyDescent="0.25">
      <c r="I412" t="s">
        <v>8219</v>
      </c>
      <c r="J412" s="60">
        <v>7500</v>
      </c>
      <c r="K412" s="45">
        <v>1625</v>
      </c>
    </row>
    <row r="413" spans="9:11" x14ac:dyDescent="0.25">
      <c r="I413" t="s">
        <v>8219</v>
      </c>
      <c r="J413" s="60">
        <v>10000</v>
      </c>
      <c r="K413" s="45">
        <v>1208</v>
      </c>
    </row>
    <row r="414" spans="9:11" x14ac:dyDescent="0.25">
      <c r="I414" t="s">
        <v>8219</v>
      </c>
      <c r="J414" s="60">
        <v>1250</v>
      </c>
      <c r="K414" s="45">
        <v>26</v>
      </c>
    </row>
    <row r="415" spans="9:11" x14ac:dyDescent="0.25">
      <c r="I415" t="s">
        <v>8219</v>
      </c>
      <c r="J415" s="60">
        <v>3000</v>
      </c>
      <c r="K415" s="45">
        <v>3486</v>
      </c>
    </row>
    <row r="416" spans="9:11" x14ac:dyDescent="0.25">
      <c r="I416" t="s">
        <v>8219</v>
      </c>
      <c r="J416" s="60">
        <v>4000</v>
      </c>
      <c r="K416" s="45">
        <v>850</v>
      </c>
    </row>
    <row r="417" spans="9:11" x14ac:dyDescent="0.25">
      <c r="I417" t="s">
        <v>8219</v>
      </c>
      <c r="J417" s="60">
        <v>100</v>
      </c>
      <c r="K417" s="45">
        <v>1761</v>
      </c>
    </row>
    <row r="418" spans="9:11" x14ac:dyDescent="0.25">
      <c r="I418" t="s">
        <v>8219</v>
      </c>
      <c r="J418" s="60">
        <v>2000</v>
      </c>
      <c r="K418" s="45">
        <v>3696</v>
      </c>
    </row>
    <row r="419" spans="9:11" x14ac:dyDescent="0.25">
      <c r="I419" t="s">
        <v>8219</v>
      </c>
      <c r="J419" s="60">
        <v>25000</v>
      </c>
      <c r="K419" s="45">
        <v>1274</v>
      </c>
    </row>
    <row r="420" spans="9:11" x14ac:dyDescent="0.25">
      <c r="I420" t="s">
        <v>8219</v>
      </c>
      <c r="J420" s="60">
        <v>6500</v>
      </c>
      <c r="K420" s="45">
        <v>1278</v>
      </c>
    </row>
    <row r="421" spans="9:11" x14ac:dyDescent="0.25">
      <c r="I421" t="s">
        <v>8219</v>
      </c>
      <c r="J421" s="60">
        <v>3000</v>
      </c>
      <c r="K421" s="45">
        <v>62</v>
      </c>
    </row>
    <row r="422" spans="9:11" x14ac:dyDescent="0.25">
      <c r="I422" t="s">
        <v>8219</v>
      </c>
      <c r="J422" s="60">
        <v>3000</v>
      </c>
      <c r="K422" s="45">
        <v>2453</v>
      </c>
    </row>
    <row r="423" spans="9:11" x14ac:dyDescent="0.25">
      <c r="I423" t="s">
        <v>8219</v>
      </c>
      <c r="J423" s="60">
        <v>3500</v>
      </c>
      <c r="K423" s="45">
        <v>111</v>
      </c>
    </row>
    <row r="424" spans="9:11" x14ac:dyDescent="0.25">
      <c r="I424" t="s">
        <v>8219</v>
      </c>
      <c r="J424" s="60">
        <v>10000</v>
      </c>
      <c r="K424" s="45">
        <v>3272</v>
      </c>
    </row>
    <row r="425" spans="9:11" x14ac:dyDescent="0.25">
      <c r="I425" t="s">
        <v>8219</v>
      </c>
      <c r="J425" s="60">
        <v>3300</v>
      </c>
      <c r="K425" s="45">
        <v>2262</v>
      </c>
    </row>
    <row r="426" spans="9:11" x14ac:dyDescent="0.25">
      <c r="I426" t="s">
        <v>8219</v>
      </c>
      <c r="J426" s="60">
        <v>8750</v>
      </c>
      <c r="K426" s="45">
        <v>1855</v>
      </c>
    </row>
    <row r="427" spans="9:11" x14ac:dyDescent="0.25">
      <c r="I427" t="s">
        <v>8219</v>
      </c>
      <c r="J427" s="60">
        <v>60000</v>
      </c>
      <c r="K427" s="45">
        <v>2710</v>
      </c>
    </row>
    <row r="428" spans="9:11" x14ac:dyDescent="0.25">
      <c r="I428" t="s">
        <v>8219</v>
      </c>
      <c r="J428" s="60">
        <v>1000</v>
      </c>
      <c r="K428" s="45">
        <v>2279</v>
      </c>
    </row>
    <row r="429" spans="9:11" x14ac:dyDescent="0.25">
      <c r="I429" t="s">
        <v>8219</v>
      </c>
      <c r="J429" s="60">
        <v>7500</v>
      </c>
      <c r="K429" s="45">
        <v>3712</v>
      </c>
    </row>
    <row r="430" spans="9:11" x14ac:dyDescent="0.25">
      <c r="I430" t="s">
        <v>8219</v>
      </c>
      <c r="J430" s="60">
        <v>50000</v>
      </c>
      <c r="K430" s="45">
        <v>2056</v>
      </c>
    </row>
    <row r="431" spans="9:11" x14ac:dyDescent="0.25">
      <c r="I431" t="s">
        <v>8219</v>
      </c>
      <c r="J431" s="60">
        <v>1000</v>
      </c>
      <c r="K431" s="45">
        <v>3349</v>
      </c>
    </row>
    <row r="432" spans="9:11" x14ac:dyDescent="0.25">
      <c r="I432" t="s">
        <v>8219</v>
      </c>
      <c r="J432" s="60">
        <v>300</v>
      </c>
      <c r="K432" s="45">
        <v>76</v>
      </c>
    </row>
    <row r="433" spans="9:11" x14ac:dyDescent="0.25">
      <c r="I433" t="s">
        <v>8219</v>
      </c>
      <c r="J433" s="60">
        <v>150</v>
      </c>
      <c r="K433" s="45">
        <v>3536</v>
      </c>
    </row>
    <row r="434" spans="9:11" x14ac:dyDescent="0.25">
      <c r="I434" t="s">
        <v>8219</v>
      </c>
      <c r="J434" s="60">
        <v>1960</v>
      </c>
      <c r="K434" s="45">
        <v>3609</v>
      </c>
    </row>
    <row r="435" spans="9:11" x14ac:dyDescent="0.25">
      <c r="I435" t="s">
        <v>8219</v>
      </c>
      <c r="J435" s="60">
        <v>13000</v>
      </c>
      <c r="K435" s="45">
        <v>2235</v>
      </c>
    </row>
    <row r="436" spans="9:11" x14ac:dyDescent="0.25">
      <c r="I436" t="s">
        <v>8219</v>
      </c>
      <c r="J436" s="60">
        <v>1000</v>
      </c>
      <c r="K436" s="45">
        <v>3452</v>
      </c>
    </row>
    <row r="437" spans="9:11" x14ac:dyDescent="0.25">
      <c r="I437" t="s">
        <v>8219</v>
      </c>
      <c r="J437" s="60">
        <v>2000</v>
      </c>
      <c r="K437" s="45">
        <v>2181</v>
      </c>
    </row>
    <row r="438" spans="9:11" x14ac:dyDescent="0.25">
      <c r="I438" t="s">
        <v>8219</v>
      </c>
      <c r="J438" s="60">
        <v>3000</v>
      </c>
      <c r="K438" s="45">
        <v>3827</v>
      </c>
    </row>
    <row r="439" spans="9:11" x14ac:dyDescent="0.25">
      <c r="I439" t="s">
        <v>8219</v>
      </c>
      <c r="J439" s="60">
        <v>2300</v>
      </c>
      <c r="K439" s="45">
        <v>270</v>
      </c>
    </row>
    <row r="440" spans="9:11" x14ac:dyDescent="0.25">
      <c r="I440" t="s">
        <v>8219</v>
      </c>
      <c r="J440" s="60">
        <v>100000</v>
      </c>
      <c r="K440" s="45">
        <v>2073</v>
      </c>
    </row>
    <row r="441" spans="9:11" x14ac:dyDescent="0.25">
      <c r="I441" t="s">
        <v>8219</v>
      </c>
      <c r="J441" s="60">
        <v>1500</v>
      </c>
      <c r="K441" s="45">
        <v>800</v>
      </c>
    </row>
    <row r="442" spans="9:11" x14ac:dyDescent="0.25">
      <c r="I442" t="s">
        <v>8219</v>
      </c>
      <c r="J442" s="60">
        <v>750</v>
      </c>
      <c r="K442" s="45">
        <v>2205</v>
      </c>
    </row>
    <row r="443" spans="9:11" x14ac:dyDescent="0.25">
      <c r="I443" t="s">
        <v>8219</v>
      </c>
      <c r="J443" s="60">
        <v>500</v>
      </c>
      <c r="K443" s="45">
        <v>3450</v>
      </c>
    </row>
    <row r="444" spans="9:11" x14ac:dyDescent="0.25">
      <c r="I444" t="s">
        <v>8219</v>
      </c>
      <c r="J444" s="60">
        <v>600</v>
      </c>
      <c r="K444" s="45">
        <v>812</v>
      </c>
    </row>
    <row r="445" spans="9:11" x14ac:dyDescent="0.25">
      <c r="I445" t="s">
        <v>8219</v>
      </c>
      <c r="J445" s="60">
        <v>2500</v>
      </c>
      <c r="K445" s="45">
        <v>1248</v>
      </c>
    </row>
    <row r="446" spans="9:11" x14ac:dyDescent="0.25">
      <c r="I446" t="s">
        <v>8219</v>
      </c>
      <c r="J446" s="60">
        <v>500</v>
      </c>
      <c r="K446" s="45">
        <v>2209</v>
      </c>
    </row>
    <row r="447" spans="9:11" x14ac:dyDescent="0.25">
      <c r="I447" t="s">
        <v>8219</v>
      </c>
      <c r="J447" s="60">
        <v>2000</v>
      </c>
      <c r="K447" s="45">
        <v>3785</v>
      </c>
    </row>
    <row r="448" spans="9:11" x14ac:dyDescent="0.25">
      <c r="I448" t="s">
        <v>8219</v>
      </c>
      <c r="J448" s="60">
        <v>27000</v>
      </c>
      <c r="K448" s="45">
        <v>278</v>
      </c>
    </row>
    <row r="449" spans="9:11" x14ac:dyDescent="0.25">
      <c r="I449" t="s">
        <v>8219</v>
      </c>
      <c r="J449" s="60">
        <v>8000</v>
      </c>
      <c r="K449" s="45">
        <v>1513</v>
      </c>
    </row>
    <row r="450" spans="9:11" x14ac:dyDescent="0.25">
      <c r="I450" t="s">
        <v>8219</v>
      </c>
      <c r="J450" s="60">
        <v>50</v>
      </c>
      <c r="K450" s="45">
        <v>2794</v>
      </c>
    </row>
    <row r="451" spans="9:11" x14ac:dyDescent="0.25">
      <c r="I451" t="s">
        <v>8219</v>
      </c>
      <c r="J451" s="60">
        <v>250</v>
      </c>
      <c r="K451" s="45">
        <v>3470</v>
      </c>
    </row>
    <row r="452" spans="9:11" x14ac:dyDescent="0.25">
      <c r="I452" t="s">
        <v>8219</v>
      </c>
      <c r="J452" s="60">
        <v>7500</v>
      </c>
      <c r="K452" s="45">
        <v>1946</v>
      </c>
    </row>
    <row r="453" spans="9:11" x14ac:dyDescent="0.25">
      <c r="I453" t="s">
        <v>8219</v>
      </c>
      <c r="J453" s="60">
        <v>7000</v>
      </c>
      <c r="K453" s="45">
        <v>2296</v>
      </c>
    </row>
    <row r="454" spans="9:11" x14ac:dyDescent="0.25">
      <c r="I454" t="s">
        <v>8219</v>
      </c>
      <c r="J454" s="60">
        <v>500</v>
      </c>
      <c r="K454" s="45">
        <v>3047</v>
      </c>
    </row>
    <row r="455" spans="9:11" x14ac:dyDescent="0.25">
      <c r="I455" t="s">
        <v>8219</v>
      </c>
      <c r="J455" s="60">
        <v>315</v>
      </c>
      <c r="K455" s="45">
        <v>3562</v>
      </c>
    </row>
    <row r="456" spans="9:11" x14ac:dyDescent="0.25">
      <c r="I456" t="s">
        <v>8219</v>
      </c>
      <c r="J456" s="60">
        <v>85000</v>
      </c>
      <c r="K456" s="45">
        <v>2048</v>
      </c>
    </row>
    <row r="457" spans="9:11" x14ac:dyDescent="0.25">
      <c r="I457" t="s">
        <v>8219</v>
      </c>
      <c r="J457" s="60">
        <v>5000</v>
      </c>
      <c r="K457" s="45">
        <v>61</v>
      </c>
    </row>
    <row r="458" spans="9:11" x14ac:dyDescent="0.25">
      <c r="I458" t="s">
        <v>8219</v>
      </c>
      <c r="J458" s="60">
        <v>1500</v>
      </c>
      <c r="K458" s="45">
        <v>783</v>
      </c>
    </row>
    <row r="459" spans="9:11" x14ac:dyDescent="0.25">
      <c r="I459" t="s">
        <v>8219</v>
      </c>
      <c r="J459" s="60">
        <v>15000</v>
      </c>
      <c r="K459" s="45">
        <v>1746</v>
      </c>
    </row>
    <row r="460" spans="9:11" x14ac:dyDescent="0.25">
      <c r="I460" t="s">
        <v>8219</v>
      </c>
      <c r="J460" s="60">
        <v>4000</v>
      </c>
      <c r="K460" s="45">
        <v>2063</v>
      </c>
    </row>
    <row r="461" spans="9:11" x14ac:dyDescent="0.25">
      <c r="I461" t="s">
        <v>8219</v>
      </c>
      <c r="J461" s="60">
        <v>550</v>
      </c>
      <c r="K461" s="45">
        <v>743</v>
      </c>
    </row>
    <row r="462" spans="9:11" x14ac:dyDescent="0.25">
      <c r="I462" t="s">
        <v>8219</v>
      </c>
      <c r="J462" s="60">
        <v>5000</v>
      </c>
      <c r="K462" s="45">
        <v>2738</v>
      </c>
    </row>
    <row r="463" spans="9:11" x14ac:dyDescent="0.25">
      <c r="I463" t="s">
        <v>8219</v>
      </c>
      <c r="J463" s="60">
        <v>1200</v>
      </c>
      <c r="K463" s="45">
        <v>2117</v>
      </c>
    </row>
    <row r="464" spans="9:11" x14ac:dyDescent="0.25">
      <c r="I464" t="s">
        <v>8219</v>
      </c>
      <c r="J464" s="60">
        <v>600</v>
      </c>
      <c r="K464" s="45">
        <v>1463</v>
      </c>
    </row>
    <row r="465" spans="9:11" x14ac:dyDescent="0.25">
      <c r="I465" t="s">
        <v>8219</v>
      </c>
      <c r="J465" s="60">
        <v>4000</v>
      </c>
      <c r="K465" s="45">
        <v>276</v>
      </c>
    </row>
    <row r="466" spans="9:11" x14ac:dyDescent="0.25">
      <c r="I466" t="s">
        <v>8219</v>
      </c>
      <c r="J466" s="60">
        <v>4900</v>
      </c>
      <c r="K466" s="45">
        <v>1346</v>
      </c>
    </row>
    <row r="467" spans="9:11" x14ac:dyDescent="0.25">
      <c r="I467" t="s">
        <v>8219</v>
      </c>
      <c r="J467" s="60">
        <v>100000</v>
      </c>
      <c r="K467" s="45">
        <v>269</v>
      </c>
    </row>
    <row r="468" spans="9:11" x14ac:dyDescent="0.25">
      <c r="I468" t="s">
        <v>8219</v>
      </c>
      <c r="J468" s="60">
        <v>9000</v>
      </c>
      <c r="K468" s="45">
        <v>2199</v>
      </c>
    </row>
    <row r="469" spans="9:11" x14ac:dyDescent="0.25">
      <c r="I469" t="s">
        <v>8219</v>
      </c>
      <c r="J469" s="60">
        <v>8000</v>
      </c>
      <c r="K469" s="45">
        <v>655</v>
      </c>
    </row>
    <row r="470" spans="9:11" x14ac:dyDescent="0.25">
      <c r="I470" t="s">
        <v>8219</v>
      </c>
      <c r="J470" s="60">
        <v>2000</v>
      </c>
      <c r="K470" s="45">
        <v>2166</v>
      </c>
    </row>
    <row r="471" spans="9:11" x14ac:dyDescent="0.25">
      <c r="I471" t="s">
        <v>8219</v>
      </c>
      <c r="J471" s="60">
        <v>116000</v>
      </c>
      <c r="K471" s="45">
        <v>2983</v>
      </c>
    </row>
    <row r="472" spans="9:11" x14ac:dyDescent="0.25">
      <c r="I472" t="s">
        <v>8219</v>
      </c>
      <c r="J472" s="60">
        <v>3000</v>
      </c>
      <c r="K472" s="45">
        <v>3033</v>
      </c>
    </row>
    <row r="473" spans="9:11" x14ac:dyDescent="0.25">
      <c r="I473" t="s">
        <v>8219</v>
      </c>
      <c r="J473" s="60">
        <v>2200</v>
      </c>
      <c r="K473" s="45">
        <v>2258</v>
      </c>
    </row>
    <row r="474" spans="9:11" x14ac:dyDescent="0.25">
      <c r="I474" t="s">
        <v>8219</v>
      </c>
      <c r="J474" s="60">
        <v>1800</v>
      </c>
      <c r="K474" s="45">
        <v>3328</v>
      </c>
    </row>
    <row r="475" spans="9:11" x14ac:dyDescent="0.25">
      <c r="I475" t="s">
        <v>8219</v>
      </c>
      <c r="J475" s="60">
        <v>7777</v>
      </c>
      <c r="K475" s="45">
        <v>2103</v>
      </c>
    </row>
    <row r="476" spans="9:11" x14ac:dyDescent="0.25">
      <c r="I476" t="s">
        <v>8219</v>
      </c>
      <c r="J476" s="60">
        <v>5000</v>
      </c>
      <c r="K476" s="45">
        <v>2294</v>
      </c>
    </row>
    <row r="477" spans="9:11" x14ac:dyDescent="0.25">
      <c r="I477" t="s">
        <v>8219</v>
      </c>
      <c r="J477" s="60">
        <v>1000</v>
      </c>
      <c r="K477" s="45">
        <v>3771</v>
      </c>
    </row>
    <row r="478" spans="9:11" x14ac:dyDescent="0.25">
      <c r="I478" t="s">
        <v>8219</v>
      </c>
      <c r="J478" s="60">
        <v>15000</v>
      </c>
      <c r="K478" s="45">
        <v>2621</v>
      </c>
    </row>
    <row r="479" spans="9:11" x14ac:dyDescent="0.25">
      <c r="I479" t="s">
        <v>8219</v>
      </c>
      <c r="J479" s="60">
        <v>7000</v>
      </c>
      <c r="K479" s="45">
        <v>1617</v>
      </c>
    </row>
    <row r="480" spans="9:11" x14ac:dyDescent="0.25">
      <c r="I480" t="s">
        <v>8219</v>
      </c>
      <c r="J480" s="60">
        <v>14000</v>
      </c>
      <c r="K480" s="45">
        <v>1216</v>
      </c>
    </row>
    <row r="481" spans="9:11" x14ac:dyDescent="0.25">
      <c r="I481" t="s">
        <v>8219</v>
      </c>
      <c r="J481" s="60">
        <v>3000</v>
      </c>
      <c r="K481" s="45">
        <v>1291</v>
      </c>
    </row>
    <row r="482" spans="9:11" x14ac:dyDescent="0.25">
      <c r="I482" t="s">
        <v>8219</v>
      </c>
      <c r="J482" s="60">
        <v>1000</v>
      </c>
      <c r="K482" s="45">
        <v>266</v>
      </c>
    </row>
    <row r="483" spans="9:11" x14ac:dyDescent="0.25">
      <c r="I483" t="s">
        <v>8219</v>
      </c>
      <c r="J483" s="60">
        <v>2000</v>
      </c>
      <c r="K483" s="45">
        <v>838</v>
      </c>
    </row>
    <row r="484" spans="9:11" x14ac:dyDescent="0.25">
      <c r="I484" t="s">
        <v>8219</v>
      </c>
      <c r="J484" s="60">
        <v>500</v>
      </c>
      <c r="K484" s="45">
        <v>1389</v>
      </c>
    </row>
    <row r="485" spans="9:11" x14ac:dyDescent="0.25">
      <c r="I485" t="s">
        <v>8219</v>
      </c>
      <c r="J485" s="60">
        <v>1500</v>
      </c>
      <c r="K485" s="45">
        <v>1038</v>
      </c>
    </row>
    <row r="486" spans="9:11" x14ac:dyDescent="0.25">
      <c r="I486" t="s">
        <v>8219</v>
      </c>
      <c r="J486" s="60">
        <v>850</v>
      </c>
      <c r="K486" s="45">
        <v>19</v>
      </c>
    </row>
    <row r="487" spans="9:11" x14ac:dyDescent="0.25">
      <c r="I487" t="s">
        <v>8219</v>
      </c>
      <c r="J487" s="60">
        <v>45000</v>
      </c>
      <c r="K487" s="45">
        <v>1533</v>
      </c>
    </row>
    <row r="488" spans="9:11" x14ac:dyDescent="0.25">
      <c r="I488" t="s">
        <v>8219</v>
      </c>
      <c r="J488" s="60">
        <v>10000</v>
      </c>
      <c r="K488" s="45">
        <v>1607</v>
      </c>
    </row>
    <row r="489" spans="9:11" x14ac:dyDescent="0.25">
      <c r="I489" t="s">
        <v>8219</v>
      </c>
      <c r="J489" s="60">
        <v>12000</v>
      </c>
      <c r="K489" s="45">
        <v>1890</v>
      </c>
    </row>
    <row r="490" spans="9:11" x14ac:dyDescent="0.25">
      <c r="I490" t="s">
        <v>8219</v>
      </c>
      <c r="J490" s="60">
        <v>40000</v>
      </c>
      <c r="K490" s="45">
        <v>2725</v>
      </c>
    </row>
    <row r="491" spans="9:11" x14ac:dyDescent="0.25">
      <c r="I491" t="s">
        <v>8219</v>
      </c>
      <c r="J491" s="60">
        <v>1000</v>
      </c>
      <c r="K491" s="45">
        <v>1898</v>
      </c>
    </row>
    <row r="492" spans="9:11" x14ac:dyDescent="0.25">
      <c r="I492" t="s">
        <v>8219</v>
      </c>
      <c r="J492" s="60">
        <v>5000</v>
      </c>
      <c r="K492" s="45">
        <v>3612</v>
      </c>
    </row>
    <row r="493" spans="9:11" x14ac:dyDescent="0.25">
      <c r="I493" t="s">
        <v>8219</v>
      </c>
      <c r="J493" s="60">
        <v>10000</v>
      </c>
      <c r="K493" s="45">
        <v>790</v>
      </c>
    </row>
    <row r="494" spans="9:11" x14ac:dyDescent="0.25">
      <c r="I494" t="s">
        <v>8219</v>
      </c>
      <c r="J494" s="60">
        <v>8000</v>
      </c>
      <c r="K494" s="45">
        <v>2331</v>
      </c>
    </row>
    <row r="495" spans="9:11" x14ac:dyDescent="0.25">
      <c r="I495" t="s">
        <v>8219</v>
      </c>
      <c r="J495" s="60">
        <v>70</v>
      </c>
      <c r="K495" s="45">
        <v>640</v>
      </c>
    </row>
    <row r="496" spans="9:11" x14ac:dyDescent="0.25">
      <c r="I496" t="s">
        <v>8219</v>
      </c>
      <c r="J496" s="60">
        <v>1500</v>
      </c>
      <c r="K496" s="45">
        <v>3296</v>
      </c>
    </row>
    <row r="497" spans="9:11" x14ac:dyDescent="0.25">
      <c r="I497" t="s">
        <v>8219</v>
      </c>
      <c r="J497" s="60">
        <v>1200</v>
      </c>
      <c r="K497" s="45">
        <v>858</v>
      </c>
    </row>
    <row r="498" spans="9:11" x14ac:dyDescent="0.25">
      <c r="I498" t="s">
        <v>8219</v>
      </c>
      <c r="J498" s="60">
        <v>350</v>
      </c>
      <c r="K498" s="45">
        <v>3558</v>
      </c>
    </row>
    <row r="499" spans="9:11" x14ac:dyDescent="0.25">
      <c r="I499" t="s">
        <v>8219</v>
      </c>
      <c r="J499" s="60">
        <v>1900</v>
      </c>
      <c r="K499" s="45">
        <v>720</v>
      </c>
    </row>
    <row r="500" spans="9:11" x14ac:dyDescent="0.25">
      <c r="I500" t="s">
        <v>8219</v>
      </c>
      <c r="J500" s="60">
        <v>65000</v>
      </c>
      <c r="K500" s="45">
        <v>2620</v>
      </c>
    </row>
    <row r="501" spans="9:11" x14ac:dyDescent="0.25">
      <c r="I501" t="s">
        <v>8219</v>
      </c>
      <c r="J501" s="60">
        <v>30000</v>
      </c>
      <c r="K501" s="45">
        <v>2059</v>
      </c>
    </row>
    <row r="502" spans="9:11" x14ac:dyDescent="0.25">
      <c r="I502" t="s">
        <v>8219</v>
      </c>
      <c r="J502" s="60">
        <v>900</v>
      </c>
      <c r="K502" s="45">
        <v>3026</v>
      </c>
    </row>
    <row r="503" spans="9:11" x14ac:dyDescent="0.25">
      <c r="I503" t="s">
        <v>8219</v>
      </c>
      <c r="J503" s="60">
        <v>300</v>
      </c>
      <c r="K503" s="45">
        <v>3820</v>
      </c>
    </row>
    <row r="504" spans="9:11" x14ac:dyDescent="0.25">
      <c r="I504" t="s">
        <v>8219</v>
      </c>
      <c r="J504" s="60">
        <v>2000</v>
      </c>
      <c r="K504" s="45">
        <v>3777</v>
      </c>
    </row>
    <row r="505" spans="9:11" x14ac:dyDescent="0.25">
      <c r="I505" t="s">
        <v>8219</v>
      </c>
      <c r="J505" s="60">
        <v>1500</v>
      </c>
      <c r="K505" s="45">
        <v>1655</v>
      </c>
    </row>
    <row r="506" spans="9:11" x14ac:dyDescent="0.25">
      <c r="I506" t="s">
        <v>8219</v>
      </c>
      <c r="J506" s="60">
        <v>350</v>
      </c>
      <c r="K506" s="45">
        <v>1832</v>
      </c>
    </row>
    <row r="507" spans="9:11" x14ac:dyDescent="0.25">
      <c r="I507" t="s">
        <v>8219</v>
      </c>
      <c r="J507" s="60">
        <v>5000</v>
      </c>
      <c r="K507" s="45">
        <v>786</v>
      </c>
    </row>
    <row r="508" spans="9:11" x14ac:dyDescent="0.25">
      <c r="I508" t="s">
        <v>8219</v>
      </c>
      <c r="J508" s="60">
        <v>1500</v>
      </c>
      <c r="K508" s="45">
        <v>3480</v>
      </c>
    </row>
    <row r="509" spans="9:11" x14ac:dyDescent="0.25">
      <c r="I509" t="s">
        <v>8219</v>
      </c>
      <c r="J509" s="60">
        <v>10275</v>
      </c>
      <c r="K509" s="45">
        <v>1</v>
      </c>
    </row>
    <row r="510" spans="9:11" x14ac:dyDescent="0.25">
      <c r="I510" t="s">
        <v>8219</v>
      </c>
      <c r="J510" s="60">
        <v>550</v>
      </c>
      <c r="K510" s="45">
        <v>3394</v>
      </c>
    </row>
    <row r="511" spans="9:11" x14ac:dyDescent="0.25">
      <c r="I511" t="s">
        <v>8219</v>
      </c>
      <c r="J511" s="60">
        <v>6000</v>
      </c>
      <c r="K511" s="45">
        <v>36</v>
      </c>
    </row>
    <row r="512" spans="9:11" x14ac:dyDescent="0.25">
      <c r="I512" t="s">
        <v>8219</v>
      </c>
      <c r="J512" s="60">
        <v>14000</v>
      </c>
      <c r="K512" s="45">
        <v>42</v>
      </c>
    </row>
    <row r="513" spans="9:11" x14ac:dyDescent="0.25">
      <c r="I513" t="s">
        <v>8219</v>
      </c>
      <c r="J513" s="60">
        <v>2000</v>
      </c>
      <c r="K513" s="45">
        <v>402</v>
      </c>
    </row>
    <row r="514" spans="9:11" x14ac:dyDescent="0.25">
      <c r="I514" t="s">
        <v>8219</v>
      </c>
      <c r="J514" s="60">
        <v>3000</v>
      </c>
      <c r="K514" s="45">
        <v>2816</v>
      </c>
    </row>
    <row r="515" spans="9:11" x14ac:dyDescent="0.25">
      <c r="I515" t="s">
        <v>8219</v>
      </c>
      <c r="J515" s="60">
        <v>2000</v>
      </c>
      <c r="K515" s="45">
        <v>1650</v>
      </c>
    </row>
    <row r="516" spans="9:11" x14ac:dyDescent="0.25">
      <c r="I516" t="s">
        <v>8219</v>
      </c>
      <c r="J516" s="60">
        <v>4000</v>
      </c>
      <c r="K516" s="45">
        <v>380</v>
      </c>
    </row>
    <row r="517" spans="9:11" x14ac:dyDescent="0.25">
      <c r="I517" t="s">
        <v>8219</v>
      </c>
      <c r="J517" s="60">
        <v>75000</v>
      </c>
      <c r="K517" s="45">
        <v>653</v>
      </c>
    </row>
    <row r="518" spans="9:11" x14ac:dyDescent="0.25">
      <c r="I518" t="s">
        <v>8219</v>
      </c>
      <c r="J518" s="60">
        <v>22765</v>
      </c>
      <c r="K518" s="45">
        <v>2610</v>
      </c>
    </row>
    <row r="519" spans="9:11" x14ac:dyDescent="0.25">
      <c r="I519" t="s">
        <v>8219</v>
      </c>
      <c r="J519" s="60">
        <v>850</v>
      </c>
      <c r="K519" s="45">
        <v>1296</v>
      </c>
    </row>
    <row r="520" spans="9:11" x14ac:dyDescent="0.25">
      <c r="I520" t="s">
        <v>8219</v>
      </c>
      <c r="J520" s="60">
        <v>1300</v>
      </c>
      <c r="K520" s="45">
        <v>3710</v>
      </c>
    </row>
    <row r="521" spans="9:11" x14ac:dyDescent="0.25">
      <c r="I521" t="s">
        <v>8219</v>
      </c>
      <c r="J521" s="60">
        <v>8500</v>
      </c>
      <c r="K521" s="45">
        <v>2277</v>
      </c>
    </row>
    <row r="522" spans="9:11" x14ac:dyDescent="0.25">
      <c r="I522" t="s">
        <v>8219</v>
      </c>
      <c r="J522" s="60">
        <v>5000</v>
      </c>
      <c r="K522" s="45">
        <v>113</v>
      </c>
    </row>
    <row r="523" spans="9:11" x14ac:dyDescent="0.25">
      <c r="I523" t="s">
        <v>8219</v>
      </c>
      <c r="J523" s="60">
        <v>450</v>
      </c>
      <c r="K523" s="45">
        <v>115</v>
      </c>
    </row>
    <row r="524" spans="9:11" x14ac:dyDescent="0.25">
      <c r="I524" t="s">
        <v>8219</v>
      </c>
      <c r="J524" s="60">
        <v>2000</v>
      </c>
      <c r="K524" s="45">
        <v>3457</v>
      </c>
    </row>
    <row r="525" spans="9:11" x14ac:dyDescent="0.25">
      <c r="I525" t="s">
        <v>8219</v>
      </c>
      <c r="J525" s="60">
        <v>1500</v>
      </c>
      <c r="K525" s="45">
        <v>3814</v>
      </c>
    </row>
    <row r="526" spans="9:11" x14ac:dyDescent="0.25">
      <c r="I526" t="s">
        <v>8219</v>
      </c>
      <c r="J526" s="60">
        <v>12000</v>
      </c>
      <c r="K526" s="45">
        <v>2723</v>
      </c>
    </row>
    <row r="527" spans="9:11" x14ac:dyDescent="0.25">
      <c r="I527" t="s">
        <v>8219</v>
      </c>
      <c r="J527" s="60">
        <v>250</v>
      </c>
      <c r="K527" s="45">
        <v>3423</v>
      </c>
    </row>
    <row r="528" spans="9:11" x14ac:dyDescent="0.25">
      <c r="I528" t="s">
        <v>8219</v>
      </c>
      <c r="J528" s="60">
        <v>50</v>
      </c>
      <c r="K528" s="45">
        <v>3675</v>
      </c>
    </row>
    <row r="529" spans="9:11" x14ac:dyDescent="0.25">
      <c r="I529" t="s">
        <v>8219</v>
      </c>
      <c r="J529" s="60">
        <v>2500</v>
      </c>
      <c r="K529" s="45">
        <v>649</v>
      </c>
    </row>
    <row r="530" spans="9:11" x14ac:dyDescent="0.25">
      <c r="I530" t="s">
        <v>8219</v>
      </c>
      <c r="J530" s="60">
        <v>2000</v>
      </c>
      <c r="K530" s="45">
        <v>1669</v>
      </c>
    </row>
    <row r="531" spans="9:11" x14ac:dyDescent="0.25">
      <c r="I531" t="s">
        <v>8219</v>
      </c>
      <c r="J531" s="60">
        <v>3000</v>
      </c>
      <c r="K531" s="45">
        <v>3682</v>
      </c>
    </row>
    <row r="532" spans="9:11" x14ac:dyDescent="0.25">
      <c r="I532" t="s">
        <v>8219</v>
      </c>
      <c r="J532" s="60">
        <v>13000</v>
      </c>
      <c r="K532" s="45">
        <v>256</v>
      </c>
    </row>
    <row r="533" spans="9:11" x14ac:dyDescent="0.25">
      <c r="I533" t="s">
        <v>8219</v>
      </c>
      <c r="J533" s="60">
        <v>750</v>
      </c>
      <c r="K533" s="45">
        <v>3684</v>
      </c>
    </row>
    <row r="534" spans="9:11" x14ac:dyDescent="0.25">
      <c r="I534" t="s">
        <v>8219</v>
      </c>
      <c r="J534" s="60">
        <v>500</v>
      </c>
      <c r="K534" s="45">
        <v>3461</v>
      </c>
    </row>
    <row r="535" spans="9:11" x14ac:dyDescent="0.25">
      <c r="I535" t="s">
        <v>8219</v>
      </c>
      <c r="J535" s="60">
        <v>43500</v>
      </c>
      <c r="K535" s="45">
        <v>1522</v>
      </c>
    </row>
    <row r="536" spans="9:11" x14ac:dyDescent="0.25">
      <c r="I536" t="s">
        <v>8219</v>
      </c>
      <c r="J536" s="60">
        <v>25000</v>
      </c>
      <c r="K536" s="45">
        <v>1472</v>
      </c>
    </row>
    <row r="537" spans="9:11" x14ac:dyDescent="0.25">
      <c r="I537" t="s">
        <v>8219</v>
      </c>
      <c r="J537" s="60">
        <v>2500</v>
      </c>
      <c r="K537" s="45">
        <v>2165</v>
      </c>
    </row>
    <row r="538" spans="9:11" x14ac:dyDescent="0.25">
      <c r="I538" t="s">
        <v>8219</v>
      </c>
      <c r="J538" s="60">
        <v>25000</v>
      </c>
      <c r="K538" s="45">
        <v>2178</v>
      </c>
    </row>
    <row r="539" spans="9:11" x14ac:dyDescent="0.25">
      <c r="I539" t="s">
        <v>8219</v>
      </c>
      <c r="J539" s="60">
        <v>3871</v>
      </c>
      <c r="K539" s="45">
        <v>3334</v>
      </c>
    </row>
    <row r="540" spans="9:11" x14ac:dyDescent="0.25">
      <c r="I540" t="s">
        <v>8219</v>
      </c>
      <c r="J540" s="60">
        <v>200</v>
      </c>
      <c r="K540" s="45">
        <v>3371</v>
      </c>
    </row>
    <row r="541" spans="9:11" x14ac:dyDescent="0.25">
      <c r="I541" t="s">
        <v>8219</v>
      </c>
      <c r="J541" s="60">
        <v>6000</v>
      </c>
      <c r="K541" s="45">
        <v>1942</v>
      </c>
    </row>
    <row r="542" spans="9:11" x14ac:dyDescent="0.25">
      <c r="I542" t="s">
        <v>8219</v>
      </c>
      <c r="J542" s="60">
        <v>3000</v>
      </c>
      <c r="K542" s="45">
        <v>3482</v>
      </c>
    </row>
    <row r="543" spans="9:11" x14ac:dyDescent="0.25">
      <c r="I543" t="s">
        <v>8219</v>
      </c>
      <c r="J543" s="60">
        <v>1000</v>
      </c>
      <c r="K543" s="45">
        <v>3669</v>
      </c>
    </row>
    <row r="544" spans="9:11" x14ac:dyDescent="0.25">
      <c r="I544" t="s">
        <v>8219</v>
      </c>
      <c r="J544" s="60">
        <v>3000</v>
      </c>
      <c r="K544" s="45">
        <v>3340</v>
      </c>
    </row>
    <row r="545" spans="9:11" x14ac:dyDescent="0.25">
      <c r="I545" t="s">
        <v>8219</v>
      </c>
      <c r="J545" s="60">
        <v>700</v>
      </c>
      <c r="K545" s="45">
        <v>3420</v>
      </c>
    </row>
    <row r="546" spans="9:11" x14ac:dyDescent="0.25">
      <c r="I546" t="s">
        <v>8219</v>
      </c>
      <c r="J546" s="60">
        <v>15000</v>
      </c>
      <c r="K546" s="45">
        <v>1846</v>
      </c>
    </row>
    <row r="547" spans="9:11" x14ac:dyDescent="0.25">
      <c r="I547" t="s">
        <v>8219</v>
      </c>
      <c r="J547" s="60">
        <v>3500</v>
      </c>
      <c r="K547" s="45">
        <v>1252</v>
      </c>
    </row>
    <row r="548" spans="9:11" x14ac:dyDescent="0.25">
      <c r="I548" t="s">
        <v>8219</v>
      </c>
      <c r="J548" s="60">
        <v>350</v>
      </c>
      <c r="K548" s="45">
        <v>3405</v>
      </c>
    </row>
    <row r="549" spans="9:11" x14ac:dyDescent="0.25">
      <c r="I549" t="s">
        <v>8219</v>
      </c>
      <c r="J549" s="60">
        <v>3000</v>
      </c>
      <c r="K549" s="45">
        <v>303</v>
      </c>
    </row>
    <row r="550" spans="9:11" x14ac:dyDescent="0.25">
      <c r="I550" t="s">
        <v>8219</v>
      </c>
      <c r="J550" s="60">
        <v>1000</v>
      </c>
      <c r="K550" s="45">
        <v>1675</v>
      </c>
    </row>
    <row r="551" spans="9:11" x14ac:dyDescent="0.25">
      <c r="I551" t="s">
        <v>8219</v>
      </c>
      <c r="J551" s="60">
        <v>4000</v>
      </c>
      <c r="K551" s="45">
        <v>2238</v>
      </c>
    </row>
    <row r="552" spans="9:11" x14ac:dyDescent="0.25">
      <c r="I552" t="s">
        <v>8219</v>
      </c>
      <c r="J552" s="60">
        <v>1600</v>
      </c>
      <c r="K552" s="45">
        <v>1479</v>
      </c>
    </row>
    <row r="553" spans="9:11" x14ac:dyDescent="0.25">
      <c r="I553" t="s">
        <v>8219</v>
      </c>
      <c r="J553" s="60">
        <v>1500</v>
      </c>
      <c r="K553" s="45">
        <v>817</v>
      </c>
    </row>
    <row r="554" spans="9:11" x14ac:dyDescent="0.25">
      <c r="I554" t="s">
        <v>8219</v>
      </c>
      <c r="J554" s="60">
        <v>1070</v>
      </c>
      <c r="K554" s="45">
        <v>2632</v>
      </c>
    </row>
    <row r="555" spans="9:11" x14ac:dyDescent="0.25">
      <c r="I555" t="s">
        <v>8219</v>
      </c>
      <c r="J555" s="60">
        <v>8500</v>
      </c>
      <c r="K555" s="45">
        <v>0</v>
      </c>
    </row>
    <row r="556" spans="9:11" x14ac:dyDescent="0.25">
      <c r="I556" t="s">
        <v>8219</v>
      </c>
      <c r="J556" s="60">
        <v>500</v>
      </c>
      <c r="K556" s="45">
        <v>409</v>
      </c>
    </row>
    <row r="557" spans="9:11" x14ac:dyDescent="0.25">
      <c r="I557" t="s">
        <v>8219</v>
      </c>
      <c r="J557" s="60">
        <v>1500</v>
      </c>
      <c r="K557" s="45">
        <v>1921</v>
      </c>
    </row>
    <row r="558" spans="9:11" x14ac:dyDescent="0.25">
      <c r="I558" t="s">
        <v>8219</v>
      </c>
      <c r="J558" s="60">
        <v>600</v>
      </c>
      <c r="K558" s="45">
        <v>2100</v>
      </c>
    </row>
    <row r="559" spans="9:11" x14ac:dyDescent="0.25">
      <c r="I559" t="s">
        <v>8219</v>
      </c>
      <c r="J559" s="60">
        <v>4000</v>
      </c>
      <c r="K559" s="45">
        <v>1387</v>
      </c>
    </row>
    <row r="560" spans="9:11" x14ac:dyDescent="0.25">
      <c r="I560" t="s">
        <v>8219</v>
      </c>
      <c r="J560" s="60">
        <v>500</v>
      </c>
      <c r="K560" s="45">
        <v>1892</v>
      </c>
    </row>
    <row r="561" spans="9:11" x14ac:dyDescent="0.25">
      <c r="I561" t="s">
        <v>8219</v>
      </c>
      <c r="J561" s="60">
        <v>4000</v>
      </c>
      <c r="K561" s="45">
        <v>327</v>
      </c>
    </row>
    <row r="562" spans="9:11" x14ac:dyDescent="0.25">
      <c r="I562" t="s">
        <v>8219</v>
      </c>
      <c r="J562" s="60">
        <v>300</v>
      </c>
      <c r="K562" s="45">
        <v>3704</v>
      </c>
    </row>
    <row r="563" spans="9:11" x14ac:dyDescent="0.25">
      <c r="I563" t="s">
        <v>8219</v>
      </c>
      <c r="J563" s="60">
        <v>125000</v>
      </c>
      <c r="K563" s="45">
        <v>2039</v>
      </c>
    </row>
    <row r="564" spans="9:11" x14ac:dyDescent="0.25">
      <c r="I564" t="s">
        <v>8219</v>
      </c>
      <c r="J564" s="60">
        <v>3000</v>
      </c>
      <c r="K564" s="45">
        <v>3300</v>
      </c>
    </row>
    <row r="565" spans="9:11" x14ac:dyDescent="0.25">
      <c r="I565" t="s">
        <v>8219</v>
      </c>
      <c r="J565" s="60">
        <v>10000</v>
      </c>
      <c r="K565" s="45">
        <v>1352</v>
      </c>
    </row>
    <row r="566" spans="9:11" x14ac:dyDescent="0.25">
      <c r="I566" t="s">
        <v>8219</v>
      </c>
      <c r="J566" s="60">
        <v>1000</v>
      </c>
      <c r="K566" s="45">
        <v>2102</v>
      </c>
    </row>
    <row r="567" spans="9:11" x14ac:dyDescent="0.25">
      <c r="I567" t="s">
        <v>8219</v>
      </c>
      <c r="J567" s="60">
        <v>200</v>
      </c>
      <c r="K567" s="45">
        <v>2820</v>
      </c>
    </row>
    <row r="568" spans="9:11" x14ac:dyDescent="0.25">
      <c r="I568" t="s">
        <v>8219</v>
      </c>
      <c r="J568" s="60">
        <v>2500</v>
      </c>
      <c r="K568" s="45">
        <v>3611</v>
      </c>
    </row>
    <row r="569" spans="9:11" x14ac:dyDescent="0.25">
      <c r="I569" t="s">
        <v>8219</v>
      </c>
      <c r="J569" s="60">
        <v>20000</v>
      </c>
      <c r="K569" s="45">
        <v>1539</v>
      </c>
    </row>
    <row r="570" spans="9:11" x14ac:dyDescent="0.25">
      <c r="I570" t="s">
        <v>8219</v>
      </c>
      <c r="J570" s="60">
        <v>7500</v>
      </c>
      <c r="K570" s="45">
        <v>2472</v>
      </c>
    </row>
    <row r="571" spans="9:11" x14ac:dyDescent="0.25">
      <c r="I571" t="s">
        <v>8219</v>
      </c>
      <c r="J571" s="60">
        <v>1000</v>
      </c>
      <c r="K571" s="45">
        <v>1884</v>
      </c>
    </row>
    <row r="572" spans="9:11" x14ac:dyDescent="0.25">
      <c r="I572" t="s">
        <v>8219</v>
      </c>
      <c r="J572" s="60">
        <v>500</v>
      </c>
      <c r="K572" s="45">
        <v>1190</v>
      </c>
    </row>
    <row r="573" spans="9:11" x14ac:dyDescent="0.25">
      <c r="I573" t="s">
        <v>8219</v>
      </c>
      <c r="J573" s="60">
        <v>10000</v>
      </c>
      <c r="K573" s="45">
        <v>1195</v>
      </c>
    </row>
    <row r="574" spans="9:11" x14ac:dyDescent="0.25">
      <c r="I574" t="s">
        <v>8219</v>
      </c>
      <c r="J574" s="60">
        <v>3000</v>
      </c>
      <c r="K574" s="45">
        <v>1300</v>
      </c>
    </row>
    <row r="575" spans="9:11" x14ac:dyDescent="0.25">
      <c r="I575" t="s">
        <v>8219</v>
      </c>
      <c r="J575" s="60">
        <v>2500</v>
      </c>
      <c r="K575" s="45">
        <v>1821</v>
      </c>
    </row>
    <row r="576" spans="9:11" x14ac:dyDescent="0.25">
      <c r="I576" t="s">
        <v>8219</v>
      </c>
      <c r="J576" s="60">
        <v>35000</v>
      </c>
      <c r="K576" s="45">
        <v>1530</v>
      </c>
    </row>
    <row r="577" spans="9:11" x14ac:dyDescent="0.25">
      <c r="I577" t="s">
        <v>8219</v>
      </c>
      <c r="J577" s="60">
        <v>5000</v>
      </c>
      <c r="K577" s="45">
        <v>1388</v>
      </c>
    </row>
    <row r="578" spans="9:11" x14ac:dyDescent="0.25">
      <c r="I578" t="s">
        <v>8219</v>
      </c>
      <c r="J578" s="60">
        <v>1200</v>
      </c>
      <c r="K578" s="45">
        <v>3439</v>
      </c>
    </row>
    <row r="579" spans="9:11" x14ac:dyDescent="0.25">
      <c r="I579" t="s">
        <v>8219</v>
      </c>
      <c r="J579" s="60">
        <v>1000</v>
      </c>
      <c r="K579" s="45">
        <v>2118</v>
      </c>
    </row>
    <row r="580" spans="9:11" x14ac:dyDescent="0.25">
      <c r="I580" t="s">
        <v>8219</v>
      </c>
      <c r="J580" s="60">
        <v>8500</v>
      </c>
      <c r="K580" s="45">
        <v>2251</v>
      </c>
    </row>
    <row r="581" spans="9:11" x14ac:dyDescent="0.25">
      <c r="I581" t="s">
        <v>8219</v>
      </c>
      <c r="J581" s="60">
        <v>1600</v>
      </c>
      <c r="K581" s="45">
        <v>824</v>
      </c>
    </row>
    <row r="582" spans="9:11" x14ac:dyDescent="0.25">
      <c r="I582" t="s">
        <v>8219</v>
      </c>
      <c r="J582" s="60">
        <v>5000</v>
      </c>
      <c r="K582" s="45">
        <v>247</v>
      </c>
    </row>
    <row r="583" spans="9:11" x14ac:dyDescent="0.25">
      <c r="I583" t="s">
        <v>8219</v>
      </c>
      <c r="J583" s="60">
        <v>2000</v>
      </c>
      <c r="K583" s="45">
        <v>820</v>
      </c>
    </row>
    <row r="584" spans="9:11" x14ac:dyDescent="0.25">
      <c r="I584" t="s">
        <v>8219</v>
      </c>
      <c r="J584" s="60">
        <v>3500</v>
      </c>
      <c r="K584" s="45">
        <v>2489</v>
      </c>
    </row>
    <row r="585" spans="9:11" x14ac:dyDescent="0.25">
      <c r="I585" t="s">
        <v>8219</v>
      </c>
      <c r="J585" s="60">
        <v>5000</v>
      </c>
      <c r="K585" s="45">
        <v>2301</v>
      </c>
    </row>
    <row r="586" spans="9:11" x14ac:dyDescent="0.25">
      <c r="I586" t="s">
        <v>8219</v>
      </c>
      <c r="J586" s="60">
        <v>1000</v>
      </c>
      <c r="K586" s="45">
        <v>1353</v>
      </c>
    </row>
    <row r="587" spans="9:11" x14ac:dyDescent="0.25">
      <c r="I587" t="s">
        <v>8219</v>
      </c>
      <c r="J587" s="60">
        <v>600</v>
      </c>
      <c r="K587" s="45">
        <v>2452</v>
      </c>
    </row>
    <row r="588" spans="9:11" x14ac:dyDescent="0.25">
      <c r="I588" t="s">
        <v>8219</v>
      </c>
      <c r="J588" s="60">
        <v>25000</v>
      </c>
      <c r="K588" s="45">
        <v>2026</v>
      </c>
    </row>
    <row r="589" spans="9:11" x14ac:dyDescent="0.25">
      <c r="I589" t="s">
        <v>8219</v>
      </c>
      <c r="J589" s="60">
        <v>1500</v>
      </c>
      <c r="K589" s="45">
        <v>3159</v>
      </c>
    </row>
    <row r="590" spans="9:11" x14ac:dyDescent="0.25">
      <c r="I590" t="s">
        <v>8219</v>
      </c>
      <c r="J590" s="60">
        <v>750</v>
      </c>
      <c r="K590" s="45">
        <v>1860</v>
      </c>
    </row>
    <row r="591" spans="9:11" x14ac:dyDescent="0.25">
      <c r="I591" t="s">
        <v>8219</v>
      </c>
      <c r="J591" s="60">
        <v>3000</v>
      </c>
      <c r="K591" s="45">
        <v>3301</v>
      </c>
    </row>
    <row r="592" spans="9:11" x14ac:dyDescent="0.25">
      <c r="I592" t="s">
        <v>8219</v>
      </c>
      <c r="J592" s="60">
        <v>300</v>
      </c>
      <c r="K592" s="45">
        <v>2479</v>
      </c>
    </row>
    <row r="593" spans="9:11" x14ac:dyDescent="0.25">
      <c r="I593" t="s">
        <v>8219</v>
      </c>
      <c r="J593" s="60">
        <v>600</v>
      </c>
      <c r="K593" s="45">
        <v>25</v>
      </c>
    </row>
    <row r="594" spans="9:11" x14ac:dyDescent="0.25">
      <c r="I594" t="s">
        <v>8219</v>
      </c>
      <c r="J594" s="60">
        <v>1500</v>
      </c>
      <c r="K594" s="45">
        <v>1619</v>
      </c>
    </row>
    <row r="595" spans="9:11" x14ac:dyDescent="0.25">
      <c r="I595" t="s">
        <v>8219</v>
      </c>
      <c r="J595" s="60">
        <v>900</v>
      </c>
      <c r="K595" s="45">
        <v>1899</v>
      </c>
    </row>
    <row r="596" spans="9:11" x14ac:dyDescent="0.25">
      <c r="I596" t="s">
        <v>8219</v>
      </c>
      <c r="J596" s="60">
        <v>1500</v>
      </c>
      <c r="K596" s="45">
        <v>2937</v>
      </c>
    </row>
    <row r="597" spans="9:11" x14ac:dyDescent="0.25">
      <c r="I597" t="s">
        <v>8219</v>
      </c>
      <c r="J597" s="60">
        <v>500</v>
      </c>
      <c r="K597" s="45">
        <v>2801</v>
      </c>
    </row>
    <row r="598" spans="9:11" x14ac:dyDescent="0.25">
      <c r="I598" t="s">
        <v>8219</v>
      </c>
      <c r="J598" s="60">
        <v>800</v>
      </c>
      <c r="K598" s="45">
        <v>781</v>
      </c>
    </row>
    <row r="599" spans="9:11" x14ac:dyDescent="0.25">
      <c r="I599" t="s">
        <v>8219</v>
      </c>
      <c r="J599" s="60">
        <v>50000</v>
      </c>
      <c r="K599" s="45">
        <v>295</v>
      </c>
    </row>
    <row r="600" spans="9:11" x14ac:dyDescent="0.25">
      <c r="I600" t="s">
        <v>8219</v>
      </c>
      <c r="J600" s="60">
        <v>500</v>
      </c>
      <c r="K600" s="45">
        <v>3289</v>
      </c>
    </row>
    <row r="601" spans="9:11" x14ac:dyDescent="0.25">
      <c r="I601" t="s">
        <v>8219</v>
      </c>
      <c r="J601" s="60">
        <v>1000</v>
      </c>
      <c r="K601" s="45">
        <v>2800</v>
      </c>
    </row>
    <row r="602" spans="9:11" x14ac:dyDescent="0.25">
      <c r="I602" t="s">
        <v>8219</v>
      </c>
      <c r="J602" s="60">
        <v>40000</v>
      </c>
      <c r="K602" s="45">
        <v>2198</v>
      </c>
    </row>
    <row r="603" spans="9:11" x14ac:dyDescent="0.25">
      <c r="I603" t="s">
        <v>8219</v>
      </c>
      <c r="J603" s="60">
        <v>1500</v>
      </c>
      <c r="K603" s="45">
        <v>2204</v>
      </c>
    </row>
    <row r="604" spans="9:11" x14ac:dyDescent="0.25">
      <c r="I604" t="s">
        <v>8219</v>
      </c>
      <c r="J604" s="60">
        <v>4000</v>
      </c>
      <c r="K604" s="45">
        <v>3045</v>
      </c>
    </row>
    <row r="605" spans="9:11" x14ac:dyDescent="0.25">
      <c r="I605" t="s">
        <v>8219</v>
      </c>
      <c r="J605" s="60">
        <v>1000</v>
      </c>
      <c r="K605" s="45">
        <v>3751</v>
      </c>
    </row>
    <row r="606" spans="9:11" x14ac:dyDescent="0.25">
      <c r="I606" t="s">
        <v>8219</v>
      </c>
      <c r="J606" s="60">
        <v>4000</v>
      </c>
      <c r="K606" s="45">
        <v>1535</v>
      </c>
    </row>
    <row r="607" spans="9:11" x14ac:dyDescent="0.25">
      <c r="I607" t="s">
        <v>8219</v>
      </c>
      <c r="J607" s="60">
        <v>3000</v>
      </c>
      <c r="K607" s="45">
        <v>2099</v>
      </c>
    </row>
    <row r="608" spans="9:11" x14ac:dyDescent="0.25">
      <c r="I608" t="s">
        <v>8219</v>
      </c>
      <c r="J608" s="60">
        <v>6000</v>
      </c>
      <c r="K608" s="45">
        <v>1658</v>
      </c>
    </row>
    <row r="609" spans="9:11" x14ac:dyDescent="0.25">
      <c r="I609" t="s">
        <v>8219</v>
      </c>
      <c r="J609" s="60">
        <v>2500</v>
      </c>
      <c r="K609" s="45">
        <v>2163</v>
      </c>
    </row>
    <row r="610" spans="9:11" x14ac:dyDescent="0.25">
      <c r="I610" t="s">
        <v>8219</v>
      </c>
      <c r="J610" s="60">
        <v>20000</v>
      </c>
      <c r="K610" s="45">
        <v>730</v>
      </c>
    </row>
    <row r="611" spans="9:11" x14ac:dyDescent="0.25">
      <c r="I611" t="s">
        <v>8219</v>
      </c>
      <c r="J611" s="60">
        <v>25000</v>
      </c>
      <c r="K611" s="45">
        <v>722</v>
      </c>
    </row>
    <row r="612" spans="9:11" x14ac:dyDescent="0.25">
      <c r="I612" t="s">
        <v>8219</v>
      </c>
      <c r="J612" s="60">
        <v>500</v>
      </c>
      <c r="K612" s="45">
        <v>3529</v>
      </c>
    </row>
    <row r="613" spans="9:11" x14ac:dyDescent="0.25">
      <c r="I613" t="s">
        <v>8219</v>
      </c>
      <c r="J613" s="60">
        <v>75000</v>
      </c>
      <c r="K613" s="45">
        <v>259</v>
      </c>
    </row>
    <row r="614" spans="9:11" x14ac:dyDescent="0.25">
      <c r="I614" t="s">
        <v>8219</v>
      </c>
      <c r="J614" s="60">
        <v>800</v>
      </c>
      <c r="K614" s="45">
        <v>646</v>
      </c>
    </row>
    <row r="615" spans="9:11" x14ac:dyDescent="0.25">
      <c r="I615" t="s">
        <v>8219</v>
      </c>
      <c r="J615" s="60">
        <v>3000</v>
      </c>
      <c r="K615" s="45">
        <v>1859</v>
      </c>
    </row>
    <row r="616" spans="9:11" x14ac:dyDescent="0.25">
      <c r="I616" t="s">
        <v>8219</v>
      </c>
      <c r="J616" s="60">
        <v>2000</v>
      </c>
      <c r="K616" s="45">
        <v>1214</v>
      </c>
    </row>
    <row r="617" spans="9:11" x14ac:dyDescent="0.25">
      <c r="I617" t="s">
        <v>8219</v>
      </c>
      <c r="J617" s="60">
        <v>30000</v>
      </c>
      <c r="K617" s="45">
        <v>2036</v>
      </c>
    </row>
    <row r="618" spans="9:11" x14ac:dyDescent="0.25">
      <c r="I618" t="s">
        <v>8219</v>
      </c>
      <c r="J618" s="60">
        <v>9850</v>
      </c>
      <c r="K618" s="45">
        <v>267</v>
      </c>
    </row>
    <row r="619" spans="9:11" x14ac:dyDescent="0.25">
      <c r="I619" t="s">
        <v>8219</v>
      </c>
      <c r="J619" s="60">
        <v>40000</v>
      </c>
      <c r="K619" s="45">
        <v>3027</v>
      </c>
    </row>
    <row r="620" spans="9:11" x14ac:dyDescent="0.25">
      <c r="I620" t="s">
        <v>8219</v>
      </c>
      <c r="J620" s="60">
        <v>350</v>
      </c>
      <c r="K620" s="45">
        <v>95</v>
      </c>
    </row>
    <row r="621" spans="9:11" x14ac:dyDescent="0.25">
      <c r="I621" t="s">
        <v>8219</v>
      </c>
      <c r="J621" s="60">
        <v>5500</v>
      </c>
      <c r="K621" s="45">
        <v>2712</v>
      </c>
    </row>
    <row r="622" spans="9:11" x14ac:dyDescent="0.25">
      <c r="I622" t="s">
        <v>8219</v>
      </c>
      <c r="J622" s="60">
        <v>6000</v>
      </c>
      <c r="K622" s="45">
        <v>3266</v>
      </c>
    </row>
    <row r="623" spans="9:11" x14ac:dyDescent="0.25">
      <c r="I623" t="s">
        <v>8219</v>
      </c>
      <c r="J623" s="60">
        <v>20000</v>
      </c>
      <c r="K623" s="45">
        <v>2078</v>
      </c>
    </row>
    <row r="624" spans="9:11" x14ac:dyDescent="0.25">
      <c r="I624" t="s">
        <v>8219</v>
      </c>
      <c r="J624" s="60">
        <v>1000</v>
      </c>
      <c r="K624" s="45">
        <v>3232</v>
      </c>
    </row>
    <row r="625" spans="9:11" x14ac:dyDescent="0.25">
      <c r="I625" t="s">
        <v>8219</v>
      </c>
      <c r="J625" s="60">
        <v>1500</v>
      </c>
      <c r="K625" s="45">
        <v>2622</v>
      </c>
    </row>
    <row r="626" spans="9:11" x14ac:dyDescent="0.25">
      <c r="I626" t="s">
        <v>8219</v>
      </c>
      <c r="J626" s="60">
        <v>1800</v>
      </c>
      <c r="K626" s="45">
        <v>3148</v>
      </c>
    </row>
    <row r="627" spans="9:11" x14ac:dyDescent="0.25">
      <c r="I627" t="s">
        <v>8219</v>
      </c>
      <c r="J627" s="60">
        <v>5500</v>
      </c>
      <c r="K627" s="45">
        <v>834</v>
      </c>
    </row>
    <row r="628" spans="9:11" x14ac:dyDescent="0.25">
      <c r="I628" t="s">
        <v>8219</v>
      </c>
      <c r="J628" s="60">
        <v>25000</v>
      </c>
      <c r="K628" s="45">
        <v>39</v>
      </c>
    </row>
    <row r="629" spans="9:11" x14ac:dyDescent="0.25">
      <c r="I629" t="s">
        <v>8219</v>
      </c>
      <c r="J629" s="60">
        <v>1800</v>
      </c>
      <c r="K629" s="45">
        <v>2927</v>
      </c>
    </row>
    <row r="630" spans="9:11" x14ac:dyDescent="0.25">
      <c r="I630" t="s">
        <v>8219</v>
      </c>
      <c r="J630" s="60">
        <v>1300</v>
      </c>
      <c r="K630" s="45">
        <v>110</v>
      </c>
    </row>
    <row r="631" spans="9:11" x14ac:dyDescent="0.25">
      <c r="I631" t="s">
        <v>8219</v>
      </c>
      <c r="J631" s="60">
        <v>6000</v>
      </c>
      <c r="K631" s="45">
        <v>374</v>
      </c>
    </row>
    <row r="632" spans="9:11" x14ac:dyDescent="0.25">
      <c r="I632" t="s">
        <v>8219</v>
      </c>
      <c r="J632" s="60">
        <v>4000</v>
      </c>
      <c r="K632" s="45">
        <v>729</v>
      </c>
    </row>
    <row r="633" spans="9:11" x14ac:dyDescent="0.25">
      <c r="I633" t="s">
        <v>8219</v>
      </c>
      <c r="J633" s="60">
        <v>900</v>
      </c>
      <c r="K633" s="45">
        <v>3565</v>
      </c>
    </row>
    <row r="634" spans="9:11" x14ac:dyDescent="0.25">
      <c r="I634" t="s">
        <v>8219</v>
      </c>
      <c r="J634" s="60">
        <v>2600</v>
      </c>
      <c r="K634" s="45">
        <v>34</v>
      </c>
    </row>
    <row r="635" spans="9:11" x14ac:dyDescent="0.25">
      <c r="I635" t="s">
        <v>8219</v>
      </c>
      <c r="J635" s="60">
        <v>2000</v>
      </c>
      <c r="K635" s="45">
        <v>851</v>
      </c>
    </row>
    <row r="636" spans="9:11" x14ac:dyDescent="0.25">
      <c r="I636" t="s">
        <v>8219</v>
      </c>
      <c r="J636" s="60">
        <v>1200</v>
      </c>
      <c r="K636" s="45">
        <v>529</v>
      </c>
    </row>
    <row r="637" spans="9:11" x14ac:dyDescent="0.25">
      <c r="I637" t="s">
        <v>8219</v>
      </c>
      <c r="J637" s="60">
        <v>8000</v>
      </c>
      <c r="K637" s="45">
        <v>2051</v>
      </c>
    </row>
    <row r="638" spans="9:11" x14ac:dyDescent="0.25">
      <c r="I638" t="s">
        <v>8219</v>
      </c>
      <c r="J638" s="60">
        <v>7500</v>
      </c>
      <c r="K638" s="45">
        <v>305</v>
      </c>
    </row>
    <row r="639" spans="9:11" x14ac:dyDescent="0.25">
      <c r="I639" t="s">
        <v>8219</v>
      </c>
      <c r="J639" s="60">
        <v>3000</v>
      </c>
      <c r="K639" s="45">
        <v>3606</v>
      </c>
    </row>
    <row r="640" spans="9:11" x14ac:dyDescent="0.25">
      <c r="I640" t="s">
        <v>8219</v>
      </c>
      <c r="J640" s="60">
        <v>3500</v>
      </c>
      <c r="K640" s="45">
        <v>1303</v>
      </c>
    </row>
    <row r="641" spans="9:11" x14ac:dyDescent="0.25">
      <c r="I641" t="s">
        <v>8219</v>
      </c>
      <c r="J641" s="60">
        <v>1200</v>
      </c>
      <c r="K641" s="45">
        <v>1354</v>
      </c>
    </row>
    <row r="642" spans="9:11" x14ac:dyDescent="0.25">
      <c r="I642" t="s">
        <v>8219</v>
      </c>
      <c r="J642" s="60">
        <v>5000</v>
      </c>
      <c r="K642" s="45">
        <v>1034</v>
      </c>
    </row>
    <row r="643" spans="9:11" x14ac:dyDescent="0.25">
      <c r="I643" t="s">
        <v>8219</v>
      </c>
      <c r="J643" s="60">
        <v>600</v>
      </c>
      <c r="K643" s="45">
        <v>2817</v>
      </c>
    </row>
    <row r="644" spans="9:11" x14ac:dyDescent="0.25">
      <c r="I644" t="s">
        <v>8219</v>
      </c>
      <c r="J644" s="60">
        <v>1500</v>
      </c>
      <c r="K644" s="45">
        <v>3271</v>
      </c>
    </row>
    <row r="645" spans="9:11" x14ac:dyDescent="0.25">
      <c r="I645" t="s">
        <v>8219</v>
      </c>
      <c r="J645" s="60">
        <v>500</v>
      </c>
      <c r="K645" s="45">
        <v>3345</v>
      </c>
    </row>
    <row r="646" spans="9:11" x14ac:dyDescent="0.25">
      <c r="I646" t="s">
        <v>8219</v>
      </c>
      <c r="J646" s="60">
        <v>500</v>
      </c>
      <c r="K646" s="45">
        <v>3413</v>
      </c>
    </row>
    <row r="647" spans="9:11" x14ac:dyDescent="0.25">
      <c r="I647" t="s">
        <v>8219</v>
      </c>
      <c r="J647" s="60">
        <v>150</v>
      </c>
      <c r="K647" s="45">
        <v>3429</v>
      </c>
    </row>
    <row r="648" spans="9:11" x14ac:dyDescent="0.25">
      <c r="I648" t="s">
        <v>8219</v>
      </c>
      <c r="J648" s="60">
        <v>600</v>
      </c>
      <c r="K648" s="45">
        <v>3577</v>
      </c>
    </row>
    <row r="649" spans="9:11" x14ac:dyDescent="0.25">
      <c r="I649" t="s">
        <v>8219</v>
      </c>
      <c r="J649" s="60">
        <v>10</v>
      </c>
      <c r="K649" s="45">
        <v>3600</v>
      </c>
    </row>
    <row r="650" spans="9:11" x14ac:dyDescent="0.25">
      <c r="I650" t="s">
        <v>8219</v>
      </c>
      <c r="J650" s="60">
        <v>50000</v>
      </c>
      <c r="K650" s="45">
        <v>1748</v>
      </c>
    </row>
    <row r="651" spans="9:11" x14ac:dyDescent="0.25">
      <c r="I651" t="s">
        <v>8219</v>
      </c>
      <c r="J651" s="60">
        <v>550</v>
      </c>
      <c r="K651" s="45">
        <v>3755</v>
      </c>
    </row>
    <row r="652" spans="9:11" x14ac:dyDescent="0.25">
      <c r="I652" t="s">
        <v>8219</v>
      </c>
      <c r="J652" s="60">
        <v>800</v>
      </c>
      <c r="K652" s="45">
        <v>2104</v>
      </c>
    </row>
    <row r="653" spans="9:11" x14ac:dyDescent="0.25">
      <c r="I653" t="s">
        <v>8219</v>
      </c>
      <c r="J653" s="60">
        <v>750</v>
      </c>
      <c r="K653" s="45">
        <v>2978</v>
      </c>
    </row>
    <row r="654" spans="9:11" x14ac:dyDescent="0.25">
      <c r="I654" t="s">
        <v>8219</v>
      </c>
      <c r="J654" s="60">
        <v>333</v>
      </c>
      <c r="K654" s="45">
        <v>3693</v>
      </c>
    </row>
    <row r="655" spans="9:11" x14ac:dyDescent="0.25">
      <c r="I655" t="s">
        <v>8219</v>
      </c>
      <c r="J655" s="60">
        <v>2500</v>
      </c>
      <c r="K655" s="45">
        <v>1212</v>
      </c>
    </row>
    <row r="656" spans="9:11" x14ac:dyDescent="0.25">
      <c r="I656" t="s">
        <v>8219</v>
      </c>
      <c r="J656" s="60">
        <v>100</v>
      </c>
      <c r="K656" s="45">
        <v>2921</v>
      </c>
    </row>
    <row r="657" spans="9:11" x14ac:dyDescent="0.25">
      <c r="I657" t="s">
        <v>8219</v>
      </c>
      <c r="J657" s="60">
        <v>8600</v>
      </c>
      <c r="K657" s="45">
        <v>55</v>
      </c>
    </row>
    <row r="658" spans="9:11" x14ac:dyDescent="0.25">
      <c r="I658" t="s">
        <v>8219</v>
      </c>
      <c r="J658" s="60">
        <v>4000</v>
      </c>
      <c r="K658" s="45">
        <v>2981</v>
      </c>
    </row>
    <row r="659" spans="9:11" x14ac:dyDescent="0.25">
      <c r="I659" t="s">
        <v>8219</v>
      </c>
      <c r="J659" s="60">
        <v>1200</v>
      </c>
      <c r="K659" s="45">
        <v>3783</v>
      </c>
    </row>
    <row r="660" spans="9:11" x14ac:dyDescent="0.25">
      <c r="I660" t="s">
        <v>8219</v>
      </c>
      <c r="J660" s="60">
        <v>800</v>
      </c>
      <c r="K660" s="45">
        <v>3676</v>
      </c>
    </row>
    <row r="661" spans="9:11" x14ac:dyDescent="0.25">
      <c r="I661" t="s">
        <v>8219</v>
      </c>
      <c r="J661" s="60">
        <v>20000</v>
      </c>
      <c r="K661" s="45">
        <v>2493</v>
      </c>
    </row>
    <row r="662" spans="9:11" x14ac:dyDescent="0.25">
      <c r="I662" t="s">
        <v>8219</v>
      </c>
      <c r="J662" s="60">
        <v>2000</v>
      </c>
      <c r="K662" s="45">
        <v>3538</v>
      </c>
    </row>
    <row r="663" spans="9:11" x14ac:dyDescent="0.25">
      <c r="I663" t="s">
        <v>8219</v>
      </c>
      <c r="J663" s="60">
        <v>50000</v>
      </c>
      <c r="K663" s="45">
        <v>2069</v>
      </c>
    </row>
    <row r="664" spans="9:11" x14ac:dyDescent="0.25">
      <c r="I664" t="s">
        <v>8219</v>
      </c>
      <c r="J664" s="60">
        <v>300</v>
      </c>
      <c r="K664" s="45">
        <v>3453</v>
      </c>
    </row>
    <row r="665" spans="9:11" x14ac:dyDescent="0.25">
      <c r="I665" t="s">
        <v>8219</v>
      </c>
      <c r="J665" s="60">
        <v>1000</v>
      </c>
      <c r="K665" s="45">
        <v>410</v>
      </c>
    </row>
    <row r="666" spans="9:11" x14ac:dyDescent="0.25">
      <c r="I666" t="s">
        <v>8219</v>
      </c>
      <c r="J666" s="60">
        <v>500</v>
      </c>
      <c r="K666" s="45">
        <v>1039</v>
      </c>
    </row>
    <row r="667" spans="9:11" x14ac:dyDescent="0.25">
      <c r="I667" t="s">
        <v>8219</v>
      </c>
      <c r="J667" s="60">
        <v>2100</v>
      </c>
      <c r="K667" s="45">
        <v>1673</v>
      </c>
    </row>
    <row r="668" spans="9:11" x14ac:dyDescent="0.25">
      <c r="I668" t="s">
        <v>8219</v>
      </c>
      <c r="J668" s="60">
        <v>10000</v>
      </c>
      <c r="K668" s="45">
        <v>3256</v>
      </c>
    </row>
    <row r="669" spans="9:11" x14ac:dyDescent="0.25">
      <c r="I669" t="s">
        <v>8219</v>
      </c>
      <c r="J669" s="60">
        <v>25000</v>
      </c>
      <c r="K669" s="45">
        <v>2239</v>
      </c>
    </row>
    <row r="670" spans="9:11" x14ac:dyDescent="0.25">
      <c r="I670" t="s">
        <v>8219</v>
      </c>
      <c r="J670" s="60">
        <v>11000</v>
      </c>
      <c r="K670" s="45">
        <v>51</v>
      </c>
    </row>
    <row r="671" spans="9:11" x14ac:dyDescent="0.25">
      <c r="I671" t="s">
        <v>8219</v>
      </c>
      <c r="J671" s="60">
        <v>10000</v>
      </c>
      <c r="K671" s="45">
        <v>753</v>
      </c>
    </row>
    <row r="672" spans="9:11" x14ac:dyDescent="0.25">
      <c r="I672" t="s">
        <v>8219</v>
      </c>
      <c r="J672" s="60">
        <v>500</v>
      </c>
      <c r="K672" s="45">
        <v>2471</v>
      </c>
    </row>
    <row r="673" spans="9:11" x14ac:dyDescent="0.25">
      <c r="I673" t="s">
        <v>8219</v>
      </c>
      <c r="J673" s="60">
        <v>1000</v>
      </c>
      <c r="K673" s="45">
        <v>2936</v>
      </c>
    </row>
    <row r="674" spans="9:11" x14ac:dyDescent="0.25">
      <c r="I674" t="s">
        <v>8219</v>
      </c>
      <c r="J674" s="60">
        <v>1500</v>
      </c>
      <c r="K674" s="45">
        <v>3042</v>
      </c>
    </row>
    <row r="675" spans="9:11" x14ac:dyDescent="0.25">
      <c r="I675" t="s">
        <v>8219</v>
      </c>
      <c r="J675" s="60">
        <v>2000</v>
      </c>
      <c r="K675" s="45">
        <v>3268</v>
      </c>
    </row>
    <row r="676" spans="9:11" x14ac:dyDescent="0.25">
      <c r="I676" t="s">
        <v>8219</v>
      </c>
      <c r="J676" s="60">
        <v>1000</v>
      </c>
      <c r="K676" s="45">
        <v>3531</v>
      </c>
    </row>
    <row r="677" spans="9:11" x14ac:dyDescent="0.25">
      <c r="I677" t="s">
        <v>8219</v>
      </c>
      <c r="J677" s="60">
        <v>40000</v>
      </c>
      <c r="K677" s="45">
        <v>3691</v>
      </c>
    </row>
    <row r="678" spans="9:11" x14ac:dyDescent="0.25">
      <c r="I678" t="s">
        <v>8219</v>
      </c>
      <c r="J678" s="60">
        <v>10000</v>
      </c>
      <c r="K678" s="45">
        <v>2803</v>
      </c>
    </row>
    <row r="679" spans="9:11" x14ac:dyDescent="0.25">
      <c r="I679" t="s">
        <v>8219</v>
      </c>
      <c r="J679" s="60">
        <v>1500</v>
      </c>
      <c r="K679" s="45">
        <v>3479</v>
      </c>
    </row>
    <row r="680" spans="9:11" x14ac:dyDescent="0.25">
      <c r="I680" t="s">
        <v>8219</v>
      </c>
      <c r="J680" s="60">
        <v>2250</v>
      </c>
      <c r="K680" s="45">
        <v>3252</v>
      </c>
    </row>
    <row r="681" spans="9:11" x14ac:dyDescent="0.25">
      <c r="I681" t="s">
        <v>8222</v>
      </c>
      <c r="J681" s="60">
        <v>500</v>
      </c>
      <c r="K681" s="45">
        <v>3136</v>
      </c>
    </row>
    <row r="682" spans="9:11" x14ac:dyDescent="0.25">
      <c r="I682" t="s">
        <v>8219</v>
      </c>
      <c r="J682" s="60">
        <v>6000</v>
      </c>
      <c r="K682" s="45">
        <v>102</v>
      </c>
    </row>
    <row r="683" spans="9:11" x14ac:dyDescent="0.25">
      <c r="I683" t="s">
        <v>8219</v>
      </c>
      <c r="J683" s="60">
        <v>2000</v>
      </c>
      <c r="K683" s="45">
        <v>3487</v>
      </c>
    </row>
    <row r="684" spans="9:11" x14ac:dyDescent="0.25">
      <c r="I684" t="s">
        <v>8219</v>
      </c>
      <c r="J684" s="60">
        <v>5000</v>
      </c>
      <c r="K684" s="45">
        <v>2629</v>
      </c>
    </row>
    <row r="685" spans="9:11" x14ac:dyDescent="0.25">
      <c r="I685" t="s">
        <v>8219</v>
      </c>
      <c r="J685" s="60">
        <v>2800</v>
      </c>
      <c r="K685" s="45">
        <v>2813</v>
      </c>
    </row>
    <row r="686" spans="9:11" x14ac:dyDescent="0.25">
      <c r="I686" t="s">
        <v>8219</v>
      </c>
      <c r="J686" s="60">
        <v>1500</v>
      </c>
      <c r="K686" s="45">
        <v>2495</v>
      </c>
    </row>
    <row r="687" spans="9:11" x14ac:dyDescent="0.25">
      <c r="I687" t="s">
        <v>8219</v>
      </c>
      <c r="J687" s="60">
        <v>8000</v>
      </c>
      <c r="K687" s="45">
        <v>2478</v>
      </c>
    </row>
    <row r="688" spans="9:11" x14ac:dyDescent="0.25">
      <c r="I688" t="s">
        <v>8219</v>
      </c>
      <c r="J688" s="60">
        <v>1000</v>
      </c>
      <c r="K688" s="45">
        <v>3490</v>
      </c>
    </row>
    <row r="689" spans="9:11" x14ac:dyDescent="0.25">
      <c r="I689" t="s">
        <v>8219</v>
      </c>
      <c r="J689" s="60">
        <v>4000</v>
      </c>
      <c r="K689" s="45">
        <v>3589</v>
      </c>
    </row>
    <row r="690" spans="9:11" x14ac:dyDescent="0.25">
      <c r="I690" t="s">
        <v>8219</v>
      </c>
      <c r="J690" s="60">
        <v>34000</v>
      </c>
      <c r="K690" s="45">
        <v>351</v>
      </c>
    </row>
    <row r="691" spans="9:11" x14ac:dyDescent="0.25">
      <c r="I691" t="s">
        <v>8219</v>
      </c>
      <c r="J691" s="60">
        <v>10000</v>
      </c>
      <c r="K691" s="45">
        <v>3242</v>
      </c>
    </row>
    <row r="692" spans="9:11" x14ac:dyDescent="0.25">
      <c r="I692" t="s">
        <v>8219</v>
      </c>
      <c r="J692" s="60">
        <v>1000</v>
      </c>
      <c r="K692" s="45">
        <v>814</v>
      </c>
    </row>
    <row r="693" spans="9:11" x14ac:dyDescent="0.25">
      <c r="I693" t="s">
        <v>8219</v>
      </c>
      <c r="J693" s="60">
        <v>2000</v>
      </c>
      <c r="K693" s="45">
        <v>3592</v>
      </c>
    </row>
    <row r="694" spans="9:11" x14ac:dyDescent="0.25">
      <c r="I694" t="s">
        <v>8219</v>
      </c>
      <c r="J694" s="60">
        <v>500</v>
      </c>
      <c r="K694" s="45">
        <v>70</v>
      </c>
    </row>
    <row r="695" spans="9:11" x14ac:dyDescent="0.25">
      <c r="I695" t="s">
        <v>8219</v>
      </c>
      <c r="J695" s="60">
        <v>1000</v>
      </c>
      <c r="K695" s="45">
        <v>3032</v>
      </c>
    </row>
    <row r="696" spans="9:11" x14ac:dyDescent="0.25">
      <c r="I696" t="s">
        <v>8219</v>
      </c>
      <c r="J696" s="60">
        <v>600</v>
      </c>
      <c r="K696" s="45">
        <v>68</v>
      </c>
    </row>
    <row r="697" spans="9:11" x14ac:dyDescent="0.25">
      <c r="I697" t="s">
        <v>8219</v>
      </c>
      <c r="J697" s="60">
        <v>4000</v>
      </c>
      <c r="K697" s="45">
        <v>3162</v>
      </c>
    </row>
    <row r="698" spans="9:11" x14ac:dyDescent="0.25">
      <c r="I698" t="s">
        <v>8219</v>
      </c>
      <c r="J698" s="60">
        <v>3500</v>
      </c>
      <c r="K698" s="45">
        <v>3466</v>
      </c>
    </row>
    <row r="699" spans="9:11" x14ac:dyDescent="0.25">
      <c r="I699" t="s">
        <v>8219</v>
      </c>
      <c r="J699" s="60">
        <v>1300</v>
      </c>
      <c r="K699" s="45">
        <v>79</v>
      </c>
    </row>
    <row r="700" spans="9:11" x14ac:dyDescent="0.25">
      <c r="I700" t="s">
        <v>8219</v>
      </c>
      <c r="J700" s="60">
        <v>1000</v>
      </c>
      <c r="K700" s="45">
        <v>1930</v>
      </c>
    </row>
    <row r="701" spans="9:11" x14ac:dyDescent="0.25">
      <c r="I701" t="s">
        <v>8219</v>
      </c>
      <c r="J701" s="60">
        <v>300</v>
      </c>
      <c r="K701" s="45">
        <v>3725</v>
      </c>
    </row>
    <row r="702" spans="9:11" x14ac:dyDescent="0.25">
      <c r="I702" t="s">
        <v>8219</v>
      </c>
      <c r="J702" s="60">
        <v>4200</v>
      </c>
      <c r="K702" s="45">
        <v>2173</v>
      </c>
    </row>
    <row r="703" spans="9:11" x14ac:dyDescent="0.25">
      <c r="I703" t="s">
        <v>8219</v>
      </c>
      <c r="J703" s="60">
        <v>19000</v>
      </c>
      <c r="K703" s="45">
        <v>1963</v>
      </c>
    </row>
    <row r="704" spans="9:11" x14ac:dyDescent="0.25">
      <c r="I704" t="s">
        <v>8219</v>
      </c>
      <c r="J704" s="60">
        <v>495</v>
      </c>
      <c r="K704" s="45">
        <v>2067</v>
      </c>
    </row>
    <row r="705" spans="9:11" x14ac:dyDescent="0.25">
      <c r="I705" t="s">
        <v>8219</v>
      </c>
      <c r="J705" s="60">
        <v>3400</v>
      </c>
      <c r="K705" s="45">
        <v>1667</v>
      </c>
    </row>
    <row r="706" spans="9:11" x14ac:dyDescent="0.25">
      <c r="I706" t="s">
        <v>8219</v>
      </c>
      <c r="J706" s="60">
        <v>2500</v>
      </c>
      <c r="K706" s="45">
        <v>412</v>
      </c>
    </row>
    <row r="707" spans="9:11" x14ac:dyDescent="0.25">
      <c r="I707" t="s">
        <v>8219</v>
      </c>
      <c r="J707" s="60">
        <v>35000</v>
      </c>
      <c r="K707" s="45">
        <v>648</v>
      </c>
    </row>
    <row r="708" spans="9:11" x14ac:dyDescent="0.25">
      <c r="I708" t="s">
        <v>8219</v>
      </c>
      <c r="J708" s="60">
        <v>25000</v>
      </c>
      <c r="K708" s="45">
        <v>3036</v>
      </c>
    </row>
    <row r="709" spans="9:11" x14ac:dyDescent="0.25">
      <c r="I709" t="s">
        <v>8219</v>
      </c>
      <c r="J709" s="60">
        <v>500</v>
      </c>
      <c r="K709" s="45">
        <v>3587</v>
      </c>
    </row>
    <row r="710" spans="9:11" x14ac:dyDescent="0.25">
      <c r="I710" t="s">
        <v>8219</v>
      </c>
      <c r="J710" s="60">
        <v>7500</v>
      </c>
      <c r="K710" s="45">
        <v>1366</v>
      </c>
    </row>
    <row r="711" spans="9:11" x14ac:dyDescent="0.25">
      <c r="I711" t="s">
        <v>8219</v>
      </c>
      <c r="J711" s="60">
        <v>1750</v>
      </c>
      <c r="K711" s="45">
        <v>3355</v>
      </c>
    </row>
    <row r="712" spans="9:11" x14ac:dyDescent="0.25">
      <c r="I712" t="s">
        <v>8219</v>
      </c>
      <c r="J712" s="60">
        <v>4000</v>
      </c>
      <c r="K712" s="45">
        <v>3212</v>
      </c>
    </row>
    <row r="713" spans="9:11" x14ac:dyDescent="0.25">
      <c r="I713" t="s">
        <v>8219</v>
      </c>
      <c r="J713" s="60">
        <v>500</v>
      </c>
      <c r="K713" s="45">
        <v>3459</v>
      </c>
    </row>
    <row r="714" spans="9:11" x14ac:dyDescent="0.25">
      <c r="I714" t="s">
        <v>8219</v>
      </c>
      <c r="J714" s="60">
        <v>500</v>
      </c>
      <c r="K714" s="45">
        <v>3533</v>
      </c>
    </row>
    <row r="715" spans="9:11" x14ac:dyDescent="0.25">
      <c r="I715" t="s">
        <v>8219</v>
      </c>
      <c r="J715" s="60">
        <v>3000</v>
      </c>
      <c r="K715" s="45">
        <v>2028</v>
      </c>
    </row>
    <row r="716" spans="9:11" x14ac:dyDescent="0.25">
      <c r="I716" t="s">
        <v>8219</v>
      </c>
      <c r="J716" s="60">
        <v>5000</v>
      </c>
      <c r="K716" s="45">
        <v>388</v>
      </c>
    </row>
    <row r="717" spans="9:11" x14ac:dyDescent="0.25">
      <c r="I717" t="s">
        <v>8219</v>
      </c>
      <c r="J717" s="60">
        <v>9000</v>
      </c>
      <c r="K717" s="45">
        <v>1399</v>
      </c>
    </row>
    <row r="718" spans="9:11" x14ac:dyDescent="0.25">
      <c r="I718" t="s">
        <v>8219</v>
      </c>
      <c r="J718" s="60">
        <v>4000</v>
      </c>
      <c r="K718" s="45">
        <v>2532</v>
      </c>
    </row>
    <row r="719" spans="9:11" x14ac:dyDescent="0.25">
      <c r="I719" t="s">
        <v>8219</v>
      </c>
      <c r="J719" s="60">
        <v>250000</v>
      </c>
      <c r="K719" s="45">
        <v>1941</v>
      </c>
    </row>
    <row r="720" spans="9:11" x14ac:dyDescent="0.25">
      <c r="I720" t="s">
        <v>8219</v>
      </c>
      <c r="J720" s="60">
        <v>5000</v>
      </c>
      <c r="K720" s="45">
        <v>2176</v>
      </c>
    </row>
    <row r="721" spans="9:11" x14ac:dyDescent="0.25">
      <c r="I721" t="s">
        <v>8219</v>
      </c>
      <c r="J721" s="60">
        <v>5000</v>
      </c>
      <c r="K721" s="45">
        <v>731</v>
      </c>
    </row>
    <row r="722" spans="9:11" x14ac:dyDescent="0.25">
      <c r="I722" t="s">
        <v>8219</v>
      </c>
      <c r="J722" s="60">
        <v>5000</v>
      </c>
      <c r="K722" s="45">
        <v>2807</v>
      </c>
    </row>
    <row r="723" spans="9:11" x14ac:dyDescent="0.25">
      <c r="I723" t="s">
        <v>8219</v>
      </c>
      <c r="J723" s="60">
        <v>1000</v>
      </c>
      <c r="K723" s="45">
        <v>3692</v>
      </c>
    </row>
    <row r="724" spans="9:11" x14ac:dyDescent="0.25">
      <c r="I724" t="s">
        <v>8219</v>
      </c>
      <c r="J724" s="60">
        <v>500</v>
      </c>
      <c r="K724" s="45">
        <v>9</v>
      </c>
    </row>
    <row r="725" spans="9:11" x14ac:dyDescent="0.25">
      <c r="I725" t="s">
        <v>8219</v>
      </c>
      <c r="J725" s="60">
        <v>6000</v>
      </c>
      <c r="K725" s="45">
        <v>1361</v>
      </c>
    </row>
    <row r="726" spans="9:11" x14ac:dyDescent="0.25">
      <c r="I726" t="s">
        <v>8219</v>
      </c>
      <c r="J726" s="60">
        <v>8500</v>
      </c>
      <c r="K726" s="45">
        <v>2230</v>
      </c>
    </row>
    <row r="727" spans="9:11" x14ac:dyDescent="0.25">
      <c r="I727" t="s">
        <v>8219</v>
      </c>
      <c r="J727" s="60">
        <v>24000</v>
      </c>
      <c r="K727" s="45">
        <v>2442</v>
      </c>
    </row>
    <row r="728" spans="9:11" x14ac:dyDescent="0.25">
      <c r="I728" t="s">
        <v>8219</v>
      </c>
      <c r="J728" s="60">
        <v>1600</v>
      </c>
      <c r="K728" s="45">
        <v>3594</v>
      </c>
    </row>
    <row r="729" spans="9:11" x14ac:dyDescent="0.25">
      <c r="I729" t="s">
        <v>8219</v>
      </c>
      <c r="J729" s="60">
        <v>1000</v>
      </c>
      <c r="K729" s="45">
        <v>3323</v>
      </c>
    </row>
    <row r="730" spans="9:11" x14ac:dyDescent="0.25">
      <c r="I730" t="s">
        <v>8219</v>
      </c>
      <c r="J730" s="60">
        <v>3000</v>
      </c>
      <c r="K730" s="45">
        <v>3210</v>
      </c>
    </row>
    <row r="731" spans="9:11" x14ac:dyDescent="0.25">
      <c r="I731" t="s">
        <v>8219</v>
      </c>
      <c r="J731" s="60">
        <v>15000</v>
      </c>
      <c r="K731" s="45">
        <v>657</v>
      </c>
    </row>
    <row r="732" spans="9:11" x14ac:dyDescent="0.25">
      <c r="I732" t="s">
        <v>8219</v>
      </c>
      <c r="J732" s="60">
        <v>4800</v>
      </c>
      <c r="K732" s="45">
        <v>1200</v>
      </c>
    </row>
    <row r="733" spans="9:11" x14ac:dyDescent="0.25">
      <c r="I733" t="s">
        <v>8219</v>
      </c>
      <c r="J733" s="60">
        <v>2000</v>
      </c>
      <c r="K733" s="45">
        <v>3318</v>
      </c>
    </row>
    <row r="734" spans="9:11" x14ac:dyDescent="0.25">
      <c r="I734" t="s">
        <v>8219</v>
      </c>
      <c r="J734" s="60">
        <v>3500</v>
      </c>
      <c r="K734" s="45">
        <v>251</v>
      </c>
    </row>
    <row r="735" spans="9:11" x14ac:dyDescent="0.25">
      <c r="I735" t="s">
        <v>8219</v>
      </c>
      <c r="J735" s="60">
        <v>8500</v>
      </c>
      <c r="K735" s="45">
        <v>734</v>
      </c>
    </row>
    <row r="736" spans="9:11" x14ac:dyDescent="0.25">
      <c r="I736" t="s">
        <v>8219</v>
      </c>
      <c r="J736" s="60">
        <v>1200</v>
      </c>
      <c r="K736" s="45">
        <v>85</v>
      </c>
    </row>
    <row r="737" spans="9:11" x14ac:dyDescent="0.25">
      <c r="I737" t="s">
        <v>8219</v>
      </c>
      <c r="J737" s="60">
        <v>6500</v>
      </c>
      <c r="K737" s="45">
        <v>1262</v>
      </c>
    </row>
    <row r="738" spans="9:11" x14ac:dyDescent="0.25">
      <c r="I738" t="s">
        <v>8219</v>
      </c>
      <c r="J738" s="60">
        <v>300</v>
      </c>
      <c r="K738" s="45">
        <v>372</v>
      </c>
    </row>
    <row r="739" spans="9:11" x14ac:dyDescent="0.25">
      <c r="I739" t="s">
        <v>8219</v>
      </c>
      <c r="J739" s="60">
        <v>2000</v>
      </c>
      <c r="K739" s="45">
        <v>1357</v>
      </c>
    </row>
    <row r="740" spans="9:11" x14ac:dyDescent="0.25">
      <c r="I740" t="s">
        <v>8219</v>
      </c>
      <c r="J740" s="60">
        <v>2000</v>
      </c>
      <c r="K740" s="45">
        <v>1635</v>
      </c>
    </row>
    <row r="741" spans="9:11" x14ac:dyDescent="0.25">
      <c r="I741" t="s">
        <v>8219</v>
      </c>
      <c r="J741" s="60">
        <v>2300</v>
      </c>
      <c r="K741" s="45">
        <v>1648</v>
      </c>
    </row>
    <row r="742" spans="9:11" x14ac:dyDescent="0.25">
      <c r="I742" t="s">
        <v>8219</v>
      </c>
      <c r="J742" s="60">
        <v>2000</v>
      </c>
      <c r="K742" s="45">
        <v>1842</v>
      </c>
    </row>
    <row r="743" spans="9:11" x14ac:dyDescent="0.25">
      <c r="I743" t="s">
        <v>8219</v>
      </c>
      <c r="J743" s="60">
        <v>1200</v>
      </c>
      <c r="K743" s="45">
        <v>2295</v>
      </c>
    </row>
    <row r="744" spans="9:11" x14ac:dyDescent="0.25">
      <c r="I744" t="s">
        <v>8219</v>
      </c>
      <c r="J744" s="60">
        <v>40000</v>
      </c>
      <c r="K744" s="45">
        <v>333</v>
      </c>
    </row>
    <row r="745" spans="9:11" x14ac:dyDescent="0.25">
      <c r="I745" t="s">
        <v>8219</v>
      </c>
      <c r="J745" s="60">
        <v>7500</v>
      </c>
      <c r="K745" s="45">
        <v>398</v>
      </c>
    </row>
    <row r="746" spans="9:11" x14ac:dyDescent="0.25">
      <c r="I746" t="s">
        <v>8219</v>
      </c>
      <c r="J746" s="60">
        <v>100000</v>
      </c>
      <c r="K746" s="45">
        <v>2022</v>
      </c>
    </row>
    <row r="747" spans="9:11" x14ac:dyDescent="0.25">
      <c r="I747" t="s">
        <v>8219</v>
      </c>
      <c r="J747" s="60">
        <v>1500</v>
      </c>
      <c r="K747" s="45">
        <v>1470</v>
      </c>
    </row>
    <row r="748" spans="9:11" x14ac:dyDescent="0.25">
      <c r="I748" t="s">
        <v>8219</v>
      </c>
      <c r="J748" s="60">
        <v>800</v>
      </c>
      <c r="K748" s="45">
        <v>1611</v>
      </c>
    </row>
    <row r="749" spans="9:11" x14ac:dyDescent="0.25">
      <c r="I749" t="s">
        <v>8219</v>
      </c>
      <c r="J749" s="60">
        <v>800</v>
      </c>
      <c r="K749" s="45">
        <v>2669</v>
      </c>
    </row>
    <row r="750" spans="9:11" x14ac:dyDescent="0.25">
      <c r="I750" t="s">
        <v>8219</v>
      </c>
      <c r="J750" s="60">
        <v>25000</v>
      </c>
      <c r="K750" s="45">
        <v>2017</v>
      </c>
    </row>
    <row r="751" spans="9:11" x14ac:dyDescent="0.25">
      <c r="I751" t="s">
        <v>8219</v>
      </c>
      <c r="J751" s="60">
        <v>1500</v>
      </c>
      <c r="K751" s="45">
        <v>1289</v>
      </c>
    </row>
    <row r="752" spans="9:11" x14ac:dyDescent="0.25">
      <c r="I752" t="s">
        <v>8219</v>
      </c>
      <c r="J752" s="60">
        <v>35000</v>
      </c>
      <c r="K752" s="45">
        <v>340</v>
      </c>
    </row>
    <row r="753" spans="9:11" x14ac:dyDescent="0.25">
      <c r="I753" t="s">
        <v>8219</v>
      </c>
      <c r="J753" s="60">
        <v>300</v>
      </c>
      <c r="K753" s="45">
        <v>1345</v>
      </c>
    </row>
    <row r="754" spans="9:11" x14ac:dyDescent="0.25">
      <c r="I754" t="s">
        <v>8219</v>
      </c>
      <c r="J754" s="60">
        <v>600</v>
      </c>
      <c r="K754" s="45">
        <v>2492</v>
      </c>
    </row>
    <row r="755" spans="9:11" x14ac:dyDescent="0.25">
      <c r="I755" t="s">
        <v>8219</v>
      </c>
      <c r="J755" s="60">
        <v>3000</v>
      </c>
      <c r="K755" s="45">
        <v>2926</v>
      </c>
    </row>
    <row r="756" spans="9:11" x14ac:dyDescent="0.25">
      <c r="I756" t="s">
        <v>8219</v>
      </c>
      <c r="J756" s="60">
        <v>1200</v>
      </c>
      <c r="K756" s="45">
        <v>3227</v>
      </c>
    </row>
    <row r="757" spans="9:11" x14ac:dyDescent="0.25">
      <c r="I757" t="s">
        <v>8219</v>
      </c>
      <c r="J757" s="60">
        <v>18500</v>
      </c>
      <c r="K757" s="45">
        <v>1523</v>
      </c>
    </row>
    <row r="758" spans="9:11" x14ac:dyDescent="0.25">
      <c r="I758" t="s">
        <v>8219</v>
      </c>
      <c r="J758" s="60">
        <v>2500</v>
      </c>
      <c r="K758" s="45">
        <v>3222</v>
      </c>
    </row>
    <row r="759" spans="9:11" x14ac:dyDescent="0.25">
      <c r="I759" t="s">
        <v>8219</v>
      </c>
      <c r="J759" s="60">
        <v>2500</v>
      </c>
      <c r="K759" s="45">
        <v>3616</v>
      </c>
    </row>
    <row r="760" spans="9:11" x14ac:dyDescent="0.25">
      <c r="I760" t="s">
        <v>8219</v>
      </c>
      <c r="J760" s="60">
        <v>5000</v>
      </c>
      <c r="K760" s="45">
        <v>1643</v>
      </c>
    </row>
    <row r="761" spans="9:11" x14ac:dyDescent="0.25">
      <c r="I761" t="s">
        <v>8219</v>
      </c>
      <c r="J761" s="60">
        <v>3000</v>
      </c>
      <c r="K761" s="45">
        <v>3496</v>
      </c>
    </row>
    <row r="762" spans="9:11" x14ac:dyDescent="0.25">
      <c r="I762" t="s">
        <v>8219</v>
      </c>
      <c r="J762" s="60">
        <v>978</v>
      </c>
      <c r="K762" s="45">
        <v>3458</v>
      </c>
    </row>
    <row r="763" spans="9:11" x14ac:dyDescent="0.25">
      <c r="I763" t="s">
        <v>8219</v>
      </c>
      <c r="J763" s="60">
        <v>2500</v>
      </c>
      <c r="K763" s="45">
        <v>3168</v>
      </c>
    </row>
    <row r="764" spans="9:11" x14ac:dyDescent="0.25">
      <c r="I764" t="s">
        <v>8219</v>
      </c>
      <c r="J764" s="60">
        <v>9665</v>
      </c>
      <c r="K764" s="45">
        <v>362</v>
      </c>
    </row>
    <row r="765" spans="9:11" x14ac:dyDescent="0.25">
      <c r="I765" t="s">
        <v>8219</v>
      </c>
      <c r="J765" s="60">
        <v>3500</v>
      </c>
      <c r="K765" s="45">
        <v>1384</v>
      </c>
    </row>
    <row r="766" spans="9:11" x14ac:dyDescent="0.25">
      <c r="I766" t="s">
        <v>8219</v>
      </c>
      <c r="J766" s="60">
        <v>10000</v>
      </c>
      <c r="K766" s="45">
        <v>1843</v>
      </c>
    </row>
    <row r="767" spans="9:11" x14ac:dyDescent="0.25">
      <c r="I767" t="s">
        <v>8219</v>
      </c>
      <c r="J767" s="60">
        <v>3500</v>
      </c>
      <c r="K767" s="45">
        <v>1299</v>
      </c>
    </row>
    <row r="768" spans="9:11" x14ac:dyDescent="0.25">
      <c r="I768" t="s">
        <v>8219</v>
      </c>
      <c r="J768" s="60">
        <v>500</v>
      </c>
      <c r="K768" s="45">
        <v>1372</v>
      </c>
    </row>
    <row r="769" spans="9:11" x14ac:dyDescent="0.25">
      <c r="I769" t="s">
        <v>8219</v>
      </c>
      <c r="J769" s="60">
        <v>100</v>
      </c>
      <c r="K769" s="45">
        <v>2823</v>
      </c>
    </row>
    <row r="770" spans="9:11" x14ac:dyDescent="0.25">
      <c r="I770" t="s">
        <v>8219</v>
      </c>
      <c r="J770" s="60">
        <v>451</v>
      </c>
      <c r="K770" s="45">
        <v>1896</v>
      </c>
    </row>
    <row r="771" spans="9:11" x14ac:dyDescent="0.25">
      <c r="I771" t="s">
        <v>8219</v>
      </c>
      <c r="J771" s="60">
        <v>1800</v>
      </c>
      <c r="K771" s="45">
        <v>71</v>
      </c>
    </row>
    <row r="772" spans="9:11" x14ac:dyDescent="0.25">
      <c r="I772" t="s">
        <v>8219</v>
      </c>
      <c r="J772" s="60">
        <v>30000</v>
      </c>
      <c r="K772" s="45">
        <v>2005</v>
      </c>
    </row>
    <row r="773" spans="9:11" x14ac:dyDescent="0.25">
      <c r="I773" t="s">
        <v>8219</v>
      </c>
      <c r="J773" s="60">
        <v>300</v>
      </c>
      <c r="K773" s="45">
        <v>3011</v>
      </c>
    </row>
    <row r="774" spans="9:11" x14ac:dyDescent="0.25">
      <c r="I774" t="s">
        <v>8219</v>
      </c>
      <c r="J774" s="60">
        <v>17500</v>
      </c>
      <c r="K774" s="45">
        <v>1509</v>
      </c>
    </row>
    <row r="775" spans="9:11" x14ac:dyDescent="0.25">
      <c r="I775" t="s">
        <v>8219</v>
      </c>
      <c r="J775" s="60">
        <v>5000</v>
      </c>
      <c r="K775" s="45">
        <v>1934</v>
      </c>
    </row>
    <row r="776" spans="9:11" x14ac:dyDescent="0.25">
      <c r="I776" t="s">
        <v>8219</v>
      </c>
      <c r="J776" s="60">
        <v>15000</v>
      </c>
      <c r="K776" s="45">
        <v>1282</v>
      </c>
    </row>
    <row r="777" spans="9:11" x14ac:dyDescent="0.25">
      <c r="I777" t="s">
        <v>8219</v>
      </c>
      <c r="J777" s="60">
        <v>500</v>
      </c>
      <c r="K777" s="45">
        <v>3409</v>
      </c>
    </row>
    <row r="778" spans="9:11" x14ac:dyDescent="0.25">
      <c r="I778" t="s">
        <v>8219</v>
      </c>
      <c r="J778" s="60">
        <v>6000</v>
      </c>
      <c r="K778" s="45">
        <v>2085</v>
      </c>
    </row>
    <row r="779" spans="9:11" x14ac:dyDescent="0.25">
      <c r="I779" t="s">
        <v>8219</v>
      </c>
      <c r="J779" s="60">
        <v>10000</v>
      </c>
      <c r="K779" s="45">
        <v>2042</v>
      </c>
    </row>
    <row r="780" spans="9:11" x14ac:dyDescent="0.25">
      <c r="I780" t="s">
        <v>8219</v>
      </c>
      <c r="J780" s="60">
        <v>10050</v>
      </c>
      <c r="K780" s="45">
        <v>1749</v>
      </c>
    </row>
    <row r="781" spans="9:11" x14ac:dyDescent="0.25">
      <c r="I781" t="s">
        <v>8219</v>
      </c>
      <c r="J781" s="60">
        <v>1050</v>
      </c>
      <c r="K781" s="45">
        <v>3703</v>
      </c>
    </row>
    <row r="782" spans="9:11" x14ac:dyDescent="0.25">
      <c r="I782" t="s">
        <v>8219</v>
      </c>
      <c r="J782" s="60">
        <v>3000</v>
      </c>
      <c r="K782" s="45">
        <v>29</v>
      </c>
    </row>
    <row r="783" spans="9:11" x14ac:dyDescent="0.25">
      <c r="I783" t="s">
        <v>8219</v>
      </c>
      <c r="J783" s="60">
        <v>14500</v>
      </c>
      <c r="K783" s="45">
        <v>345</v>
      </c>
    </row>
    <row r="784" spans="9:11" x14ac:dyDescent="0.25">
      <c r="I784" t="s">
        <v>8219</v>
      </c>
      <c r="J784" s="60">
        <v>2300</v>
      </c>
      <c r="K784" s="45">
        <v>803</v>
      </c>
    </row>
    <row r="785" spans="9:11" x14ac:dyDescent="0.25">
      <c r="I785" t="s">
        <v>8219</v>
      </c>
      <c r="J785" s="60">
        <v>10000</v>
      </c>
      <c r="K785" s="45">
        <v>532</v>
      </c>
    </row>
    <row r="786" spans="9:11" x14ac:dyDescent="0.25">
      <c r="I786" t="s">
        <v>8219</v>
      </c>
      <c r="J786" s="60">
        <v>3500</v>
      </c>
      <c r="K786" s="45">
        <v>2665</v>
      </c>
    </row>
    <row r="787" spans="9:11" x14ac:dyDescent="0.25">
      <c r="I787" t="s">
        <v>8219</v>
      </c>
      <c r="J787" s="60">
        <v>5400</v>
      </c>
      <c r="K787" s="45">
        <v>323</v>
      </c>
    </row>
    <row r="788" spans="9:11" x14ac:dyDescent="0.25">
      <c r="I788" t="s">
        <v>8219</v>
      </c>
      <c r="J788" s="60">
        <v>300</v>
      </c>
      <c r="K788" s="45">
        <v>3540</v>
      </c>
    </row>
    <row r="789" spans="9:11" x14ac:dyDescent="0.25">
      <c r="I789" t="s">
        <v>8219</v>
      </c>
      <c r="J789" s="60">
        <v>44000</v>
      </c>
      <c r="K789" s="45">
        <v>4</v>
      </c>
    </row>
    <row r="790" spans="9:11" x14ac:dyDescent="0.25">
      <c r="I790" t="s">
        <v>8219</v>
      </c>
      <c r="J790" s="60">
        <v>8000</v>
      </c>
      <c r="K790" s="45">
        <v>2736</v>
      </c>
    </row>
    <row r="791" spans="9:11" x14ac:dyDescent="0.25">
      <c r="I791" t="s">
        <v>8219</v>
      </c>
      <c r="J791" s="60">
        <v>2000</v>
      </c>
      <c r="K791" s="45">
        <v>2218</v>
      </c>
    </row>
    <row r="792" spans="9:11" x14ac:dyDescent="0.25">
      <c r="I792" t="s">
        <v>8219</v>
      </c>
      <c r="J792" s="60">
        <v>3000</v>
      </c>
      <c r="K792" s="45">
        <v>2554</v>
      </c>
    </row>
    <row r="793" spans="9:11" x14ac:dyDescent="0.25">
      <c r="I793" t="s">
        <v>8219</v>
      </c>
      <c r="J793" s="60">
        <v>2500</v>
      </c>
      <c r="K793" s="45">
        <v>1355</v>
      </c>
    </row>
    <row r="794" spans="9:11" x14ac:dyDescent="0.25">
      <c r="I794" t="s">
        <v>8219</v>
      </c>
      <c r="J794" s="60">
        <v>2500</v>
      </c>
      <c r="K794" s="45">
        <v>1664</v>
      </c>
    </row>
    <row r="795" spans="9:11" x14ac:dyDescent="0.25">
      <c r="I795" t="s">
        <v>8219</v>
      </c>
      <c r="J795" s="60">
        <v>5000</v>
      </c>
      <c r="K795" s="45">
        <v>737</v>
      </c>
    </row>
    <row r="796" spans="9:11" x14ac:dyDescent="0.25">
      <c r="I796" t="s">
        <v>8219</v>
      </c>
      <c r="J796" s="60">
        <v>3500</v>
      </c>
      <c r="K796" s="45">
        <v>3308</v>
      </c>
    </row>
    <row r="797" spans="9:11" x14ac:dyDescent="0.25">
      <c r="I797" t="s">
        <v>8219</v>
      </c>
      <c r="J797" s="60">
        <v>3500</v>
      </c>
      <c r="K797" s="45">
        <v>1247</v>
      </c>
    </row>
    <row r="798" spans="9:11" x14ac:dyDescent="0.25">
      <c r="I798" t="s">
        <v>8219</v>
      </c>
      <c r="J798" s="60">
        <v>750</v>
      </c>
      <c r="K798" s="45">
        <v>1394</v>
      </c>
    </row>
    <row r="799" spans="9:11" x14ac:dyDescent="0.25">
      <c r="I799" t="s">
        <v>8219</v>
      </c>
      <c r="J799" s="60">
        <v>8200</v>
      </c>
      <c r="K799" s="45">
        <v>721</v>
      </c>
    </row>
    <row r="800" spans="9:11" x14ac:dyDescent="0.25">
      <c r="I800" t="s">
        <v>8219</v>
      </c>
      <c r="J800" s="60">
        <v>2800</v>
      </c>
      <c r="K800" s="45">
        <v>1604</v>
      </c>
    </row>
    <row r="801" spans="9:11" x14ac:dyDescent="0.25">
      <c r="I801" t="s">
        <v>8219</v>
      </c>
      <c r="J801" s="60">
        <v>1500</v>
      </c>
      <c r="K801" s="45">
        <v>3571</v>
      </c>
    </row>
    <row r="802" spans="9:11" x14ac:dyDescent="0.25">
      <c r="I802" t="s">
        <v>8219</v>
      </c>
      <c r="J802" s="60">
        <v>25000</v>
      </c>
      <c r="K802" s="45">
        <v>370</v>
      </c>
    </row>
    <row r="803" spans="9:11" x14ac:dyDescent="0.25">
      <c r="I803" t="s">
        <v>8219</v>
      </c>
      <c r="J803" s="60">
        <v>1100</v>
      </c>
      <c r="K803" s="45">
        <v>846</v>
      </c>
    </row>
    <row r="804" spans="9:11" x14ac:dyDescent="0.25">
      <c r="I804" t="s">
        <v>8219</v>
      </c>
      <c r="J804" s="60">
        <v>500</v>
      </c>
      <c r="K804" s="45">
        <v>1294</v>
      </c>
    </row>
    <row r="805" spans="9:11" x14ac:dyDescent="0.25">
      <c r="I805" t="s">
        <v>8219</v>
      </c>
      <c r="J805" s="60">
        <v>500</v>
      </c>
      <c r="K805" s="45">
        <v>3404</v>
      </c>
    </row>
    <row r="806" spans="9:11" x14ac:dyDescent="0.25">
      <c r="I806" t="s">
        <v>8219</v>
      </c>
      <c r="J806" s="60">
        <v>2500</v>
      </c>
      <c r="K806" s="45">
        <v>837</v>
      </c>
    </row>
    <row r="807" spans="9:11" x14ac:dyDescent="0.25">
      <c r="I807" t="s">
        <v>8219</v>
      </c>
      <c r="J807" s="60">
        <v>1000</v>
      </c>
      <c r="K807" s="45">
        <v>2962</v>
      </c>
    </row>
    <row r="808" spans="9:11" x14ac:dyDescent="0.25">
      <c r="I808" t="s">
        <v>8219</v>
      </c>
      <c r="J808" s="60">
        <v>10000</v>
      </c>
      <c r="K808" s="45">
        <v>3468</v>
      </c>
    </row>
    <row r="809" spans="9:11" x14ac:dyDescent="0.25">
      <c r="I809" t="s">
        <v>8219</v>
      </c>
      <c r="J809" s="60">
        <v>1500</v>
      </c>
      <c r="K809" s="45">
        <v>3810</v>
      </c>
    </row>
    <row r="810" spans="9:11" x14ac:dyDescent="0.25">
      <c r="I810" t="s">
        <v>8219</v>
      </c>
      <c r="J810" s="60">
        <v>10000</v>
      </c>
      <c r="K810" s="45">
        <v>2985</v>
      </c>
    </row>
    <row r="811" spans="9:11" x14ac:dyDescent="0.25">
      <c r="I811" t="s">
        <v>8219</v>
      </c>
      <c r="J811" s="60">
        <v>5000</v>
      </c>
      <c r="K811" s="45">
        <v>3281</v>
      </c>
    </row>
    <row r="812" spans="9:11" x14ac:dyDescent="0.25">
      <c r="I812" t="s">
        <v>8219</v>
      </c>
      <c r="J812" s="60">
        <v>18000</v>
      </c>
      <c r="K812" s="45">
        <v>2168</v>
      </c>
    </row>
    <row r="813" spans="9:11" x14ac:dyDescent="0.25">
      <c r="I813" t="s">
        <v>8219</v>
      </c>
      <c r="J813" s="60">
        <v>500</v>
      </c>
      <c r="K813" s="45">
        <v>2490</v>
      </c>
    </row>
    <row r="814" spans="9:11" x14ac:dyDescent="0.25">
      <c r="I814" t="s">
        <v>8219</v>
      </c>
      <c r="J814" s="60">
        <v>3000</v>
      </c>
      <c r="K814" s="45">
        <v>2285</v>
      </c>
    </row>
    <row r="815" spans="9:11" x14ac:dyDescent="0.25">
      <c r="I815" t="s">
        <v>8219</v>
      </c>
      <c r="J815" s="60">
        <v>1500</v>
      </c>
      <c r="K815" s="45">
        <v>3706</v>
      </c>
    </row>
    <row r="816" spans="9:11" x14ac:dyDescent="0.25">
      <c r="I816" t="s">
        <v>8219</v>
      </c>
      <c r="J816" s="60">
        <v>15000</v>
      </c>
      <c r="K816" s="45">
        <v>3019</v>
      </c>
    </row>
    <row r="817" spans="9:11" x14ac:dyDescent="0.25">
      <c r="I817" t="s">
        <v>8219</v>
      </c>
      <c r="J817" s="60">
        <v>5000</v>
      </c>
      <c r="K817" s="45">
        <v>1621</v>
      </c>
    </row>
    <row r="818" spans="9:11" x14ac:dyDescent="0.25">
      <c r="I818" t="s">
        <v>8219</v>
      </c>
      <c r="J818" s="60">
        <v>2000</v>
      </c>
      <c r="K818" s="45">
        <v>3290</v>
      </c>
    </row>
    <row r="819" spans="9:11" x14ac:dyDescent="0.25">
      <c r="I819" t="s">
        <v>8219</v>
      </c>
      <c r="J819" s="60">
        <v>3000</v>
      </c>
      <c r="K819" s="45">
        <v>3488</v>
      </c>
    </row>
    <row r="820" spans="9:11" x14ac:dyDescent="0.25">
      <c r="I820" t="s">
        <v>8219</v>
      </c>
      <c r="J820" s="60">
        <v>500</v>
      </c>
      <c r="K820" s="45">
        <v>3700</v>
      </c>
    </row>
    <row r="821" spans="9:11" x14ac:dyDescent="0.25">
      <c r="I821" t="s">
        <v>8219</v>
      </c>
      <c r="J821" s="60">
        <v>10000</v>
      </c>
      <c r="K821" s="45">
        <v>2046</v>
      </c>
    </row>
    <row r="822" spans="9:11" x14ac:dyDescent="0.25">
      <c r="I822" t="s">
        <v>8219</v>
      </c>
      <c r="J822" s="60">
        <v>5000</v>
      </c>
      <c r="K822" s="45">
        <v>2318</v>
      </c>
    </row>
    <row r="823" spans="9:11" x14ac:dyDescent="0.25">
      <c r="I823" t="s">
        <v>8219</v>
      </c>
      <c r="J823" s="60">
        <v>2500</v>
      </c>
      <c r="K823" s="45">
        <v>1847</v>
      </c>
    </row>
    <row r="824" spans="9:11" x14ac:dyDescent="0.25">
      <c r="I824" t="s">
        <v>8219</v>
      </c>
      <c r="J824" s="60">
        <v>2000</v>
      </c>
      <c r="K824" s="45">
        <v>1931</v>
      </c>
    </row>
    <row r="825" spans="9:11" x14ac:dyDescent="0.25">
      <c r="I825" t="s">
        <v>8219</v>
      </c>
      <c r="J825" s="60">
        <v>5000</v>
      </c>
      <c r="K825" s="45">
        <v>523</v>
      </c>
    </row>
    <row r="826" spans="9:11" x14ac:dyDescent="0.25">
      <c r="I826" t="s">
        <v>8219</v>
      </c>
      <c r="J826" s="60">
        <v>5500</v>
      </c>
      <c r="K826" s="45">
        <v>281</v>
      </c>
    </row>
    <row r="827" spans="9:11" x14ac:dyDescent="0.25">
      <c r="I827" t="s">
        <v>8219</v>
      </c>
      <c r="J827" s="60">
        <v>3500</v>
      </c>
      <c r="K827" s="45">
        <v>2094</v>
      </c>
    </row>
    <row r="828" spans="9:11" x14ac:dyDescent="0.25">
      <c r="I828" t="s">
        <v>8219</v>
      </c>
      <c r="J828" s="60">
        <v>1500</v>
      </c>
      <c r="K828" s="45">
        <v>1473</v>
      </c>
    </row>
    <row r="829" spans="9:11" x14ac:dyDescent="0.25">
      <c r="I829" t="s">
        <v>8219</v>
      </c>
      <c r="J829" s="60">
        <v>5000</v>
      </c>
      <c r="K829" s="45">
        <v>11</v>
      </c>
    </row>
    <row r="830" spans="9:11" x14ac:dyDescent="0.25">
      <c r="I830" t="s">
        <v>8219</v>
      </c>
      <c r="J830" s="60">
        <v>2000</v>
      </c>
      <c r="K830" s="45">
        <v>537</v>
      </c>
    </row>
    <row r="831" spans="9:11" x14ac:dyDescent="0.25">
      <c r="I831" t="s">
        <v>8219</v>
      </c>
      <c r="J831" s="60">
        <v>10600</v>
      </c>
      <c r="K831" s="45">
        <v>3005</v>
      </c>
    </row>
    <row r="832" spans="9:11" x14ac:dyDescent="0.25">
      <c r="I832" t="s">
        <v>8219</v>
      </c>
      <c r="J832" s="60">
        <v>2500</v>
      </c>
      <c r="K832" s="45">
        <v>733</v>
      </c>
    </row>
    <row r="833" spans="9:11" x14ac:dyDescent="0.25">
      <c r="I833" t="s">
        <v>8219</v>
      </c>
      <c r="J833" s="60">
        <v>18000</v>
      </c>
      <c r="K833" s="45">
        <v>2091</v>
      </c>
    </row>
    <row r="834" spans="9:11" x14ac:dyDescent="0.25">
      <c r="I834" t="s">
        <v>8219</v>
      </c>
      <c r="J834" s="60">
        <v>10000</v>
      </c>
      <c r="K834" s="45">
        <v>840</v>
      </c>
    </row>
    <row r="835" spans="9:11" x14ac:dyDescent="0.25">
      <c r="I835" t="s">
        <v>8219</v>
      </c>
      <c r="J835" s="60">
        <v>2500</v>
      </c>
      <c r="K835" s="45">
        <v>2089</v>
      </c>
    </row>
    <row r="836" spans="9:11" x14ac:dyDescent="0.25">
      <c r="I836" t="s">
        <v>8219</v>
      </c>
      <c r="J836" s="60">
        <v>5000</v>
      </c>
      <c r="K836" s="45">
        <v>845</v>
      </c>
    </row>
    <row r="837" spans="9:11" x14ac:dyDescent="0.25">
      <c r="I837" t="s">
        <v>8219</v>
      </c>
      <c r="J837" s="60">
        <v>50000</v>
      </c>
      <c r="K837" s="45">
        <v>2031</v>
      </c>
    </row>
    <row r="838" spans="9:11" x14ac:dyDescent="0.25">
      <c r="I838" t="s">
        <v>8219</v>
      </c>
      <c r="J838" s="60">
        <v>23000</v>
      </c>
      <c r="K838" s="45">
        <v>1526</v>
      </c>
    </row>
    <row r="839" spans="9:11" x14ac:dyDescent="0.25">
      <c r="I839" t="s">
        <v>8219</v>
      </c>
      <c r="J839" s="60">
        <v>4600</v>
      </c>
      <c r="K839" s="45">
        <v>2195</v>
      </c>
    </row>
    <row r="840" spans="9:11" x14ac:dyDescent="0.25">
      <c r="I840" t="s">
        <v>8219</v>
      </c>
      <c r="J840" s="60">
        <v>2000</v>
      </c>
      <c r="K840" s="45">
        <v>1245</v>
      </c>
    </row>
    <row r="841" spans="9:11" x14ac:dyDescent="0.25">
      <c r="I841" t="s">
        <v>8219</v>
      </c>
      <c r="J841" s="60">
        <v>2000</v>
      </c>
      <c r="K841" s="45">
        <v>2827</v>
      </c>
    </row>
    <row r="842" spans="9:11" x14ac:dyDescent="0.25">
      <c r="I842" t="s">
        <v>8219</v>
      </c>
      <c r="J842" s="60">
        <v>2000</v>
      </c>
      <c r="K842" s="45">
        <v>2838</v>
      </c>
    </row>
    <row r="843" spans="9:11" x14ac:dyDescent="0.25">
      <c r="I843" t="s">
        <v>8219</v>
      </c>
      <c r="J843" s="60">
        <v>100000</v>
      </c>
      <c r="K843" s="45">
        <v>2027</v>
      </c>
    </row>
    <row r="844" spans="9:11" x14ac:dyDescent="0.25">
      <c r="I844" t="s">
        <v>8219</v>
      </c>
      <c r="J844" s="60">
        <v>1000</v>
      </c>
      <c r="K844" s="45">
        <v>416</v>
      </c>
    </row>
    <row r="845" spans="9:11" x14ac:dyDescent="0.25">
      <c r="I845" t="s">
        <v>8219</v>
      </c>
      <c r="J845" s="60">
        <v>50000</v>
      </c>
      <c r="K845" s="45">
        <v>2049</v>
      </c>
    </row>
    <row r="846" spans="9:11" x14ac:dyDescent="0.25">
      <c r="I846" t="s">
        <v>8219</v>
      </c>
      <c r="J846" s="60">
        <v>25000</v>
      </c>
      <c r="K846" s="45">
        <v>2717</v>
      </c>
    </row>
    <row r="847" spans="9:11" x14ac:dyDescent="0.25">
      <c r="I847" t="s">
        <v>8219</v>
      </c>
      <c r="J847" s="60">
        <v>5000</v>
      </c>
      <c r="K847" s="45">
        <v>291</v>
      </c>
    </row>
    <row r="848" spans="9:11" x14ac:dyDescent="0.25">
      <c r="I848" t="s">
        <v>8219</v>
      </c>
      <c r="J848" s="60">
        <v>5000</v>
      </c>
      <c r="K848" s="45">
        <v>45</v>
      </c>
    </row>
    <row r="849" spans="9:11" x14ac:dyDescent="0.25">
      <c r="I849" t="s">
        <v>8219</v>
      </c>
      <c r="J849" s="60">
        <v>3000</v>
      </c>
      <c r="K849" s="45">
        <v>91</v>
      </c>
    </row>
    <row r="850" spans="9:11" x14ac:dyDescent="0.25">
      <c r="I850" t="s">
        <v>8219</v>
      </c>
      <c r="J850" s="60">
        <v>500</v>
      </c>
      <c r="K850" s="45">
        <v>104</v>
      </c>
    </row>
    <row r="851" spans="9:11" x14ac:dyDescent="0.25">
      <c r="I851" t="s">
        <v>8219</v>
      </c>
      <c r="J851" s="60">
        <v>500</v>
      </c>
      <c r="K851" s="45">
        <v>375</v>
      </c>
    </row>
    <row r="852" spans="9:11" x14ac:dyDescent="0.25">
      <c r="I852" t="s">
        <v>8219</v>
      </c>
      <c r="J852" s="60">
        <v>25</v>
      </c>
      <c r="K852" s="45">
        <v>1755</v>
      </c>
    </row>
    <row r="853" spans="9:11" x14ac:dyDescent="0.25">
      <c r="I853" t="s">
        <v>8219</v>
      </c>
      <c r="J853" s="60">
        <v>150</v>
      </c>
      <c r="K853" s="45">
        <v>2167</v>
      </c>
    </row>
    <row r="854" spans="9:11" x14ac:dyDescent="0.25">
      <c r="I854" t="s">
        <v>8219</v>
      </c>
      <c r="J854" s="60">
        <v>1000</v>
      </c>
      <c r="K854" s="45">
        <v>2782</v>
      </c>
    </row>
    <row r="855" spans="9:11" x14ac:dyDescent="0.25">
      <c r="I855" t="s">
        <v>8219</v>
      </c>
      <c r="J855" s="60">
        <v>2500</v>
      </c>
      <c r="K855" s="45">
        <v>3623</v>
      </c>
    </row>
    <row r="856" spans="9:11" x14ac:dyDescent="0.25">
      <c r="I856" t="s">
        <v>8219</v>
      </c>
      <c r="J856" s="60">
        <v>1500</v>
      </c>
      <c r="K856" s="45">
        <v>3690</v>
      </c>
    </row>
    <row r="857" spans="9:11" x14ac:dyDescent="0.25">
      <c r="I857" t="s">
        <v>8219</v>
      </c>
      <c r="J857" s="60">
        <v>2500</v>
      </c>
      <c r="K857" s="45">
        <v>3754</v>
      </c>
    </row>
    <row r="858" spans="9:11" x14ac:dyDescent="0.25">
      <c r="I858" t="s">
        <v>8219</v>
      </c>
      <c r="J858" s="60">
        <v>2500</v>
      </c>
      <c r="K858" s="45">
        <v>3780</v>
      </c>
    </row>
    <row r="859" spans="9:11" x14ac:dyDescent="0.25">
      <c r="I859" t="s">
        <v>8219</v>
      </c>
      <c r="J859" s="60">
        <v>10000</v>
      </c>
      <c r="K859" s="45">
        <v>2716</v>
      </c>
    </row>
    <row r="860" spans="9:11" x14ac:dyDescent="0.25">
      <c r="I860" t="s">
        <v>8219</v>
      </c>
      <c r="J860" s="60">
        <v>4500</v>
      </c>
      <c r="K860" s="45">
        <v>2287</v>
      </c>
    </row>
    <row r="861" spans="9:11" x14ac:dyDescent="0.25">
      <c r="I861" t="s">
        <v>8219</v>
      </c>
      <c r="J861" s="60">
        <v>1100</v>
      </c>
      <c r="K861" s="45">
        <v>1654</v>
      </c>
    </row>
    <row r="862" spans="9:11" x14ac:dyDescent="0.25">
      <c r="I862" t="s">
        <v>8219</v>
      </c>
      <c r="J862" s="60">
        <v>4000</v>
      </c>
      <c r="K862" s="45">
        <v>849</v>
      </c>
    </row>
    <row r="863" spans="9:11" x14ac:dyDescent="0.25">
      <c r="I863" t="s">
        <v>8219</v>
      </c>
      <c r="J863" s="60">
        <v>5500</v>
      </c>
      <c r="K863" s="45">
        <v>2547</v>
      </c>
    </row>
    <row r="864" spans="9:11" x14ac:dyDescent="0.25">
      <c r="I864" t="s">
        <v>8219</v>
      </c>
      <c r="J864" s="60">
        <v>25000</v>
      </c>
      <c r="K864" s="45">
        <v>3009</v>
      </c>
    </row>
    <row r="865" spans="9:11" x14ac:dyDescent="0.25">
      <c r="I865" t="s">
        <v>8219</v>
      </c>
      <c r="J865" s="60">
        <v>1200</v>
      </c>
      <c r="K865" s="45">
        <v>3180</v>
      </c>
    </row>
    <row r="866" spans="9:11" x14ac:dyDescent="0.25">
      <c r="I866" t="s">
        <v>8219</v>
      </c>
      <c r="J866" s="60">
        <v>23000</v>
      </c>
      <c r="K866" s="45">
        <v>3211</v>
      </c>
    </row>
    <row r="867" spans="9:11" x14ac:dyDescent="0.25">
      <c r="I867" t="s">
        <v>8219</v>
      </c>
      <c r="J867" s="60">
        <v>750</v>
      </c>
      <c r="K867" s="45">
        <v>2191</v>
      </c>
    </row>
    <row r="868" spans="9:11" x14ac:dyDescent="0.25">
      <c r="I868" t="s">
        <v>8219</v>
      </c>
      <c r="J868" s="60">
        <v>1000</v>
      </c>
      <c r="K868" s="45">
        <v>2787</v>
      </c>
    </row>
    <row r="869" spans="9:11" x14ac:dyDescent="0.25">
      <c r="I869" t="s">
        <v>8219</v>
      </c>
      <c r="J869" s="60">
        <v>600</v>
      </c>
      <c r="K869" s="45">
        <v>3539</v>
      </c>
    </row>
    <row r="870" spans="9:11" x14ac:dyDescent="0.25">
      <c r="I870" t="s">
        <v>8219</v>
      </c>
      <c r="J870" s="60">
        <v>2500</v>
      </c>
      <c r="K870" s="45">
        <v>2274</v>
      </c>
    </row>
    <row r="871" spans="9:11" x14ac:dyDescent="0.25">
      <c r="I871" t="s">
        <v>8219</v>
      </c>
      <c r="J871" s="60">
        <v>4000</v>
      </c>
      <c r="K871" s="45">
        <v>3416</v>
      </c>
    </row>
    <row r="872" spans="9:11" x14ac:dyDescent="0.25">
      <c r="I872" t="s">
        <v>8219</v>
      </c>
      <c r="J872" s="60">
        <v>3500</v>
      </c>
      <c r="K872" s="45">
        <v>1665</v>
      </c>
    </row>
    <row r="873" spans="9:11" x14ac:dyDescent="0.25">
      <c r="I873" t="s">
        <v>8219</v>
      </c>
      <c r="J873" s="60">
        <v>2000</v>
      </c>
      <c r="K873" s="45">
        <v>3347</v>
      </c>
    </row>
    <row r="874" spans="9:11" x14ac:dyDescent="0.25">
      <c r="I874" t="s">
        <v>8219</v>
      </c>
      <c r="J874" s="60">
        <v>9500</v>
      </c>
      <c r="K874" s="45">
        <v>3209</v>
      </c>
    </row>
    <row r="875" spans="9:11" x14ac:dyDescent="0.25">
      <c r="I875" t="s">
        <v>8219</v>
      </c>
      <c r="J875" s="60">
        <v>3500</v>
      </c>
      <c r="K875" s="45">
        <v>2484</v>
      </c>
    </row>
    <row r="876" spans="9:11" x14ac:dyDescent="0.25">
      <c r="I876" t="s">
        <v>8219</v>
      </c>
      <c r="J876" s="60">
        <v>1500</v>
      </c>
      <c r="K876" s="45">
        <v>3816</v>
      </c>
    </row>
    <row r="877" spans="9:11" x14ac:dyDescent="0.25">
      <c r="I877" t="s">
        <v>8219</v>
      </c>
      <c r="J877" s="60">
        <v>3000</v>
      </c>
      <c r="K877" s="45">
        <v>822</v>
      </c>
    </row>
    <row r="878" spans="9:11" x14ac:dyDescent="0.25">
      <c r="I878" t="s">
        <v>8219</v>
      </c>
      <c r="J878" s="60">
        <v>600</v>
      </c>
      <c r="K878" s="45">
        <v>3826</v>
      </c>
    </row>
    <row r="879" spans="9:11" x14ac:dyDescent="0.25">
      <c r="I879" t="s">
        <v>8219</v>
      </c>
      <c r="J879" s="60">
        <v>40000</v>
      </c>
      <c r="K879" s="45">
        <v>641</v>
      </c>
    </row>
    <row r="880" spans="9:11" x14ac:dyDescent="0.25">
      <c r="I880" t="s">
        <v>8219</v>
      </c>
      <c r="J880" s="60">
        <v>3500</v>
      </c>
      <c r="K880" s="45">
        <v>1265</v>
      </c>
    </row>
    <row r="881" spans="9:11" x14ac:dyDescent="0.25">
      <c r="I881" t="s">
        <v>8219</v>
      </c>
      <c r="J881" s="60">
        <v>3400</v>
      </c>
      <c r="K881" s="45">
        <v>3585</v>
      </c>
    </row>
    <row r="882" spans="9:11" x14ac:dyDescent="0.25">
      <c r="I882" t="s">
        <v>8219</v>
      </c>
      <c r="J882" s="60">
        <v>1500</v>
      </c>
      <c r="K882" s="45">
        <v>1263</v>
      </c>
    </row>
    <row r="883" spans="9:11" x14ac:dyDescent="0.25">
      <c r="I883" t="s">
        <v>8219</v>
      </c>
      <c r="J883" s="60">
        <v>6000</v>
      </c>
      <c r="K883" s="45">
        <v>2784</v>
      </c>
    </row>
    <row r="884" spans="9:11" x14ac:dyDescent="0.25">
      <c r="I884" t="s">
        <v>8219</v>
      </c>
      <c r="J884" s="60">
        <v>960</v>
      </c>
      <c r="K884" s="45">
        <v>3532</v>
      </c>
    </row>
    <row r="885" spans="9:11" x14ac:dyDescent="0.25">
      <c r="I885" t="s">
        <v>8219</v>
      </c>
      <c r="J885" s="60">
        <v>18000</v>
      </c>
      <c r="K885" s="45">
        <v>309</v>
      </c>
    </row>
    <row r="886" spans="9:11" x14ac:dyDescent="0.25">
      <c r="I886" t="s">
        <v>8219</v>
      </c>
      <c r="J886" s="60">
        <v>740</v>
      </c>
      <c r="K886" s="45">
        <v>3617</v>
      </c>
    </row>
    <row r="887" spans="9:11" x14ac:dyDescent="0.25">
      <c r="I887" t="s">
        <v>8219</v>
      </c>
      <c r="J887" s="60">
        <v>1350</v>
      </c>
      <c r="K887" s="45">
        <v>2999</v>
      </c>
    </row>
    <row r="888" spans="9:11" x14ac:dyDescent="0.25">
      <c r="I888" t="s">
        <v>8219</v>
      </c>
      <c r="J888" s="60">
        <v>5000</v>
      </c>
      <c r="K888" s="45">
        <v>3233</v>
      </c>
    </row>
    <row r="889" spans="9:11" x14ac:dyDescent="0.25">
      <c r="I889" t="s">
        <v>8219</v>
      </c>
      <c r="J889" s="60">
        <v>10000</v>
      </c>
      <c r="K889" s="45">
        <v>3481</v>
      </c>
    </row>
    <row r="890" spans="9:11" x14ac:dyDescent="0.25">
      <c r="I890" t="s">
        <v>8219</v>
      </c>
      <c r="J890" s="60">
        <v>13000</v>
      </c>
      <c r="K890" s="45">
        <v>301</v>
      </c>
    </row>
    <row r="891" spans="9:11" x14ac:dyDescent="0.25">
      <c r="I891" t="s">
        <v>8219</v>
      </c>
      <c r="J891" s="60">
        <v>25000</v>
      </c>
      <c r="K891" s="45">
        <v>296</v>
      </c>
    </row>
    <row r="892" spans="9:11" x14ac:dyDescent="0.25">
      <c r="I892" t="s">
        <v>8219</v>
      </c>
      <c r="J892" s="60">
        <v>750</v>
      </c>
      <c r="K892" s="45">
        <v>3367</v>
      </c>
    </row>
    <row r="893" spans="9:11" x14ac:dyDescent="0.25">
      <c r="I893" t="s">
        <v>8219</v>
      </c>
      <c r="J893" s="60">
        <v>42000</v>
      </c>
      <c r="K893" s="45">
        <v>1364</v>
      </c>
    </row>
    <row r="894" spans="9:11" x14ac:dyDescent="0.25">
      <c r="I894" t="s">
        <v>8219</v>
      </c>
      <c r="J894" s="60">
        <v>20000</v>
      </c>
      <c r="K894" s="45">
        <v>1024</v>
      </c>
    </row>
    <row r="895" spans="9:11" x14ac:dyDescent="0.25">
      <c r="I895" t="s">
        <v>8219</v>
      </c>
      <c r="J895" s="60">
        <v>2000</v>
      </c>
      <c r="K895" s="45">
        <v>66</v>
      </c>
    </row>
    <row r="896" spans="9:11" x14ac:dyDescent="0.25">
      <c r="I896" t="s">
        <v>8219</v>
      </c>
      <c r="J896" s="60">
        <v>2000</v>
      </c>
      <c r="K896" s="45">
        <v>23</v>
      </c>
    </row>
    <row r="897" spans="9:11" x14ac:dyDescent="0.25">
      <c r="I897" t="s">
        <v>8219</v>
      </c>
      <c r="J897" s="60">
        <v>3000</v>
      </c>
      <c r="K897" s="45">
        <v>751</v>
      </c>
    </row>
    <row r="898" spans="9:11" x14ac:dyDescent="0.25">
      <c r="I898" t="s">
        <v>8219</v>
      </c>
      <c r="J898" s="60">
        <v>1000</v>
      </c>
      <c r="K898" s="45">
        <v>2467</v>
      </c>
    </row>
    <row r="899" spans="9:11" x14ac:dyDescent="0.25">
      <c r="I899" t="s">
        <v>8219</v>
      </c>
      <c r="J899" s="60">
        <v>2600</v>
      </c>
      <c r="K899" s="45">
        <v>3595</v>
      </c>
    </row>
    <row r="900" spans="9:11" x14ac:dyDescent="0.25">
      <c r="I900" t="s">
        <v>8219</v>
      </c>
      <c r="J900" s="60">
        <v>5500</v>
      </c>
      <c r="K900" s="45">
        <v>1744</v>
      </c>
    </row>
    <row r="901" spans="9:11" x14ac:dyDescent="0.25">
      <c r="I901" t="s">
        <v>8219</v>
      </c>
      <c r="J901" s="60">
        <v>900</v>
      </c>
      <c r="K901" s="45">
        <v>2557</v>
      </c>
    </row>
    <row r="902" spans="9:11" x14ac:dyDescent="0.25">
      <c r="I902" t="s">
        <v>8219</v>
      </c>
      <c r="J902" s="60">
        <v>1500</v>
      </c>
      <c r="K902" s="45">
        <v>1678</v>
      </c>
    </row>
    <row r="903" spans="9:11" x14ac:dyDescent="0.25">
      <c r="I903" t="s">
        <v>8219</v>
      </c>
      <c r="J903" s="60">
        <v>2800</v>
      </c>
      <c r="K903" s="45">
        <v>3513</v>
      </c>
    </row>
    <row r="904" spans="9:11" x14ac:dyDescent="0.25">
      <c r="I904" t="s">
        <v>8219</v>
      </c>
      <c r="J904" s="60">
        <v>1500</v>
      </c>
      <c r="K904" s="45">
        <v>1609</v>
      </c>
    </row>
    <row r="905" spans="9:11" x14ac:dyDescent="0.25">
      <c r="I905" t="s">
        <v>8219</v>
      </c>
      <c r="J905" s="60">
        <v>600</v>
      </c>
      <c r="K905" s="45">
        <v>3294</v>
      </c>
    </row>
    <row r="906" spans="9:11" x14ac:dyDescent="0.25">
      <c r="I906" t="s">
        <v>8219</v>
      </c>
      <c r="J906" s="60">
        <v>3000</v>
      </c>
      <c r="K906" s="45">
        <v>3689</v>
      </c>
    </row>
    <row r="907" spans="9:11" x14ac:dyDescent="0.25">
      <c r="I907" t="s">
        <v>8219</v>
      </c>
      <c r="J907" s="60">
        <v>3300</v>
      </c>
      <c r="K907" s="45">
        <v>536</v>
      </c>
    </row>
    <row r="908" spans="9:11" x14ac:dyDescent="0.25">
      <c r="I908" t="s">
        <v>8219</v>
      </c>
      <c r="J908" s="60">
        <v>12000</v>
      </c>
      <c r="K908" s="45">
        <v>2732</v>
      </c>
    </row>
    <row r="909" spans="9:11" x14ac:dyDescent="0.25">
      <c r="I909" t="s">
        <v>8219</v>
      </c>
      <c r="J909" s="60">
        <v>27800</v>
      </c>
      <c r="K909" s="45">
        <v>854</v>
      </c>
    </row>
    <row r="910" spans="9:11" x14ac:dyDescent="0.25">
      <c r="I910" t="s">
        <v>8219</v>
      </c>
      <c r="J910" s="60">
        <v>5000</v>
      </c>
      <c r="K910" s="45">
        <v>264</v>
      </c>
    </row>
    <row r="911" spans="9:11" x14ac:dyDescent="0.25">
      <c r="I911" t="s">
        <v>8219</v>
      </c>
      <c r="J911" s="60">
        <v>25000</v>
      </c>
      <c r="K911" s="45">
        <v>2720</v>
      </c>
    </row>
    <row r="912" spans="9:11" x14ac:dyDescent="0.25">
      <c r="I912" t="s">
        <v>8219</v>
      </c>
      <c r="J912" s="60">
        <v>25000</v>
      </c>
      <c r="K912" s="45">
        <v>263</v>
      </c>
    </row>
    <row r="913" spans="9:11" x14ac:dyDescent="0.25">
      <c r="I913" t="s">
        <v>8219</v>
      </c>
      <c r="J913" s="60">
        <v>10000</v>
      </c>
      <c r="K913" s="45">
        <v>1834</v>
      </c>
    </row>
    <row r="914" spans="9:11" x14ac:dyDescent="0.25">
      <c r="I914" t="s">
        <v>8219</v>
      </c>
      <c r="J914" s="60">
        <v>1000</v>
      </c>
      <c r="K914" s="45">
        <v>1624</v>
      </c>
    </row>
    <row r="915" spans="9:11" x14ac:dyDescent="0.25">
      <c r="I915" t="s">
        <v>8219</v>
      </c>
      <c r="J915" s="60">
        <v>30000</v>
      </c>
      <c r="K915" s="45">
        <v>1256</v>
      </c>
    </row>
    <row r="916" spans="9:11" x14ac:dyDescent="0.25">
      <c r="I916" t="s">
        <v>8219</v>
      </c>
      <c r="J916" s="60">
        <v>70000</v>
      </c>
      <c r="K916" s="45">
        <v>1960</v>
      </c>
    </row>
    <row r="917" spans="9:11" x14ac:dyDescent="0.25">
      <c r="I917" t="s">
        <v>8219</v>
      </c>
      <c r="J917" s="60">
        <v>15000</v>
      </c>
      <c r="K917" s="45">
        <v>1540</v>
      </c>
    </row>
    <row r="918" spans="9:11" x14ac:dyDescent="0.25">
      <c r="I918" t="s">
        <v>8219</v>
      </c>
      <c r="J918" s="60">
        <v>2500</v>
      </c>
      <c r="K918" s="45">
        <v>2786</v>
      </c>
    </row>
    <row r="919" spans="9:11" x14ac:dyDescent="0.25">
      <c r="I919" t="s">
        <v>8219</v>
      </c>
      <c r="J919" s="60">
        <v>1500</v>
      </c>
      <c r="K919" s="45">
        <v>3370</v>
      </c>
    </row>
    <row r="920" spans="9:11" x14ac:dyDescent="0.25">
      <c r="I920" t="s">
        <v>8219</v>
      </c>
      <c r="J920" s="60">
        <v>700</v>
      </c>
      <c r="K920" s="45">
        <v>756</v>
      </c>
    </row>
    <row r="921" spans="9:11" x14ac:dyDescent="0.25">
      <c r="I921" t="s">
        <v>8219</v>
      </c>
      <c r="J921" s="60">
        <v>20000</v>
      </c>
      <c r="K921" s="45">
        <v>3147</v>
      </c>
    </row>
    <row r="922" spans="9:11" x14ac:dyDescent="0.25">
      <c r="I922" t="s">
        <v>8219</v>
      </c>
      <c r="J922" s="60">
        <v>1000</v>
      </c>
      <c r="K922" s="45">
        <v>1680</v>
      </c>
    </row>
    <row r="923" spans="9:11" x14ac:dyDescent="0.25">
      <c r="I923" t="s">
        <v>8219</v>
      </c>
      <c r="J923" s="60">
        <v>2500</v>
      </c>
      <c r="K923" s="45">
        <v>3177</v>
      </c>
    </row>
    <row r="924" spans="9:11" x14ac:dyDescent="0.25">
      <c r="I924" t="s">
        <v>8219</v>
      </c>
      <c r="J924" s="60">
        <v>10000</v>
      </c>
      <c r="K924" s="45">
        <v>1028</v>
      </c>
    </row>
    <row r="925" spans="9:11" x14ac:dyDescent="0.25">
      <c r="I925" t="s">
        <v>8219</v>
      </c>
      <c r="J925" s="60">
        <v>2000</v>
      </c>
      <c r="K925" s="45">
        <v>835</v>
      </c>
    </row>
    <row r="926" spans="9:11" x14ac:dyDescent="0.25">
      <c r="I926" t="s">
        <v>8219</v>
      </c>
      <c r="J926" s="60">
        <v>350</v>
      </c>
      <c r="K926" s="45">
        <v>22</v>
      </c>
    </row>
    <row r="927" spans="9:11" x14ac:dyDescent="0.25">
      <c r="I927" t="s">
        <v>8219</v>
      </c>
      <c r="J927" s="60">
        <v>4000</v>
      </c>
      <c r="K927" s="45">
        <v>3012</v>
      </c>
    </row>
    <row r="928" spans="9:11" x14ac:dyDescent="0.25">
      <c r="I928" t="s">
        <v>8219</v>
      </c>
      <c r="J928" s="60">
        <v>1570.79</v>
      </c>
      <c r="K928" s="45">
        <v>2008</v>
      </c>
    </row>
    <row r="929" spans="9:11" x14ac:dyDescent="0.25">
      <c r="I929" t="s">
        <v>8219</v>
      </c>
      <c r="J929" s="60">
        <v>50000</v>
      </c>
      <c r="K929" s="45">
        <v>1480</v>
      </c>
    </row>
    <row r="930" spans="9:11" x14ac:dyDescent="0.25">
      <c r="I930" t="s">
        <v>8219</v>
      </c>
      <c r="J930" s="60">
        <v>2000</v>
      </c>
      <c r="K930" s="45">
        <v>1246</v>
      </c>
    </row>
    <row r="931" spans="9:11" x14ac:dyDescent="0.25">
      <c r="I931" t="s">
        <v>8219</v>
      </c>
      <c r="J931" s="60">
        <v>2000</v>
      </c>
      <c r="K931" s="45">
        <v>1627</v>
      </c>
    </row>
    <row r="932" spans="9:11" x14ac:dyDescent="0.25">
      <c r="I932" t="s">
        <v>8219</v>
      </c>
      <c r="J932" s="60">
        <v>15000</v>
      </c>
      <c r="K932" s="45">
        <v>1852</v>
      </c>
    </row>
    <row r="933" spans="9:11" x14ac:dyDescent="0.25">
      <c r="I933" t="s">
        <v>8219</v>
      </c>
      <c r="J933" s="60">
        <v>24000</v>
      </c>
      <c r="K933" s="45">
        <v>254</v>
      </c>
    </row>
    <row r="934" spans="9:11" x14ac:dyDescent="0.25">
      <c r="I934" t="s">
        <v>8219</v>
      </c>
      <c r="J934" s="60">
        <v>650</v>
      </c>
      <c r="K934" s="45">
        <v>2824</v>
      </c>
    </row>
    <row r="935" spans="9:11" x14ac:dyDescent="0.25">
      <c r="I935" t="s">
        <v>8219</v>
      </c>
      <c r="J935" s="60">
        <v>6000</v>
      </c>
      <c r="K935" s="45">
        <v>3527</v>
      </c>
    </row>
    <row r="936" spans="9:11" x14ac:dyDescent="0.25">
      <c r="I936" t="s">
        <v>8219</v>
      </c>
      <c r="J936" s="60">
        <v>3000</v>
      </c>
      <c r="K936" s="45">
        <v>3387</v>
      </c>
    </row>
    <row r="937" spans="9:11" x14ac:dyDescent="0.25">
      <c r="I937" t="s">
        <v>8219</v>
      </c>
      <c r="J937" s="60">
        <v>4500</v>
      </c>
      <c r="K937" s="45">
        <v>3276</v>
      </c>
    </row>
    <row r="938" spans="9:11" x14ac:dyDescent="0.25">
      <c r="I938" t="s">
        <v>8219</v>
      </c>
      <c r="J938" s="60">
        <v>25000</v>
      </c>
      <c r="K938" s="45">
        <v>336</v>
      </c>
    </row>
    <row r="939" spans="9:11" x14ac:dyDescent="0.25">
      <c r="I939" t="s">
        <v>8219</v>
      </c>
      <c r="J939" s="60">
        <v>1000</v>
      </c>
      <c r="K939" s="45">
        <v>3329</v>
      </c>
    </row>
    <row r="940" spans="9:11" x14ac:dyDescent="0.25">
      <c r="I940" t="s">
        <v>8219</v>
      </c>
      <c r="J940" s="60">
        <v>2000</v>
      </c>
      <c r="K940" s="45">
        <v>3767</v>
      </c>
    </row>
    <row r="941" spans="9:11" x14ac:dyDescent="0.25">
      <c r="I941" t="s">
        <v>8219</v>
      </c>
      <c r="J941" s="60">
        <v>12000</v>
      </c>
      <c r="K941" s="45">
        <v>1268</v>
      </c>
    </row>
    <row r="942" spans="9:11" x14ac:dyDescent="0.25">
      <c r="I942" t="s">
        <v>8219</v>
      </c>
      <c r="J942" s="60">
        <v>1200</v>
      </c>
      <c r="K942" s="45">
        <v>3833</v>
      </c>
    </row>
    <row r="943" spans="9:11" x14ac:dyDescent="0.25">
      <c r="I943" t="s">
        <v>8219</v>
      </c>
      <c r="J943" s="60">
        <v>5000</v>
      </c>
      <c r="K943" s="45">
        <v>2799</v>
      </c>
    </row>
    <row r="944" spans="9:11" x14ac:dyDescent="0.25">
      <c r="I944" t="s">
        <v>8219</v>
      </c>
      <c r="J944" s="60">
        <v>5000</v>
      </c>
      <c r="K944" s="45">
        <v>839</v>
      </c>
    </row>
    <row r="945" spans="9:11" x14ac:dyDescent="0.25">
      <c r="I945" t="s">
        <v>8219</v>
      </c>
      <c r="J945" s="60">
        <v>10000</v>
      </c>
      <c r="K945" s="45">
        <v>352</v>
      </c>
    </row>
    <row r="946" spans="9:11" x14ac:dyDescent="0.25">
      <c r="I946" t="s">
        <v>8219</v>
      </c>
      <c r="J946" s="60">
        <v>7500</v>
      </c>
      <c r="K946" s="45">
        <v>1936</v>
      </c>
    </row>
    <row r="947" spans="9:11" x14ac:dyDescent="0.25">
      <c r="I947" t="s">
        <v>8219</v>
      </c>
      <c r="J947" s="60">
        <v>25000</v>
      </c>
      <c r="K947" s="45">
        <v>2714</v>
      </c>
    </row>
    <row r="948" spans="9:11" x14ac:dyDescent="0.25">
      <c r="I948" t="s">
        <v>8219</v>
      </c>
      <c r="J948" s="60">
        <v>4575</v>
      </c>
      <c r="K948" s="45">
        <v>1885</v>
      </c>
    </row>
    <row r="949" spans="9:11" x14ac:dyDescent="0.25">
      <c r="I949" t="s">
        <v>8219</v>
      </c>
      <c r="J949" s="60">
        <v>15000</v>
      </c>
      <c r="K949" s="45">
        <v>3187</v>
      </c>
    </row>
    <row r="950" spans="9:11" x14ac:dyDescent="0.25">
      <c r="I950" t="s">
        <v>8219</v>
      </c>
      <c r="J950" s="60">
        <v>5000</v>
      </c>
      <c r="K950" s="45">
        <v>3655</v>
      </c>
    </row>
    <row r="951" spans="9:11" x14ac:dyDescent="0.25">
      <c r="I951" t="s">
        <v>8219</v>
      </c>
      <c r="J951" s="60">
        <v>35000</v>
      </c>
      <c r="K951" s="45">
        <v>355</v>
      </c>
    </row>
    <row r="952" spans="9:11" x14ac:dyDescent="0.25">
      <c r="I952" t="s">
        <v>8219</v>
      </c>
      <c r="J952" s="60">
        <v>2000</v>
      </c>
      <c r="K952" s="45">
        <v>67</v>
      </c>
    </row>
    <row r="953" spans="9:11" x14ac:dyDescent="0.25">
      <c r="I953" t="s">
        <v>8219</v>
      </c>
      <c r="J953" s="60">
        <v>2000</v>
      </c>
      <c r="K953" s="45">
        <v>2463</v>
      </c>
    </row>
    <row r="954" spans="9:11" x14ac:dyDescent="0.25">
      <c r="I954" t="s">
        <v>8219</v>
      </c>
      <c r="J954" s="60">
        <v>10000</v>
      </c>
      <c r="K954" s="45">
        <v>52</v>
      </c>
    </row>
    <row r="955" spans="9:11" x14ac:dyDescent="0.25">
      <c r="I955" t="s">
        <v>8219</v>
      </c>
      <c r="J955" s="60">
        <v>3000</v>
      </c>
      <c r="K955" s="45">
        <v>3299</v>
      </c>
    </row>
    <row r="956" spans="9:11" x14ac:dyDescent="0.25">
      <c r="I956" t="s">
        <v>8219</v>
      </c>
      <c r="J956" s="60">
        <v>3000</v>
      </c>
      <c r="K956" s="45">
        <v>3167</v>
      </c>
    </row>
    <row r="957" spans="9:11" x14ac:dyDescent="0.25">
      <c r="I957" t="s">
        <v>8219</v>
      </c>
      <c r="J957" s="60">
        <v>1300</v>
      </c>
      <c r="K957" s="45">
        <v>1377</v>
      </c>
    </row>
    <row r="958" spans="9:11" x14ac:dyDescent="0.25">
      <c r="I958" t="s">
        <v>8219</v>
      </c>
      <c r="J958" s="60">
        <v>15000</v>
      </c>
      <c r="K958" s="45">
        <v>379</v>
      </c>
    </row>
    <row r="959" spans="9:11" x14ac:dyDescent="0.25">
      <c r="I959" t="s">
        <v>8219</v>
      </c>
      <c r="J959" s="60">
        <v>2000</v>
      </c>
      <c r="K959" s="45">
        <v>3313</v>
      </c>
    </row>
    <row r="960" spans="9:11" x14ac:dyDescent="0.25">
      <c r="I960" t="s">
        <v>8219</v>
      </c>
      <c r="J960" s="60">
        <v>4500</v>
      </c>
      <c r="K960" s="45">
        <v>3021</v>
      </c>
    </row>
    <row r="961" spans="9:11" x14ac:dyDescent="0.25">
      <c r="I961" t="s">
        <v>8219</v>
      </c>
      <c r="J961" s="60">
        <v>4500</v>
      </c>
      <c r="K961" s="45">
        <v>3217</v>
      </c>
    </row>
    <row r="962" spans="9:11" x14ac:dyDescent="0.25">
      <c r="I962" t="s">
        <v>8219</v>
      </c>
      <c r="J962" s="60">
        <v>5000</v>
      </c>
      <c r="K962" s="45">
        <v>1757</v>
      </c>
    </row>
    <row r="963" spans="9:11" x14ac:dyDescent="0.25">
      <c r="I963" t="s">
        <v>8219</v>
      </c>
      <c r="J963" s="60">
        <v>25</v>
      </c>
      <c r="K963" s="45">
        <v>2536</v>
      </c>
    </row>
    <row r="964" spans="9:11" x14ac:dyDescent="0.25">
      <c r="I964" t="s">
        <v>8219</v>
      </c>
      <c r="J964" s="60">
        <v>15000</v>
      </c>
      <c r="K964" s="45">
        <v>1938</v>
      </c>
    </row>
    <row r="965" spans="9:11" x14ac:dyDescent="0.25">
      <c r="I965" t="s">
        <v>8219</v>
      </c>
      <c r="J965" s="60">
        <v>1800</v>
      </c>
      <c r="K965" s="45">
        <v>3303</v>
      </c>
    </row>
    <row r="966" spans="9:11" x14ac:dyDescent="0.25">
      <c r="I966" t="s">
        <v>8219</v>
      </c>
      <c r="J966" s="60">
        <v>700</v>
      </c>
      <c r="K966" s="45">
        <v>1823</v>
      </c>
    </row>
    <row r="967" spans="9:11" x14ac:dyDescent="0.25">
      <c r="I967" t="s">
        <v>8219</v>
      </c>
      <c r="J967" s="60">
        <v>660</v>
      </c>
      <c r="K967" s="45">
        <v>1359</v>
      </c>
    </row>
    <row r="968" spans="9:11" x14ac:dyDescent="0.25">
      <c r="I968" t="s">
        <v>8219</v>
      </c>
      <c r="J968" s="60">
        <v>400</v>
      </c>
      <c r="K968" s="45">
        <v>2161</v>
      </c>
    </row>
    <row r="969" spans="9:11" x14ac:dyDescent="0.25">
      <c r="I969" t="s">
        <v>8219</v>
      </c>
      <c r="J969" s="60">
        <v>10000</v>
      </c>
      <c r="K969" s="45">
        <v>2007</v>
      </c>
    </row>
    <row r="970" spans="9:11" x14ac:dyDescent="0.25">
      <c r="I970" t="s">
        <v>8219</v>
      </c>
      <c r="J970" s="60">
        <v>1150</v>
      </c>
      <c r="K970" s="45">
        <v>528</v>
      </c>
    </row>
    <row r="971" spans="9:11" x14ac:dyDescent="0.25">
      <c r="I971" t="s">
        <v>8219</v>
      </c>
      <c r="J971" s="60">
        <v>2000</v>
      </c>
      <c r="K971" s="45">
        <v>1922</v>
      </c>
    </row>
    <row r="972" spans="9:11" x14ac:dyDescent="0.25">
      <c r="I972" t="s">
        <v>8219</v>
      </c>
      <c r="J972" s="60">
        <v>7500</v>
      </c>
      <c r="K972" s="45">
        <v>2263</v>
      </c>
    </row>
    <row r="973" spans="9:11" x14ac:dyDescent="0.25">
      <c r="I973" t="s">
        <v>8219</v>
      </c>
      <c r="J973" s="60">
        <v>3000</v>
      </c>
      <c r="K973" s="45">
        <v>2088</v>
      </c>
    </row>
    <row r="974" spans="9:11" x14ac:dyDescent="0.25">
      <c r="I974" t="s">
        <v>8219</v>
      </c>
      <c r="J974" s="60">
        <v>50000</v>
      </c>
      <c r="K974" s="45">
        <v>2077</v>
      </c>
    </row>
    <row r="975" spans="9:11" x14ac:dyDescent="0.25">
      <c r="I975" t="s">
        <v>8219</v>
      </c>
      <c r="J975" s="60">
        <v>800</v>
      </c>
      <c r="K975" s="45">
        <v>2796</v>
      </c>
    </row>
    <row r="976" spans="9:11" x14ac:dyDescent="0.25">
      <c r="I976" t="s">
        <v>8219</v>
      </c>
      <c r="J976" s="60">
        <v>3000</v>
      </c>
      <c r="K976" s="45">
        <v>3584</v>
      </c>
    </row>
    <row r="977" spans="9:11" x14ac:dyDescent="0.25">
      <c r="I977" t="s">
        <v>8219</v>
      </c>
      <c r="J977" s="60">
        <v>10000</v>
      </c>
      <c r="K977" s="45">
        <v>2451</v>
      </c>
    </row>
    <row r="978" spans="9:11" x14ac:dyDescent="0.25">
      <c r="I978" t="s">
        <v>8219</v>
      </c>
      <c r="J978" s="60">
        <v>3500</v>
      </c>
      <c r="K978" s="45">
        <v>75</v>
      </c>
    </row>
    <row r="979" spans="9:11" x14ac:dyDescent="0.25">
      <c r="I979" t="s">
        <v>8219</v>
      </c>
      <c r="J979" s="60">
        <v>3000</v>
      </c>
      <c r="K979" s="45">
        <v>1676</v>
      </c>
    </row>
    <row r="980" spans="9:11" x14ac:dyDescent="0.25">
      <c r="I980" t="s">
        <v>8219</v>
      </c>
      <c r="J980" s="60">
        <v>1800</v>
      </c>
      <c r="K980" s="45">
        <v>3477</v>
      </c>
    </row>
    <row r="981" spans="9:11" x14ac:dyDescent="0.25">
      <c r="I981" t="s">
        <v>8219</v>
      </c>
      <c r="J981" s="60">
        <v>8500</v>
      </c>
      <c r="K981" s="45">
        <v>3241</v>
      </c>
    </row>
    <row r="982" spans="9:11" x14ac:dyDescent="0.25">
      <c r="I982" t="s">
        <v>8219</v>
      </c>
      <c r="J982" s="60">
        <v>620</v>
      </c>
      <c r="K982" s="45">
        <v>3665</v>
      </c>
    </row>
    <row r="983" spans="9:11" x14ac:dyDescent="0.25">
      <c r="I983" t="s">
        <v>8219</v>
      </c>
      <c r="J983" s="60">
        <v>7000</v>
      </c>
      <c r="K983" s="45">
        <v>816</v>
      </c>
    </row>
    <row r="984" spans="9:11" x14ac:dyDescent="0.25">
      <c r="I984" t="s">
        <v>8219</v>
      </c>
      <c r="J984" s="60">
        <v>40000</v>
      </c>
      <c r="K984" s="45">
        <v>1467</v>
      </c>
    </row>
    <row r="985" spans="9:11" x14ac:dyDescent="0.25">
      <c r="I985" t="s">
        <v>8219</v>
      </c>
      <c r="J985" s="60">
        <v>6000</v>
      </c>
      <c r="K985" s="45">
        <v>89</v>
      </c>
    </row>
    <row r="986" spans="9:11" x14ac:dyDescent="0.25">
      <c r="I986" t="s">
        <v>8219</v>
      </c>
      <c r="J986" s="60">
        <v>8000</v>
      </c>
      <c r="K986" s="45">
        <v>2090</v>
      </c>
    </row>
    <row r="987" spans="9:11" x14ac:dyDescent="0.25">
      <c r="I987" t="s">
        <v>8219</v>
      </c>
      <c r="J987" s="60">
        <v>900</v>
      </c>
      <c r="K987" s="45">
        <v>1206</v>
      </c>
    </row>
    <row r="988" spans="9:11" x14ac:dyDescent="0.25">
      <c r="I988" t="s">
        <v>8219</v>
      </c>
      <c r="J988" s="60">
        <v>1000</v>
      </c>
      <c r="K988" s="45">
        <v>2804</v>
      </c>
    </row>
    <row r="989" spans="9:11" x14ac:dyDescent="0.25">
      <c r="I989" t="s">
        <v>8219</v>
      </c>
      <c r="J989" s="60">
        <v>2000</v>
      </c>
      <c r="K989" s="45">
        <v>3172</v>
      </c>
    </row>
    <row r="990" spans="9:11" x14ac:dyDescent="0.25">
      <c r="I990" t="s">
        <v>8219</v>
      </c>
      <c r="J990" s="60">
        <v>1000</v>
      </c>
      <c r="K990" s="45">
        <v>3784</v>
      </c>
    </row>
    <row r="991" spans="9:11" x14ac:dyDescent="0.25">
      <c r="I991" t="s">
        <v>8219</v>
      </c>
      <c r="J991" s="60">
        <v>100000</v>
      </c>
      <c r="K991" s="45">
        <v>2062</v>
      </c>
    </row>
    <row r="992" spans="9:11" x14ac:dyDescent="0.25">
      <c r="I992" t="s">
        <v>8219</v>
      </c>
      <c r="J992" s="60">
        <v>200000</v>
      </c>
      <c r="K992" s="45">
        <v>1979</v>
      </c>
    </row>
    <row r="993" spans="9:11" x14ac:dyDescent="0.25">
      <c r="I993" t="s">
        <v>8219</v>
      </c>
      <c r="J993" s="60">
        <v>2000</v>
      </c>
      <c r="K993" s="45">
        <v>1022</v>
      </c>
    </row>
    <row r="994" spans="9:11" x14ac:dyDescent="0.25">
      <c r="I994" t="s">
        <v>8219</v>
      </c>
      <c r="J994" s="60">
        <v>3500</v>
      </c>
      <c r="K994" s="45">
        <v>798</v>
      </c>
    </row>
    <row r="995" spans="9:11" x14ac:dyDescent="0.25">
      <c r="I995" t="s">
        <v>8219</v>
      </c>
      <c r="J995" s="60">
        <v>1900</v>
      </c>
      <c r="K995" s="45">
        <v>3176</v>
      </c>
    </row>
    <row r="996" spans="9:11" x14ac:dyDescent="0.25">
      <c r="I996" t="s">
        <v>8219</v>
      </c>
      <c r="J996" s="60">
        <v>25000</v>
      </c>
      <c r="K996" s="45">
        <v>350</v>
      </c>
    </row>
    <row r="997" spans="9:11" x14ac:dyDescent="0.25">
      <c r="I997" t="s">
        <v>8219</v>
      </c>
      <c r="J997" s="60">
        <v>10000</v>
      </c>
      <c r="K997" s="45">
        <v>1270</v>
      </c>
    </row>
    <row r="998" spans="9:11" x14ac:dyDescent="0.25">
      <c r="I998" t="s">
        <v>8219</v>
      </c>
      <c r="J998" s="60">
        <v>2500</v>
      </c>
      <c r="K998" s="45">
        <v>2832</v>
      </c>
    </row>
    <row r="999" spans="9:11" x14ac:dyDescent="0.25">
      <c r="I999" t="s">
        <v>8219</v>
      </c>
      <c r="J999" s="60">
        <v>1000</v>
      </c>
      <c r="K999" s="45">
        <v>1758</v>
      </c>
    </row>
    <row r="1000" spans="9:11" x14ac:dyDescent="0.25">
      <c r="I1000" t="s">
        <v>8219</v>
      </c>
      <c r="J1000" s="60">
        <v>1500</v>
      </c>
      <c r="K1000" s="45">
        <v>96</v>
      </c>
    </row>
    <row r="1001" spans="9:11" x14ac:dyDescent="0.25">
      <c r="I1001" t="s">
        <v>8219</v>
      </c>
      <c r="J1001" s="60">
        <v>3000</v>
      </c>
      <c r="K1001" s="45">
        <v>522</v>
      </c>
    </row>
    <row r="1002" spans="9:11" x14ac:dyDescent="0.25">
      <c r="I1002" t="s">
        <v>8219</v>
      </c>
      <c r="J1002" s="60">
        <v>20000</v>
      </c>
      <c r="K1002" s="45">
        <v>2631</v>
      </c>
    </row>
    <row r="1003" spans="9:11" x14ac:dyDescent="0.25">
      <c r="I1003" t="s">
        <v>8219</v>
      </c>
      <c r="J1003" s="60">
        <v>3500</v>
      </c>
      <c r="K1003" s="45">
        <v>2081</v>
      </c>
    </row>
    <row r="1004" spans="9:11" x14ac:dyDescent="0.25">
      <c r="I1004" t="s">
        <v>8219</v>
      </c>
      <c r="J1004" s="60">
        <v>25000</v>
      </c>
      <c r="K1004" s="45">
        <v>2616</v>
      </c>
    </row>
    <row r="1005" spans="9:11" x14ac:dyDescent="0.25">
      <c r="I1005" t="s">
        <v>8219</v>
      </c>
      <c r="J1005" s="60">
        <v>1000</v>
      </c>
      <c r="K1005" s="45">
        <v>1894</v>
      </c>
    </row>
    <row r="1006" spans="9:11" x14ac:dyDescent="0.25">
      <c r="I1006" t="s">
        <v>8219</v>
      </c>
      <c r="J1006" s="60">
        <v>1000</v>
      </c>
      <c r="K1006" s="45">
        <v>2783</v>
      </c>
    </row>
    <row r="1007" spans="9:11" x14ac:dyDescent="0.25">
      <c r="I1007" t="s">
        <v>8219</v>
      </c>
      <c r="J1007" s="60">
        <v>10000</v>
      </c>
      <c r="K1007" s="45">
        <v>3389</v>
      </c>
    </row>
    <row r="1008" spans="9:11" x14ac:dyDescent="0.25">
      <c r="I1008" t="s">
        <v>8219</v>
      </c>
      <c r="J1008" s="60">
        <v>35000</v>
      </c>
      <c r="K1008" s="45">
        <v>3547</v>
      </c>
    </row>
    <row r="1009" spans="9:11" x14ac:dyDescent="0.25">
      <c r="I1009" t="s">
        <v>8219</v>
      </c>
      <c r="J1009" s="60">
        <v>47000</v>
      </c>
      <c r="K1009" s="45">
        <v>735</v>
      </c>
    </row>
    <row r="1010" spans="9:11" x14ac:dyDescent="0.25">
      <c r="I1010" t="s">
        <v>8219</v>
      </c>
      <c r="J1010" s="60">
        <v>12000</v>
      </c>
      <c r="K1010" s="45">
        <v>377</v>
      </c>
    </row>
    <row r="1011" spans="9:11" x14ac:dyDescent="0.25">
      <c r="I1011" t="s">
        <v>8219</v>
      </c>
      <c r="J1011" s="60">
        <v>3000</v>
      </c>
      <c r="K1011" s="45">
        <v>1924</v>
      </c>
    </row>
    <row r="1012" spans="9:11" x14ac:dyDescent="0.25">
      <c r="I1012" t="s">
        <v>8219</v>
      </c>
      <c r="J1012" s="60">
        <v>6000</v>
      </c>
      <c r="K1012" s="45">
        <v>2212</v>
      </c>
    </row>
    <row r="1013" spans="9:11" x14ac:dyDescent="0.25">
      <c r="I1013" t="s">
        <v>8219</v>
      </c>
      <c r="J1013" s="60">
        <v>2000</v>
      </c>
      <c r="K1013" s="45">
        <v>3570</v>
      </c>
    </row>
    <row r="1014" spans="9:11" x14ac:dyDescent="0.25">
      <c r="I1014" t="s">
        <v>8219</v>
      </c>
      <c r="J1014" s="60">
        <v>5800</v>
      </c>
      <c r="K1014" s="45">
        <v>3279</v>
      </c>
    </row>
    <row r="1015" spans="9:11" x14ac:dyDescent="0.25">
      <c r="I1015" t="s">
        <v>8219</v>
      </c>
      <c r="J1015" s="60">
        <v>18000</v>
      </c>
      <c r="K1015" s="45">
        <v>283</v>
      </c>
    </row>
    <row r="1016" spans="9:11" x14ac:dyDescent="0.25">
      <c r="I1016" t="s">
        <v>8219</v>
      </c>
      <c r="J1016" s="60">
        <v>5000</v>
      </c>
      <c r="K1016" s="45">
        <v>1367</v>
      </c>
    </row>
    <row r="1017" spans="9:11" x14ac:dyDescent="0.25">
      <c r="I1017" t="s">
        <v>8219</v>
      </c>
      <c r="J1017" s="60">
        <v>2500</v>
      </c>
      <c r="K1017" s="45">
        <v>3484</v>
      </c>
    </row>
    <row r="1018" spans="9:11" x14ac:dyDescent="0.25">
      <c r="I1018" t="s">
        <v>8219</v>
      </c>
      <c r="J1018" s="60">
        <v>150000</v>
      </c>
      <c r="K1018" s="45">
        <v>371</v>
      </c>
    </row>
    <row r="1019" spans="9:11" x14ac:dyDescent="0.25">
      <c r="I1019" t="s">
        <v>8219</v>
      </c>
      <c r="J1019" s="60">
        <v>1200</v>
      </c>
      <c r="K1019" s="45">
        <v>787</v>
      </c>
    </row>
    <row r="1020" spans="9:11" x14ac:dyDescent="0.25">
      <c r="I1020" t="s">
        <v>8219</v>
      </c>
      <c r="J1020" s="60">
        <v>4200</v>
      </c>
      <c r="K1020" s="45">
        <v>3179</v>
      </c>
    </row>
    <row r="1021" spans="9:11" x14ac:dyDescent="0.25">
      <c r="I1021" t="s">
        <v>8219</v>
      </c>
      <c r="J1021" s="60">
        <v>8000</v>
      </c>
      <c r="K1021" s="45">
        <v>1615</v>
      </c>
    </row>
    <row r="1022" spans="9:11" x14ac:dyDescent="0.25">
      <c r="I1022" t="s">
        <v>8219</v>
      </c>
      <c r="J1022" s="60">
        <v>7000</v>
      </c>
      <c r="K1022" s="45">
        <v>1745</v>
      </c>
    </row>
    <row r="1023" spans="9:11" x14ac:dyDescent="0.25">
      <c r="I1023" t="s">
        <v>8219</v>
      </c>
      <c r="J1023" s="60">
        <v>1500</v>
      </c>
      <c r="K1023" s="45">
        <v>526</v>
      </c>
    </row>
    <row r="1024" spans="9:11" x14ac:dyDescent="0.25">
      <c r="I1024" t="s">
        <v>8219</v>
      </c>
      <c r="J1024" s="60">
        <v>2000</v>
      </c>
      <c r="K1024" s="45">
        <v>2623</v>
      </c>
    </row>
    <row r="1025" spans="9:11" x14ac:dyDescent="0.25">
      <c r="I1025" t="s">
        <v>8219</v>
      </c>
      <c r="J1025" s="60">
        <v>5000</v>
      </c>
      <c r="K1025" s="45">
        <v>3158</v>
      </c>
    </row>
    <row r="1026" spans="9:11" x14ac:dyDescent="0.25">
      <c r="I1026" t="s">
        <v>8219</v>
      </c>
      <c r="J1026" s="60">
        <v>500</v>
      </c>
      <c r="K1026" s="45">
        <v>3291</v>
      </c>
    </row>
    <row r="1027" spans="9:11" x14ac:dyDescent="0.25">
      <c r="I1027" t="s">
        <v>8219</v>
      </c>
      <c r="J1027" s="60">
        <v>500</v>
      </c>
      <c r="K1027" s="45">
        <v>3711</v>
      </c>
    </row>
    <row r="1028" spans="9:11" x14ac:dyDescent="0.25">
      <c r="I1028" t="s">
        <v>8219</v>
      </c>
      <c r="J1028" s="60">
        <v>5000</v>
      </c>
      <c r="K1028" s="45">
        <v>2967</v>
      </c>
    </row>
    <row r="1029" spans="9:11" x14ac:dyDescent="0.25">
      <c r="I1029" t="s">
        <v>8219</v>
      </c>
      <c r="J1029" s="60">
        <v>900</v>
      </c>
      <c r="K1029" s="45">
        <v>3580</v>
      </c>
    </row>
    <row r="1030" spans="9:11" x14ac:dyDescent="0.25">
      <c r="I1030" t="s">
        <v>8219</v>
      </c>
      <c r="J1030" s="60">
        <v>10000</v>
      </c>
      <c r="K1030" s="45">
        <v>1397</v>
      </c>
    </row>
    <row r="1031" spans="9:11" x14ac:dyDescent="0.25">
      <c r="I1031" t="s">
        <v>8219</v>
      </c>
      <c r="J1031" s="60">
        <v>14000</v>
      </c>
      <c r="K1031" s="45">
        <v>2196</v>
      </c>
    </row>
    <row r="1032" spans="9:11" x14ac:dyDescent="0.25">
      <c r="I1032" t="s">
        <v>8219</v>
      </c>
      <c r="J1032" s="60">
        <v>15000</v>
      </c>
      <c r="K1032" s="45">
        <v>316</v>
      </c>
    </row>
    <row r="1033" spans="9:11" x14ac:dyDescent="0.25">
      <c r="I1033" t="s">
        <v>8219</v>
      </c>
      <c r="J1033" s="60">
        <v>3500</v>
      </c>
      <c r="K1033" s="45">
        <v>244</v>
      </c>
    </row>
    <row r="1034" spans="9:11" x14ac:dyDescent="0.25">
      <c r="I1034" t="s">
        <v>8219</v>
      </c>
      <c r="J1034" s="60">
        <v>1100</v>
      </c>
      <c r="K1034" s="45">
        <v>2483</v>
      </c>
    </row>
    <row r="1035" spans="9:11" x14ac:dyDescent="0.25">
      <c r="I1035" t="s">
        <v>8219</v>
      </c>
      <c r="J1035" s="60">
        <v>3300</v>
      </c>
      <c r="K1035" s="45">
        <v>1260</v>
      </c>
    </row>
    <row r="1036" spans="9:11" x14ac:dyDescent="0.25">
      <c r="I1036" t="s">
        <v>8219</v>
      </c>
      <c r="J1036" s="60">
        <v>1200</v>
      </c>
      <c r="K1036" s="45">
        <v>2469</v>
      </c>
    </row>
    <row r="1037" spans="9:11" x14ac:dyDescent="0.25">
      <c r="I1037" t="s">
        <v>8219</v>
      </c>
      <c r="J1037" s="60">
        <v>3500</v>
      </c>
      <c r="K1037" s="45">
        <v>116</v>
      </c>
    </row>
    <row r="1038" spans="9:11" x14ac:dyDescent="0.25">
      <c r="I1038" t="s">
        <v>8219</v>
      </c>
      <c r="J1038" s="60">
        <v>4000</v>
      </c>
      <c r="K1038" s="45">
        <v>3523</v>
      </c>
    </row>
    <row r="1039" spans="9:11" x14ac:dyDescent="0.25">
      <c r="I1039" t="s">
        <v>8219</v>
      </c>
      <c r="J1039" s="60">
        <v>2500</v>
      </c>
      <c r="K1039" s="45">
        <v>1392</v>
      </c>
    </row>
    <row r="1040" spans="9:11" x14ac:dyDescent="0.25">
      <c r="I1040" t="s">
        <v>8219</v>
      </c>
      <c r="J1040" s="60">
        <v>10000</v>
      </c>
      <c r="K1040" s="45">
        <v>2966</v>
      </c>
    </row>
    <row r="1041" spans="9:11" x14ac:dyDescent="0.25">
      <c r="I1041" t="s">
        <v>8219</v>
      </c>
      <c r="J1041" s="60">
        <v>4000</v>
      </c>
      <c r="K1041" s="45">
        <v>3673</v>
      </c>
    </row>
    <row r="1042" spans="9:11" x14ac:dyDescent="0.25">
      <c r="I1042" t="s">
        <v>8219</v>
      </c>
      <c r="J1042" s="60">
        <v>35000</v>
      </c>
      <c r="K1042" s="45">
        <v>2054</v>
      </c>
    </row>
    <row r="1043" spans="9:11" x14ac:dyDescent="0.25">
      <c r="I1043" t="s">
        <v>8219</v>
      </c>
      <c r="J1043" s="60">
        <v>3000</v>
      </c>
      <c r="K1043" s="45">
        <v>2977</v>
      </c>
    </row>
    <row r="1044" spans="9:11" x14ac:dyDescent="0.25">
      <c r="I1044" t="s">
        <v>8219</v>
      </c>
      <c r="J1044" s="60">
        <v>2000</v>
      </c>
      <c r="K1044" s="45">
        <v>63</v>
      </c>
    </row>
    <row r="1045" spans="9:11" x14ac:dyDescent="0.25">
      <c r="I1045" t="s">
        <v>8219</v>
      </c>
      <c r="J1045" s="60">
        <v>13000</v>
      </c>
      <c r="K1045" s="45">
        <v>242</v>
      </c>
    </row>
    <row r="1046" spans="9:11" x14ac:dyDescent="0.25">
      <c r="I1046" t="s">
        <v>8219</v>
      </c>
      <c r="J1046" s="60">
        <v>5000</v>
      </c>
      <c r="K1046" s="45">
        <v>3361</v>
      </c>
    </row>
    <row r="1047" spans="9:11" x14ac:dyDescent="0.25">
      <c r="I1047" t="s">
        <v>8219</v>
      </c>
      <c r="J1047" s="60">
        <v>7000</v>
      </c>
      <c r="K1047" s="45">
        <v>3765</v>
      </c>
    </row>
    <row r="1048" spans="9:11" x14ac:dyDescent="0.25">
      <c r="I1048" t="s">
        <v>8219</v>
      </c>
      <c r="J1048" s="60">
        <v>5000</v>
      </c>
      <c r="K1048" s="45">
        <v>3554</v>
      </c>
    </row>
    <row r="1049" spans="9:11" x14ac:dyDescent="0.25">
      <c r="I1049" t="s">
        <v>8219</v>
      </c>
      <c r="J1049" s="60">
        <v>2800</v>
      </c>
      <c r="K1049" s="45">
        <v>3469</v>
      </c>
    </row>
    <row r="1050" spans="9:11" x14ac:dyDescent="0.25">
      <c r="I1050" t="s">
        <v>8219</v>
      </c>
      <c r="J1050" s="60">
        <v>750</v>
      </c>
      <c r="K1050" s="45">
        <v>2083</v>
      </c>
    </row>
    <row r="1051" spans="9:11" x14ac:dyDescent="0.25">
      <c r="I1051" t="s">
        <v>8219</v>
      </c>
      <c r="J1051" s="60">
        <v>600</v>
      </c>
      <c r="K1051" s="45">
        <v>2500</v>
      </c>
    </row>
    <row r="1052" spans="9:11" x14ac:dyDescent="0.25">
      <c r="I1052" t="s">
        <v>8219</v>
      </c>
      <c r="J1052" s="60">
        <v>300</v>
      </c>
      <c r="K1052" s="45">
        <v>3475</v>
      </c>
    </row>
    <row r="1053" spans="9:11" x14ac:dyDescent="0.25">
      <c r="I1053" t="s">
        <v>8219</v>
      </c>
      <c r="J1053" s="60">
        <v>5000</v>
      </c>
      <c r="K1053" s="45">
        <v>2812</v>
      </c>
    </row>
    <row r="1054" spans="9:11" x14ac:dyDescent="0.25">
      <c r="I1054" t="s">
        <v>8219</v>
      </c>
      <c r="J1054" s="60">
        <v>2000</v>
      </c>
      <c r="K1054" s="45">
        <v>2101</v>
      </c>
    </row>
    <row r="1055" spans="9:11" x14ac:dyDescent="0.25">
      <c r="I1055" t="s">
        <v>8219</v>
      </c>
      <c r="J1055" s="60">
        <v>25000</v>
      </c>
      <c r="K1055" s="45">
        <v>3014</v>
      </c>
    </row>
    <row r="1056" spans="9:11" x14ac:dyDescent="0.25">
      <c r="I1056" t="s">
        <v>8219</v>
      </c>
      <c r="J1056" s="60">
        <v>5000</v>
      </c>
      <c r="K1056" s="45">
        <v>118</v>
      </c>
    </row>
    <row r="1057" spans="9:11" x14ac:dyDescent="0.25">
      <c r="I1057" t="s">
        <v>8219</v>
      </c>
      <c r="J1057" s="60">
        <v>18000</v>
      </c>
      <c r="K1057" s="45">
        <v>2538</v>
      </c>
    </row>
    <row r="1058" spans="9:11" x14ac:dyDescent="0.25">
      <c r="I1058" t="s">
        <v>8219</v>
      </c>
      <c r="J1058" s="60">
        <v>100000</v>
      </c>
      <c r="K1058" s="45">
        <v>332</v>
      </c>
    </row>
    <row r="1059" spans="9:11" x14ac:dyDescent="0.25">
      <c r="I1059" t="s">
        <v>8219</v>
      </c>
      <c r="J1059" s="60">
        <v>7200</v>
      </c>
      <c r="K1059" s="45">
        <v>2015</v>
      </c>
    </row>
    <row r="1060" spans="9:11" x14ac:dyDescent="0.25">
      <c r="I1060" t="s">
        <v>8219</v>
      </c>
      <c r="J1060" s="60">
        <v>1000</v>
      </c>
      <c r="K1060" s="45">
        <v>1620</v>
      </c>
    </row>
    <row r="1061" spans="9:11" x14ac:dyDescent="0.25">
      <c r="I1061" t="s">
        <v>8219</v>
      </c>
      <c r="J1061" s="60">
        <v>1000</v>
      </c>
      <c r="K1061" s="45">
        <v>3619</v>
      </c>
    </row>
    <row r="1062" spans="9:11" x14ac:dyDescent="0.25">
      <c r="I1062" t="s">
        <v>8219</v>
      </c>
      <c r="J1062" s="60">
        <v>500</v>
      </c>
      <c r="K1062" s="45">
        <v>3752</v>
      </c>
    </row>
    <row r="1063" spans="9:11" x14ac:dyDescent="0.25">
      <c r="I1063" t="s">
        <v>8219</v>
      </c>
      <c r="J1063" s="60">
        <v>4000</v>
      </c>
      <c r="K1063" s="45">
        <v>2526</v>
      </c>
    </row>
    <row r="1064" spans="9:11" x14ac:dyDescent="0.25">
      <c r="I1064" t="s">
        <v>8219</v>
      </c>
      <c r="J1064" s="60">
        <v>1700</v>
      </c>
      <c r="K1064" s="45">
        <v>1672</v>
      </c>
    </row>
    <row r="1065" spans="9:11" x14ac:dyDescent="0.25">
      <c r="I1065" t="s">
        <v>8219</v>
      </c>
      <c r="J1065" s="60">
        <v>500</v>
      </c>
      <c r="K1065" s="45">
        <v>74</v>
      </c>
    </row>
    <row r="1066" spans="9:11" x14ac:dyDescent="0.25">
      <c r="I1066" t="s">
        <v>8219</v>
      </c>
      <c r="J1066" s="60">
        <v>150000</v>
      </c>
      <c r="K1066" s="45">
        <v>326</v>
      </c>
    </row>
    <row r="1067" spans="9:11" x14ac:dyDescent="0.25">
      <c r="I1067" t="s">
        <v>8219</v>
      </c>
      <c r="J1067" s="60">
        <v>7000</v>
      </c>
      <c r="K1067" s="45">
        <v>3154</v>
      </c>
    </row>
    <row r="1068" spans="9:11" x14ac:dyDescent="0.25">
      <c r="I1068" t="s">
        <v>8219</v>
      </c>
      <c r="J1068" s="60">
        <v>10000</v>
      </c>
      <c r="K1068" s="45">
        <v>249</v>
      </c>
    </row>
    <row r="1069" spans="9:11" x14ac:dyDescent="0.25">
      <c r="I1069" t="s">
        <v>8219</v>
      </c>
      <c r="J1069" s="60">
        <v>4000</v>
      </c>
      <c r="K1069" s="45">
        <v>2481</v>
      </c>
    </row>
    <row r="1070" spans="9:11" x14ac:dyDescent="0.25">
      <c r="I1070" t="s">
        <v>8219</v>
      </c>
      <c r="J1070" s="60">
        <v>2000</v>
      </c>
      <c r="K1070" s="45">
        <v>3478</v>
      </c>
    </row>
    <row r="1071" spans="9:11" x14ac:dyDescent="0.25">
      <c r="I1071" t="s">
        <v>8219</v>
      </c>
      <c r="J1071" s="60">
        <v>3000</v>
      </c>
      <c r="K1071" s="45">
        <v>3604</v>
      </c>
    </row>
    <row r="1072" spans="9:11" x14ac:dyDescent="0.25">
      <c r="I1072" t="s">
        <v>8219</v>
      </c>
      <c r="J1072" s="60">
        <v>40000</v>
      </c>
      <c r="K1072" s="45">
        <v>3004</v>
      </c>
    </row>
    <row r="1073" spans="9:11" x14ac:dyDescent="0.25">
      <c r="I1073" t="s">
        <v>8219</v>
      </c>
      <c r="J1073" s="60">
        <v>500</v>
      </c>
      <c r="K1073" s="45">
        <v>1659</v>
      </c>
    </row>
    <row r="1074" spans="9:11" x14ac:dyDescent="0.25">
      <c r="I1074" t="s">
        <v>8219</v>
      </c>
      <c r="J1074" s="60">
        <v>4000</v>
      </c>
      <c r="K1074" s="45">
        <v>2497</v>
      </c>
    </row>
    <row r="1075" spans="9:11" x14ac:dyDescent="0.25">
      <c r="I1075" t="s">
        <v>8219</v>
      </c>
      <c r="J1075" s="60">
        <v>3000</v>
      </c>
      <c r="K1075" s="45">
        <v>3680</v>
      </c>
    </row>
    <row r="1076" spans="9:11" x14ac:dyDescent="0.25">
      <c r="I1076" t="s">
        <v>8219</v>
      </c>
      <c r="J1076" s="60">
        <v>5000</v>
      </c>
      <c r="K1076" s="45">
        <v>3489</v>
      </c>
    </row>
    <row r="1077" spans="9:11" x14ac:dyDescent="0.25">
      <c r="I1077" t="s">
        <v>8219</v>
      </c>
      <c r="J1077" s="60">
        <v>8000</v>
      </c>
      <c r="K1077" s="45">
        <v>2253</v>
      </c>
    </row>
    <row r="1078" spans="9:11" x14ac:dyDescent="0.25">
      <c r="I1078" t="s">
        <v>8219</v>
      </c>
      <c r="J1078" s="60">
        <v>5000</v>
      </c>
      <c r="K1078" s="45">
        <v>319</v>
      </c>
    </row>
    <row r="1079" spans="9:11" x14ac:dyDescent="0.25">
      <c r="I1079" t="s">
        <v>8219</v>
      </c>
      <c r="J1079" s="60">
        <v>36400</v>
      </c>
      <c r="K1079" s="45">
        <v>241</v>
      </c>
    </row>
    <row r="1080" spans="9:11" x14ac:dyDescent="0.25">
      <c r="I1080" t="s">
        <v>8219</v>
      </c>
      <c r="J1080" s="60">
        <v>100000</v>
      </c>
      <c r="K1080" s="45">
        <v>3034</v>
      </c>
    </row>
    <row r="1081" spans="9:11" x14ac:dyDescent="0.25">
      <c r="I1081" t="s">
        <v>8219</v>
      </c>
      <c r="J1081" s="60">
        <v>400</v>
      </c>
      <c r="K1081" s="45">
        <v>3325</v>
      </c>
    </row>
    <row r="1082" spans="9:11" x14ac:dyDescent="0.25">
      <c r="I1082" t="s">
        <v>8219</v>
      </c>
      <c r="J1082" s="60">
        <v>800</v>
      </c>
      <c r="K1082" s="45">
        <v>3836</v>
      </c>
    </row>
    <row r="1083" spans="9:11" x14ac:dyDescent="0.25">
      <c r="I1083" t="s">
        <v>8219</v>
      </c>
      <c r="J1083" s="60">
        <v>1500</v>
      </c>
      <c r="K1083" s="45">
        <v>650</v>
      </c>
    </row>
    <row r="1084" spans="9:11" x14ac:dyDescent="0.25">
      <c r="I1084" t="s">
        <v>8219</v>
      </c>
      <c r="J1084" s="60">
        <v>4500</v>
      </c>
      <c r="K1084" s="45">
        <v>1036</v>
      </c>
    </row>
    <row r="1085" spans="9:11" x14ac:dyDescent="0.25">
      <c r="I1085" t="s">
        <v>8219</v>
      </c>
      <c r="J1085" s="60">
        <v>2800</v>
      </c>
      <c r="K1085" s="45">
        <v>3238</v>
      </c>
    </row>
    <row r="1086" spans="9:11" x14ac:dyDescent="0.25">
      <c r="I1086" t="s">
        <v>8219</v>
      </c>
      <c r="J1086" s="60">
        <v>10000</v>
      </c>
      <c r="K1086" s="45">
        <v>400</v>
      </c>
    </row>
    <row r="1087" spans="9:11" x14ac:dyDescent="0.25">
      <c r="I1087" t="s">
        <v>8219</v>
      </c>
      <c r="J1087" s="60">
        <v>35000</v>
      </c>
      <c r="K1087" s="45">
        <v>2706</v>
      </c>
    </row>
    <row r="1088" spans="9:11" x14ac:dyDescent="0.25">
      <c r="I1088" t="s">
        <v>8219</v>
      </c>
      <c r="J1088" s="60">
        <v>3000</v>
      </c>
      <c r="K1088" s="45">
        <v>1474</v>
      </c>
    </row>
    <row r="1089" spans="9:11" x14ac:dyDescent="0.25">
      <c r="I1089" t="s">
        <v>8219</v>
      </c>
      <c r="J1089" s="60">
        <v>4500</v>
      </c>
      <c r="K1089" s="45">
        <v>2162</v>
      </c>
    </row>
    <row r="1090" spans="9:11" x14ac:dyDescent="0.25">
      <c r="I1090" t="s">
        <v>8219</v>
      </c>
      <c r="J1090" s="60">
        <v>2000</v>
      </c>
      <c r="K1090" s="45">
        <v>3170</v>
      </c>
    </row>
    <row r="1091" spans="9:11" x14ac:dyDescent="0.25">
      <c r="I1091" t="s">
        <v>8219</v>
      </c>
      <c r="J1091" s="60">
        <v>2500</v>
      </c>
      <c r="K1091" s="45">
        <v>3263</v>
      </c>
    </row>
    <row r="1092" spans="9:11" x14ac:dyDescent="0.25">
      <c r="I1092" t="s">
        <v>8219</v>
      </c>
      <c r="J1092" s="60">
        <v>19800</v>
      </c>
      <c r="K1092" s="45">
        <v>1223</v>
      </c>
    </row>
    <row r="1093" spans="9:11" x14ac:dyDescent="0.25">
      <c r="I1093" t="s">
        <v>8219</v>
      </c>
      <c r="J1093" s="60">
        <v>20000</v>
      </c>
      <c r="K1093" s="45">
        <v>384</v>
      </c>
    </row>
    <row r="1094" spans="9:11" x14ac:dyDescent="0.25">
      <c r="I1094" t="s">
        <v>8219</v>
      </c>
      <c r="J1094" s="60">
        <v>4999</v>
      </c>
      <c r="K1094" s="45">
        <v>3285</v>
      </c>
    </row>
    <row r="1095" spans="9:11" x14ac:dyDescent="0.25">
      <c r="I1095" t="s">
        <v>8219</v>
      </c>
      <c r="J1095" s="60">
        <v>3000</v>
      </c>
      <c r="K1095" s="45">
        <v>2806</v>
      </c>
    </row>
    <row r="1096" spans="9:11" x14ac:dyDescent="0.25">
      <c r="I1096" t="s">
        <v>8219</v>
      </c>
      <c r="J1096" s="60">
        <v>2500</v>
      </c>
      <c r="K1096" s="45">
        <v>2626</v>
      </c>
    </row>
    <row r="1097" spans="9:11" x14ac:dyDescent="0.25">
      <c r="I1097" t="s">
        <v>8219</v>
      </c>
      <c r="J1097" s="60">
        <v>250</v>
      </c>
      <c r="K1097" s="45">
        <v>3397</v>
      </c>
    </row>
    <row r="1098" spans="9:11" x14ac:dyDescent="0.25">
      <c r="I1098" t="s">
        <v>8219</v>
      </c>
      <c r="J1098" s="60">
        <v>1000</v>
      </c>
      <c r="K1098" s="45">
        <v>3435</v>
      </c>
    </row>
    <row r="1099" spans="9:11" x14ac:dyDescent="0.25">
      <c r="I1099" t="s">
        <v>8220</v>
      </c>
      <c r="J1099" s="60">
        <v>11500</v>
      </c>
      <c r="K1099" s="45">
        <v>1309</v>
      </c>
    </row>
    <row r="1100" spans="9:11" x14ac:dyDescent="0.25">
      <c r="I1100" t="s">
        <v>8219</v>
      </c>
      <c r="J1100" s="60">
        <v>1000</v>
      </c>
      <c r="K1100" s="45">
        <v>3681</v>
      </c>
    </row>
    <row r="1101" spans="9:11" x14ac:dyDescent="0.25">
      <c r="I1101" t="s">
        <v>8219</v>
      </c>
      <c r="J1101" s="60">
        <v>4700</v>
      </c>
      <c r="K1101" s="45">
        <v>394</v>
      </c>
    </row>
    <row r="1102" spans="9:11" x14ac:dyDescent="0.25">
      <c r="I1102" t="s">
        <v>8219</v>
      </c>
      <c r="J1102" s="60">
        <v>3500</v>
      </c>
      <c r="K1102" s="45">
        <v>1395</v>
      </c>
    </row>
    <row r="1103" spans="9:11" x14ac:dyDescent="0.25">
      <c r="I1103" t="s">
        <v>8219</v>
      </c>
      <c r="J1103" s="60">
        <v>8000</v>
      </c>
      <c r="K1103" s="45">
        <v>312</v>
      </c>
    </row>
    <row r="1104" spans="9:11" x14ac:dyDescent="0.25">
      <c r="I1104" t="s">
        <v>8219</v>
      </c>
      <c r="J1104" s="60">
        <v>14000</v>
      </c>
      <c r="K1104" s="45">
        <v>1511</v>
      </c>
    </row>
    <row r="1105" spans="9:11" x14ac:dyDescent="0.25">
      <c r="I1105" t="s">
        <v>8219</v>
      </c>
      <c r="J1105" s="60">
        <v>14000</v>
      </c>
      <c r="K1105" s="45">
        <v>795</v>
      </c>
    </row>
    <row r="1106" spans="9:11" x14ac:dyDescent="0.25">
      <c r="I1106" t="s">
        <v>8219</v>
      </c>
      <c r="J1106" s="60">
        <v>3000</v>
      </c>
      <c r="K1106" s="45">
        <v>378</v>
      </c>
    </row>
    <row r="1107" spans="9:11" x14ac:dyDescent="0.25">
      <c r="I1107" t="s">
        <v>8219</v>
      </c>
      <c r="J1107" s="60">
        <v>10000</v>
      </c>
      <c r="K1107" s="45">
        <v>1029</v>
      </c>
    </row>
    <row r="1108" spans="9:11" x14ac:dyDescent="0.25">
      <c r="I1108" t="s">
        <v>8219</v>
      </c>
      <c r="J1108" s="60">
        <v>20000</v>
      </c>
      <c r="K1108" s="45">
        <v>27</v>
      </c>
    </row>
    <row r="1109" spans="9:11" x14ac:dyDescent="0.25">
      <c r="I1109" t="s">
        <v>8219</v>
      </c>
      <c r="J1109" s="60">
        <v>3500</v>
      </c>
      <c r="K1109" s="45">
        <v>2546</v>
      </c>
    </row>
    <row r="1110" spans="9:11" x14ac:dyDescent="0.25">
      <c r="I1110" t="s">
        <v>8219</v>
      </c>
      <c r="J1110" s="60">
        <v>1750</v>
      </c>
      <c r="K1110" s="45">
        <v>3383</v>
      </c>
    </row>
    <row r="1111" spans="9:11" x14ac:dyDescent="0.25">
      <c r="I1111" t="s">
        <v>8219</v>
      </c>
      <c r="J1111" s="60">
        <v>5000</v>
      </c>
      <c r="K1111" s="45">
        <v>752</v>
      </c>
    </row>
    <row r="1112" spans="9:11" x14ac:dyDescent="0.25">
      <c r="I1112" t="s">
        <v>8219</v>
      </c>
      <c r="J1112" s="60">
        <v>3000</v>
      </c>
      <c r="K1112" s="45">
        <v>1358</v>
      </c>
    </row>
    <row r="1113" spans="9:11" x14ac:dyDescent="0.25">
      <c r="I1113" t="s">
        <v>8219</v>
      </c>
      <c r="J1113" s="60">
        <v>6000</v>
      </c>
      <c r="K1113" s="45">
        <v>1677</v>
      </c>
    </row>
    <row r="1114" spans="9:11" x14ac:dyDescent="0.25">
      <c r="I1114" t="s">
        <v>8219</v>
      </c>
      <c r="J1114" s="60">
        <v>10000</v>
      </c>
      <c r="K1114" s="45">
        <v>1379</v>
      </c>
    </row>
    <row r="1115" spans="9:11" x14ac:dyDescent="0.25">
      <c r="I1115" t="s">
        <v>8219</v>
      </c>
      <c r="J1115" s="60">
        <v>40000</v>
      </c>
      <c r="K1115" s="45">
        <v>347</v>
      </c>
    </row>
    <row r="1116" spans="9:11" x14ac:dyDescent="0.25">
      <c r="I1116" t="s">
        <v>8219</v>
      </c>
      <c r="J1116" s="60">
        <v>2000</v>
      </c>
      <c r="K1116" s="45">
        <v>801</v>
      </c>
    </row>
    <row r="1117" spans="9:11" x14ac:dyDescent="0.25">
      <c r="I1117" t="s">
        <v>8219</v>
      </c>
      <c r="J1117" s="60">
        <v>3500</v>
      </c>
      <c r="K1117" s="45">
        <v>2839</v>
      </c>
    </row>
    <row r="1118" spans="9:11" x14ac:dyDescent="0.25">
      <c r="I1118" t="s">
        <v>8219</v>
      </c>
      <c r="J1118" s="60">
        <v>4000</v>
      </c>
      <c r="K1118" s="45">
        <v>2210</v>
      </c>
    </row>
    <row r="1119" spans="9:11" x14ac:dyDescent="0.25">
      <c r="I1119" t="s">
        <v>8219</v>
      </c>
      <c r="J1119" s="60">
        <v>2200</v>
      </c>
      <c r="K1119" s="45">
        <v>1221</v>
      </c>
    </row>
    <row r="1120" spans="9:11" x14ac:dyDescent="0.25">
      <c r="I1120" t="s">
        <v>8219</v>
      </c>
      <c r="J1120" s="60">
        <v>5000</v>
      </c>
      <c r="K1120" s="45">
        <v>268</v>
      </c>
    </row>
    <row r="1121" spans="9:11" x14ac:dyDescent="0.25">
      <c r="I1121" t="s">
        <v>8219</v>
      </c>
      <c r="J1121" s="60">
        <v>1500</v>
      </c>
      <c r="K1121" s="45">
        <v>1506</v>
      </c>
    </row>
    <row r="1122" spans="9:11" x14ac:dyDescent="0.25">
      <c r="I1122" t="s">
        <v>8219</v>
      </c>
      <c r="J1122" s="60">
        <v>22000</v>
      </c>
      <c r="K1122" s="45">
        <v>307</v>
      </c>
    </row>
    <row r="1123" spans="9:11" x14ac:dyDescent="0.25">
      <c r="I1123" t="s">
        <v>8219</v>
      </c>
      <c r="J1123" s="60">
        <v>30000</v>
      </c>
      <c r="K1123" s="45">
        <v>1477</v>
      </c>
    </row>
    <row r="1124" spans="9:11" x14ac:dyDescent="0.25">
      <c r="I1124" t="s">
        <v>8219</v>
      </c>
      <c r="J1124" s="60">
        <v>800</v>
      </c>
      <c r="K1124" s="45">
        <v>2559</v>
      </c>
    </row>
    <row r="1125" spans="9:11" x14ac:dyDescent="0.25">
      <c r="I1125" t="s">
        <v>8219</v>
      </c>
      <c r="J1125" s="60">
        <v>10000</v>
      </c>
      <c r="K1125" s="45">
        <v>3246</v>
      </c>
    </row>
    <row r="1126" spans="9:11" x14ac:dyDescent="0.25">
      <c r="I1126" t="s">
        <v>8219</v>
      </c>
      <c r="J1126" s="60">
        <v>1500</v>
      </c>
      <c r="K1126" s="45">
        <v>3722</v>
      </c>
    </row>
    <row r="1127" spans="9:11" x14ac:dyDescent="0.25">
      <c r="I1127" t="s">
        <v>8219</v>
      </c>
      <c r="J1127" s="60">
        <v>3000</v>
      </c>
      <c r="K1127" s="45">
        <v>1887</v>
      </c>
    </row>
    <row r="1128" spans="9:11" x14ac:dyDescent="0.25">
      <c r="I1128" t="s">
        <v>8219</v>
      </c>
      <c r="J1128" s="60">
        <v>13000</v>
      </c>
      <c r="K1128" s="45">
        <v>3163</v>
      </c>
    </row>
    <row r="1129" spans="9:11" x14ac:dyDescent="0.25">
      <c r="I1129" t="s">
        <v>8219</v>
      </c>
      <c r="J1129" s="60">
        <v>5000</v>
      </c>
      <c r="K1129" s="45">
        <v>265</v>
      </c>
    </row>
    <row r="1130" spans="9:11" x14ac:dyDescent="0.25">
      <c r="I1130" t="s">
        <v>8219</v>
      </c>
      <c r="J1130" s="60">
        <v>2000</v>
      </c>
      <c r="K1130" s="45">
        <v>2464</v>
      </c>
    </row>
    <row r="1131" spans="9:11" x14ac:dyDescent="0.25">
      <c r="I1131" t="s">
        <v>8219</v>
      </c>
      <c r="J1131" s="60">
        <v>2987</v>
      </c>
      <c r="K1131" s="45">
        <v>746</v>
      </c>
    </row>
    <row r="1132" spans="9:11" x14ac:dyDescent="0.25">
      <c r="I1132" t="s">
        <v>8219</v>
      </c>
      <c r="J1132" s="60">
        <v>35000</v>
      </c>
      <c r="K1132" s="45">
        <v>361</v>
      </c>
    </row>
    <row r="1133" spans="9:11" x14ac:dyDescent="0.25">
      <c r="I1133" t="s">
        <v>8219</v>
      </c>
      <c r="J1133" s="60">
        <v>4000</v>
      </c>
      <c r="K1133" s="45">
        <v>3398</v>
      </c>
    </row>
    <row r="1134" spans="9:11" x14ac:dyDescent="0.25">
      <c r="I1134" t="s">
        <v>8219</v>
      </c>
      <c r="J1134" s="60">
        <v>1000</v>
      </c>
      <c r="K1134" s="45">
        <v>3568</v>
      </c>
    </row>
    <row r="1135" spans="9:11" x14ac:dyDescent="0.25">
      <c r="I1135" t="s">
        <v>8219</v>
      </c>
      <c r="J1135" s="60">
        <v>3000</v>
      </c>
      <c r="K1135" s="45">
        <v>3661</v>
      </c>
    </row>
    <row r="1136" spans="9:11" x14ac:dyDescent="0.25">
      <c r="I1136" t="s">
        <v>8219</v>
      </c>
      <c r="J1136" s="60">
        <v>6000</v>
      </c>
      <c r="K1136" s="45">
        <v>3786</v>
      </c>
    </row>
    <row r="1137" spans="9:11" x14ac:dyDescent="0.25">
      <c r="I1137" t="s">
        <v>8219</v>
      </c>
      <c r="J1137" s="60">
        <v>10000</v>
      </c>
      <c r="K1137" s="45">
        <v>69</v>
      </c>
    </row>
    <row r="1138" spans="9:11" x14ac:dyDescent="0.25">
      <c r="I1138" t="s">
        <v>8219</v>
      </c>
      <c r="J1138" s="60">
        <v>15000</v>
      </c>
      <c r="K1138" s="45">
        <v>1280</v>
      </c>
    </row>
    <row r="1139" spans="9:11" x14ac:dyDescent="0.25">
      <c r="I1139" t="s">
        <v>8219</v>
      </c>
      <c r="J1139" s="60">
        <v>3500</v>
      </c>
      <c r="K1139" s="45">
        <v>3683</v>
      </c>
    </row>
    <row r="1140" spans="9:11" x14ac:dyDescent="0.25">
      <c r="I1140" t="s">
        <v>8219</v>
      </c>
      <c r="J1140" s="60">
        <v>1200</v>
      </c>
      <c r="K1140" s="45">
        <v>1741</v>
      </c>
    </row>
    <row r="1141" spans="9:11" x14ac:dyDescent="0.25">
      <c r="I1141" t="s">
        <v>8219</v>
      </c>
      <c r="J1141" s="60">
        <v>5000</v>
      </c>
      <c r="K1141" s="45">
        <v>1645</v>
      </c>
    </row>
    <row r="1142" spans="9:11" x14ac:dyDescent="0.25">
      <c r="I1142" t="s">
        <v>8219</v>
      </c>
      <c r="J1142" s="60">
        <v>12516</v>
      </c>
      <c r="K1142" s="45">
        <v>1279</v>
      </c>
    </row>
    <row r="1143" spans="9:11" x14ac:dyDescent="0.25">
      <c r="I1143" t="s">
        <v>8219</v>
      </c>
      <c r="J1143" s="60">
        <v>18500</v>
      </c>
      <c r="K1143" s="45">
        <v>1508</v>
      </c>
    </row>
    <row r="1144" spans="9:11" x14ac:dyDescent="0.25">
      <c r="I1144" t="s">
        <v>8219</v>
      </c>
      <c r="J1144" s="60">
        <v>2000</v>
      </c>
      <c r="K1144" s="45">
        <v>3657</v>
      </c>
    </row>
    <row r="1145" spans="9:11" x14ac:dyDescent="0.25">
      <c r="I1145" t="s">
        <v>8219</v>
      </c>
      <c r="J1145" s="60">
        <v>1500</v>
      </c>
      <c r="K1145" s="45">
        <v>2082</v>
      </c>
    </row>
    <row r="1146" spans="9:11" x14ac:dyDescent="0.25">
      <c r="I1146" t="s">
        <v>8219</v>
      </c>
      <c r="J1146" s="60">
        <v>1500</v>
      </c>
      <c r="K1146" s="45">
        <v>3251</v>
      </c>
    </row>
    <row r="1147" spans="9:11" x14ac:dyDescent="0.25">
      <c r="I1147" t="s">
        <v>8219</v>
      </c>
      <c r="J1147" s="60">
        <v>71500</v>
      </c>
      <c r="K1147" s="45">
        <v>2072</v>
      </c>
    </row>
    <row r="1148" spans="9:11" x14ac:dyDescent="0.25">
      <c r="I1148" t="s">
        <v>8219</v>
      </c>
      <c r="J1148" s="60">
        <v>1400</v>
      </c>
      <c r="K1148" s="45">
        <v>742</v>
      </c>
    </row>
    <row r="1149" spans="9:11" x14ac:dyDescent="0.25">
      <c r="I1149" t="s">
        <v>8219</v>
      </c>
      <c r="J1149" s="60">
        <v>7000</v>
      </c>
      <c r="K1149" s="45">
        <v>1281</v>
      </c>
    </row>
    <row r="1150" spans="9:11" x14ac:dyDescent="0.25">
      <c r="I1150" t="s">
        <v>8219</v>
      </c>
      <c r="J1150" s="60">
        <v>3000</v>
      </c>
      <c r="K1150" s="45">
        <v>2462</v>
      </c>
    </row>
    <row r="1151" spans="9:11" x14ac:dyDescent="0.25">
      <c r="I1151" t="s">
        <v>8219</v>
      </c>
      <c r="J1151" s="60">
        <v>5000</v>
      </c>
      <c r="K1151" s="45">
        <v>1368</v>
      </c>
    </row>
    <row r="1152" spans="9:11" x14ac:dyDescent="0.25">
      <c r="I1152" t="s">
        <v>8219</v>
      </c>
      <c r="J1152" s="60">
        <v>10000</v>
      </c>
      <c r="K1152" s="45">
        <v>1939</v>
      </c>
    </row>
    <row r="1153" spans="9:11" x14ac:dyDescent="0.25">
      <c r="I1153" t="s">
        <v>8219</v>
      </c>
      <c r="J1153" s="60">
        <v>7500</v>
      </c>
      <c r="K1153" s="45">
        <v>2533</v>
      </c>
    </row>
    <row r="1154" spans="9:11" x14ac:dyDescent="0.25">
      <c r="I1154" t="s">
        <v>8219</v>
      </c>
      <c r="J1154" s="60">
        <v>1500</v>
      </c>
      <c r="K1154" s="45">
        <v>2667</v>
      </c>
    </row>
    <row r="1155" spans="9:11" x14ac:dyDescent="0.25">
      <c r="I1155" t="s">
        <v>8219</v>
      </c>
      <c r="J1155" s="60">
        <v>3000</v>
      </c>
      <c r="K1155" s="45">
        <v>2831</v>
      </c>
    </row>
    <row r="1156" spans="9:11" x14ac:dyDescent="0.25">
      <c r="I1156" t="s">
        <v>8219</v>
      </c>
      <c r="J1156" s="60">
        <v>12000</v>
      </c>
      <c r="K1156" s="45">
        <v>2337</v>
      </c>
    </row>
    <row r="1157" spans="9:11" x14ac:dyDescent="0.25">
      <c r="I1157" t="s">
        <v>8219</v>
      </c>
      <c r="J1157" s="60">
        <v>3000</v>
      </c>
      <c r="K1157" s="45">
        <v>3593</v>
      </c>
    </row>
    <row r="1158" spans="9:11" x14ac:dyDescent="0.25">
      <c r="I1158" t="s">
        <v>8219</v>
      </c>
      <c r="J1158" s="60">
        <v>1000</v>
      </c>
      <c r="K1158" s="45">
        <v>93</v>
      </c>
    </row>
    <row r="1159" spans="9:11" x14ac:dyDescent="0.25">
      <c r="I1159" t="s">
        <v>8219</v>
      </c>
      <c r="J1159" s="60">
        <v>10000</v>
      </c>
      <c r="K1159" s="45">
        <v>2793</v>
      </c>
    </row>
    <row r="1160" spans="9:11" x14ac:dyDescent="0.25">
      <c r="I1160" t="s">
        <v>8219</v>
      </c>
      <c r="J1160" s="60">
        <v>8500</v>
      </c>
      <c r="K1160" s="45">
        <v>1754</v>
      </c>
    </row>
    <row r="1161" spans="9:11" x14ac:dyDescent="0.25">
      <c r="I1161" t="s">
        <v>8219</v>
      </c>
      <c r="J1161" s="60">
        <v>5000</v>
      </c>
      <c r="K1161" s="45">
        <v>3698</v>
      </c>
    </row>
    <row r="1162" spans="9:11" x14ac:dyDescent="0.25">
      <c r="I1162" t="s">
        <v>8219</v>
      </c>
      <c r="J1162" s="60">
        <v>8300</v>
      </c>
      <c r="K1162" s="45">
        <v>3041</v>
      </c>
    </row>
    <row r="1163" spans="9:11" x14ac:dyDescent="0.25">
      <c r="I1163" t="s">
        <v>8219</v>
      </c>
      <c r="J1163" s="60">
        <v>50000</v>
      </c>
      <c r="K1163" s="45">
        <v>393</v>
      </c>
    </row>
    <row r="1164" spans="9:11" x14ac:dyDescent="0.25">
      <c r="I1164" t="s">
        <v>8219</v>
      </c>
      <c r="J1164" s="60">
        <v>3500</v>
      </c>
      <c r="K1164" s="45">
        <v>1527</v>
      </c>
    </row>
    <row r="1165" spans="9:11" x14ac:dyDescent="0.25">
      <c r="I1165" t="s">
        <v>8219</v>
      </c>
      <c r="J1165" s="60">
        <v>8000</v>
      </c>
      <c r="K1165" s="45">
        <v>1385</v>
      </c>
    </row>
    <row r="1166" spans="9:11" x14ac:dyDescent="0.25">
      <c r="I1166" t="s">
        <v>8219</v>
      </c>
      <c r="J1166" s="60">
        <v>25000</v>
      </c>
      <c r="K1166" s="45">
        <v>2987</v>
      </c>
    </row>
    <row r="1167" spans="9:11" x14ac:dyDescent="0.25">
      <c r="I1167" t="s">
        <v>8219</v>
      </c>
      <c r="J1167" s="60">
        <v>65000</v>
      </c>
      <c r="K1167" s="45">
        <v>277</v>
      </c>
    </row>
    <row r="1168" spans="9:11" x14ac:dyDescent="0.25">
      <c r="I1168" t="s">
        <v>8219</v>
      </c>
      <c r="J1168" s="60">
        <v>839</v>
      </c>
      <c r="K1168" s="45">
        <v>2628</v>
      </c>
    </row>
    <row r="1169" spans="9:11" x14ac:dyDescent="0.25">
      <c r="I1169" t="s">
        <v>8219</v>
      </c>
      <c r="J1169" s="60">
        <v>1500</v>
      </c>
      <c r="K1169" s="45">
        <v>1925</v>
      </c>
    </row>
    <row r="1170" spans="9:11" x14ac:dyDescent="0.25">
      <c r="I1170" t="s">
        <v>8219</v>
      </c>
      <c r="J1170" s="60">
        <v>4000</v>
      </c>
      <c r="K1170" s="45">
        <v>3759</v>
      </c>
    </row>
    <row r="1171" spans="9:11" x14ac:dyDescent="0.25">
      <c r="I1171" t="s">
        <v>8219</v>
      </c>
      <c r="J1171" s="60">
        <v>500</v>
      </c>
      <c r="K1171" s="45">
        <v>1391</v>
      </c>
    </row>
    <row r="1172" spans="9:11" x14ac:dyDescent="0.25">
      <c r="I1172" t="s">
        <v>8219</v>
      </c>
      <c r="J1172" s="60">
        <v>2000</v>
      </c>
      <c r="K1172" s="45">
        <v>1646</v>
      </c>
    </row>
    <row r="1173" spans="9:11" x14ac:dyDescent="0.25">
      <c r="I1173" t="s">
        <v>8219</v>
      </c>
      <c r="J1173" s="60">
        <v>2500</v>
      </c>
      <c r="K1173" s="45">
        <v>3337</v>
      </c>
    </row>
    <row r="1174" spans="9:11" x14ac:dyDescent="0.25">
      <c r="I1174" t="s">
        <v>8219</v>
      </c>
      <c r="J1174" s="60">
        <v>5000</v>
      </c>
      <c r="K1174" s="45">
        <v>3772</v>
      </c>
    </row>
    <row r="1175" spans="9:11" x14ac:dyDescent="0.25">
      <c r="I1175" t="s">
        <v>8219</v>
      </c>
      <c r="J1175" s="60">
        <v>5000</v>
      </c>
      <c r="K1175" s="45">
        <v>2458</v>
      </c>
    </row>
    <row r="1176" spans="9:11" x14ac:dyDescent="0.25">
      <c r="I1176" t="s">
        <v>8219</v>
      </c>
      <c r="J1176" s="60">
        <v>7000</v>
      </c>
      <c r="K1176" s="45">
        <v>364</v>
      </c>
    </row>
    <row r="1177" spans="9:11" x14ac:dyDescent="0.25">
      <c r="I1177" t="s">
        <v>8219</v>
      </c>
      <c r="J1177" s="60">
        <v>6500</v>
      </c>
      <c r="K1177" s="45">
        <v>369</v>
      </c>
    </row>
    <row r="1178" spans="9:11" x14ac:dyDescent="0.25">
      <c r="I1178" t="s">
        <v>8219</v>
      </c>
      <c r="J1178" s="60">
        <v>15000</v>
      </c>
      <c r="K1178" s="45">
        <v>338</v>
      </c>
    </row>
    <row r="1179" spans="9:11" x14ac:dyDescent="0.25">
      <c r="I1179" t="s">
        <v>8219</v>
      </c>
      <c r="J1179" s="60">
        <v>1000</v>
      </c>
      <c r="K1179" s="45">
        <v>3598</v>
      </c>
    </row>
    <row r="1180" spans="9:11" x14ac:dyDescent="0.25">
      <c r="I1180" t="s">
        <v>8219</v>
      </c>
      <c r="J1180" s="60">
        <v>2000</v>
      </c>
      <c r="K1180" s="45">
        <v>3679</v>
      </c>
    </row>
    <row r="1181" spans="9:11" x14ac:dyDescent="0.25">
      <c r="I1181" t="s">
        <v>8219</v>
      </c>
      <c r="J1181" s="60">
        <v>11000</v>
      </c>
      <c r="K1181" s="45">
        <v>2606</v>
      </c>
    </row>
    <row r="1182" spans="9:11" x14ac:dyDescent="0.25">
      <c r="I1182" t="s">
        <v>8219</v>
      </c>
      <c r="J1182" s="60">
        <v>1500</v>
      </c>
      <c r="K1182" s="45">
        <v>3518</v>
      </c>
    </row>
    <row r="1183" spans="9:11" x14ac:dyDescent="0.25">
      <c r="I1183" t="s">
        <v>8219</v>
      </c>
      <c r="J1183" s="60">
        <v>2500</v>
      </c>
      <c r="K1183" s="45">
        <v>38</v>
      </c>
    </row>
    <row r="1184" spans="9:11" x14ac:dyDescent="0.25">
      <c r="I1184" t="s">
        <v>8219</v>
      </c>
      <c r="J1184" s="60">
        <v>5000</v>
      </c>
      <c r="K1184" s="45">
        <v>3822</v>
      </c>
    </row>
    <row r="1185" spans="9:11" x14ac:dyDescent="0.25">
      <c r="I1185" t="s">
        <v>8219</v>
      </c>
      <c r="J1185" s="60">
        <v>15000</v>
      </c>
      <c r="K1185" s="45">
        <v>3043</v>
      </c>
    </row>
    <row r="1186" spans="9:11" x14ac:dyDescent="0.25">
      <c r="I1186" t="s">
        <v>8219</v>
      </c>
      <c r="J1186" s="60">
        <v>1700</v>
      </c>
      <c r="K1186" s="45">
        <v>1292</v>
      </c>
    </row>
    <row r="1187" spans="9:11" x14ac:dyDescent="0.25">
      <c r="I1187" t="s">
        <v>8219</v>
      </c>
      <c r="J1187" s="60">
        <v>500</v>
      </c>
      <c r="K1187" s="45">
        <v>1612</v>
      </c>
    </row>
    <row r="1188" spans="9:11" x14ac:dyDescent="0.25">
      <c r="I1188" t="s">
        <v>8219</v>
      </c>
      <c r="J1188" s="60">
        <v>1000</v>
      </c>
      <c r="K1188" s="45">
        <v>2537</v>
      </c>
    </row>
    <row r="1189" spans="9:11" x14ac:dyDescent="0.25">
      <c r="I1189" t="s">
        <v>8219</v>
      </c>
      <c r="J1189" s="60">
        <v>400</v>
      </c>
      <c r="K1189" s="45">
        <v>2805</v>
      </c>
    </row>
    <row r="1190" spans="9:11" x14ac:dyDescent="0.25">
      <c r="I1190" t="s">
        <v>8219</v>
      </c>
      <c r="J1190" s="60">
        <v>4000</v>
      </c>
      <c r="K1190" s="45">
        <v>3315</v>
      </c>
    </row>
    <row r="1191" spans="9:11" x14ac:dyDescent="0.25">
      <c r="I1191" t="s">
        <v>8219</v>
      </c>
      <c r="J1191" s="60">
        <v>1500</v>
      </c>
      <c r="K1191" s="45">
        <v>3346</v>
      </c>
    </row>
    <row r="1192" spans="9:11" x14ac:dyDescent="0.25">
      <c r="I1192" t="s">
        <v>8219</v>
      </c>
      <c r="J1192" s="60">
        <v>500</v>
      </c>
      <c r="K1192" s="45">
        <v>3514</v>
      </c>
    </row>
    <row r="1193" spans="9:11" x14ac:dyDescent="0.25">
      <c r="I1193" t="s">
        <v>8219</v>
      </c>
      <c r="J1193" s="60">
        <v>70000</v>
      </c>
      <c r="K1193" s="45">
        <v>1025</v>
      </c>
    </row>
    <row r="1194" spans="9:11" x14ac:dyDescent="0.25">
      <c r="I1194" t="s">
        <v>8219</v>
      </c>
      <c r="J1194" s="60">
        <v>2600</v>
      </c>
      <c r="K1194" s="45">
        <v>3230</v>
      </c>
    </row>
    <row r="1195" spans="9:11" x14ac:dyDescent="0.25">
      <c r="I1195" t="s">
        <v>8219</v>
      </c>
      <c r="J1195" s="60">
        <v>2500</v>
      </c>
      <c r="K1195" s="45">
        <v>3311</v>
      </c>
    </row>
    <row r="1196" spans="9:11" x14ac:dyDescent="0.25">
      <c r="I1196" t="s">
        <v>8219</v>
      </c>
      <c r="J1196" s="60">
        <v>3999</v>
      </c>
      <c r="K1196" s="45">
        <v>5</v>
      </c>
    </row>
    <row r="1197" spans="9:11" x14ac:dyDescent="0.25">
      <c r="I1197" t="s">
        <v>8219</v>
      </c>
      <c r="J1197" s="60">
        <v>15000</v>
      </c>
      <c r="K1197" s="45">
        <v>3402</v>
      </c>
    </row>
    <row r="1198" spans="9:11" x14ac:dyDescent="0.25">
      <c r="I1198" t="s">
        <v>8219</v>
      </c>
      <c r="J1198" s="60">
        <v>2100</v>
      </c>
      <c r="K1198" s="45">
        <v>3448</v>
      </c>
    </row>
    <row r="1199" spans="9:11" x14ac:dyDescent="0.25">
      <c r="I1199" t="s">
        <v>8219</v>
      </c>
      <c r="J1199" s="60">
        <v>3000</v>
      </c>
      <c r="K1199" s="45">
        <v>3621</v>
      </c>
    </row>
    <row r="1200" spans="9:11" x14ac:dyDescent="0.25">
      <c r="I1200" t="s">
        <v>8219</v>
      </c>
      <c r="J1200" s="60">
        <v>4400</v>
      </c>
      <c r="K1200" s="45">
        <v>1398</v>
      </c>
    </row>
    <row r="1201" spans="9:11" x14ac:dyDescent="0.25">
      <c r="I1201" t="s">
        <v>8219</v>
      </c>
      <c r="J1201" s="60">
        <v>30000</v>
      </c>
      <c r="K1201" s="45">
        <v>3029</v>
      </c>
    </row>
    <row r="1202" spans="9:11" x14ac:dyDescent="0.25">
      <c r="I1202" t="s">
        <v>8219</v>
      </c>
      <c r="J1202" s="60">
        <v>20000</v>
      </c>
      <c r="K1202" s="45">
        <v>2186</v>
      </c>
    </row>
    <row r="1203" spans="9:11" x14ac:dyDescent="0.25">
      <c r="I1203" t="s">
        <v>8219</v>
      </c>
      <c r="J1203" s="60">
        <v>4500</v>
      </c>
      <c r="K1203" s="45">
        <v>3781</v>
      </c>
    </row>
    <row r="1204" spans="9:11" x14ac:dyDescent="0.25">
      <c r="I1204" t="s">
        <v>8219</v>
      </c>
      <c r="J1204" s="60">
        <v>2000</v>
      </c>
      <c r="K1204" s="45">
        <v>3432</v>
      </c>
    </row>
    <row r="1205" spans="9:11" x14ac:dyDescent="0.25">
      <c r="I1205" t="s">
        <v>8219</v>
      </c>
      <c r="J1205" s="60">
        <v>3000</v>
      </c>
      <c r="K1205" s="45">
        <v>53</v>
      </c>
    </row>
    <row r="1206" spans="9:11" x14ac:dyDescent="0.25">
      <c r="I1206" t="s">
        <v>8219</v>
      </c>
      <c r="J1206" s="60">
        <v>5000</v>
      </c>
      <c r="K1206" s="45">
        <v>2961</v>
      </c>
    </row>
    <row r="1207" spans="9:11" x14ac:dyDescent="0.25">
      <c r="I1207" t="s">
        <v>8219</v>
      </c>
      <c r="J1207" s="60">
        <v>5000</v>
      </c>
      <c r="K1207" s="45">
        <v>3175</v>
      </c>
    </row>
    <row r="1208" spans="9:11" x14ac:dyDescent="0.25">
      <c r="I1208" t="s">
        <v>8219</v>
      </c>
      <c r="J1208" s="60">
        <v>2000</v>
      </c>
      <c r="K1208" s="45">
        <v>2203</v>
      </c>
    </row>
    <row r="1209" spans="9:11" x14ac:dyDescent="0.25">
      <c r="I1209" t="s">
        <v>8219</v>
      </c>
      <c r="J1209" s="60">
        <v>2000</v>
      </c>
      <c r="K1209" s="45">
        <v>3812</v>
      </c>
    </row>
    <row r="1210" spans="9:11" x14ac:dyDescent="0.25">
      <c r="I1210" t="s">
        <v>8219</v>
      </c>
      <c r="J1210" s="60">
        <v>220</v>
      </c>
      <c r="K1210" s="45">
        <v>3670</v>
      </c>
    </row>
    <row r="1211" spans="9:11" x14ac:dyDescent="0.25">
      <c r="I1211" t="s">
        <v>8219</v>
      </c>
      <c r="J1211" s="60">
        <v>20000</v>
      </c>
      <c r="K1211" s="45">
        <v>1297</v>
      </c>
    </row>
    <row r="1212" spans="9:11" x14ac:dyDescent="0.25">
      <c r="I1212" t="s">
        <v>8219</v>
      </c>
      <c r="J1212" s="60">
        <v>3100</v>
      </c>
      <c r="K1212" s="45">
        <v>3223</v>
      </c>
    </row>
    <row r="1213" spans="9:11" x14ac:dyDescent="0.25">
      <c r="I1213" t="s">
        <v>8219</v>
      </c>
      <c r="J1213" s="60">
        <v>10000</v>
      </c>
      <c r="K1213" s="45">
        <v>1644</v>
      </c>
    </row>
    <row r="1214" spans="9:11" x14ac:dyDescent="0.25">
      <c r="I1214" t="s">
        <v>8219</v>
      </c>
      <c r="J1214" s="60">
        <v>12500</v>
      </c>
      <c r="K1214" s="45">
        <v>2521</v>
      </c>
    </row>
    <row r="1215" spans="9:11" x14ac:dyDescent="0.25">
      <c r="I1215" t="s">
        <v>8219</v>
      </c>
      <c r="J1215" s="60">
        <v>7500</v>
      </c>
      <c r="K1215" s="45">
        <v>3586</v>
      </c>
    </row>
    <row r="1216" spans="9:11" x14ac:dyDescent="0.25">
      <c r="I1216" t="s">
        <v>8219</v>
      </c>
      <c r="J1216" s="60">
        <v>1700</v>
      </c>
      <c r="K1216" s="45">
        <v>789</v>
      </c>
    </row>
    <row r="1217" spans="9:11" x14ac:dyDescent="0.25">
      <c r="I1217" t="s">
        <v>8219</v>
      </c>
      <c r="J1217" s="60">
        <v>5000</v>
      </c>
      <c r="K1217" s="45">
        <v>723</v>
      </c>
    </row>
    <row r="1218" spans="9:11" x14ac:dyDescent="0.25">
      <c r="I1218" t="s">
        <v>8219</v>
      </c>
      <c r="J1218" s="60">
        <v>800</v>
      </c>
      <c r="K1218" s="45">
        <v>3664</v>
      </c>
    </row>
    <row r="1219" spans="9:11" x14ac:dyDescent="0.25">
      <c r="I1219" t="s">
        <v>8219</v>
      </c>
      <c r="J1219" s="60">
        <v>2500</v>
      </c>
      <c r="K1219" s="45">
        <v>1900</v>
      </c>
    </row>
    <row r="1220" spans="9:11" x14ac:dyDescent="0.25">
      <c r="I1220" t="s">
        <v>8219</v>
      </c>
      <c r="J1220" s="60">
        <v>6450</v>
      </c>
      <c r="K1220" s="45">
        <v>2303</v>
      </c>
    </row>
    <row r="1221" spans="9:11" x14ac:dyDescent="0.25">
      <c r="I1221" t="s">
        <v>8219</v>
      </c>
      <c r="J1221" s="60">
        <v>12000</v>
      </c>
      <c r="K1221" s="45">
        <v>3044</v>
      </c>
    </row>
    <row r="1222" spans="9:11" x14ac:dyDescent="0.25">
      <c r="I1222" t="s">
        <v>8219</v>
      </c>
      <c r="J1222" s="60">
        <v>5000</v>
      </c>
      <c r="K1222" s="45">
        <v>3260</v>
      </c>
    </row>
    <row r="1223" spans="9:11" x14ac:dyDescent="0.25">
      <c r="I1223" t="s">
        <v>8219</v>
      </c>
      <c r="J1223" s="60">
        <v>3000</v>
      </c>
      <c r="K1223" s="45">
        <v>2980</v>
      </c>
    </row>
    <row r="1224" spans="9:11" x14ac:dyDescent="0.25">
      <c r="I1224" t="s">
        <v>8219</v>
      </c>
      <c r="J1224" s="60">
        <v>3000</v>
      </c>
      <c r="K1224" s="45">
        <v>3688</v>
      </c>
    </row>
    <row r="1225" spans="9:11" x14ac:dyDescent="0.25">
      <c r="I1225" t="s">
        <v>8219</v>
      </c>
      <c r="J1225" s="60">
        <v>3000</v>
      </c>
      <c r="K1225" s="45">
        <v>3702</v>
      </c>
    </row>
    <row r="1226" spans="9:11" x14ac:dyDescent="0.25">
      <c r="I1226" t="s">
        <v>8219</v>
      </c>
      <c r="J1226" s="60">
        <v>2500</v>
      </c>
      <c r="K1226" s="45">
        <v>1402</v>
      </c>
    </row>
    <row r="1227" spans="9:11" x14ac:dyDescent="0.25">
      <c r="I1227" t="s">
        <v>8219</v>
      </c>
      <c r="J1227" s="60">
        <v>15000</v>
      </c>
      <c r="K1227" s="45">
        <v>286</v>
      </c>
    </row>
    <row r="1228" spans="9:11" x14ac:dyDescent="0.25">
      <c r="I1228" t="s">
        <v>8219</v>
      </c>
      <c r="J1228" s="60">
        <v>18500</v>
      </c>
      <c r="K1228" s="45">
        <v>21</v>
      </c>
    </row>
    <row r="1229" spans="9:11" x14ac:dyDescent="0.25">
      <c r="I1229" t="s">
        <v>8222</v>
      </c>
      <c r="J1229" s="60">
        <v>8000</v>
      </c>
      <c r="K1229" s="45">
        <v>1684</v>
      </c>
    </row>
    <row r="1230" spans="9:11" x14ac:dyDescent="0.25">
      <c r="I1230" t="s">
        <v>8219</v>
      </c>
      <c r="J1230" s="60">
        <v>2800</v>
      </c>
      <c r="K1230" s="45">
        <v>1390</v>
      </c>
    </row>
    <row r="1231" spans="9:11" x14ac:dyDescent="0.25">
      <c r="I1231" t="s">
        <v>8219</v>
      </c>
      <c r="J1231" s="60">
        <v>1000</v>
      </c>
      <c r="K1231" s="45">
        <v>1362</v>
      </c>
    </row>
    <row r="1232" spans="9:11" x14ac:dyDescent="0.25">
      <c r="I1232" t="s">
        <v>8219</v>
      </c>
      <c r="J1232" s="60">
        <v>3000</v>
      </c>
      <c r="K1232" s="45">
        <v>3422</v>
      </c>
    </row>
    <row r="1233" spans="9:11" x14ac:dyDescent="0.25">
      <c r="I1233" t="s">
        <v>8219</v>
      </c>
      <c r="J1233" s="60">
        <v>2700</v>
      </c>
      <c r="K1233" s="45">
        <v>1191</v>
      </c>
    </row>
    <row r="1234" spans="9:11" x14ac:dyDescent="0.25">
      <c r="I1234" t="s">
        <v>8219</v>
      </c>
      <c r="J1234" s="60">
        <v>3000</v>
      </c>
      <c r="K1234" s="45">
        <v>3834</v>
      </c>
    </row>
    <row r="1235" spans="9:11" x14ac:dyDescent="0.25">
      <c r="I1235" t="s">
        <v>8219</v>
      </c>
      <c r="J1235" s="60">
        <v>1500</v>
      </c>
      <c r="K1235" s="45">
        <v>2965</v>
      </c>
    </row>
    <row r="1236" spans="9:11" x14ac:dyDescent="0.25">
      <c r="I1236" t="s">
        <v>8219</v>
      </c>
      <c r="J1236" s="60">
        <v>500</v>
      </c>
      <c r="K1236" s="45">
        <v>3181</v>
      </c>
    </row>
    <row r="1237" spans="9:11" x14ac:dyDescent="0.25">
      <c r="I1237" t="s">
        <v>8219</v>
      </c>
      <c r="J1237" s="60">
        <v>2500</v>
      </c>
      <c r="K1237" s="45">
        <v>3183</v>
      </c>
    </row>
    <row r="1238" spans="9:11" x14ac:dyDescent="0.25">
      <c r="I1238" t="s">
        <v>8219</v>
      </c>
      <c r="J1238" s="60">
        <v>126000</v>
      </c>
      <c r="K1238" s="45">
        <v>298</v>
      </c>
    </row>
    <row r="1239" spans="9:11" x14ac:dyDescent="0.25">
      <c r="I1239" t="s">
        <v>8219</v>
      </c>
      <c r="J1239" s="60">
        <v>900</v>
      </c>
      <c r="K1239" s="45">
        <v>1840</v>
      </c>
    </row>
    <row r="1240" spans="9:11" x14ac:dyDescent="0.25">
      <c r="I1240" t="s">
        <v>8219</v>
      </c>
      <c r="J1240" s="60">
        <v>1250</v>
      </c>
      <c r="K1240" s="45">
        <v>2558</v>
      </c>
    </row>
    <row r="1241" spans="9:11" x14ac:dyDescent="0.25">
      <c r="I1241" t="s">
        <v>8219</v>
      </c>
      <c r="J1241" s="60">
        <v>6000</v>
      </c>
      <c r="K1241" s="45">
        <v>2719</v>
      </c>
    </row>
    <row r="1242" spans="9:11" x14ac:dyDescent="0.25">
      <c r="I1242" t="s">
        <v>8219</v>
      </c>
      <c r="J1242" s="60">
        <v>7000</v>
      </c>
      <c r="K1242" s="45">
        <v>3171</v>
      </c>
    </row>
    <row r="1243" spans="9:11" x14ac:dyDescent="0.25">
      <c r="I1243" t="s">
        <v>8219</v>
      </c>
      <c r="J1243" s="60">
        <v>35000</v>
      </c>
      <c r="K1243" s="45">
        <v>24</v>
      </c>
    </row>
    <row r="1244" spans="9:11" x14ac:dyDescent="0.25">
      <c r="I1244" t="s">
        <v>8219</v>
      </c>
      <c r="J1244" s="60">
        <v>1000</v>
      </c>
      <c r="K1244" s="45">
        <v>3567</v>
      </c>
    </row>
    <row r="1245" spans="9:11" x14ac:dyDescent="0.25">
      <c r="I1245" t="s">
        <v>8219</v>
      </c>
      <c r="J1245" s="60">
        <v>25000</v>
      </c>
      <c r="K1245" s="45">
        <v>3035</v>
      </c>
    </row>
    <row r="1246" spans="9:11" x14ac:dyDescent="0.25">
      <c r="I1246" t="s">
        <v>8219</v>
      </c>
      <c r="J1246" s="60">
        <v>400</v>
      </c>
      <c r="K1246" s="45">
        <v>819</v>
      </c>
    </row>
    <row r="1247" spans="9:11" x14ac:dyDescent="0.25">
      <c r="I1247" t="s">
        <v>8219</v>
      </c>
      <c r="J1247" s="60">
        <v>2000</v>
      </c>
      <c r="K1247" s="45">
        <v>1742</v>
      </c>
    </row>
    <row r="1248" spans="9:11" x14ac:dyDescent="0.25">
      <c r="I1248" t="s">
        <v>8219</v>
      </c>
      <c r="J1248" s="60">
        <v>5555.55</v>
      </c>
      <c r="K1248" s="45">
        <v>1858</v>
      </c>
    </row>
    <row r="1249" spans="9:11" x14ac:dyDescent="0.25">
      <c r="I1249" t="s">
        <v>8219</v>
      </c>
      <c r="J1249" s="60">
        <v>20000</v>
      </c>
      <c r="K1249" s="45">
        <v>3039</v>
      </c>
    </row>
    <row r="1250" spans="9:11" x14ac:dyDescent="0.25">
      <c r="I1250" t="s">
        <v>8219</v>
      </c>
      <c r="J1250" s="60">
        <v>1551</v>
      </c>
      <c r="K1250" s="45">
        <v>3497</v>
      </c>
    </row>
    <row r="1251" spans="9:11" x14ac:dyDescent="0.25">
      <c r="I1251" t="s">
        <v>8219</v>
      </c>
      <c r="J1251" s="60">
        <v>3500</v>
      </c>
      <c r="K1251" s="45">
        <v>524</v>
      </c>
    </row>
    <row r="1252" spans="9:11" x14ac:dyDescent="0.25">
      <c r="I1252" t="s">
        <v>8219</v>
      </c>
      <c r="J1252" s="60">
        <v>5000</v>
      </c>
      <c r="K1252" s="45">
        <v>2320</v>
      </c>
    </row>
    <row r="1253" spans="9:11" x14ac:dyDescent="0.25">
      <c r="I1253" t="s">
        <v>8219</v>
      </c>
      <c r="J1253" s="60">
        <v>17000</v>
      </c>
      <c r="K1253" s="45">
        <v>1516</v>
      </c>
    </row>
    <row r="1254" spans="9:11" x14ac:dyDescent="0.25">
      <c r="I1254" t="s">
        <v>8219</v>
      </c>
      <c r="J1254" s="60">
        <v>18800</v>
      </c>
      <c r="K1254" s="45">
        <v>1269</v>
      </c>
    </row>
    <row r="1255" spans="9:11" x14ac:dyDescent="0.25">
      <c r="I1255" t="s">
        <v>8219</v>
      </c>
      <c r="J1255" s="60">
        <v>58425</v>
      </c>
      <c r="K1255" s="45">
        <v>353</v>
      </c>
    </row>
    <row r="1256" spans="9:11" x14ac:dyDescent="0.25">
      <c r="I1256" t="s">
        <v>8222</v>
      </c>
      <c r="J1256" s="60">
        <v>15000</v>
      </c>
      <c r="K1256" s="45">
        <v>3128</v>
      </c>
    </row>
    <row r="1257" spans="9:11" x14ac:dyDescent="0.25">
      <c r="I1257" t="s">
        <v>8219</v>
      </c>
      <c r="J1257" s="60">
        <v>3000</v>
      </c>
      <c r="K1257" s="45">
        <v>2444</v>
      </c>
    </row>
    <row r="1258" spans="9:11" x14ac:dyDescent="0.25">
      <c r="I1258" t="s">
        <v>8219</v>
      </c>
      <c r="J1258" s="60">
        <v>5000</v>
      </c>
      <c r="K1258" s="45">
        <v>3277</v>
      </c>
    </row>
    <row r="1259" spans="9:11" x14ac:dyDescent="0.25">
      <c r="I1259" t="s">
        <v>8219</v>
      </c>
      <c r="J1259" s="60">
        <v>3500</v>
      </c>
      <c r="K1259" s="45">
        <v>1290</v>
      </c>
    </row>
    <row r="1260" spans="9:11" x14ac:dyDescent="0.25">
      <c r="I1260" t="s">
        <v>8219</v>
      </c>
      <c r="J1260" s="60">
        <v>2000</v>
      </c>
      <c r="K1260" s="45">
        <v>3430</v>
      </c>
    </row>
    <row r="1261" spans="9:11" x14ac:dyDescent="0.25">
      <c r="I1261" t="s">
        <v>8219</v>
      </c>
      <c r="J1261" s="60">
        <v>4000</v>
      </c>
      <c r="K1261" s="45">
        <v>1462</v>
      </c>
    </row>
    <row r="1262" spans="9:11" x14ac:dyDescent="0.25">
      <c r="I1262" t="s">
        <v>8219</v>
      </c>
      <c r="J1262" s="60">
        <v>3500</v>
      </c>
      <c r="K1262" s="45">
        <v>3757</v>
      </c>
    </row>
    <row r="1263" spans="9:11" x14ac:dyDescent="0.25">
      <c r="I1263" t="s">
        <v>8219</v>
      </c>
      <c r="J1263" s="60">
        <v>7000</v>
      </c>
      <c r="K1263" s="45">
        <v>3002</v>
      </c>
    </row>
    <row r="1264" spans="9:11" x14ac:dyDescent="0.25">
      <c r="I1264" t="s">
        <v>8219</v>
      </c>
      <c r="J1264" s="60">
        <v>3000</v>
      </c>
      <c r="K1264" s="45">
        <v>3410</v>
      </c>
    </row>
    <row r="1265" spans="9:11" x14ac:dyDescent="0.25">
      <c r="I1265" t="s">
        <v>8219</v>
      </c>
      <c r="J1265" s="60">
        <v>3000</v>
      </c>
      <c r="K1265" s="45">
        <v>3583</v>
      </c>
    </row>
    <row r="1266" spans="9:11" x14ac:dyDescent="0.25">
      <c r="I1266" t="s">
        <v>8219</v>
      </c>
      <c r="J1266" s="60">
        <v>5400</v>
      </c>
      <c r="K1266" s="45">
        <v>1032</v>
      </c>
    </row>
    <row r="1267" spans="9:11" x14ac:dyDescent="0.25">
      <c r="I1267" t="s">
        <v>8219</v>
      </c>
      <c r="J1267" s="60">
        <v>18000</v>
      </c>
      <c r="K1267" s="45">
        <v>2226</v>
      </c>
    </row>
    <row r="1268" spans="9:11" x14ac:dyDescent="0.25">
      <c r="I1268" t="s">
        <v>8219</v>
      </c>
      <c r="J1268" s="60">
        <v>3200</v>
      </c>
      <c r="K1268" s="45">
        <v>3560</v>
      </c>
    </row>
    <row r="1269" spans="9:11" x14ac:dyDescent="0.25">
      <c r="I1269" t="s">
        <v>8219</v>
      </c>
      <c r="J1269" s="60">
        <v>44250</v>
      </c>
      <c r="K1269" s="45">
        <v>1469</v>
      </c>
    </row>
    <row r="1270" spans="9:11" x14ac:dyDescent="0.25">
      <c r="I1270" t="s">
        <v>8219</v>
      </c>
      <c r="J1270" s="60">
        <v>2200</v>
      </c>
      <c r="K1270" s="45">
        <v>72</v>
      </c>
    </row>
    <row r="1271" spans="9:11" x14ac:dyDescent="0.25">
      <c r="I1271" t="s">
        <v>8219</v>
      </c>
      <c r="J1271" s="60">
        <v>2500</v>
      </c>
      <c r="K1271" s="45">
        <v>1935</v>
      </c>
    </row>
    <row r="1272" spans="9:11" x14ac:dyDescent="0.25">
      <c r="I1272" t="s">
        <v>8219</v>
      </c>
      <c r="J1272" s="60">
        <v>20000</v>
      </c>
      <c r="K1272" s="45">
        <v>275</v>
      </c>
    </row>
    <row r="1273" spans="9:11" x14ac:dyDescent="0.25">
      <c r="I1273" t="s">
        <v>8219</v>
      </c>
      <c r="J1273" s="60">
        <v>1500</v>
      </c>
      <c r="K1273" s="45">
        <v>1286</v>
      </c>
    </row>
    <row r="1274" spans="9:11" x14ac:dyDescent="0.25">
      <c r="I1274" t="s">
        <v>8219</v>
      </c>
      <c r="J1274" s="60">
        <v>3000</v>
      </c>
      <c r="K1274" s="45">
        <v>2084</v>
      </c>
    </row>
    <row r="1275" spans="9:11" x14ac:dyDescent="0.25">
      <c r="I1275" t="s">
        <v>8219</v>
      </c>
      <c r="J1275" s="60">
        <v>2700</v>
      </c>
      <c r="K1275" s="45">
        <v>2833</v>
      </c>
    </row>
    <row r="1276" spans="9:11" x14ac:dyDescent="0.25">
      <c r="I1276" t="s">
        <v>8219</v>
      </c>
      <c r="J1276" s="60">
        <v>1000</v>
      </c>
      <c r="K1276" s="45">
        <v>3709</v>
      </c>
    </row>
    <row r="1277" spans="9:11" x14ac:dyDescent="0.25">
      <c r="I1277" t="s">
        <v>8219</v>
      </c>
      <c r="J1277" s="60">
        <v>2500</v>
      </c>
      <c r="K1277" s="45">
        <v>1601</v>
      </c>
    </row>
    <row r="1278" spans="9:11" x14ac:dyDescent="0.25">
      <c r="I1278" t="s">
        <v>8219</v>
      </c>
      <c r="J1278" s="60">
        <v>850</v>
      </c>
      <c r="K1278" s="45">
        <v>2293</v>
      </c>
    </row>
    <row r="1279" spans="9:11" x14ac:dyDescent="0.25">
      <c r="I1279" t="s">
        <v>8219</v>
      </c>
      <c r="J1279" s="60">
        <v>15000</v>
      </c>
      <c r="K1279" s="45">
        <v>2044</v>
      </c>
    </row>
    <row r="1280" spans="9:11" x14ac:dyDescent="0.25">
      <c r="I1280" t="s">
        <v>8219</v>
      </c>
      <c r="J1280" s="60">
        <v>2500</v>
      </c>
      <c r="K1280" s="45">
        <v>2810</v>
      </c>
    </row>
    <row r="1281" spans="9:11" x14ac:dyDescent="0.25">
      <c r="I1281" t="s">
        <v>8219</v>
      </c>
      <c r="J1281" s="60">
        <v>1000</v>
      </c>
      <c r="K1281" s="45">
        <v>3446</v>
      </c>
    </row>
    <row r="1282" spans="9:11" x14ac:dyDescent="0.25">
      <c r="I1282" t="s">
        <v>8219</v>
      </c>
      <c r="J1282" s="60">
        <v>5000</v>
      </c>
      <c r="K1282" s="45">
        <v>3773</v>
      </c>
    </row>
    <row r="1283" spans="9:11" x14ac:dyDescent="0.25">
      <c r="I1283" t="s">
        <v>8219</v>
      </c>
      <c r="J1283" s="60">
        <v>3750</v>
      </c>
      <c r="K1283" s="45">
        <v>3426</v>
      </c>
    </row>
    <row r="1284" spans="9:11" x14ac:dyDescent="0.25">
      <c r="I1284" t="s">
        <v>8219</v>
      </c>
      <c r="J1284" s="60">
        <v>7500</v>
      </c>
      <c r="K1284" s="45">
        <v>2221</v>
      </c>
    </row>
    <row r="1285" spans="9:11" x14ac:dyDescent="0.25">
      <c r="I1285" t="s">
        <v>8219</v>
      </c>
      <c r="J1285" s="60">
        <v>6000</v>
      </c>
      <c r="K1285" s="45">
        <v>339</v>
      </c>
    </row>
    <row r="1286" spans="9:11" x14ac:dyDescent="0.25">
      <c r="I1286" t="s">
        <v>8219</v>
      </c>
      <c r="J1286" s="60">
        <v>10000</v>
      </c>
      <c r="K1286" s="45">
        <v>395</v>
      </c>
    </row>
    <row r="1287" spans="9:11" x14ac:dyDescent="0.25">
      <c r="I1287" t="s">
        <v>8219</v>
      </c>
      <c r="J1287" s="60">
        <v>1000</v>
      </c>
      <c r="K1287" s="45">
        <v>1663</v>
      </c>
    </row>
    <row r="1288" spans="9:11" x14ac:dyDescent="0.25">
      <c r="I1288" t="s">
        <v>8219</v>
      </c>
      <c r="J1288" s="60">
        <v>15000</v>
      </c>
      <c r="K1288" s="45">
        <v>1753</v>
      </c>
    </row>
    <row r="1289" spans="9:11" x14ac:dyDescent="0.25">
      <c r="I1289" t="s">
        <v>8219</v>
      </c>
      <c r="J1289" s="60">
        <v>10000</v>
      </c>
      <c r="K1289" s="45">
        <v>2449</v>
      </c>
    </row>
    <row r="1290" spans="9:11" x14ac:dyDescent="0.25">
      <c r="I1290" t="s">
        <v>8219</v>
      </c>
      <c r="J1290" s="60">
        <v>2500</v>
      </c>
      <c r="K1290" s="45">
        <v>2934</v>
      </c>
    </row>
    <row r="1291" spans="9:11" x14ac:dyDescent="0.25">
      <c r="I1291" t="s">
        <v>8222</v>
      </c>
      <c r="J1291" s="60">
        <v>500</v>
      </c>
      <c r="K1291" s="45">
        <v>3133</v>
      </c>
    </row>
    <row r="1292" spans="9:11" x14ac:dyDescent="0.25">
      <c r="I1292" t="s">
        <v>8219</v>
      </c>
      <c r="J1292" s="60">
        <v>500</v>
      </c>
      <c r="K1292" s="45">
        <v>3319</v>
      </c>
    </row>
    <row r="1293" spans="9:11" x14ac:dyDescent="0.25">
      <c r="I1293" t="s">
        <v>8219</v>
      </c>
      <c r="J1293" s="60">
        <v>2000</v>
      </c>
      <c r="K1293" s="45">
        <v>3697</v>
      </c>
    </row>
    <row r="1294" spans="9:11" x14ac:dyDescent="0.25">
      <c r="I1294" t="s">
        <v>8219</v>
      </c>
      <c r="J1294" s="60">
        <v>250</v>
      </c>
      <c r="K1294" s="45">
        <v>3824</v>
      </c>
    </row>
    <row r="1295" spans="9:11" x14ac:dyDescent="0.25">
      <c r="I1295" t="s">
        <v>8219</v>
      </c>
      <c r="J1295" s="60">
        <v>2000</v>
      </c>
      <c r="K1295" s="45">
        <v>48</v>
      </c>
    </row>
    <row r="1296" spans="9:11" x14ac:dyDescent="0.25">
      <c r="I1296" t="s">
        <v>8219</v>
      </c>
      <c r="J1296" s="60">
        <v>5000</v>
      </c>
      <c r="K1296" s="45">
        <v>2061</v>
      </c>
    </row>
    <row r="1297" spans="9:11" x14ac:dyDescent="0.25">
      <c r="I1297" t="s">
        <v>8219</v>
      </c>
      <c r="J1297" s="60">
        <v>25000</v>
      </c>
      <c r="K1297" s="45">
        <v>322</v>
      </c>
    </row>
    <row r="1298" spans="9:11" x14ac:dyDescent="0.25">
      <c r="I1298" t="s">
        <v>8219</v>
      </c>
      <c r="J1298" s="60">
        <v>3750</v>
      </c>
      <c r="K1298" s="45">
        <v>1503</v>
      </c>
    </row>
    <row r="1299" spans="9:11" x14ac:dyDescent="0.25">
      <c r="I1299" t="s">
        <v>8219</v>
      </c>
      <c r="J1299" s="60">
        <v>7500</v>
      </c>
      <c r="K1299" s="45">
        <v>2441</v>
      </c>
    </row>
    <row r="1300" spans="9:11" x14ac:dyDescent="0.25">
      <c r="I1300" t="s">
        <v>8219</v>
      </c>
      <c r="J1300" s="60">
        <v>16000</v>
      </c>
      <c r="K1300" s="45">
        <v>1466</v>
      </c>
    </row>
    <row r="1301" spans="9:11" x14ac:dyDescent="0.25">
      <c r="I1301" t="s">
        <v>8219</v>
      </c>
      <c r="J1301" s="60">
        <v>3000</v>
      </c>
      <c r="K1301" s="45">
        <v>2312</v>
      </c>
    </row>
    <row r="1302" spans="9:11" x14ac:dyDescent="0.25">
      <c r="I1302" t="s">
        <v>8219</v>
      </c>
      <c r="J1302" s="60">
        <v>20000</v>
      </c>
      <c r="K1302" s="45">
        <v>3229</v>
      </c>
    </row>
    <row r="1303" spans="9:11" x14ac:dyDescent="0.25">
      <c r="I1303" t="s">
        <v>8219</v>
      </c>
      <c r="J1303" s="60">
        <v>1800</v>
      </c>
      <c r="K1303" s="45">
        <v>830</v>
      </c>
    </row>
    <row r="1304" spans="9:11" x14ac:dyDescent="0.25">
      <c r="I1304" t="s">
        <v>8219</v>
      </c>
      <c r="J1304" s="60">
        <v>1000</v>
      </c>
      <c r="K1304" s="45">
        <v>3447</v>
      </c>
    </row>
    <row r="1305" spans="9:11" x14ac:dyDescent="0.25">
      <c r="I1305" t="s">
        <v>8219</v>
      </c>
      <c r="J1305" s="60">
        <v>3405</v>
      </c>
      <c r="K1305" s="45">
        <v>530</v>
      </c>
    </row>
    <row r="1306" spans="9:11" x14ac:dyDescent="0.25">
      <c r="I1306" t="s">
        <v>8219</v>
      </c>
      <c r="J1306" s="60">
        <v>9000</v>
      </c>
      <c r="K1306" s="45">
        <v>1189</v>
      </c>
    </row>
    <row r="1307" spans="9:11" x14ac:dyDescent="0.25">
      <c r="I1307" t="s">
        <v>8219</v>
      </c>
      <c r="J1307" s="60">
        <v>450</v>
      </c>
      <c r="K1307" s="45">
        <v>2836</v>
      </c>
    </row>
    <row r="1308" spans="9:11" x14ac:dyDescent="0.25">
      <c r="I1308" t="s">
        <v>8219</v>
      </c>
      <c r="J1308" s="60">
        <v>5000</v>
      </c>
      <c r="K1308" s="45">
        <v>273</v>
      </c>
    </row>
    <row r="1309" spans="9:11" x14ac:dyDescent="0.25">
      <c r="I1309" t="s">
        <v>8219</v>
      </c>
      <c r="J1309" s="60">
        <v>2000</v>
      </c>
      <c r="K1309" s="45">
        <v>2826</v>
      </c>
    </row>
    <row r="1310" spans="9:11" x14ac:dyDescent="0.25">
      <c r="I1310" t="s">
        <v>8219</v>
      </c>
      <c r="J1310" s="60">
        <v>8000</v>
      </c>
      <c r="K1310" s="45">
        <v>3006</v>
      </c>
    </row>
    <row r="1311" spans="9:11" x14ac:dyDescent="0.25">
      <c r="I1311" t="s">
        <v>8219</v>
      </c>
      <c r="J1311" s="60">
        <v>1500</v>
      </c>
      <c r="K1311" s="45">
        <v>2814</v>
      </c>
    </row>
    <row r="1312" spans="9:11" x14ac:dyDescent="0.25">
      <c r="I1312" t="s">
        <v>8219</v>
      </c>
      <c r="J1312" s="60">
        <v>2000</v>
      </c>
      <c r="K1312" s="45">
        <v>2107</v>
      </c>
    </row>
    <row r="1313" spans="9:11" x14ac:dyDescent="0.25">
      <c r="I1313" t="s">
        <v>8219</v>
      </c>
      <c r="J1313" s="60">
        <v>1100</v>
      </c>
      <c r="K1313" s="45">
        <v>3596</v>
      </c>
    </row>
    <row r="1314" spans="9:11" x14ac:dyDescent="0.25">
      <c r="I1314" t="s">
        <v>8219</v>
      </c>
      <c r="J1314" s="60">
        <v>2800</v>
      </c>
      <c r="K1314" s="45">
        <v>406</v>
      </c>
    </row>
    <row r="1315" spans="9:11" x14ac:dyDescent="0.25">
      <c r="I1315" t="s">
        <v>8219</v>
      </c>
      <c r="J1315" s="60">
        <v>3000</v>
      </c>
      <c r="K1315" s="45">
        <v>2319</v>
      </c>
    </row>
    <row r="1316" spans="9:11" x14ac:dyDescent="0.25">
      <c r="I1316" t="s">
        <v>8219</v>
      </c>
      <c r="J1316" s="60">
        <v>2820</v>
      </c>
      <c r="K1316" s="45">
        <v>405</v>
      </c>
    </row>
    <row r="1317" spans="9:11" x14ac:dyDescent="0.25">
      <c r="I1317" t="s">
        <v>8219</v>
      </c>
      <c r="J1317" s="60">
        <v>4000</v>
      </c>
      <c r="K1317" s="45">
        <v>3768</v>
      </c>
    </row>
    <row r="1318" spans="9:11" x14ac:dyDescent="0.25">
      <c r="I1318" t="s">
        <v>8219</v>
      </c>
      <c r="J1318" s="60">
        <v>4600</v>
      </c>
      <c r="K1318" s="45">
        <v>1035</v>
      </c>
    </row>
    <row r="1319" spans="9:11" x14ac:dyDescent="0.25">
      <c r="I1319" t="s">
        <v>8219</v>
      </c>
      <c r="J1319" s="60">
        <v>550</v>
      </c>
      <c r="K1319" s="45">
        <v>3378</v>
      </c>
    </row>
    <row r="1320" spans="9:11" x14ac:dyDescent="0.25">
      <c r="I1320" t="s">
        <v>8219</v>
      </c>
      <c r="J1320" s="60">
        <v>15000</v>
      </c>
      <c r="K1320" s="45">
        <v>240</v>
      </c>
    </row>
    <row r="1321" spans="9:11" x14ac:dyDescent="0.25">
      <c r="I1321" t="s">
        <v>8219</v>
      </c>
      <c r="J1321" s="60">
        <v>5000</v>
      </c>
      <c r="K1321" s="45">
        <v>47</v>
      </c>
    </row>
    <row r="1322" spans="9:11" x14ac:dyDescent="0.25">
      <c r="I1322" t="s">
        <v>8219</v>
      </c>
      <c r="J1322" s="60">
        <v>2000</v>
      </c>
      <c r="K1322" s="45">
        <v>2792</v>
      </c>
    </row>
    <row r="1323" spans="9:11" x14ac:dyDescent="0.25">
      <c r="I1323" t="s">
        <v>8219</v>
      </c>
      <c r="J1323" s="60">
        <v>2500</v>
      </c>
      <c r="K1323" s="45">
        <v>3503</v>
      </c>
    </row>
    <row r="1324" spans="9:11" x14ac:dyDescent="0.25">
      <c r="I1324" t="s">
        <v>8219</v>
      </c>
      <c r="J1324" s="60">
        <v>50000</v>
      </c>
      <c r="K1324" s="45">
        <v>2733</v>
      </c>
    </row>
    <row r="1325" spans="9:11" x14ac:dyDescent="0.25">
      <c r="I1325" t="s">
        <v>8219</v>
      </c>
      <c r="J1325" s="60">
        <v>3000</v>
      </c>
      <c r="K1325" s="45">
        <v>797</v>
      </c>
    </row>
    <row r="1326" spans="9:11" x14ac:dyDescent="0.25">
      <c r="I1326" t="s">
        <v>8219</v>
      </c>
      <c r="J1326" s="60">
        <v>7000</v>
      </c>
      <c r="K1326" s="45">
        <v>65</v>
      </c>
    </row>
    <row r="1327" spans="9:11" x14ac:dyDescent="0.25">
      <c r="I1327" t="s">
        <v>8219</v>
      </c>
      <c r="J1327" s="60">
        <v>5000</v>
      </c>
      <c r="K1327" s="45">
        <v>3352</v>
      </c>
    </row>
    <row r="1328" spans="9:11" x14ac:dyDescent="0.25">
      <c r="I1328" t="s">
        <v>8219</v>
      </c>
      <c r="J1328" s="60">
        <v>400</v>
      </c>
      <c r="K1328" s="45">
        <v>2448</v>
      </c>
    </row>
    <row r="1329" spans="9:11" x14ac:dyDescent="0.25">
      <c r="I1329" t="s">
        <v>8219</v>
      </c>
      <c r="J1329" s="60">
        <v>3000</v>
      </c>
      <c r="K1329" s="45">
        <v>3040</v>
      </c>
    </row>
    <row r="1330" spans="9:11" x14ac:dyDescent="0.25">
      <c r="I1330" t="s">
        <v>8219</v>
      </c>
      <c r="J1330" s="60">
        <v>3500</v>
      </c>
      <c r="K1330" s="45">
        <v>3694</v>
      </c>
    </row>
    <row r="1331" spans="9:11" x14ac:dyDescent="0.25">
      <c r="I1331" t="s">
        <v>8219</v>
      </c>
      <c r="J1331" s="60">
        <v>100000</v>
      </c>
      <c r="K1331" s="45">
        <v>2605</v>
      </c>
    </row>
    <row r="1332" spans="9:11" x14ac:dyDescent="0.25">
      <c r="I1332" t="s">
        <v>8219</v>
      </c>
      <c r="J1332" s="60">
        <v>2200</v>
      </c>
      <c r="K1332" s="45">
        <v>105</v>
      </c>
    </row>
    <row r="1333" spans="9:11" x14ac:dyDescent="0.25">
      <c r="I1333" t="s">
        <v>8219</v>
      </c>
      <c r="J1333" s="60">
        <v>20000</v>
      </c>
      <c r="K1333" s="45">
        <v>261</v>
      </c>
    </row>
    <row r="1334" spans="9:11" x14ac:dyDescent="0.25">
      <c r="I1334" t="s">
        <v>8219</v>
      </c>
      <c r="J1334" s="60">
        <v>3000</v>
      </c>
      <c r="K1334" s="45">
        <v>740</v>
      </c>
    </row>
    <row r="1335" spans="9:11" x14ac:dyDescent="0.25">
      <c r="I1335" t="s">
        <v>8219</v>
      </c>
      <c r="J1335" s="60">
        <v>10000</v>
      </c>
      <c r="K1335" s="45">
        <v>1031</v>
      </c>
    </row>
    <row r="1336" spans="9:11" x14ac:dyDescent="0.25">
      <c r="I1336" t="s">
        <v>8219</v>
      </c>
      <c r="J1336" s="60">
        <v>1500</v>
      </c>
      <c r="K1336" s="45">
        <v>2289</v>
      </c>
    </row>
    <row r="1337" spans="9:11" x14ac:dyDescent="0.25">
      <c r="I1337" t="s">
        <v>8219</v>
      </c>
      <c r="J1337" s="60">
        <v>4000</v>
      </c>
      <c r="K1337" s="45">
        <v>3273</v>
      </c>
    </row>
    <row r="1338" spans="9:11" x14ac:dyDescent="0.25">
      <c r="I1338" t="s">
        <v>8219</v>
      </c>
      <c r="J1338" s="60">
        <v>500</v>
      </c>
      <c r="K1338" s="45">
        <v>3321</v>
      </c>
    </row>
    <row r="1339" spans="9:11" x14ac:dyDescent="0.25">
      <c r="I1339" t="s">
        <v>8219</v>
      </c>
      <c r="J1339" s="60">
        <v>3000</v>
      </c>
      <c r="K1339" s="45">
        <v>1848</v>
      </c>
    </row>
    <row r="1340" spans="9:11" x14ac:dyDescent="0.25">
      <c r="I1340" t="s">
        <v>8219</v>
      </c>
      <c r="J1340" s="60">
        <v>2000</v>
      </c>
      <c r="K1340" s="45">
        <v>2555</v>
      </c>
    </row>
    <row r="1341" spans="9:11" x14ac:dyDescent="0.25">
      <c r="I1341" t="s">
        <v>8219</v>
      </c>
      <c r="J1341" s="60">
        <v>16000</v>
      </c>
      <c r="K1341" s="45">
        <v>2108</v>
      </c>
    </row>
    <row r="1342" spans="9:11" x14ac:dyDescent="0.25">
      <c r="I1342" t="s">
        <v>8219</v>
      </c>
      <c r="J1342" s="60">
        <v>6000</v>
      </c>
      <c r="K1342" s="45">
        <v>1396</v>
      </c>
    </row>
    <row r="1343" spans="9:11" x14ac:dyDescent="0.25">
      <c r="I1343" t="s">
        <v>8219</v>
      </c>
      <c r="J1343" s="60">
        <v>8000</v>
      </c>
      <c r="K1343" s="45">
        <v>56</v>
      </c>
    </row>
    <row r="1344" spans="9:11" x14ac:dyDescent="0.25">
      <c r="I1344" t="s">
        <v>8219</v>
      </c>
      <c r="J1344" s="60">
        <v>2000</v>
      </c>
      <c r="K1344" s="45">
        <v>2292</v>
      </c>
    </row>
    <row r="1345" spans="9:11" x14ac:dyDescent="0.25">
      <c r="I1345" t="s">
        <v>8219</v>
      </c>
      <c r="J1345" s="60">
        <v>12000</v>
      </c>
      <c r="K1345" s="45">
        <v>80</v>
      </c>
    </row>
    <row r="1346" spans="9:11" x14ac:dyDescent="0.25">
      <c r="I1346" t="s">
        <v>8219</v>
      </c>
      <c r="J1346" s="60">
        <v>2000</v>
      </c>
      <c r="K1346" s="45">
        <v>3817</v>
      </c>
    </row>
    <row r="1347" spans="9:11" x14ac:dyDescent="0.25">
      <c r="I1347" t="s">
        <v>8219</v>
      </c>
      <c r="J1347" s="60">
        <v>4000</v>
      </c>
      <c r="K1347" s="45">
        <v>2528</v>
      </c>
    </row>
    <row r="1348" spans="9:11" x14ac:dyDescent="0.25">
      <c r="I1348" t="s">
        <v>8219</v>
      </c>
      <c r="J1348" s="60">
        <v>2500</v>
      </c>
      <c r="K1348" s="45">
        <v>2940</v>
      </c>
    </row>
    <row r="1349" spans="9:11" x14ac:dyDescent="0.25">
      <c r="I1349" t="s">
        <v>8219</v>
      </c>
      <c r="J1349" s="60">
        <v>2000</v>
      </c>
      <c r="K1349" s="45">
        <v>2468</v>
      </c>
    </row>
    <row r="1350" spans="9:11" x14ac:dyDescent="0.25">
      <c r="I1350" t="s">
        <v>8219</v>
      </c>
      <c r="J1350" s="60">
        <v>7000</v>
      </c>
      <c r="K1350" s="45">
        <v>2248</v>
      </c>
    </row>
    <row r="1351" spans="9:11" x14ac:dyDescent="0.25">
      <c r="I1351" t="s">
        <v>8219</v>
      </c>
      <c r="J1351" s="60">
        <v>4300</v>
      </c>
      <c r="K1351" s="45">
        <v>3184</v>
      </c>
    </row>
    <row r="1352" spans="9:11" x14ac:dyDescent="0.25">
      <c r="I1352" t="s">
        <v>8219</v>
      </c>
      <c r="J1352" s="60">
        <v>5000</v>
      </c>
      <c r="K1352" s="45">
        <v>2180</v>
      </c>
    </row>
    <row r="1353" spans="9:11" x14ac:dyDescent="0.25">
      <c r="I1353" t="s">
        <v>8219</v>
      </c>
      <c r="J1353" s="60">
        <v>5000</v>
      </c>
      <c r="K1353" s="45">
        <v>1381</v>
      </c>
    </row>
    <row r="1354" spans="9:11" x14ac:dyDescent="0.25">
      <c r="I1354" t="s">
        <v>8219</v>
      </c>
      <c r="J1354" s="60">
        <v>2000</v>
      </c>
      <c r="K1354" s="45">
        <v>3407</v>
      </c>
    </row>
    <row r="1355" spans="9:11" x14ac:dyDescent="0.25">
      <c r="I1355" t="s">
        <v>8219</v>
      </c>
      <c r="J1355" s="60">
        <v>6999</v>
      </c>
      <c r="K1355" s="45">
        <v>1371</v>
      </c>
    </row>
    <row r="1356" spans="9:11" x14ac:dyDescent="0.25">
      <c r="I1356" t="s">
        <v>8219</v>
      </c>
      <c r="J1356" s="60">
        <v>2000</v>
      </c>
      <c r="K1356" s="45">
        <v>647</v>
      </c>
    </row>
    <row r="1357" spans="9:11" x14ac:dyDescent="0.25">
      <c r="I1357" t="s">
        <v>8219</v>
      </c>
      <c r="J1357" s="60">
        <v>2200</v>
      </c>
      <c r="K1357" s="45">
        <v>2106</v>
      </c>
    </row>
    <row r="1358" spans="9:11" x14ac:dyDescent="0.25">
      <c r="I1358" t="s">
        <v>8219</v>
      </c>
      <c r="J1358" s="60">
        <v>3500</v>
      </c>
      <c r="K1358" s="45">
        <v>2541</v>
      </c>
    </row>
    <row r="1359" spans="9:11" x14ac:dyDescent="0.25">
      <c r="I1359" t="s">
        <v>8219</v>
      </c>
      <c r="J1359" s="60">
        <v>4000</v>
      </c>
      <c r="K1359" s="45">
        <v>815</v>
      </c>
    </row>
    <row r="1360" spans="9:11" x14ac:dyDescent="0.25">
      <c r="I1360" t="s">
        <v>8219</v>
      </c>
      <c r="J1360" s="60">
        <v>1300</v>
      </c>
      <c r="K1360" s="45">
        <v>828</v>
      </c>
    </row>
    <row r="1361" spans="9:11" x14ac:dyDescent="0.25">
      <c r="I1361" t="s">
        <v>8219</v>
      </c>
      <c r="J1361" s="60">
        <v>5250</v>
      </c>
      <c r="K1361" s="45">
        <v>1932</v>
      </c>
    </row>
    <row r="1362" spans="9:11" x14ac:dyDescent="0.25">
      <c r="I1362" t="s">
        <v>8219</v>
      </c>
      <c r="J1362" s="60">
        <v>5000</v>
      </c>
      <c r="K1362" s="45">
        <v>3495</v>
      </c>
    </row>
    <row r="1363" spans="9:11" x14ac:dyDescent="0.25">
      <c r="I1363" t="s">
        <v>8219</v>
      </c>
      <c r="J1363" s="60">
        <v>10000</v>
      </c>
      <c r="K1363" s="45">
        <v>2963</v>
      </c>
    </row>
    <row r="1364" spans="9:11" x14ac:dyDescent="0.25">
      <c r="I1364" t="s">
        <v>8219</v>
      </c>
      <c r="J1364" s="60">
        <v>37500</v>
      </c>
      <c r="K1364" s="45">
        <v>1521</v>
      </c>
    </row>
    <row r="1365" spans="9:11" x14ac:dyDescent="0.25">
      <c r="I1365" t="s">
        <v>8219</v>
      </c>
      <c r="J1365" s="60">
        <v>20000</v>
      </c>
      <c r="K1365" s="45">
        <v>399</v>
      </c>
    </row>
    <row r="1366" spans="9:11" x14ac:dyDescent="0.25">
      <c r="I1366" t="s">
        <v>8219</v>
      </c>
      <c r="J1366" s="60">
        <v>20000</v>
      </c>
      <c r="K1366" s="45">
        <v>2662</v>
      </c>
    </row>
    <row r="1367" spans="9:11" x14ac:dyDescent="0.25">
      <c r="I1367" t="s">
        <v>8219</v>
      </c>
      <c r="J1367" s="60">
        <v>2500</v>
      </c>
      <c r="K1367" s="45">
        <v>3615</v>
      </c>
    </row>
    <row r="1368" spans="9:11" x14ac:dyDescent="0.25">
      <c r="I1368" t="s">
        <v>8219</v>
      </c>
      <c r="J1368" s="60">
        <v>2500</v>
      </c>
      <c r="K1368" s="45">
        <v>3164</v>
      </c>
    </row>
    <row r="1369" spans="9:11" x14ac:dyDescent="0.25">
      <c r="I1369" t="s">
        <v>8219</v>
      </c>
      <c r="J1369" s="60">
        <v>3500</v>
      </c>
      <c r="K1369" s="45">
        <v>2306</v>
      </c>
    </row>
    <row r="1370" spans="9:11" x14ac:dyDescent="0.25">
      <c r="I1370" t="s">
        <v>8219</v>
      </c>
      <c r="J1370" s="60">
        <v>1500</v>
      </c>
      <c r="K1370" s="45">
        <v>738</v>
      </c>
    </row>
    <row r="1371" spans="9:11" x14ac:dyDescent="0.25">
      <c r="I1371" t="s">
        <v>8219</v>
      </c>
      <c r="J1371" s="60">
        <v>7500</v>
      </c>
      <c r="K1371" s="45">
        <v>1186</v>
      </c>
    </row>
    <row r="1372" spans="9:11" x14ac:dyDescent="0.25">
      <c r="I1372" t="s">
        <v>8219</v>
      </c>
      <c r="J1372" s="60">
        <v>8000</v>
      </c>
      <c r="K1372" s="45">
        <v>255</v>
      </c>
    </row>
    <row r="1373" spans="9:11" x14ac:dyDescent="0.25">
      <c r="I1373" t="s">
        <v>8219</v>
      </c>
      <c r="J1373" s="60">
        <v>35000</v>
      </c>
      <c r="K1373" s="45">
        <v>257</v>
      </c>
    </row>
    <row r="1374" spans="9:11" x14ac:dyDescent="0.25">
      <c r="I1374" t="s">
        <v>8219</v>
      </c>
      <c r="J1374" s="60">
        <v>3500</v>
      </c>
      <c r="K1374" s="45">
        <v>341</v>
      </c>
    </row>
    <row r="1375" spans="9:11" x14ac:dyDescent="0.25">
      <c r="I1375" t="s">
        <v>8219</v>
      </c>
      <c r="J1375" s="60">
        <v>8000</v>
      </c>
      <c r="K1375" s="45">
        <v>3776</v>
      </c>
    </row>
    <row r="1376" spans="9:11" x14ac:dyDescent="0.25">
      <c r="I1376" t="s">
        <v>8219</v>
      </c>
      <c r="J1376" s="60">
        <v>3000</v>
      </c>
      <c r="K1376" s="45">
        <v>2488</v>
      </c>
    </row>
    <row r="1377" spans="9:11" x14ac:dyDescent="0.25">
      <c r="I1377" t="s">
        <v>8219</v>
      </c>
      <c r="J1377" s="60">
        <v>1750</v>
      </c>
      <c r="K1377" s="45">
        <v>3030</v>
      </c>
    </row>
    <row r="1378" spans="9:11" x14ac:dyDescent="0.25">
      <c r="I1378" t="s">
        <v>8219</v>
      </c>
      <c r="J1378" s="60">
        <v>4500</v>
      </c>
      <c r="K1378" s="45">
        <v>290</v>
      </c>
    </row>
    <row r="1379" spans="9:11" x14ac:dyDescent="0.25">
      <c r="I1379" t="s">
        <v>8219</v>
      </c>
      <c r="J1379" s="60">
        <v>1000</v>
      </c>
      <c r="K1379" s="45">
        <v>3307</v>
      </c>
    </row>
    <row r="1380" spans="9:11" x14ac:dyDescent="0.25">
      <c r="I1380" t="s">
        <v>8219</v>
      </c>
      <c r="J1380" s="60">
        <v>6000</v>
      </c>
      <c r="K1380" s="45">
        <v>2309</v>
      </c>
    </row>
    <row r="1381" spans="9:11" x14ac:dyDescent="0.25">
      <c r="I1381" t="s">
        <v>8219</v>
      </c>
      <c r="J1381" s="60">
        <v>7500</v>
      </c>
      <c r="K1381" s="45">
        <v>373</v>
      </c>
    </row>
    <row r="1382" spans="9:11" x14ac:dyDescent="0.25">
      <c r="I1382" t="s">
        <v>8219</v>
      </c>
      <c r="J1382" s="60">
        <v>15000</v>
      </c>
      <c r="K1382" s="45">
        <v>396</v>
      </c>
    </row>
    <row r="1383" spans="9:11" x14ac:dyDescent="0.25">
      <c r="I1383" t="s">
        <v>8219</v>
      </c>
      <c r="J1383" s="60">
        <v>3750</v>
      </c>
      <c r="K1383" s="45">
        <v>3049</v>
      </c>
    </row>
    <row r="1384" spans="9:11" x14ac:dyDescent="0.25">
      <c r="I1384" t="s">
        <v>8219</v>
      </c>
      <c r="J1384" s="60">
        <v>1964.47</v>
      </c>
      <c r="K1384" s="45">
        <v>2307</v>
      </c>
    </row>
    <row r="1385" spans="9:11" x14ac:dyDescent="0.25">
      <c r="I1385" t="s">
        <v>8219</v>
      </c>
      <c r="J1385" s="60">
        <v>11260</v>
      </c>
      <c r="K1385" s="45">
        <v>349</v>
      </c>
    </row>
    <row r="1386" spans="9:11" x14ac:dyDescent="0.25">
      <c r="I1386" t="s">
        <v>8219</v>
      </c>
      <c r="J1386" s="60">
        <v>40000</v>
      </c>
      <c r="K1386" s="45">
        <v>331</v>
      </c>
    </row>
    <row r="1387" spans="9:11" x14ac:dyDescent="0.25">
      <c r="I1387" t="s">
        <v>8219</v>
      </c>
      <c r="J1387" s="60">
        <v>2000</v>
      </c>
      <c r="K1387" s="45">
        <v>15</v>
      </c>
    </row>
    <row r="1388" spans="9:11" x14ac:dyDescent="0.25">
      <c r="I1388" t="s">
        <v>8219</v>
      </c>
      <c r="J1388" s="60">
        <v>5000</v>
      </c>
      <c r="K1388" s="45">
        <v>1759</v>
      </c>
    </row>
    <row r="1389" spans="9:11" x14ac:dyDescent="0.25">
      <c r="I1389" t="s">
        <v>8219</v>
      </c>
      <c r="J1389" s="60">
        <v>2000</v>
      </c>
      <c r="K1389" s="45">
        <v>1889</v>
      </c>
    </row>
    <row r="1390" spans="9:11" x14ac:dyDescent="0.25">
      <c r="I1390" t="s">
        <v>8219</v>
      </c>
      <c r="J1390" s="60">
        <v>20000</v>
      </c>
      <c r="K1390" s="45">
        <v>320</v>
      </c>
    </row>
    <row r="1391" spans="9:11" x14ac:dyDescent="0.25">
      <c r="I1391" t="s">
        <v>8219</v>
      </c>
      <c r="J1391" s="60">
        <v>3500</v>
      </c>
      <c r="K1391" s="45">
        <v>3374</v>
      </c>
    </row>
    <row r="1392" spans="9:11" x14ac:dyDescent="0.25">
      <c r="I1392" t="s">
        <v>8219</v>
      </c>
      <c r="J1392" s="60">
        <v>2750</v>
      </c>
      <c r="K1392" s="45">
        <v>3419</v>
      </c>
    </row>
    <row r="1393" spans="9:11" x14ac:dyDescent="0.25">
      <c r="I1393" t="s">
        <v>8219</v>
      </c>
      <c r="J1393" s="60">
        <v>4000</v>
      </c>
      <c r="K1393" s="45">
        <v>2109</v>
      </c>
    </row>
    <row r="1394" spans="9:11" x14ac:dyDescent="0.25">
      <c r="I1394" t="s">
        <v>8219</v>
      </c>
      <c r="J1394" s="60">
        <v>2500</v>
      </c>
      <c r="K1394" s="45">
        <v>2829</v>
      </c>
    </row>
    <row r="1395" spans="9:11" x14ac:dyDescent="0.25">
      <c r="I1395" t="s">
        <v>8219</v>
      </c>
      <c r="J1395" s="60">
        <v>2000</v>
      </c>
      <c r="K1395" s="45">
        <v>2111</v>
      </c>
    </row>
    <row r="1396" spans="9:11" x14ac:dyDescent="0.25">
      <c r="I1396" t="s">
        <v>8219</v>
      </c>
      <c r="J1396" s="60">
        <v>3000</v>
      </c>
      <c r="K1396" s="45">
        <v>2552</v>
      </c>
    </row>
    <row r="1397" spans="9:11" x14ac:dyDescent="0.25">
      <c r="I1397" t="s">
        <v>8219</v>
      </c>
      <c r="J1397" s="60">
        <v>8000</v>
      </c>
      <c r="K1397" s="45">
        <v>6</v>
      </c>
    </row>
    <row r="1398" spans="9:11" x14ac:dyDescent="0.25">
      <c r="I1398" t="s">
        <v>8219</v>
      </c>
      <c r="J1398" s="60">
        <v>25000</v>
      </c>
      <c r="K1398" s="45">
        <v>1514</v>
      </c>
    </row>
    <row r="1399" spans="9:11" x14ac:dyDescent="0.25">
      <c r="I1399" t="s">
        <v>8219</v>
      </c>
      <c r="J1399" s="60">
        <v>6000</v>
      </c>
      <c r="K1399" s="45">
        <v>86</v>
      </c>
    </row>
    <row r="1400" spans="9:11" x14ac:dyDescent="0.25">
      <c r="I1400" t="s">
        <v>8219</v>
      </c>
      <c r="J1400" s="60">
        <v>10000</v>
      </c>
      <c r="K1400" s="45">
        <v>260</v>
      </c>
    </row>
    <row r="1401" spans="9:11" x14ac:dyDescent="0.25">
      <c r="I1401" t="s">
        <v>8219</v>
      </c>
      <c r="J1401" s="60">
        <v>1000</v>
      </c>
      <c r="K1401" s="45">
        <v>3819</v>
      </c>
    </row>
    <row r="1402" spans="9:11" x14ac:dyDescent="0.25">
      <c r="I1402" t="s">
        <v>8219</v>
      </c>
      <c r="J1402" s="60">
        <v>3000</v>
      </c>
      <c r="K1402" s="45">
        <v>3509</v>
      </c>
    </row>
    <row r="1403" spans="9:11" x14ac:dyDescent="0.25">
      <c r="I1403" t="s">
        <v>8219</v>
      </c>
      <c r="J1403" s="60">
        <v>30000</v>
      </c>
      <c r="K1403" s="45">
        <v>18</v>
      </c>
    </row>
    <row r="1404" spans="9:11" x14ac:dyDescent="0.25">
      <c r="I1404" t="s">
        <v>8219</v>
      </c>
      <c r="J1404" s="60">
        <v>25000</v>
      </c>
      <c r="K1404" s="45">
        <v>2332</v>
      </c>
    </row>
    <row r="1405" spans="9:11" x14ac:dyDescent="0.25">
      <c r="I1405" t="s">
        <v>8219</v>
      </c>
      <c r="J1405" s="60">
        <v>1000</v>
      </c>
      <c r="K1405" s="45">
        <v>3500</v>
      </c>
    </row>
    <row r="1406" spans="9:11" x14ac:dyDescent="0.25">
      <c r="I1406" t="s">
        <v>8219</v>
      </c>
      <c r="J1406" s="60">
        <v>2000</v>
      </c>
      <c r="K1406" s="45">
        <v>3257</v>
      </c>
    </row>
    <row r="1407" spans="9:11" x14ac:dyDescent="0.25">
      <c r="I1407" t="s">
        <v>8219</v>
      </c>
      <c r="J1407" s="60">
        <v>5500</v>
      </c>
      <c r="K1407" s="45">
        <v>3553</v>
      </c>
    </row>
    <row r="1408" spans="9:11" x14ac:dyDescent="0.25">
      <c r="I1408" t="s">
        <v>8219</v>
      </c>
      <c r="J1408" s="60">
        <v>1500</v>
      </c>
      <c r="K1408" s="45">
        <v>3330</v>
      </c>
    </row>
    <row r="1409" spans="9:11" x14ac:dyDescent="0.25">
      <c r="I1409" t="s">
        <v>8219</v>
      </c>
      <c r="J1409" s="60">
        <v>400</v>
      </c>
      <c r="K1409" s="45">
        <v>97</v>
      </c>
    </row>
    <row r="1410" spans="9:11" x14ac:dyDescent="0.25">
      <c r="I1410" t="s">
        <v>8219</v>
      </c>
      <c r="J1410" s="60">
        <v>3200</v>
      </c>
      <c r="K1410" s="45">
        <v>98</v>
      </c>
    </row>
    <row r="1411" spans="9:11" x14ac:dyDescent="0.25">
      <c r="I1411" t="s">
        <v>8219</v>
      </c>
      <c r="J1411" s="60">
        <v>4000</v>
      </c>
      <c r="K1411" s="45">
        <v>3359</v>
      </c>
    </row>
    <row r="1412" spans="9:11" x14ac:dyDescent="0.25">
      <c r="I1412" t="s">
        <v>8219</v>
      </c>
      <c r="J1412" s="60">
        <v>1250</v>
      </c>
      <c r="K1412" s="45">
        <v>3762</v>
      </c>
    </row>
    <row r="1413" spans="9:11" x14ac:dyDescent="0.25">
      <c r="I1413" t="s">
        <v>8219</v>
      </c>
      <c r="J1413" s="60">
        <v>6000</v>
      </c>
      <c r="K1413" s="45">
        <v>2284</v>
      </c>
    </row>
    <row r="1414" spans="9:11" x14ac:dyDescent="0.25">
      <c r="I1414" t="s">
        <v>8219</v>
      </c>
      <c r="J1414" s="60">
        <v>1050</v>
      </c>
      <c r="K1414" s="45">
        <v>3317</v>
      </c>
    </row>
    <row r="1415" spans="9:11" x14ac:dyDescent="0.25">
      <c r="I1415" t="s">
        <v>8219</v>
      </c>
      <c r="J1415" s="60">
        <v>23000</v>
      </c>
      <c r="K1415" s="45">
        <v>3259</v>
      </c>
    </row>
    <row r="1416" spans="9:11" x14ac:dyDescent="0.25">
      <c r="I1416" t="s">
        <v>8219</v>
      </c>
      <c r="J1416" s="60">
        <v>15000</v>
      </c>
      <c r="K1416" s="45">
        <v>1277</v>
      </c>
    </row>
    <row r="1417" spans="9:11" x14ac:dyDescent="0.25">
      <c r="I1417" t="s">
        <v>8219</v>
      </c>
      <c r="J1417" s="60">
        <v>5800</v>
      </c>
      <c r="K1417" s="45">
        <v>3574</v>
      </c>
    </row>
    <row r="1418" spans="9:11" x14ac:dyDescent="0.25">
      <c r="I1418" t="s">
        <v>8219</v>
      </c>
      <c r="J1418" s="60">
        <v>4000</v>
      </c>
      <c r="K1418" s="45">
        <v>2171</v>
      </c>
    </row>
    <row r="1419" spans="9:11" x14ac:dyDescent="0.25">
      <c r="I1419" t="s">
        <v>8219</v>
      </c>
      <c r="J1419" s="60">
        <v>10000</v>
      </c>
      <c r="K1419" s="45">
        <v>2818</v>
      </c>
    </row>
    <row r="1420" spans="9:11" x14ac:dyDescent="0.25">
      <c r="I1420" t="s">
        <v>8219</v>
      </c>
      <c r="J1420" s="60">
        <v>500</v>
      </c>
      <c r="K1420" s="45">
        <v>3831</v>
      </c>
    </row>
    <row r="1421" spans="9:11" x14ac:dyDescent="0.25">
      <c r="I1421" t="s">
        <v>8219</v>
      </c>
      <c r="J1421" s="60">
        <v>930</v>
      </c>
      <c r="K1421" s="45">
        <v>2634</v>
      </c>
    </row>
    <row r="1422" spans="9:11" x14ac:dyDescent="0.25">
      <c r="I1422" t="s">
        <v>8219</v>
      </c>
      <c r="J1422" s="60">
        <v>1500</v>
      </c>
      <c r="K1422" s="45">
        <v>99</v>
      </c>
    </row>
    <row r="1423" spans="9:11" x14ac:dyDescent="0.25">
      <c r="I1423" t="s">
        <v>8219</v>
      </c>
      <c r="J1423" s="60">
        <v>50000</v>
      </c>
      <c r="K1423" s="45">
        <v>1949</v>
      </c>
    </row>
    <row r="1424" spans="9:11" x14ac:dyDescent="0.25">
      <c r="I1424" t="s">
        <v>8219</v>
      </c>
      <c r="J1424" s="60">
        <v>6000</v>
      </c>
      <c r="K1424" s="45">
        <v>1209</v>
      </c>
    </row>
    <row r="1425" spans="9:11" x14ac:dyDescent="0.25">
      <c r="I1425" t="s">
        <v>8219</v>
      </c>
      <c r="J1425" s="60">
        <v>5000</v>
      </c>
      <c r="K1425" s="45">
        <v>1272</v>
      </c>
    </row>
    <row r="1426" spans="9:11" x14ac:dyDescent="0.25">
      <c r="I1426" t="s">
        <v>8219</v>
      </c>
      <c r="J1426" s="60">
        <v>750</v>
      </c>
      <c r="K1426" s="45">
        <v>2931</v>
      </c>
    </row>
    <row r="1427" spans="9:11" x14ac:dyDescent="0.25">
      <c r="I1427" t="s">
        <v>8219</v>
      </c>
      <c r="J1427" s="60">
        <v>3500</v>
      </c>
      <c r="K1427" s="45">
        <v>2968</v>
      </c>
    </row>
    <row r="1428" spans="9:11" x14ac:dyDescent="0.25">
      <c r="I1428" t="s">
        <v>8219</v>
      </c>
      <c r="J1428" s="60">
        <v>6000</v>
      </c>
      <c r="K1428" s="45">
        <v>2970</v>
      </c>
    </row>
    <row r="1429" spans="9:11" x14ac:dyDescent="0.25">
      <c r="I1429" t="s">
        <v>8219</v>
      </c>
      <c r="J1429" s="60">
        <v>600</v>
      </c>
      <c r="K1429" s="45">
        <v>3050</v>
      </c>
    </row>
    <row r="1430" spans="9:11" x14ac:dyDescent="0.25">
      <c r="I1430" t="s">
        <v>8219</v>
      </c>
      <c r="J1430" s="60">
        <v>500</v>
      </c>
      <c r="K1430" s="45">
        <v>3525</v>
      </c>
    </row>
    <row r="1431" spans="9:11" x14ac:dyDescent="0.25">
      <c r="I1431" t="s">
        <v>8219</v>
      </c>
      <c r="J1431" s="60">
        <v>2500</v>
      </c>
      <c r="K1431" s="45">
        <v>3823</v>
      </c>
    </row>
    <row r="1432" spans="9:11" x14ac:dyDescent="0.25">
      <c r="I1432" t="s">
        <v>8219</v>
      </c>
      <c r="J1432" s="60">
        <v>25000</v>
      </c>
      <c r="K1432" s="45">
        <v>385</v>
      </c>
    </row>
    <row r="1433" spans="9:11" x14ac:dyDescent="0.25">
      <c r="I1433" t="s">
        <v>8219</v>
      </c>
      <c r="J1433" s="60">
        <v>2450</v>
      </c>
      <c r="K1433" s="45">
        <v>376</v>
      </c>
    </row>
    <row r="1434" spans="9:11" x14ac:dyDescent="0.25">
      <c r="I1434" t="s">
        <v>8219</v>
      </c>
      <c r="J1434" s="60">
        <v>2200</v>
      </c>
      <c r="K1434" s="45">
        <v>3152</v>
      </c>
    </row>
    <row r="1435" spans="9:11" x14ac:dyDescent="0.25">
      <c r="I1435" t="s">
        <v>8219</v>
      </c>
      <c r="J1435" s="60">
        <v>3000</v>
      </c>
      <c r="K1435" s="45">
        <v>3364</v>
      </c>
    </row>
    <row r="1436" spans="9:11" x14ac:dyDescent="0.25">
      <c r="I1436" t="s">
        <v>8219</v>
      </c>
      <c r="J1436" s="60">
        <v>25000</v>
      </c>
      <c r="K1436" s="45">
        <v>2329</v>
      </c>
    </row>
    <row r="1437" spans="9:11" x14ac:dyDescent="0.25">
      <c r="I1437" t="s">
        <v>8219</v>
      </c>
      <c r="J1437" s="60">
        <v>5862</v>
      </c>
      <c r="K1437" s="45">
        <v>3239</v>
      </c>
    </row>
    <row r="1438" spans="9:11" x14ac:dyDescent="0.25">
      <c r="I1438" t="s">
        <v>8219</v>
      </c>
      <c r="J1438" s="60">
        <v>5000</v>
      </c>
      <c r="K1438" s="45">
        <v>3436</v>
      </c>
    </row>
    <row r="1439" spans="9:11" x14ac:dyDescent="0.25">
      <c r="I1439" t="s">
        <v>8219</v>
      </c>
      <c r="J1439" s="60">
        <v>2500</v>
      </c>
      <c r="K1439" s="45">
        <v>3247</v>
      </c>
    </row>
    <row r="1440" spans="9:11" x14ac:dyDescent="0.25">
      <c r="I1440" t="s">
        <v>8219</v>
      </c>
      <c r="J1440" s="60">
        <v>22000</v>
      </c>
      <c r="K1440" s="45">
        <v>3017</v>
      </c>
    </row>
    <row r="1441" spans="9:11" x14ac:dyDescent="0.25">
      <c r="I1441" t="s">
        <v>8219</v>
      </c>
      <c r="J1441" s="60">
        <v>5000</v>
      </c>
      <c r="K1441" s="45">
        <v>3656</v>
      </c>
    </row>
    <row r="1442" spans="9:11" x14ac:dyDescent="0.25">
      <c r="I1442" t="s">
        <v>8219</v>
      </c>
      <c r="J1442" s="60">
        <v>4589</v>
      </c>
      <c r="K1442" s="45">
        <v>2276</v>
      </c>
    </row>
    <row r="1443" spans="9:11" x14ac:dyDescent="0.25">
      <c r="I1443" t="s">
        <v>8219</v>
      </c>
      <c r="J1443" s="60">
        <v>25000</v>
      </c>
      <c r="K1443" s="45">
        <v>643</v>
      </c>
    </row>
    <row r="1444" spans="9:11" x14ac:dyDescent="0.25">
      <c r="I1444" t="s">
        <v>8219</v>
      </c>
      <c r="J1444" s="60">
        <v>19500</v>
      </c>
      <c r="K1444" s="45">
        <v>2223</v>
      </c>
    </row>
    <row r="1445" spans="9:11" x14ac:dyDescent="0.25">
      <c r="I1445" t="s">
        <v>8219</v>
      </c>
      <c r="J1445" s="60">
        <v>1500</v>
      </c>
      <c r="K1445" s="45">
        <v>3393</v>
      </c>
    </row>
    <row r="1446" spans="9:11" x14ac:dyDescent="0.25">
      <c r="I1446" t="s">
        <v>8219</v>
      </c>
      <c r="J1446" s="60">
        <v>40000</v>
      </c>
      <c r="K1446" s="45">
        <v>2340</v>
      </c>
    </row>
    <row r="1447" spans="9:11" x14ac:dyDescent="0.25">
      <c r="I1447" t="s">
        <v>8219</v>
      </c>
      <c r="J1447" s="60">
        <v>100000</v>
      </c>
      <c r="K1447" s="45">
        <v>2726</v>
      </c>
    </row>
    <row r="1448" spans="9:11" x14ac:dyDescent="0.25">
      <c r="I1448" t="s">
        <v>8219</v>
      </c>
      <c r="J1448" s="60">
        <v>5000</v>
      </c>
      <c r="K1448" s="45">
        <v>3685</v>
      </c>
    </row>
    <row r="1449" spans="9:11" x14ac:dyDescent="0.25">
      <c r="I1449" t="s">
        <v>8219</v>
      </c>
      <c r="J1449" s="60">
        <v>300</v>
      </c>
      <c r="K1449" s="45">
        <v>2216</v>
      </c>
    </row>
    <row r="1450" spans="9:11" x14ac:dyDescent="0.25">
      <c r="I1450" t="s">
        <v>8219</v>
      </c>
      <c r="J1450" s="60">
        <v>3000</v>
      </c>
      <c r="K1450" s="45">
        <v>2640</v>
      </c>
    </row>
    <row r="1451" spans="9:11" x14ac:dyDescent="0.25">
      <c r="I1451" t="s">
        <v>8219</v>
      </c>
      <c r="J1451" s="60">
        <v>1000</v>
      </c>
      <c r="K1451" s="45">
        <v>2498</v>
      </c>
    </row>
    <row r="1452" spans="9:11" x14ac:dyDescent="0.25">
      <c r="I1452" t="s">
        <v>8219</v>
      </c>
      <c r="J1452" s="60">
        <v>30000</v>
      </c>
      <c r="K1452" s="45">
        <v>250</v>
      </c>
    </row>
    <row r="1453" spans="9:11" x14ac:dyDescent="0.25">
      <c r="I1453" t="s">
        <v>8219</v>
      </c>
      <c r="J1453" s="60">
        <v>12000</v>
      </c>
      <c r="K1453" s="45">
        <v>308</v>
      </c>
    </row>
    <row r="1454" spans="9:11" x14ac:dyDescent="0.25">
      <c r="I1454" t="s">
        <v>8219</v>
      </c>
      <c r="J1454" s="60">
        <v>7500</v>
      </c>
      <c r="K1454" s="45">
        <v>728</v>
      </c>
    </row>
    <row r="1455" spans="9:11" x14ac:dyDescent="0.25">
      <c r="I1455" t="s">
        <v>8219</v>
      </c>
      <c r="J1455" s="60">
        <v>10000</v>
      </c>
      <c r="K1455" s="45">
        <v>749</v>
      </c>
    </row>
    <row r="1456" spans="9:11" x14ac:dyDescent="0.25">
      <c r="I1456" t="s">
        <v>8219</v>
      </c>
      <c r="J1456" s="60">
        <v>10000</v>
      </c>
      <c r="K1456" s="45">
        <v>1891</v>
      </c>
    </row>
    <row r="1457" spans="9:11" x14ac:dyDescent="0.25">
      <c r="I1457" t="s">
        <v>8219</v>
      </c>
      <c r="J1457" s="60">
        <v>10000</v>
      </c>
      <c r="K1457" s="45">
        <v>3434</v>
      </c>
    </row>
    <row r="1458" spans="9:11" x14ac:dyDescent="0.25">
      <c r="I1458" t="s">
        <v>8219</v>
      </c>
      <c r="J1458" s="60">
        <v>745</v>
      </c>
      <c r="K1458" s="45">
        <v>2556</v>
      </c>
    </row>
    <row r="1459" spans="9:11" x14ac:dyDescent="0.25">
      <c r="I1459" t="s">
        <v>8219</v>
      </c>
      <c r="J1459" s="60">
        <v>10000</v>
      </c>
      <c r="K1459" s="45">
        <v>329</v>
      </c>
    </row>
    <row r="1460" spans="9:11" x14ac:dyDescent="0.25">
      <c r="I1460" t="s">
        <v>8219</v>
      </c>
      <c r="J1460" s="60">
        <v>2400</v>
      </c>
      <c r="K1460" s="45">
        <v>2986</v>
      </c>
    </row>
    <row r="1461" spans="9:11" x14ac:dyDescent="0.25">
      <c r="I1461" t="s">
        <v>8219</v>
      </c>
      <c r="J1461" s="60">
        <v>2000</v>
      </c>
      <c r="K1461" s="45">
        <v>3499</v>
      </c>
    </row>
    <row r="1462" spans="9:11" x14ac:dyDescent="0.25">
      <c r="I1462" t="s">
        <v>8219</v>
      </c>
      <c r="J1462" s="60">
        <v>500</v>
      </c>
      <c r="K1462" s="45">
        <v>3563</v>
      </c>
    </row>
    <row r="1463" spans="9:11" x14ac:dyDescent="0.25">
      <c r="I1463" t="s">
        <v>8219</v>
      </c>
      <c r="J1463" s="60">
        <v>7000</v>
      </c>
      <c r="K1463" s="45">
        <v>724</v>
      </c>
    </row>
    <row r="1464" spans="9:11" x14ac:dyDescent="0.25">
      <c r="I1464" t="s">
        <v>8219</v>
      </c>
      <c r="J1464" s="60">
        <v>550</v>
      </c>
      <c r="K1464" s="45">
        <v>3607</v>
      </c>
    </row>
    <row r="1465" spans="9:11" x14ac:dyDescent="0.25">
      <c r="I1465" t="s">
        <v>8219</v>
      </c>
      <c r="J1465" s="60">
        <v>12500</v>
      </c>
      <c r="K1465" s="45">
        <v>1185</v>
      </c>
    </row>
    <row r="1466" spans="9:11" x14ac:dyDescent="0.25">
      <c r="I1466" t="s">
        <v>8219</v>
      </c>
      <c r="J1466" s="60">
        <v>5000</v>
      </c>
      <c r="K1466" s="45">
        <v>3825</v>
      </c>
    </row>
    <row r="1467" spans="9:11" x14ac:dyDescent="0.25">
      <c r="I1467" t="s">
        <v>8219</v>
      </c>
      <c r="J1467" s="60">
        <v>4000</v>
      </c>
      <c r="K1467" s="45">
        <v>3502</v>
      </c>
    </row>
    <row r="1468" spans="9:11" x14ac:dyDescent="0.25">
      <c r="I1468" t="s">
        <v>8219</v>
      </c>
      <c r="J1468" s="60">
        <v>15000</v>
      </c>
      <c r="K1468" s="45">
        <v>2618</v>
      </c>
    </row>
    <row r="1469" spans="9:11" x14ac:dyDescent="0.25">
      <c r="I1469" t="s">
        <v>8219</v>
      </c>
      <c r="J1469" s="60">
        <v>2000</v>
      </c>
      <c r="K1469" s="45">
        <v>2972</v>
      </c>
    </row>
    <row r="1470" spans="9:11" x14ac:dyDescent="0.25">
      <c r="I1470" t="s">
        <v>8219</v>
      </c>
      <c r="J1470" s="60">
        <v>32360</v>
      </c>
      <c r="K1470" s="45">
        <v>1369</v>
      </c>
    </row>
    <row r="1471" spans="9:11" x14ac:dyDescent="0.25">
      <c r="I1471" t="s">
        <v>8219</v>
      </c>
      <c r="J1471" s="60">
        <v>3000</v>
      </c>
      <c r="K1471" s="45">
        <v>2790</v>
      </c>
    </row>
    <row r="1472" spans="9:11" x14ac:dyDescent="0.25">
      <c r="I1472" t="s">
        <v>8219</v>
      </c>
      <c r="J1472" s="60">
        <v>8000</v>
      </c>
      <c r="K1472" s="45">
        <v>794</v>
      </c>
    </row>
    <row r="1473" spans="9:11" x14ac:dyDescent="0.25">
      <c r="I1473" t="s">
        <v>8219</v>
      </c>
      <c r="J1473" s="60">
        <v>1250</v>
      </c>
      <c r="K1473" s="45">
        <v>2781</v>
      </c>
    </row>
    <row r="1474" spans="9:11" x14ac:dyDescent="0.25">
      <c r="I1474" t="s">
        <v>8219</v>
      </c>
      <c r="J1474" s="60">
        <v>3800</v>
      </c>
      <c r="K1474" s="45">
        <v>3492</v>
      </c>
    </row>
    <row r="1475" spans="9:11" x14ac:dyDescent="0.25">
      <c r="I1475" t="s">
        <v>8219</v>
      </c>
      <c r="J1475" s="60">
        <v>5000</v>
      </c>
      <c r="K1475" s="45">
        <v>403</v>
      </c>
    </row>
    <row r="1476" spans="9:11" x14ac:dyDescent="0.25">
      <c r="I1476" t="s">
        <v>8219</v>
      </c>
      <c r="J1476" s="60">
        <v>25000</v>
      </c>
      <c r="K1476" s="45">
        <v>2068</v>
      </c>
    </row>
    <row r="1477" spans="9:11" x14ac:dyDescent="0.25">
      <c r="I1477" t="s">
        <v>8219</v>
      </c>
      <c r="J1477" s="60">
        <v>5000</v>
      </c>
      <c r="K1477" s="45">
        <v>3440</v>
      </c>
    </row>
    <row r="1478" spans="9:11" x14ac:dyDescent="0.25">
      <c r="I1478" t="s">
        <v>8219</v>
      </c>
      <c r="J1478" s="60">
        <v>7000</v>
      </c>
      <c r="K1478" s="45">
        <v>3258</v>
      </c>
    </row>
    <row r="1479" spans="9:11" x14ac:dyDescent="0.25">
      <c r="I1479" t="s">
        <v>8219</v>
      </c>
      <c r="J1479" s="60">
        <v>5000</v>
      </c>
      <c r="K1479" s="45">
        <v>92</v>
      </c>
    </row>
    <row r="1480" spans="9:11" x14ac:dyDescent="0.25">
      <c r="I1480" t="s">
        <v>8219</v>
      </c>
      <c r="J1480" s="60">
        <v>10500</v>
      </c>
      <c r="K1480" s="45">
        <v>3620</v>
      </c>
    </row>
    <row r="1481" spans="9:11" x14ac:dyDescent="0.25">
      <c r="I1481" t="s">
        <v>8219</v>
      </c>
      <c r="J1481" s="60">
        <v>1300</v>
      </c>
      <c r="K1481" s="45">
        <v>103</v>
      </c>
    </row>
    <row r="1482" spans="9:11" x14ac:dyDescent="0.25">
      <c r="I1482" t="s">
        <v>8219</v>
      </c>
      <c r="J1482" s="60">
        <v>4000</v>
      </c>
      <c r="K1482" s="45">
        <v>807</v>
      </c>
    </row>
    <row r="1483" spans="9:11" x14ac:dyDescent="0.25">
      <c r="I1483" t="s">
        <v>8219</v>
      </c>
      <c r="J1483" s="60">
        <v>2000</v>
      </c>
      <c r="K1483" s="45">
        <v>3161</v>
      </c>
    </row>
    <row r="1484" spans="9:11" x14ac:dyDescent="0.25">
      <c r="I1484" t="s">
        <v>8219</v>
      </c>
      <c r="J1484" s="60">
        <v>3100</v>
      </c>
      <c r="K1484" s="45">
        <v>2932</v>
      </c>
    </row>
    <row r="1485" spans="9:11" x14ac:dyDescent="0.25">
      <c r="I1485" t="s">
        <v>8219</v>
      </c>
      <c r="J1485" s="60">
        <v>12800</v>
      </c>
      <c r="K1485" s="45">
        <v>413</v>
      </c>
    </row>
    <row r="1486" spans="9:11" x14ac:dyDescent="0.25">
      <c r="I1486" t="s">
        <v>8219</v>
      </c>
      <c r="J1486" s="60">
        <v>30000</v>
      </c>
      <c r="K1486" s="45">
        <v>2298</v>
      </c>
    </row>
    <row r="1487" spans="9:11" x14ac:dyDescent="0.25">
      <c r="I1487" t="s">
        <v>8219</v>
      </c>
      <c r="J1487" s="60">
        <v>1500</v>
      </c>
      <c r="K1487" s="45">
        <v>1618</v>
      </c>
    </row>
    <row r="1488" spans="9:11" x14ac:dyDescent="0.25">
      <c r="I1488" t="s">
        <v>8219</v>
      </c>
      <c r="J1488" s="60">
        <v>2000</v>
      </c>
      <c r="K1488" s="45">
        <v>1825</v>
      </c>
    </row>
    <row r="1489" spans="9:11" x14ac:dyDescent="0.25">
      <c r="I1489" t="s">
        <v>8219</v>
      </c>
      <c r="J1489" s="60">
        <v>2400</v>
      </c>
      <c r="K1489" s="45">
        <v>3778</v>
      </c>
    </row>
    <row r="1490" spans="9:11" x14ac:dyDescent="0.25">
      <c r="I1490" t="s">
        <v>8219</v>
      </c>
      <c r="J1490" s="60">
        <v>3200</v>
      </c>
      <c r="K1490" s="45">
        <v>2476</v>
      </c>
    </row>
    <row r="1491" spans="9:11" x14ac:dyDescent="0.25">
      <c r="I1491" t="s">
        <v>8219</v>
      </c>
      <c r="J1491" s="60">
        <v>10000</v>
      </c>
      <c r="K1491" s="45">
        <v>1373</v>
      </c>
    </row>
    <row r="1492" spans="9:11" x14ac:dyDescent="0.25">
      <c r="I1492" t="s">
        <v>8219</v>
      </c>
      <c r="J1492" s="60">
        <v>500</v>
      </c>
      <c r="K1492" s="45">
        <v>2</v>
      </c>
    </row>
    <row r="1493" spans="9:11" x14ac:dyDescent="0.25">
      <c r="I1493" t="s">
        <v>8219</v>
      </c>
      <c r="J1493" s="60">
        <v>3000</v>
      </c>
      <c r="K1493" s="45">
        <v>805</v>
      </c>
    </row>
    <row r="1494" spans="9:11" x14ac:dyDescent="0.25">
      <c r="I1494" t="s">
        <v>8219</v>
      </c>
      <c r="J1494" s="60">
        <v>1500</v>
      </c>
      <c r="K1494" s="45">
        <v>810</v>
      </c>
    </row>
    <row r="1495" spans="9:11" x14ac:dyDescent="0.25">
      <c r="I1495" t="s">
        <v>8219</v>
      </c>
      <c r="J1495" s="60">
        <v>1000</v>
      </c>
      <c r="K1495" s="45">
        <v>1638</v>
      </c>
    </row>
    <row r="1496" spans="9:11" x14ac:dyDescent="0.25">
      <c r="I1496" t="s">
        <v>8219</v>
      </c>
      <c r="J1496" s="60">
        <v>2000</v>
      </c>
      <c r="K1496" s="45">
        <v>2534</v>
      </c>
    </row>
    <row r="1497" spans="9:11" x14ac:dyDescent="0.25">
      <c r="I1497" t="s">
        <v>8219</v>
      </c>
      <c r="J1497" s="60">
        <v>2000</v>
      </c>
      <c r="K1497" s="45">
        <v>3386</v>
      </c>
    </row>
    <row r="1498" spans="9:11" x14ac:dyDescent="0.25">
      <c r="I1498" t="s">
        <v>8219</v>
      </c>
      <c r="J1498" s="60">
        <v>1200</v>
      </c>
      <c r="K1498" s="45">
        <v>3541</v>
      </c>
    </row>
    <row r="1499" spans="9:11" x14ac:dyDescent="0.25">
      <c r="I1499" t="s">
        <v>8219</v>
      </c>
      <c r="J1499" s="60">
        <v>500</v>
      </c>
      <c r="K1499" s="45">
        <v>3749</v>
      </c>
    </row>
    <row r="1500" spans="9:11" x14ac:dyDescent="0.25">
      <c r="I1500" t="s">
        <v>8219</v>
      </c>
      <c r="J1500" s="60">
        <v>3500</v>
      </c>
      <c r="K1500" s="45">
        <v>852</v>
      </c>
    </row>
    <row r="1501" spans="9:11" x14ac:dyDescent="0.25">
      <c r="I1501" t="s">
        <v>8219</v>
      </c>
      <c r="J1501" s="60">
        <v>15000</v>
      </c>
      <c r="K1501" s="45">
        <v>2995</v>
      </c>
    </row>
    <row r="1502" spans="9:11" x14ac:dyDescent="0.25">
      <c r="I1502" t="s">
        <v>8219</v>
      </c>
      <c r="J1502" s="60">
        <v>9000</v>
      </c>
      <c r="K1502" s="45">
        <v>1747</v>
      </c>
    </row>
    <row r="1503" spans="9:11" x14ac:dyDescent="0.25">
      <c r="I1503" t="s">
        <v>8219</v>
      </c>
      <c r="J1503" s="60">
        <v>22000</v>
      </c>
      <c r="K1503" s="45">
        <v>1184</v>
      </c>
    </row>
    <row r="1504" spans="9:11" x14ac:dyDescent="0.25">
      <c r="I1504" t="s">
        <v>8219</v>
      </c>
      <c r="J1504" s="60">
        <v>25000</v>
      </c>
      <c r="K1504" s="45">
        <v>1657</v>
      </c>
    </row>
    <row r="1505" spans="9:11" x14ac:dyDescent="0.25">
      <c r="I1505" t="s">
        <v>8219</v>
      </c>
      <c r="J1505" s="60">
        <v>3000</v>
      </c>
      <c r="K1505" s="45">
        <v>3624</v>
      </c>
    </row>
    <row r="1506" spans="9:11" x14ac:dyDescent="0.25">
      <c r="I1506" t="s">
        <v>8219</v>
      </c>
      <c r="J1506" s="60">
        <v>5500</v>
      </c>
      <c r="K1506" s="45">
        <v>3249</v>
      </c>
    </row>
    <row r="1507" spans="9:11" x14ac:dyDescent="0.25">
      <c r="I1507" t="s">
        <v>8219</v>
      </c>
      <c r="J1507" s="60">
        <v>7000</v>
      </c>
      <c r="K1507" s="45">
        <v>2113</v>
      </c>
    </row>
    <row r="1508" spans="9:11" x14ac:dyDescent="0.25">
      <c r="I1508" t="s">
        <v>8219</v>
      </c>
      <c r="J1508" s="60">
        <v>24200</v>
      </c>
      <c r="K1508" s="45">
        <v>359</v>
      </c>
    </row>
    <row r="1509" spans="9:11" x14ac:dyDescent="0.25">
      <c r="I1509" t="s">
        <v>8219</v>
      </c>
      <c r="J1509" s="60">
        <v>15000</v>
      </c>
      <c r="K1509" s="45">
        <v>289</v>
      </c>
    </row>
    <row r="1510" spans="9:11" x14ac:dyDescent="0.25">
      <c r="I1510" t="s">
        <v>8219</v>
      </c>
      <c r="J1510" s="60">
        <v>999</v>
      </c>
      <c r="K1510" s="45">
        <v>1883</v>
      </c>
    </row>
    <row r="1511" spans="9:11" x14ac:dyDescent="0.25">
      <c r="I1511" t="s">
        <v>8219</v>
      </c>
      <c r="J1511" s="60">
        <v>5000</v>
      </c>
      <c r="K1511" s="45">
        <v>2819</v>
      </c>
    </row>
    <row r="1512" spans="9:11" x14ac:dyDescent="0.25">
      <c r="I1512" t="s">
        <v>8219</v>
      </c>
      <c r="J1512" s="60">
        <v>2500</v>
      </c>
      <c r="K1512" s="45">
        <v>3550</v>
      </c>
    </row>
    <row r="1513" spans="9:11" x14ac:dyDescent="0.25">
      <c r="I1513" t="s">
        <v>8219</v>
      </c>
      <c r="J1513" s="60">
        <v>800</v>
      </c>
      <c r="K1513" s="45">
        <v>3283</v>
      </c>
    </row>
    <row r="1514" spans="9:11" x14ac:dyDescent="0.25">
      <c r="I1514" t="s">
        <v>8219</v>
      </c>
      <c r="J1514" s="60">
        <v>2000</v>
      </c>
      <c r="K1514" s="45">
        <v>3566</v>
      </c>
    </row>
    <row r="1515" spans="9:11" x14ac:dyDescent="0.25">
      <c r="I1515" t="s">
        <v>8219</v>
      </c>
      <c r="J1515" s="60">
        <v>17000</v>
      </c>
      <c r="K1515" s="45">
        <v>313</v>
      </c>
    </row>
    <row r="1516" spans="9:11" x14ac:dyDescent="0.25">
      <c r="I1516" t="s">
        <v>8219</v>
      </c>
      <c r="J1516" s="60">
        <v>25000</v>
      </c>
      <c r="K1516" s="45">
        <v>381</v>
      </c>
    </row>
    <row r="1517" spans="9:11" x14ac:dyDescent="0.25">
      <c r="I1517" t="s">
        <v>8219</v>
      </c>
      <c r="J1517" s="60">
        <v>5000</v>
      </c>
      <c r="K1517" s="45">
        <v>1647</v>
      </c>
    </row>
    <row r="1518" spans="9:11" x14ac:dyDescent="0.25">
      <c r="I1518" t="s">
        <v>8219</v>
      </c>
      <c r="J1518" s="60">
        <v>2500</v>
      </c>
      <c r="K1518" s="45">
        <v>2475</v>
      </c>
    </row>
    <row r="1519" spans="9:11" x14ac:dyDescent="0.25">
      <c r="I1519" t="s">
        <v>8219</v>
      </c>
      <c r="J1519" s="60">
        <v>5000</v>
      </c>
      <c r="K1519" s="45">
        <v>2114</v>
      </c>
    </row>
    <row r="1520" spans="9:11" x14ac:dyDescent="0.25">
      <c r="I1520" t="s">
        <v>8219</v>
      </c>
      <c r="J1520" s="60">
        <v>30000</v>
      </c>
      <c r="K1520" s="45">
        <v>271</v>
      </c>
    </row>
    <row r="1521" spans="9:11" x14ac:dyDescent="0.25">
      <c r="I1521" t="s">
        <v>8219</v>
      </c>
      <c r="J1521" s="60">
        <v>5000</v>
      </c>
      <c r="K1521" s="45">
        <v>2785</v>
      </c>
    </row>
    <row r="1522" spans="9:11" x14ac:dyDescent="0.25">
      <c r="I1522" t="s">
        <v>8219</v>
      </c>
      <c r="J1522" s="60">
        <v>4000</v>
      </c>
      <c r="K1522" s="45">
        <v>859</v>
      </c>
    </row>
    <row r="1523" spans="9:11" x14ac:dyDescent="0.25">
      <c r="I1523" t="s">
        <v>8219</v>
      </c>
      <c r="J1523" s="60">
        <v>15000</v>
      </c>
      <c r="K1523" s="45">
        <v>534</v>
      </c>
    </row>
    <row r="1524" spans="9:11" x14ac:dyDescent="0.25">
      <c r="I1524" t="s">
        <v>8219</v>
      </c>
      <c r="J1524" s="60">
        <v>1500</v>
      </c>
      <c r="K1524" s="45">
        <v>3543</v>
      </c>
    </row>
    <row r="1525" spans="9:11" x14ac:dyDescent="0.25">
      <c r="I1525" t="s">
        <v>8219</v>
      </c>
      <c r="J1525" s="60">
        <v>1200</v>
      </c>
      <c r="K1525" s="45">
        <v>3832</v>
      </c>
    </row>
    <row r="1526" spans="9:11" x14ac:dyDescent="0.25">
      <c r="I1526" t="s">
        <v>8219</v>
      </c>
      <c r="J1526" s="60">
        <v>2000</v>
      </c>
      <c r="K1526" s="45">
        <v>1298</v>
      </c>
    </row>
    <row r="1527" spans="9:11" x14ac:dyDescent="0.25">
      <c r="I1527" t="s">
        <v>8219</v>
      </c>
      <c r="J1527" s="60">
        <v>5000</v>
      </c>
      <c r="K1527" s="45">
        <v>521</v>
      </c>
    </row>
    <row r="1528" spans="9:11" x14ac:dyDescent="0.25">
      <c r="I1528" t="s">
        <v>8219</v>
      </c>
      <c r="J1528" s="60">
        <v>40000</v>
      </c>
      <c r="K1528" s="45">
        <v>284</v>
      </c>
    </row>
    <row r="1529" spans="9:11" x14ac:dyDescent="0.25">
      <c r="I1529" t="s">
        <v>8219</v>
      </c>
      <c r="J1529" s="60">
        <v>2500</v>
      </c>
      <c r="K1529" s="45">
        <v>87</v>
      </c>
    </row>
    <row r="1530" spans="9:11" x14ac:dyDescent="0.25">
      <c r="I1530" t="s">
        <v>8219</v>
      </c>
      <c r="J1530" s="60">
        <v>1000</v>
      </c>
      <c r="K1530" s="45">
        <v>3368</v>
      </c>
    </row>
    <row r="1531" spans="9:11" x14ac:dyDescent="0.25">
      <c r="I1531" t="s">
        <v>8219</v>
      </c>
      <c r="J1531" s="60">
        <v>20000</v>
      </c>
      <c r="K1531" s="45">
        <v>2663</v>
      </c>
    </row>
    <row r="1532" spans="9:11" x14ac:dyDescent="0.25">
      <c r="I1532" t="s">
        <v>8219</v>
      </c>
      <c r="J1532" s="60">
        <v>3500</v>
      </c>
      <c r="K1532" s="45">
        <v>3333</v>
      </c>
    </row>
    <row r="1533" spans="9:11" x14ac:dyDescent="0.25">
      <c r="I1533" t="s">
        <v>8219</v>
      </c>
      <c r="J1533" s="60">
        <v>3250</v>
      </c>
      <c r="K1533" s="45">
        <v>119</v>
      </c>
    </row>
    <row r="1534" spans="9:11" x14ac:dyDescent="0.25">
      <c r="I1534" t="s">
        <v>8219</v>
      </c>
      <c r="J1534" s="60">
        <v>3500</v>
      </c>
      <c r="K1534" s="45">
        <v>3821</v>
      </c>
    </row>
    <row r="1535" spans="9:11" x14ac:dyDescent="0.25">
      <c r="I1535" t="s">
        <v>8219</v>
      </c>
      <c r="J1535" s="60">
        <v>5000</v>
      </c>
      <c r="K1535" s="45">
        <v>3331</v>
      </c>
    </row>
    <row r="1536" spans="9:11" x14ac:dyDescent="0.25">
      <c r="I1536" t="s">
        <v>8219</v>
      </c>
      <c r="J1536" s="60">
        <v>15000</v>
      </c>
      <c r="K1536" s="45">
        <v>3304</v>
      </c>
    </row>
    <row r="1537" spans="9:11" x14ac:dyDescent="0.25">
      <c r="I1537" t="s">
        <v>8219</v>
      </c>
      <c r="J1537" s="60">
        <v>3300</v>
      </c>
      <c r="K1537" s="45">
        <v>3720</v>
      </c>
    </row>
    <row r="1538" spans="9:11" x14ac:dyDescent="0.25">
      <c r="I1538" t="s">
        <v>8219</v>
      </c>
      <c r="J1538" s="60">
        <v>3000</v>
      </c>
      <c r="K1538" s="45">
        <v>2992</v>
      </c>
    </row>
    <row r="1539" spans="9:11" x14ac:dyDescent="0.25">
      <c r="I1539" t="s">
        <v>8219</v>
      </c>
      <c r="J1539" s="60">
        <v>28888</v>
      </c>
      <c r="K1539" s="45">
        <v>658</v>
      </c>
    </row>
    <row r="1540" spans="9:11" x14ac:dyDescent="0.25">
      <c r="I1540" t="s">
        <v>8219</v>
      </c>
      <c r="J1540" s="60">
        <v>18500</v>
      </c>
      <c r="K1540" s="45">
        <v>2247</v>
      </c>
    </row>
    <row r="1541" spans="9:11" x14ac:dyDescent="0.25">
      <c r="I1541" t="s">
        <v>8219</v>
      </c>
      <c r="J1541" s="60">
        <v>5000</v>
      </c>
      <c r="K1541" s="45">
        <v>1249</v>
      </c>
    </row>
    <row r="1542" spans="9:11" x14ac:dyDescent="0.25">
      <c r="I1542" t="s">
        <v>8219</v>
      </c>
      <c r="J1542" s="60">
        <v>7500</v>
      </c>
      <c r="K1542" s="45">
        <v>2729</v>
      </c>
    </row>
    <row r="1543" spans="9:11" x14ac:dyDescent="0.25">
      <c r="I1543" t="s">
        <v>8219</v>
      </c>
      <c r="J1543" s="60">
        <v>8000</v>
      </c>
      <c r="K1543" s="45">
        <v>806</v>
      </c>
    </row>
    <row r="1544" spans="9:11" x14ac:dyDescent="0.25">
      <c r="I1544" t="s">
        <v>8219</v>
      </c>
      <c r="J1544" s="60">
        <v>3000</v>
      </c>
      <c r="K1544" s="45">
        <v>3380</v>
      </c>
    </row>
    <row r="1545" spans="9:11" x14ac:dyDescent="0.25">
      <c r="I1545" t="s">
        <v>8219</v>
      </c>
      <c r="J1545" s="60">
        <v>3500</v>
      </c>
      <c r="K1545" s="45">
        <v>3350</v>
      </c>
    </row>
    <row r="1546" spans="9:11" x14ac:dyDescent="0.25">
      <c r="I1546" t="s">
        <v>8219</v>
      </c>
      <c r="J1546" s="60">
        <v>3000</v>
      </c>
      <c r="K1546" s="45">
        <v>1276</v>
      </c>
    </row>
    <row r="1547" spans="9:11" x14ac:dyDescent="0.25">
      <c r="I1547" t="s">
        <v>8219</v>
      </c>
      <c r="J1547" s="60">
        <v>10000</v>
      </c>
      <c r="K1547" s="45">
        <v>3507</v>
      </c>
    </row>
    <row r="1548" spans="9:11" x14ac:dyDescent="0.25">
      <c r="I1548" t="s">
        <v>8219</v>
      </c>
      <c r="J1548" s="60">
        <v>50000</v>
      </c>
      <c r="K1548" s="45">
        <v>325</v>
      </c>
    </row>
    <row r="1549" spans="9:11" x14ac:dyDescent="0.25">
      <c r="I1549" t="s">
        <v>8219</v>
      </c>
      <c r="J1549" s="60">
        <v>8000</v>
      </c>
      <c r="K1549" s="45">
        <v>1382</v>
      </c>
    </row>
    <row r="1550" spans="9:11" x14ac:dyDescent="0.25">
      <c r="I1550" t="s">
        <v>8219</v>
      </c>
      <c r="J1550" s="60">
        <v>8000</v>
      </c>
      <c r="K1550" s="45">
        <v>3339</v>
      </c>
    </row>
    <row r="1551" spans="9:11" x14ac:dyDescent="0.25">
      <c r="I1551" t="s">
        <v>8219</v>
      </c>
      <c r="J1551" s="60">
        <v>2000</v>
      </c>
      <c r="K1551" s="45">
        <v>3601</v>
      </c>
    </row>
    <row r="1552" spans="9:11" x14ac:dyDescent="0.25">
      <c r="I1552" t="s">
        <v>8219</v>
      </c>
      <c r="J1552" s="60">
        <v>1500</v>
      </c>
      <c r="K1552" s="45">
        <v>3396</v>
      </c>
    </row>
    <row r="1553" spans="9:11" x14ac:dyDescent="0.25">
      <c r="I1553" t="s">
        <v>8219</v>
      </c>
      <c r="J1553" s="60">
        <v>2500</v>
      </c>
      <c r="K1553" s="45">
        <v>842</v>
      </c>
    </row>
    <row r="1554" spans="9:11" x14ac:dyDescent="0.25">
      <c r="I1554" t="s">
        <v>8219</v>
      </c>
      <c r="J1554" s="60">
        <v>21000</v>
      </c>
      <c r="K1554" s="45">
        <v>3245</v>
      </c>
    </row>
    <row r="1555" spans="9:11" x14ac:dyDescent="0.25">
      <c r="I1555" t="s">
        <v>8219</v>
      </c>
      <c r="J1555" s="60">
        <v>30000</v>
      </c>
      <c r="K1555" s="45">
        <v>2731</v>
      </c>
    </row>
    <row r="1556" spans="9:11" x14ac:dyDescent="0.25">
      <c r="I1556" t="s">
        <v>8219</v>
      </c>
      <c r="J1556" s="60">
        <v>700</v>
      </c>
      <c r="K1556" s="45">
        <v>2795</v>
      </c>
    </row>
    <row r="1557" spans="9:11" x14ac:dyDescent="0.25">
      <c r="I1557" t="s">
        <v>8219</v>
      </c>
      <c r="J1557" s="60">
        <v>6000</v>
      </c>
      <c r="K1557" s="45">
        <v>2529</v>
      </c>
    </row>
    <row r="1558" spans="9:11" x14ac:dyDescent="0.25">
      <c r="I1558" t="s">
        <v>8219</v>
      </c>
      <c r="J1558" s="60">
        <v>2500</v>
      </c>
      <c r="K1558" s="45">
        <v>1259</v>
      </c>
    </row>
    <row r="1559" spans="9:11" x14ac:dyDescent="0.25">
      <c r="I1559" t="s">
        <v>8219</v>
      </c>
      <c r="J1559" s="60">
        <v>20000</v>
      </c>
      <c r="K1559" s="45">
        <v>2604</v>
      </c>
    </row>
    <row r="1560" spans="9:11" x14ac:dyDescent="0.25">
      <c r="I1560" t="s">
        <v>8219</v>
      </c>
      <c r="J1560" s="60">
        <v>10000</v>
      </c>
      <c r="K1560" s="45">
        <v>1616</v>
      </c>
    </row>
    <row r="1561" spans="9:11" x14ac:dyDescent="0.25">
      <c r="I1561" t="s">
        <v>8219</v>
      </c>
      <c r="J1561" s="60">
        <v>2500</v>
      </c>
      <c r="K1561" s="45">
        <v>3438</v>
      </c>
    </row>
    <row r="1562" spans="9:11" x14ac:dyDescent="0.25">
      <c r="I1562" t="s">
        <v>8219</v>
      </c>
      <c r="J1562" s="60">
        <v>16700</v>
      </c>
      <c r="K1562" s="45">
        <v>1207</v>
      </c>
    </row>
    <row r="1563" spans="9:11" x14ac:dyDescent="0.25">
      <c r="I1563" t="s">
        <v>8219</v>
      </c>
      <c r="J1563" s="60">
        <v>8400</v>
      </c>
      <c r="K1563" s="45">
        <v>46</v>
      </c>
    </row>
    <row r="1564" spans="9:11" x14ac:dyDescent="0.25">
      <c r="I1564" t="s">
        <v>8219</v>
      </c>
      <c r="J1564" s="60">
        <v>1200</v>
      </c>
      <c r="K1564" s="45">
        <v>3226</v>
      </c>
    </row>
    <row r="1565" spans="9:11" x14ac:dyDescent="0.25">
      <c r="I1565" t="s">
        <v>8219</v>
      </c>
      <c r="J1565" s="60">
        <v>1000</v>
      </c>
      <c r="K1565" s="45">
        <v>310</v>
      </c>
    </row>
    <row r="1566" spans="9:11" x14ac:dyDescent="0.25">
      <c r="I1566" t="s">
        <v>8219</v>
      </c>
      <c r="J1566" s="60">
        <v>8750</v>
      </c>
      <c r="K1566" s="45">
        <v>1187</v>
      </c>
    </row>
    <row r="1567" spans="9:11" x14ac:dyDescent="0.25">
      <c r="I1567" t="s">
        <v>8219</v>
      </c>
      <c r="J1567" s="60">
        <v>12500</v>
      </c>
      <c r="K1567" s="45">
        <v>368</v>
      </c>
    </row>
    <row r="1568" spans="9:11" x14ac:dyDescent="0.25">
      <c r="I1568" t="s">
        <v>8219</v>
      </c>
      <c r="J1568" s="60">
        <v>9000</v>
      </c>
      <c r="K1568" s="45">
        <v>2311</v>
      </c>
    </row>
    <row r="1569" spans="9:11" x14ac:dyDescent="0.25">
      <c r="I1569" t="s">
        <v>8219</v>
      </c>
      <c r="J1569" s="60">
        <v>20000</v>
      </c>
      <c r="K1569" s="45">
        <v>311</v>
      </c>
    </row>
    <row r="1570" spans="9:11" x14ac:dyDescent="0.25">
      <c r="I1570" t="s">
        <v>8219</v>
      </c>
      <c r="J1570" s="60">
        <v>1500</v>
      </c>
      <c r="K1570" s="45">
        <v>2290</v>
      </c>
    </row>
    <row r="1571" spans="9:11" x14ac:dyDescent="0.25">
      <c r="I1571" t="s">
        <v>8219</v>
      </c>
      <c r="J1571" s="60">
        <v>5000</v>
      </c>
      <c r="K1571" s="45">
        <v>1350</v>
      </c>
    </row>
    <row r="1572" spans="9:11" x14ac:dyDescent="0.25">
      <c r="I1572" t="s">
        <v>8219</v>
      </c>
      <c r="J1572" s="60">
        <v>15000</v>
      </c>
      <c r="K1572" s="45">
        <v>2316</v>
      </c>
    </row>
    <row r="1573" spans="9:11" x14ac:dyDescent="0.25">
      <c r="I1573" t="s">
        <v>8219</v>
      </c>
      <c r="J1573" s="60">
        <v>250</v>
      </c>
      <c r="K1573" s="45">
        <v>94</v>
      </c>
    </row>
    <row r="1574" spans="9:11" x14ac:dyDescent="0.25">
      <c r="I1574" t="s">
        <v>8219</v>
      </c>
      <c r="J1574" s="60">
        <v>5000</v>
      </c>
      <c r="K1574" s="45">
        <v>112</v>
      </c>
    </row>
    <row r="1575" spans="9:11" x14ac:dyDescent="0.25">
      <c r="I1575" t="s">
        <v>8219</v>
      </c>
      <c r="J1575" s="60">
        <v>1000</v>
      </c>
      <c r="K1575" s="45">
        <v>780</v>
      </c>
    </row>
    <row r="1576" spans="9:11" x14ac:dyDescent="0.25">
      <c r="I1576" t="s">
        <v>8219</v>
      </c>
      <c r="J1576" s="60">
        <v>1000</v>
      </c>
      <c r="K1576" s="45">
        <v>811</v>
      </c>
    </row>
    <row r="1577" spans="9:11" x14ac:dyDescent="0.25">
      <c r="I1577" t="s">
        <v>8219</v>
      </c>
      <c r="J1577" s="60">
        <v>500</v>
      </c>
      <c r="K1577" s="45">
        <v>829</v>
      </c>
    </row>
    <row r="1578" spans="9:11" x14ac:dyDescent="0.25">
      <c r="I1578" t="s">
        <v>8220</v>
      </c>
      <c r="J1578" s="60">
        <v>5000</v>
      </c>
      <c r="K1578" s="45">
        <v>1001</v>
      </c>
    </row>
    <row r="1579" spans="9:11" x14ac:dyDescent="0.25">
      <c r="I1579" t="s">
        <v>8219</v>
      </c>
      <c r="J1579" s="60">
        <v>500</v>
      </c>
      <c r="K1579" s="45">
        <v>1835</v>
      </c>
    </row>
    <row r="1580" spans="9:11" x14ac:dyDescent="0.25">
      <c r="I1580" t="s">
        <v>8219</v>
      </c>
      <c r="J1580" s="60">
        <v>2500</v>
      </c>
      <c r="K1580" s="45">
        <v>1893</v>
      </c>
    </row>
    <row r="1581" spans="9:11" x14ac:dyDescent="0.25">
      <c r="I1581" t="s">
        <v>8219</v>
      </c>
      <c r="J1581" s="60">
        <v>400</v>
      </c>
      <c r="K1581" s="45">
        <v>2317</v>
      </c>
    </row>
    <row r="1582" spans="9:11" x14ac:dyDescent="0.25">
      <c r="I1582" t="s">
        <v>8219</v>
      </c>
      <c r="J1582" s="60">
        <v>2500</v>
      </c>
      <c r="K1582" s="45">
        <v>2840</v>
      </c>
    </row>
    <row r="1583" spans="9:11" x14ac:dyDescent="0.25">
      <c r="I1583" t="s">
        <v>8219</v>
      </c>
      <c r="J1583" s="60">
        <v>1250</v>
      </c>
      <c r="K1583" s="45">
        <v>3149</v>
      </c>
    </row>
    <row r="1584" spans="9:11" x14ac:dyDescent="0.25">
      <c r="I1584" t="s">
        <v>8219</v>
      </c>
      <c r="J1584" s="60">
        <v>2500</v>
      </c>
      <c r="K1584" s="45">
        <v>3365</v>
      </c>
    </row>
    <row r="1585" spans="9:11" x14ac:dyDescent="0.25">
      <c r="I1585" t="s">
        <v>8219</v>
      </c>
      <c r="J1585" s="60">
        <v>300</v>
      </c>
      <c r="K1585" s="45">
        <v>3476</v>
      </c>
    </row>
    <row r="1586" spans="9:11" x14ac:dyDescent="0.25">
      <c r="I1586" t="s">
        <v>8219</v>
      </c>
      <c r="J1586" s="60">
        <v>750</v>
      </c>
      <c r="K1586" s="45">
        <v>3649</v>
      </c>
    </row>
    <row r="1587" spans="9:11" x14ac:dyDescent="0.25">
      <c r="I1587" t="s">
        <v>8219</v>
      </c>
      <c r="J1587" s="60">
        <v>500</v>
      </c>
      <c r="K1587" s="45">
        <v>3651</v>
      </c>
    </row>
    <row r="1588" spans="9:11" x14ac:dyDescent="0.25">
      <c r="I1588" t="s">
        <v>8219</v>
      </c>
      <c r="J1588" s="60">
        <v>225</v>
      </c>
      <c r="K1588" s="45">
        <v>3663</v>
      </c>
    </row>
    <row r="1589" spans="9:11" x14ac:dyDescent="0.25">
      <c r="I1589" t="s">
        <v>8219</v>
      </c>
      <c r="J1589" s="60">
        <v>15000</v>
      </c>
      <c r="K1589" s="45">
        <v>3779</v>
      </c>
    </row>
    <row r="1590" spans="9:11" x14ac:dyDescent="0.25">
      <c r="I1590" t="s">
        <v>8219</v>
      </c>
      <c r="J1590" s="60">
        <v>15000</v>
      </c>
      <c r="K1590" s="45">
        <v>365</v>
      </c>
    </row>
    <row r="1591" spans="9:11" x14ac:dyDescent="0.25">
      <c r="I1591" t="s">
        <v>8219</v>
      </c>
      <c r="J1591" s="60">
        <v>21000</v>
      </c>
      <c r="K1591" s="45">
        <v>1193</v>
      </c>
    </row>
    <row r="1592" spans="9:11" x14ac:dyDescent="0.25">
      <c r="I1592" t="s">
        <v>8219</v>
      </c>
      <c r="J1592" s="60">
        <v>3500</v>
      </c>
      <c r="K1592" s="45">
        <v>354</v>
      </c>
    </row>
    <row r="1593" spans="9:11" x14ac:dyDescent="0.25">
      <c r="I1593" t="s">
        <v>8219</v>
      </c>
      <c r="J1593" s="60">
        <v>12444</v>
      </c>
      <c r="K1593" s="45">
        <v>397</v>
      </c>
    </row>
    <row r="1594" spans="9:11" x14ac:dyDescent="0.25">
      <c r="I1594" t="s">
        <v>8219</v>
      </c>
      <c r="J1594" s="60">
        <v>10000</v>
      </c>
      <c r="K1594" s="45">
        <v>3</v>
      </c>
    </row>
    <row r="1595" spans="9:11" x14ac:dyDescent="0.25">
      <c r="I1595" t="s">
        <v>8219</v>
      </c>
      <c r="J1595" s="60">
        <v>5000</v>
      </c>
      <c r="K1595" s="45">
        <v>3369</v>
      </c>
    </row>
    <row r="1596" spans="9:11" x14ac:dyDescent="0.25">
      <c r="I1596" t="s">
        <v>8219</v>
      </c>
      <c r="J1596" s="60">
        <v>7500</v>
      </c>
      <c r="K1596" s="45">
        <v>791</v>
      </c>
    </row>
    <row r="1597" spans="9:11" x14ac:dyDescent="0.25">
      <c r="I1597" t="s">
        <v>8219</v>
      </c>
      <c r="J1597" s="60">
        <v>32000</v>
      </c>
      <c r="K1597" s="45">
        <v>1471</v>
      </c>
    </row>
    <row r="1598" spans="9:11" x14ac:dyDescent="0.25">
      <c r="I1598" t="s">
        <v>8219</v>
      </c>
      <c r="J1598" s="60">
        <v>50000</v>
      </c>
      <c r="K1598" s="45">
        <v>401</v>
      </c>
    </row>
    <row r="1599" spans="9:11" x14ac:dyDescent="0.25">
      <c r="I1599" t="s">
        <v>8219</v>
      </c>
      <c r="J1599" s="60">
        <v>2000</v>
      </c>
      <c r="K1599" s="45">
        <v>1244</v>
      </c>
    </row>
    <row r="1600" spans="9:11" x14ac:dyDescent="0.25">
      <c r="I1600" t="s">
        <v>8219</v>
      </c>
      <c r="J1600" s="60">
        <v>500</v>
      </c>
      <c r="K1600" s="45">
        <v>1637</v>
      </c>
    </row>
    <row r="1601" spans="9:11" x14ac:dyDescent="0.25">
      <c r="I1601" t="s">
        <v>8219</v>
      </c>
      <c r="J1601" s="60">
        <v>7500</v>
      </c>
      <c r="K1601" s="45">
        <v>2461</v>
      </c>
    </row>
    <row r="1602" spans="9:11" x14ac:dyDescent="0.25">
      <c r="I1602" t="s">
        <v>8219</v>
      </c>
      <c r="J1602" s="60">
        <v>1500</v>
      </c>
      <c r="K1602" s="45">
        <v>3388</v>
      </c>
    </row>
    <row r="1603" spans="9:11" x14ac:dyDescent="0.25">
      <c r="I1603" t="s">
        <v>8219</v>
      </c>
      <c r="J1603" s="60">
        <v>4000</v>
      </c>
      <c r="K1603" s="45">
        <v>809</v>
      </c>
    </row>
    <row r="1604" spans="9:11" x14ac:dyDescent="0.25">
      <c r="I1604" t="s">
        <v>8219</v>
      </c>
      <c r="J1604" s="60">
        <v>20000</v>
      </c>
      <c r="K1604" s="45">
        <v>2535</v>
      </c>
    </row>
    <row r="1605" spans="9:11" x14ac:dyDescent="0.25">
      <c r="I1605" t="s">
        <v>8219</v>
      </c>
      <c r="J1605" s="60">
        <v>15000</v>
      </c>
      <c r="K1605" s="45">
        <v>1220</v>
      </c>
    </row>
    <row r="1606" spans="9:11" x14ac:dyDescent="0.25">
      <c r="I1606" t="s">
        <v>8219</v>
      </c>
      <c r="J1606" s="60">
        <v>2500</v>
      </c>
      <c r="K1606" s="45">
        <v>3505</v>
      </c>
    </row>
    <row r="1607" spans="9:11" x14ac:dyDescent="0.25">
      <c r="I1607" t="s">
        <v>8219</v>
      </c>
      <c r="J1607" s="60">
        <v>2000</v>
      </c>
      <c r="K1607" s="45">
        <v>754</v>
      </c>
    </row>
    <row r="1608" spans="9:11" x14ac:dyDescent="0.25">
      <c r="I1608" t="s">
        <v>8222</v>
      </c>
      <c r="J1608" s="60">
        <v>40000</v>
      </c>
      <c r="K1608" s="45">
        <v>2703</v>
      </c>
    </row>
    <row r="1609" spans="9:11" x14ac:dyDescent="0.25">
      <c r="I1609" t="s">
        <v>8219</v>
      </c>
      <c r="J1609" s="60">
        <v>1200</v>
      </c>
      <c r="K1609" s="45">
        <v>3399</v>
      </c>
    </row>
    <row r="1610" spans="9:11" x14ac:dyDescent="0.25">
      <c r="I1610" t="s">
        <v>8219</v>
      </c>
      <c r="J1610" s="60">
        <v>10000</v>
      </c>
      <c r="K1610" s="45">
        <v>2997</v>
      </c>
    </row>
    <row r="1611" spans="9:11" x14ac:dyDescent="0.25">
      <c r="I1611" t="s">
        <v>8219</v>
      </c>
      <c r="J1611" s="60">
        <v>5000</v>
      </c>
      <c r="K1611" s="45">
        <v>245</v>
      </c>
    </row>
    <row r="1612" spans="9:11" x14ac:dyDescent="0.25">
      <c r="I1612" t="s">
        <v>8219</v>
      </c>
      <c r="J1612" s="60">
        <v>1500</v>
      </c>
      <c r="K1612" s="45">
        <v>1370</v>
      </c>
    </row>
    <row r="1613" spans="9:11" x14ac:dyDescent="0.25">
      <c r="I1613" t="s">
        <v>8219</v>
      </c>
      <c r="J1613" s="60">
        <v>6000</v>
      </c>
      <c r="K1613" s="45">
        <v>1629</v>
      </c>
    </row>
    <row r="1614" spans="9:11" x14ac:dyDescent="0.25">
      <c r="I1614" t="s">
        <v>8219</v>
      </c>
      <c r="J1614" s="60">
        <v>2000</v>
      </c>
      <c r="K1614" s="45">
        <v>3379</v>
      </c>
    </row>
    <row r="1615" spans="9:11" x14ac:dyDescent="0.25">
      <c r="I1615" t="s">
        <v>8219</v>
      </c>
      <c r="J1615" s="60">
        <v>75000</v>
      </c>
      <c r="K1615" s="45">
        <v>328</v>
      </c>
    </row>
    <row r="1616" spans="9:11" x14ac:dyDescent="0.25">
      <c r="I1616" t="s">
        <v>8219</v>
      </c>
      <c r="J1616" s="60">
        <v>18000</v>
      </c>
      <c r="K1616" s="45">
        <v>2718</v>
      </c>
    </row>
    <row r="1617" spans="9:11" x14ac:dyDescent="0.25">
      <c r="I1617" t="s">
        <v>8219</v>
      </c>
      <c r="J1617" s="60">
        <v>6000</v>
      </c>
      <c r="K1617" s="45">
        <v>3424</v>
      </c>
    </row>
    <row r="1618" spans="9:11" x14ac:dyDescent="0.25">
      <c r="I1618" t="s">
        <v>8219</v>
      </c>
      <c r="J1618" s="60">
        <v>16000</v>
      </c>
      <c r="K1618" s="45">
        <v>1505</v>
      </c>
    </row>
    <row r="1619" spans="9:11" x14ac:dyDescent="0.25">
      <c r="I1619" t="s">
        <v>8219</v>
      </c>
      <c r="J1619" s="60">
        <v>700</v>
      </c>
      <c r="K1619" s="45">
        <v>2542</v>
      </c>
    </row>
    <row r="1620" spans="9:11" x14ac:dyDescent="0.25">
      <c r="I1620" t="s">
        <v>8219</v>
      </c>
      <c r="J1620" s="60">
        <v>15000</v>
      </c>
      <c r="K1620" s="45">
        <v>3411</v>
      </c>
    </row>
    <row r="1621" spans="9:11" x14ac:dyDescent="0.25">
      <c r="I1621" t="s">
        <v>8219</v>
      </c>
      <c r="J1621" s="60">
        <v>4500</v>
      </c>
      <c r="K1621" s="45">
        <v>1636</v>
      </c>
    </row>
    <row r="1622" spans="9:11" x14ac:dyDescent="0.25">
      <c r="I1622" t="s">
        <v>8219</v>
      </c>
      <c r="J1622" s="60">
        <v>1500</v>
      </c>
      <c r="K1622" s="45">
        <v>2087</v>
      </c>
    </row>
    <row r="1623" spans="9:11" x14ac:dyDescent="0.25">
      <c r="I1623" t="s">
        <v>8219</v>
      </c>
      <c r="J1623" s="60">
        <v>5000</v>
      </c>
      <c r="K1623" s="45">
        <v>3748</v>
      </c>
    </row>
    <row r="1624" spans="9:11" x14ac:dyDescent="0.25">
      <c r="I1624" t="s">
        <v>8219</v>
      </c>
      <c r="J1624" s="60">
        <v>4000</v>
      </c>
      <c r="K1624" s="45">
        <v>1273</v>
      </c>
    </row>
    <row r="1625" spans="9:11" x14ac:dyDescent="0.25">
      <c r="I1625" t="s">
        <v>8219</v>
      </c>
      <c r="J1625" s="60">
        <v>5000</v>
      </c>
      <c r="K1625" s="45">
        <v>3208</v>
      </c>
    </row>
    <row r="1626" spans="9:11" x14ac:dyDescent="0.25">
      <c r="I1626" t="s">
        <v>8219</v>
      </c>
      <c r="J1626" s="60">
        <v>1000</v>
      </c>
      <c r="K1626" s="45">
        <v>3372</v>
      </c>
    </row>
    <row r="1627" spans="9:11" x14ac:dyDescent="0.25">
      <c r="I1627" t="s">
        <v>8219</v>
      </c>
      <c r="J1627" s="60">
        <v>3000</v>
      </c>
      <c r="K1627" s="45">
        <v>3414</v>
      </c>
    </row>
    <row r="1628" spans="9:11" x14ac:dyDescent="0.25">
      <c r="I1628" t="s">
        <v>8219</v>
      </c>
      <c r="J1628" s="60">
        <v>1000</v>
      </c>
      <c r="K1628" s="45">
        <v>3559</v>
      </c>
    </row>
    <row r="1629" spans="9:11" x14ac:dyDescent="0.25">
      <c r="I1629" t="s">
        <v>8219</v>
      </c>
      <c r="J1629" s="60">
        <v>1000</v>
      </c>
      <c r="K1629" s="45">
        <v>3668</v>
      </c>
    </row>
    <row r="1630" spans="9:11" x14ac:dyDescent="0.25">
      <c r="I1630" t="s">
        <v>8219</v>
      </c>
      <c r="J1630" s="60">
        <v>18000</v>
      </c>
      <c r="K1630" s="45">
        <v>1520</v>
      </c>
    </row>
    <row r="1631" spans="9:11" x14ac:dyDescent="0.25">
      <c r="I1631" t="s">
        <v>8219</v>
      </c>
      <c r="J1631" s="60">
        <v>2827</v>
      </c>
      <c r="K1631" s="45">
        <v>3705</v>
      </c>
    </row>
    <row r="1632" spans="9:11" x14ac:dyDescent="0.25">
      <c r="I1632" t="s">
        <v>8219</v>
      </c>
      <c r="J1632" s="60">
        <v>1450</v>
      </c>
      <c r="K1632" s="45">
        <v>855</v>
      </c>
    </row>
    <row r="1633" spans="9:11" x14ac:dyDescent="0.25">
      <c r="I1633" t="s">
        <v>8219</v>
      </c>
      <c r="J1633" s="60">
        <v>17500</v>
      </c>
      <c r="K1633" s="45">
        <v>2664</v>
      </c>
    </row>
    <row r="1634" spans="9:11" x14ac:dyDescent="0.25">
      <c r="I1634" t="s">
        <v>8219</v>
      </c>
      <c r="J1634" s="60">
        <v>4000</v>
      </c>
      <c r="K1634" s="45">
        <v>3221</v>
      </c>
    </row>
    <row r="1635" spans="9:11" x14ac:dyDescent="0.25">
      <c r="I1635" t="s">
        <v>8219</v>
      </c>
      <c r="J1635" s="60">
        <v>2500</v>
      </c>
      <c r="K1635" s="45">
        <v>2540</v>
      </c>
    </row>
    <row r="1636" spans="9:11" x14ac:dyDescent="0.25">
      <c r="I1636" t="s">
        <v>8219</v>
      </c>
      <c r="J1636" s="60">
        <v>2500</v>
      </c>
      <c r="K1636" s="45">
        <v>3278</v>
      </c>
    </row>
    <row r="1637" spans="9:11" x14ac:dyDescent="0.25">
      <c r="I1637" t="s">
        <v>8219</v>
      </c>
      <c r="J1637" s="60">
        <v>8400</v>
      </c>
      <c r="K1637" s="45">
        <v>3302</v>
      </c>
    </row>
    <row r="1638" spans="9:11" x14ac:dyDescent="0.25">
      <c r="I1638" t="s">
        <v>8219</v>
      </c>
      <c r="J1638" s="60">
        <v>10000</v>
      </c>
      <c r="K1638" s="45">
        <v>3463</v>
      </c>
    </row>
    <row r="1639" spans="9:11" x14ac:dyDescent="0.25">
      <c r="I1639" t="s">
        <v>8219</v>
      </c>
      <c r="J1639" s="60">
        <v>9000</v>
      </c>
      <c r="K1639" s="45">
        <v>1519</v>
      </c>
    </row>
    <row r="1640" spans="9:11" x14ac:dyDescent="0.25">
      <c r="I1640" t="s">
        <v>8219</v>
      </c>
      <c r="J1640" s="60">
        <v>10000</v>
      </c>
      <c r="K1640" s="45">
        <v>367</v>
      </c>
    </row>
    <row r="1641" spans="9:11" x14ac:dyDescent="0.25">
      <c r="I1641" t="s">
        <v>8219</v>
      </c>
      <c r="J1641" s="60">
        <v>5000</v>
      </c>
      <c r="K1641" s="45">
        <v>3753</v>
      </c>
    </row>
    <row r="1642" spans="9:11" x14ac:dyDescent="0.25">
      <c r="I1642" t="s">
        <v>8219</v>
      </c>
      <c r="J1642" s="60">
        <v>3000</v>
      </c>
      <c r="K1642" s="45">
        <v>114</v>
      </c>
    </row>
    <row r="1643" spans="9:11" x14ac:dyDescent="0.25">
      <c r="I1643" t="s">
        <v>8219</v>
      </c>
      <c r="J1643" s="60">
        <v>300</v>
      </c>
      <c r="K1643" s="45">
        <v>827</v>
      </c>
    </row>
    <row r="1644" spans="9:11" x14ac:dyDescent="0.25">
      <c r="I1644" t="s">
        <v>8219</v>
      </c>
      <c r="J1644" s="60">
        <v>600</v>
      </c>
      <c r="K1644" s="45">
        <v>1927</v>
      </c>
    </row>
    <row r="1645" spans="9:11" x14ac:dyDescent="0.25">
      <c r="I1645" t="s">
        <v>8219</v>
      </c>
      <c r="J1645" s="60">
        <v>300</v>
      </c>
      <c r="K1645" s="45">
        <v>2740</v>
      </c>
    </row>
    <row r="1646" spans="9:11" x14ac:dyDescent="0.25">
      <c r="I1646" t="s">
        <v>8219</v>
      </c>
      <c r="J1646" s="60">
        <v>3000</v>
      </c>
      <c r="K1646" s="45">
        <v>2825</v>
      </c>
    </row>
    <row r="1647" spans="9:11" x14ac:dyDescent="0.25">
      <c r="I1647" t="s">
        <v>8219</v>
      </c>
      <c r="J1647" s="60">
        <v>4500</v>
      </c>
      <c r="K1647" s="45">
        <v>60</v>
      </c>
    </row>
    <row r="1648" spans="9:11" x14ac:dyDescent="0.25">
      <c r="I1648" t="s">
        <v>8219</v>
      </c>
      <c r="J1648" s="60">
        <v>8500</v>
      </c>
      <c r="K1648" s="45">
        <v>2991</v>
      </c>
    </row>
    <row r="1649" spans="9:11" x14ac:dyDescent="0.25">
      <c r="I1649" t="s">
        <v>8219</v>
      </c>
      <c r="J1649" s="60">
        <v>2000</v>
      </c>
      <c r="K1649" s="45">
        <v>2485</v>
      </c>
    </row>
    <row r="1650" spans="9:11" x14ac:dyDescent="0.25">
      <c r="I1650" t="s">
        <v>8219</v>
      </c>
      <c r="J1650" s="60">
        <v>50000</v>
      </c>
      <c r="K1650" s="45">
        <v>288</v>
      </c>
    </row>
    <row r="1651" spans="9:11" x14ac:dyDescent="0.25">
      <c r="I1651" t="s">
        <v>8219</v>
      </c>
      <c r="J1651" s="60">
        <v>15000</v>
      </c>
      <c r="K1651" s="45">
        <v>3235</v>
      </c>
    </row>
    <row r="1652" spans="9:11" x14ac:dyDescent="0.25">
      <c r="I1652" t="s">
        <v>8219</v>
      </c>
      <c r="J1652" s="60">
        <v>500</v>
      </c>
      <c r="K1652" s="45">
        <v>2491</v>
      </c>
    </row>
    <row r="1653" spans="9:11" x14ac:dyDescent="0.25">
      <c r="I1653" t="s">
        <v>8219</v>
      </c>
      <c r="J1653" s="60">
        <v>25000</v>
      </c>
      <c r="K1653" s="45">
        <v>2924</v>
      </c>
    </row>
    <row r="1654" spans="9:11" x14ac:dyDescent="0.25">
      <c r="I1654" t="s">
        <v>8219</v>
      </c>
      <c r="J1654" s="60">
        <v>3400</v>
      </c>
      <c r="K1654" s="45">
        <v>3015</v>
      </c>
    </row>
    <row r="1655" spans="9:11" x14ac:dyDescent="0.25">
      <c r="I1655" t="s">
        <v>8219</v>
      </c>
      <c r="J1655" s="60">
        <v>3000</v>
      </c>
      <c r="K1655" s="45">
        <v>3667</v>
      </c>
    </row>
    <row r="1656" spans="9:11" x14ac:dyDescent="0.25">
      <c r="I1656" t="s">
        <v>8219</v>
      </c>
      <c r="J1656" s="60">
        <v>1000</v>
      </c>
      <c r="K1656" s="45">
        <v>2470</v>
      </c>
    </row>
    <row r="1657" spans="9:11" x14ac:dyDescent="0.25">
      <c r="I1657" t="s">
        <v>8219</v>
      </c>
      <c r="J1657" s="60">
        <v>2000</v>
      </c>
      <c r="K1657" s="45">
        <v>3535</v>
      </c>
    </row>
    <row r="1658" spans="9:11" x14ac:dyDescent="0.25">
      <c r="I1658" t="s">
        <v>8219</v>
      </c>
      <c r="J1658" s="60">
        <v>2550</v>
      </c>
      <c r="K1658" s="45">
        <v>1928</v>
      </c>
    </row>
    <row r="1659" spans="9:11" x14ac:dyDescent="0.25">
      <c r="I1659" t="s">
        <v>8219</v>
      </c>
      <c r="J1659" s="60">
        <v>7501</v>
      </c>
      <c r="K1659" s="45">
        <v>1027</v>
      </c>
    </row>
    <row r="1660" spans="9:11" x14ac:dyDescent="0.25">
      <c r="I1660" t="s">
        <v>8219</v>
      </c>
      <c r="J1660" s="60">
        <v>35000</v>
      </c>
      <c r="K1660" s="45">
        <v>404</v>
      </c>
    </row>
    <row r="1661" spans="9:11" x14ac:dyDescent="0.25">
      <c r="I1661" t="s">
        <v>8219</v>
      </c>
      <c r="J1661" s="60">
        <v>50000</v>
      </c>
      <c r="K1661" s="45">
        <v>358</v>
      </c>
    </row>
    <row r="1662" spans="9:11" x14ac:dyDescent="0.25">
      <c r="I1662" t="s">
        <v>8219</v>
      </c>
      <c r="J1662" s="60">
        <v>12200</v>
      </c>
      <c r="K1662" s="45">
        <v>3262</v>
      </c>
    </row>
    <row r="1663" spans="9:11" x14ac:dyDescent="0.25">
      <c r="I1663" t="s">
        <v>8219</v>
      </c>
      <c r="J1663" s="60">
        <v>50000</v>
      </c>
      <c r="K1663" s="45">
        <v>2998</v>
      </c>
    </row>
    <row r="1664" spans="9:11" x14ac:dyDescent="0.25">
      <c r="I1664" t="s">
        <v>8219</v>
      </c>
      <c r="J1664" s="60">
        <v>8000</v>
      </c>
      <c r="K1664" s="45">
        <v>3169</v>
      </c>
    </row>
    <row r="1665" spans="9:11" x14ac:dyDescent="0.25">
      <c r="I1665" t="s">
        <v>8219</v>
      </c>
      <c r="J1665" s="60">
        <v>10000</v>
      </c>
      <c r="K1665" s="45">
        <v>348</v>
      </c>
    </row>
    <row r="1666" spans="9:11" x14ac:dyDescent="0.25">
      <c r="I1666" t="s">
        <v>8219</v>
      </c>
      <c r="J1666" s="60">
        <v>1000</v>
      </c>
      <c r="K1666" s="45">
        <v>1831</v>
      </c>
    </row>
    <row r="1667" spans="9:11" x14ac:dyDescent="0.25">
      <c r="I1667" t="s">
        <v>8219</v>
      </c>
      <c r="J1667" s="60">
        <v>700</v>
      </c>
      <c r="K1667" s="45">
        <v>3023</v>
      </c>
    </row>
    <row r="1668" spans="9:11" x14ac:dyDescent="0.25">
      <c r="I1668" t="s">
        <v>8219</v>
      </c>
      <c r="J1668" s="60">
        <v>10000</v>
      </c>
      <c r="K1668" s="45">
        <v>3173</v>
      </c>
    </row>
    <row r="1669" spans="9:11" x14ac:dyDescent="0.25">
      <c r="I1669" t="s">
        <v>8219</v>
      </c>
      <c r="J1669" s="60">
        <v>2500</v>
      </c>
      <c r="K1669" s="45">
        <v>3264</v>
      </c>
    </row>
    <row r="1670" spans="9:11" x14ac:dyDescent="0.25">
      <c r="I1670" t="s">
        <v>8219</v>
      </c>
      <c r="J1670" s="60">
        <v>2000</v>
      </c>
      <c r="K1670" s="45">
        <v>3280</v>
      </c>
    </row>
    <row r="1671" spans="9:11" x14ac:dyDescent="0.25">
      <c r="I1671" t="s">
        <v>8219</v>
      </c>
      <c r="J1671" s="60">
        <v>2000</v>
      </c>
      <c r="K1671" s="45">
        <v>3465</v>
      </c>
    </row>
    <row r="1672" spans="9:11" x14ac:dyDescent="0.25">
      <c r="I1672" t="s">
        <v>8219</v>
      </c>
      <c r="J1672" s="60">
        <v>98000</v>
      </c>
      <c r="K1672" s="45">
        <v>2047</v>
      </c>
    </row>
    <row r="1673" spans="9:11" x14ac:dyDescent="0.25">
      <c r="I1673" t="s">
        <v>8219</v>
      </c>
      <c r="J1673" s="60">
        <v>10000</v>
      </c>
      <c r="K1673" s="45">
        <v>3358</v>
      </c>
    </row>
    <row r="1674" spans="9:11" x14ac:dyDescent="0.25">
      <c r="I1674" t="s">
        <v>8219</v>
      </c>
      <c r="J1674" s="60">
        <v>4000</v>
      </c>
      <c r="K1674" s="45">
        <v>2174</v>
      </c>
    </row>
    <row r="1675" spans="9:11" x14ac:dyDescent="0.25">
      <c r="I1675" t="s">
        <v>8219</v>
      </c>
      <c r="J1675" s="60">
        <v>30000</v>
      </c>
      <c r="K1675" s="45">
        <v>3425</v>
      </c>
    </row>
    <row r="1676" spans="9:11" x14ac:dyDescent="0.25">
      <c r="I1676" t="s">
        <v>8219</v>
      </c>
      <c r="J1676" s="60">
        <v>13000</v>
      </c>
      <c r="K1676" s="45">
        <v>1204</v>
      </c>
    </row>
    <row r="1677" spans="9:11" x14ac:dyDescent="0.25">
      <c r="I1677" t="s">
        <v>8219</v>
      </c>
      <c r="J1677" s="60">
        <v>1600</v>
      </c>
      <c r="K1677" s="45">
        <v>3244</v>
      </c>
    </row>
    <row r="1678" spans="9:11" x14ac:dyDescent="0.25">
      <c r="I1678" t="s">
        <v>8219</v>
      </c>
      <c r="J1678" s="60">
        <v>10000</v>
      </c>
      <c r="K1678" s="45">
        <v>58</v>
      </c>
    </row>
    <row r="1679" spans="9:11" x14ac:dyDescent="0.25">
      <c r="I1679" t="s">
        <v>8219</v>
      </c>
      <c r="J1679" s="60">
        <v>12000</v>
      </c>
      <c r="K1679" s="45">
        <v>3677</v>
      </c>
    </row>
    <row r="1680" spans="9:11" x14ac:dyDescent="0.25">
      <c r="I1680" t="s">
        <v>8219</v>
      </c>
      <c r="J1680" s="60">
        <v>10000</v>
      </c>
      <c r="K1680" s="45">
        <v>1751</v>
      </c>
    </row>
    <row r="1681" spans="9:11" x14ac:dyDescent="0.25">
      <c r="I1681" t="s">
        <v>8219</v>
      </c>
      <c r="J1681" s="60">
        <v>5000</v>
      </c>
      <c r="K1681" s="45">
        <v>2661</v>
      </c>
    </row>
    <row r="1682" spans="9:11" x14ac:dyDescent="0.25">
      <c r="I1682" t="s">
        <v>8219</v>
      </c>
      <c r="J1682" s="60">
        <v>8000</v>
      </c>
      <c r="K1682" s="45">
        <v>2939</v>
      </c>
    </row>
    <row r="1683" spans="9:11" x14ac:dyDescent="0.25">
      <c r="I1683" t="s">
        <v>8219</v>
      </c>
      <c r="J1683" s="60">
        <v>1328</v>
      </c>
      <c r="K1683" s="45">
        <v>1033</v>
      </c>
    </row>
    <row r="1684" spans="9:11" x14ac:dyDescent="0.25">
      <c r="I1684" t="s">
        <v>8219</v>
      </c>
      <c r="J1684" s="60">
        <v>700</v>
      </c>
      <c r="K1684" s="45">
        <v>3295</v>
      </c>
    </row>
    <row r="1685" spans="9:11" x14ac:dyDescent="0.25">
      <c r="I1685" t="s">
        <v>8219</v>
      </c>
      <c r="J1685" s="60">
        <v>3500</v>
      </c>
      <c r="K1685" s="45">
        <v>88</v>
      </c>
    </row>
    <row r="1686" spans="9:11" x14ac:dyDescent="0.25">
      <c r="I1686" t="s">
        <v>8222</v>
      </c>
      <c r="J1686" s="60">
        <v>350</v>
      </c>
      <c r="K1686" s="45">
        <v>1685</v>
      </c>
    </row>
    <row r="1687" spans="9:11" x14ac:dyDescent="0.25">
      <c r="I1687" t="s">
        <v>8219</v>
      </c>
      <c r="J1687" s="60">
        <v>18500</v>
      </c>
      <c r="K1687" s="45">
        <v>414</v>
      </c>
    </row>
    <row r="1688" spans="9:11" x14ac:dyDescent="0.25">
      <c r="I1688" t="s">
        <v>8219</v>
      </c>
      <c r="J1688" s="60">
        <v>8000</v>
      </c>
      <c r="K1688" s="45">
        <v>3243</v>
      </c>
    </row>
    <row r="1689" spans="9:11" x14ac:dyDescent="0.25">
      <c r="I1689" t="s">
        <v>8219</v>
      </c>
      <c r="J1689" s="60">
        <v>5500</v>
      </c>
      <c r="K1689" s="45">
        <v>1756</v>
      </c>
    </row>
    <row r="1690" spans="9:11" x14ac:dyDescent="0.25">
      <c r="I1690" t="s">
        <v>8219</v>
      </c>
      <c r="J1690" s="60">
        <v>1570</v>
      </c>
      <c r="K1690" s="45">
        <v>2549</v>
      </c>
    </row>
    <row r="1691" spans="9:11" x14ac:dyDescent="0.25">
      <c r="I1691" t="s">
        <v>8219</v>
      </c>
      <c r="J1691" s="60">
        <v>3000</v>
      </c>
      <c r="K1691" s="45">
        <v>3573</v>
      </c>
    </row>
    <row r="1692" spans="9:11" x14ac:dyDescent="0.25">
      <c r="I1692" t="s">
        <v>8219</v>
      </c>
      <c r="J1692" s="60">
        <v>2750</v>
      </c>
      <c r="K1692" s="45">
        <v>793</v>
      </c>
    </row>
    <row r="1693" spans="9:11" x14ac:dyDescent="0.25">
      <c r="I1693" t="s">
        <v>8219</v>
      </c>
      <c r="J1693" s="60">
        <v>8500</v>
      </c>
      <c r="K1693" s="45">
        <v>335</v>
      </c>
    </row>
    <row r="1694" spans="9:11" x14ac:dyDescent="0.25">
      <c r="I1694" t="s">
        <v>8219</v>
      </c>
      <c r="J1694" s="60">
        <v>2500</v>
      </c>
      <c r="K1694" s="45">
        <v>2933</v>
      </c>
    </row>
    <row r="1695" spans="9:11" x14ac:dyDescent="0.25">
      <c r="I1695" t="s">
        <v>8219</v>
      </c>
      <c r="J1695" s="60">
        <v>2000</v>
      </c>
      <c r="K1695" s="45">
        <v>1301</v>
      </c>
    </row>
    <row r="1696" spans="9:11" x14ac:dyDescent="0.25">
      <c r="I1696" t="s">
        <v>8219</v>
      </c>
      <c r="J1696" s="60">
        <v>2000</v>
      </c>
      <c r="K1696" s="45">
        <v>3428</v>
      </c>
    </row>
    <row r="1697" spans="9:11" x14ac:dyDescent="0.25">
      <c r="I1697" t="s">
        <v>8219</v>
      </c>
      <c r="J1697" s="60">
        <v>3675</v>
      </c>
      <c r="K1697" s="45">
        <v>2551</v>
      </c>
    </row>
    <row r="1698" spans="9:11" x14ac:dyDescent="0.25">
      <c r="I1698" t="s">
        <v>8219</v>
      </c>
      <c r="J1698" s="60">
        <v>1100</v>
      </c>
      <c r="K1698" s="45">
        <v>2206</v>
      </c>
    </row>
    <row r="1699" spans="9:11" x14ac:dyDescent="0.25">
      <c r="I1699" t="s">
        <v>8219</v>
      </c>
      <c r="J1699" s="60">
        <v>5000</v>
      </c>
      <c r="K1699" s="45">
        <v>1614</v>
      </c>
    </row>
    <row r="1700" spans="9:11" x14ac:dyDescent="0.25">
      <c r="I1700" t="s">
        <v>8219</v>
      </c>
      <c r="J1700" s="60">
        <v>7500</v>
      </c>
      <c r="K1700" s="45">
        <v>356</v>
      </c>
    </row>
    <row r="1701" spans="9:11" x14ac:dyDescent="0.25">
      <c r="I1701" t="s">
        <v>8219</v>
      </c>
      <c r="J1701" s="60">
        <v>3000</v>
      </c>
      <c r="K1701" s="45">
        <v>3515</v>
      </c>
    </row>
    <row r="1702" spans="9:11" x14ac:dyDescent="0.25">
      <c r="I1702" t="s">
        <v>8219</v>
      </c>
      <c r="J1702" s="60">
        <v>3000</v>
      </c>
      <c r="K1702" s="45">
        <v>3625</v>
      </c>
    </row>
    <row r="1703" spans="9:11" x14ac:dyDescent="0.25">
      <c r="I1703" t="s">
        <v>8219</v>
      </c>
      <c r="J1703" s="60">
        <v>35000</v>
      </c>
      <c r="K1703" s="45">
        <v>321</v>
      </c>
    </row>
    <row r="1704" spans="9:11" x14ac:dyDescent="0.25">
      <c r="I1704" t="s">
        <v>8219</v>
      </c>
      <c r="J1704" s="60">
        <v>10000</v>
      </c>
      <c r="K1704" s="45">
        <v>3766</v>
      </c>
    </row>
    <row r="1705" spans="9:11" x14ac:dyDescent="0.25">
      <c r="I1705" t="s">
        <v>8219</v>
      </c>
      <c r="J1705" s="60">
        <v>31000</v>
      </c>
      <c r="K1705" s="45">
        <v>3282</v>
      </c>
    </row>
    <row r="1706" spans="9:11" x14ac:dyDescent="0.25">
      <c r="I1706" t="s">
        <v>8219</v>
      </c>
      <c r="J1706" s="60">
        <v>8000</v>
      </c>
      <c r="K1706" s="45">
        <v>2797</v>
      </c>
    </row>
    <row r="1707" spans="9:11" x14ac:dyDescent="0.25">
      <c r="I1707" t="s">
        <v>8219</v>
      </c>
      <c r="J1707" s="60">
        <v>8000</v>
      </c>
      <c r="K1707" s="45">
        <v>1662</v>
      </c>
    </row>
    <row r="1708" spans="9:11" x14ac:dyDescent="0.25">
      <c r="I1708" t="s">
        <v>8219</v>
      </c>
      <c r="J1708" s="60">
        <v>8000</v>
      </c>
      <c r="K1708" s="45">
        <v>1668</v>
      </c>
    </row>
    <row r="1709" spans="9:11" x14ac:dyDescent="0.25">
      <c r="I1709" t="s">
        <v>8219</v>
      </c>
      <c r="J1709" s="60">
        <v>5500</v>
      </c>
      <c r="K1709" s="45">
        <v>2164</v>
      </c>
    </row>
    <row r="1710" spans="9:11" x14ac:dyDescent="0.25">
      <c r="I1710" t="s">
        <v>8219</v>
      </c>
      <c r="J1710" s="60">
        <v>7000</v>
      </c>
      <c r="K1710" s="45">
        <v>1538</v>
      </c>
    </row>
    <row r="1711" spans="9:11" x14ac:dyDescent="0.25">
      <c r="I1711" t="s">
        <v>8219</v>
      </c>
      <c r="J1711" s="60">
        <v>8500</v>
      </c>
      <c r="K1711" s="45">
        <v>3016</v>
      </c>
    </row>
    <row r="1712" spans="9:11" x14ac:dyDescent="0.25">
      <c r="I1712" t="s">
        <v>8219</v>
      </c>
      <c r="J1712" s="60">
        <v>26500</v>
      </c>
      <c r="K1712" s="45">
        <v>1217</v>
      </c>
    </row>
    <row r="1713" spans="9:11" x14ac:dyDescent="0.25">
      <c r="I1713" t="s">
        <v>8219</v>
      </c>
      <c r="J1713" s="60">
        <v>1000</v>
      </c>
      <c r="K1713" s="45">
        <v>1670</v>
      </c>
    </row>
    <row r="1714" spans="9:11" x14ac:dyDescent="0.25">
      <c r="I1714" t="s">
        <v>8219</v>
      </c>
      <c r="J1714" s="60">
        <v>28000</v>
      </c>
      <c r="K1714" s="45">
        <v>2268</v>
      </c>
    </row>
    <row r="1715" spans="9:11" x14ac:dyDescent="0.25">
      <c r="I1715" t="s">
        <v>8219</v>
      </c>
      <c r="J1715" s="60">
        <v>2500</v>
      </c>
      <c r="K1715" s="45">
        <v>2315</v>
      </c>
    </row>
    <row r="1716" spans="9:11" x14ac:dyDescent="0.25">
      <c r="I1716" t="s">
        <v>8219</v>
      </c>
      <c r="J1716" s="60">
        <v>2500</v>
      </c>
      <c r="K1716" s="45">
        <v>3441</v>
      </c>
    </row>
    <row r="1717" spans="9:11" x14ac:dyDescent="0.25">
      <c r="I1717" t="s">
        <v>8219</v>
      </c>
      <c r="J1717" s="60">
        <v>2500</v>
      </c>
      <c r="K1717" s="45">
        <v>3597</v>
      </c>
    </row>
    <row r="1718" spans="9:11" x14ac:dyDescent="0.25">
      <c r="I1718" t="s">
        <v>8219</v>
      </c>
      <c r="J1718" s="60">
        <v>25000</v>
      </c>
      <c r="K1718" s="45">
        <v>243</v>
      </c>
    </row>
    <row r="1719" spans="9:11" x14ac:dyDescent="0.25">
      <c r="I1719" t="s">
        <v>8219</v>
      </c>
      <c r="J1719" s="60">
        <v>4444</v>
      </c>
      <c r="K1719" s="45">
        <v>750</v>
      </c>
    </row>
    <row r="1720" spans="9:11" x14ac:dyDescent="0.25">
      <c r="I1720" t="s">
        <v>8219</v>
      </c>
      <c r="J1720" s="60">
        <v>4000</v>
      </c>
      <c r="K1720" s="45">
        <v>1403</v>
      </c>
    </row>
    <row r="1721" spans="9:11" x14ac:dyDescent="0.25">
      <c r="I1721" t="s">
        <v>8219</v>
      </c>
      <c r="J1721" s="60">
        <v>3500</v>
      </c>
      <c r="K1721" s="45">
        <v>3715</v>
      </c>
    </row>
    <row r="1722" spans="9:11" x14ac:dyDescent="0.25">
      <c r="I1722" t="s">
        <v>8219</v>
      </c>
      <c r="J1722" s="60">
        <v>4300</v>
      </c>
      <c r="K1722" s="45">
        <v>3724</v>
      </c>
    </row>
    <row r="1723" spans="9:11" x14ac:dyDescent="0.25">
      <c r="I1723" t="s">
        <v>8219</v>
      </c>
      <c r="J1723" s="60">
        <v>7900</v>
      </c>
      <c r="K1723" s="45">
        <v>1661</v>
      </c>
    </row>
    <row r="1724" spans="9:11" x14ac:dyDescent="0.25">
      <c r="I1724" t="s">
        <v>8219</v>
      </c>
      <c r="J1724" s="60">
        <v>200</v>
      </c>
      <c r="K1724" s="45">
        <v>83</v>
      </c>
    </row>
    <row r="1725" spans="9:11" x14ac:dyDescent="0.25">
      <c r="I1725" t="s">
        <v>8219</v>
      </c>
      <c r="J1725" s="60">
        <v>2000</v>
      </c>
      <c r="K1725" s="45">
        <v>535</v>
      </c>
    </row>
    <row r="1726" spans="9:11" x14ac:dyDescent="0.25">
      <c r="I1726" t="s">
        <v>8219</v>
      </c>
      <c r="J1726" s="60">
        <v>1000</v>
      </c>
      <c r="K1726" s="45">
        <v>784</v>
      </c>
    </row>
    <row r="1727" spans="9:11" x14ac:dyDescent="0.25">
      <c r="I1727" t="s">
        <v>8219</v>
      </c>
      <c r="J1727" s="60">
        <v>600</v>
      </c>
      <c r="K1727" s="45">
        <v>2074</v>
      </c>
    </row>
    <row r="1728" spans="9:11" x14ac:dyDescent="0.25">
      <c r="I1728" t="s">
        <v>8219</v>
      </c>
      <c r="J1728" s="60">
        <v>2000</v>
      </c>
      <c r="K1728" s="45">
        <v>2788</v>
      </c>
    </row>
    <row r="1729" spans="9:11" x14ac:dyDescent="0.25">
      <c r="I1729" t="s">
        <v>8219</v>
      </c>
      <c r="J1729" s="60">
        <v>2000</v>
      </c>
      <c r="K1729" s="45">
        <v>2791</v>
      </c>
    </row>
    <row r="1730" spans="9:11" x14ac:dyDescent="0.25">
      <c r="I1730" t="s">
        <v>8219</v>
      </c>
      <c r="J1730" s="60">
        <v>2000</v>
      </c>
      <c r="K1730" s="45">
        <v>3678</v>
      </c>
    </row>
    <row r="1731" spans="9:11" x14ac:dyDescent="0.25">
      <c r="I1731" t="s">
        <v>8219</v>
      </c>
      <c r="J1731" s="60">
        <v>7500</v>
      </c>
      <c r="K1731" s="45">
        <v>107</v>
      </c>
    </row>
    <row r="1732" spans="9:11" x14ac:dyDescent="0.25">
      <c r="I1732" t="s">
        <v>8219</v>
      </c>
      <c r="J1732" s="60">
        <v>1500</v>
      </c>
      <c r="K1732" s="45">
        <v>2093</v>
      </c>
    </row>
    <row r="1733" spans="9:11" x14ac:dyDescent="0.25">
      <c r="I1733" t="s">
        <v>8219</v>
      </c>
      <c r="J1733" s="60">
        <v>6350</v>
      </c>
      <c r="K1733" s="45">
        <v>1897</v>
      </c>
    </row>
    <row r="1734" spans="9:11" x14ac:dyDescent="0.25">
      <c r="I1734" t="s">
        <v>8219</v>
      </c>
      <c r="J1734" s="60">
        <v>16300</v>
      </c>
      <c r="K1734" s="45">
        <v>1203</v>
      </c>
    </row>
    <row r="1735" spans="9:11" x14ac:dyDescent="0.25">
      <c r="I1735" t="s">
        <v>8219</v>
      </c>
      <c r="J1735" s="60">
        <v>45000</v>
      </c>
      <c r="K1735" s="45">
        <v>2925</v>
      </c>
    </row>
    <row r="1736" spans="9:11" x14ac:dyDescent="0.25">
      <c r="I1736" t="s">
        <v>8219</v>
      </c>
      <c r="J1736" s="60">
        <v>6000</v>
      </c>
      <c r="K1736" s="45">
        <v>1201</v>
      </c>
    </row>
    <row r="1737" spans="9:11" x14ac:dyDescent="0.25">
      <c r="I1737" t="s">
        <v>8219</v>
      </c>
      <c r="J1737" s="60">
        <v>1650</v>
      </c>
      <c r="K1737" s="45">
        <v>3498</v>
      </c>
    </row>
    <row r="1738" spans="9:11" x14ac:dyDescent="0.25">
      <c r="I1738" t="s">
        <v>8219</v>
      </c>
      <c r="J1738" s="60">
        <v>35000</v>
      </c>
      <c r="K1738" s="45">
        <v>2330</v>
      </c>
    </row>
    <row r="1739" spans="9:11" x14ac:dyDescent="0.25">
      <c r="I1739" t="s">
        <v>8219</v>
      </c>
      <c r="J1739" s="60">
        <v>2500</v>
      </c>
      <c r="K1739" s="45">
        <v>2809</v>
      </c>
    </row>
    <row r="1740" spans="9:11" x14ac:dyDescent="0.25">
      <c r="I1740" t="s">
        <v>8219</v>
      </c>
      <c r="J1740" s="60">
        <v>1500</v>
      </c>
      <c r="K1740" s="45">
        <v>3390</v>
      </c>
    </row>
    <row r="1741" spans="9:11" x14ac:dyDescent="0.25">
      <c r="I1741" t="s">
        <v>8219</v>
      </c>
      <c r="J1741" s="60">
        <v>2500</v>
      </c>
      <c r="K1741" s="45">
        <v>3561</v>
      </c>
    </row>
    <row r="1742" spans="9:11" x14ac:dyDescent="0.25">
      <c r="I1742" t="s">
        <v>8219</v>
      </c>
      <c r="J1742" s="60">
        <v>9500</v>
      </c>
      <c r="K1742" s="45">
        <v>1468</v>
      </c>
    </row>
    <row r="1743" spans="9:11" x14ac:dyDescent="0.25">
      <c r="I1743" t="s">
        <v>8219</v>
      </c>
      <c r="J1743" s="60">
        <v>10000</v>
      </c>
      <c r="K1743" s="45">
        <v>1393</v>
      </c>
    </row>
    <row r="1744" spans="9:11" x14ac:dyDescent="0.25">
      <c r="I1744" t="s">
        <v>8219</v>
      </c>
      <c r="J1744" s="60">
        <v>2000</v>
      </c>
      <c r="K1744" s="45">
        <v>3225</v>
      </c>
    </row>
    <row r="1745" spans="9:11" x14ac:dyDescent="0.25">
      <c r="I1745" t="s">
        <v>8219</v>
      </c>
      <c r="J1745" s="60">
        <v>10000</v>
      </c>
      <c r="K1745" s="45">
        <v>3714</v>
      </c>
    </row>
    <row r="1746" spans="9:11" x14ac:dyDescent="0.25">
      <c r="I1746" t="s">
        <v>8219</v>
      </c>
      <c r="J1746" s="60">
        <v>7000</v>
      </c>
      <c r="K1746" s="45">
        <v>3228</v>
      </c>
    </row>
    <row r="1747" spans="9:11" x14ac:dyDescent="0.25">
      <c r="I1747" t="s">
        <v>8219</v>
      </c>
      <c r="J1747" s="60">
        <v>1500</v>
      </c>
      <c r="K1747" s="45">
        <v>3758</v>
      </c>
    </row>
    <row r="1748" spans="9:11" x14ac:dyDescent="0.25">
      <c r="I1748" t="s">
        <v>8219</v>
      </c>
      <c r="J1748" s="60">
        <v>5000</v>
      </c>
      <c r="K1748" s="45">
        <v>3464</v>
      </c>
    </row>
    <row r="1749" spans="9:11" x14ac:dyDescent="0.25">
      <c r="I1749" t="s">
        <v>8219</v>
      </c>
      <c r="J1749" s="60">
        <v>5000</v>
      </c>
      <c r="K1749" s="45">
        <v>744</v>
      </c>
    </row>
    <row r="1750" spans="9:11" x14ac:dyDescent="0.25">
      <c r="I1750" t="s">
        <v>8219</v>
      </c>
      <c r="J1750" s="60">
        <v>23000</v>
      </c>
      <c r="K1750" s="45">
        <v>2457</v>
      </c>
    </row>
    <row r="1751" spans="9:11" x14ac:dyDescent="0.25">
      <c r="I1751" t="s">
        <v>8220</v>
      </c>
      <c r="J1751" s="60">
        <v>50000</v>
      </c>
      <c r="K1751" s="45">
        <v>1343</v>
      </c>
    </row>
    <row r="1752" spans="9:11" x14ac:dyDescent="0.25">
      <c r="I1752" t="s">
        <v>8219</v>
      </c>
      <c r="J1752" s="60">
        <v>1100</v>
      </c>
      <c r="K1752" s="45">
        <v>3546</v>
      </c>
    </row>
    <row r="1753" spans="9:11" x14ac:dyDescent="0.25">
      <c r="I1753" t="s">
        <v>8219</v>
      </c>
      <c r="J1753" s="60">
        <v>25000</v>
      </c>
      <c r="K1753" s="45">
        <v>2335</v>
      </c>
    </row>
    <row r="1754" spans="9:11" x14ac:dyDescent="0.25">
      <c r="I1754" t="s">
        <v>8219</v>
      </c>
      <c r="J1754" s="60">
        <v>13000</v>
      </c>
      <c r="K1754" s="45">
        <v>741</v>
      </c>
    </row>
    <row r="1755" spans="9:11" x14ac:dyDescent="0.25">
      <c r="I1755" t="s">
        <v>8219</v>
      </c>
      <c r="J1755" s="60">
        <v>30000</v>
      </c>
      <c r="K1755" s="45">
        <v>2459</v>
      </c>
    </row>
    <row r="1756" spans="9:11" x14ac:dyDescent="0.25">
      <c r="I1756" t="s">
        <v>8219</v>
      </c>
      <c r="J1756" s="60">
        <v>4000</v>
      </c>
      <c r="K1756" s="45">
        <v>3381</v>
      </c>
    </row>
    <row r="1757" spans="9:11" x14ac:dyDescent="0.25">
      <c r="I1757" t="s">
        <v>8219</v>
      </c>
      <c r="J1757" s="60">
        <v>65000</v>
      </c>
      <c r="K1757" s="45">
        <v>2018</v>
      </c>
    </row>
    <row r="1758" spans="9:11" x14ac:dyDescent="0.25">
      <c r="I1758" t="s">
        <v>8219</v>
      </c>
      <c r="J1758" s="60">
        <v>150000</v>
      </c>
      <c r="K1758" s="45">
        <v>2713</v>
      </c>
    </row>
    <row r="1759" spans="9:11" x14ac:dyDescent="0.25">
      <c r="I1759" t="s">
        <v>8219</v>
      </c>
      <c r="J1759" s="60">
        <v>5500</v>
      </c>
      <c r="K1759" s="45">
        <v>3542</v>
      </c>
    </row>
    <row r="1760" spans="9:11" x14ac:dyDescent="0.25">
      <c r="I1760" t="s">
        <v>8219</v>
      </c>
      <c r="J1760" s="60">
        <v>15000</v>
      </c>
      <c r="K1760" s="45">
        <v>1293</v>
      </c>
    </row>
    <row r="1761" spans="9:11" x14ac:dyDescent="0.25">
      <c r="I1761" t="s">
        <v>8219</v>
      </c>
      <c r="J1761" s="60">
        <v>6500</v>
      </c>
      <c r="K1761" s="45">
        <v>1213</v>
      </c>
    </row>
    <row r="1762" spans="9:11" x14ac:dyDescent="0.25">
      <c r="I1762" t="s">
        <v>8219</v>
      </c>
      <c r="J1762" s="60">
        <v>2500</v>
      </c>
      <c r="K1762" s="45">
        <v>1347</v>
      </c>
    </row>
    <row r="1763" spans="9:11" x14ac:dyDescent="0.25">
      <c r="I1763" t="s">
        <v>8219</v>
      </c>
      <c r="J1763" s="60">
        <v>3200</v>
      </c>
      <c r="K1763" s="45">
        <v>3186</v>
      </c>
    </row>
    <row r="1764" spans="9:11" x14ac:dyDescent="0.25">
      <c r="I1764" t="s">
        <v>8219</v>
      </c>
      <c r="J1764" s="60">
        <v>15000</v>
      </c>
      <c r="K1764" s="45">
        <v>3338</v>
      </c>
    </row>
    <row r="1765" spans="9:11" x14ac:dyDescent="0.25">
      <c r="I1765" t="s">
        <v>8219</v>
      </c>
      <c r="J1765" s="60">
        <v>1400</v>
      </c>
      <c r="K1765" s="45">
        <v>415</v>
      </c>
    </row>
    <row r="1766" spans="9:11" x14ac:dyDescent="0.25">
      <c r="I1766" t="s">
        <v>8219</v>
      </c>
      <c r="J1766" s="60">
        <v>12000</v>
      </c>
      <c r="K1766" s="45">
        <v>3214</v>
      </c>
    </row>
    <row r="1767" spans="9:11" x14ac:dyDescent="0.25">
      <c r="I1767" t="s">
        <v>8219</v>
      </c>
      <c r="J1767" s="60">
        <v>4000</v>
      </c>
      <c r="K1767" s="45">
        <v>2527</v>
      </c>
    </row>
    <row r="1768" spans="9:11" x14ac:dyDescent="0.25">
      <c r="I1768" t="s">
        <v>8219</v>
      </c>
      <c r="J1768" s="60">
        <v>15000</v>
      </c>
      <c r="K1768" s="45">
        <v>1854</v>
      </c>
    </row>
    <row r="1769" spans="9:11" x14ac:dyDescent="0.25">
      <c r="I1769" t="s">
        <v>8219</v>
      </c>
      <c r="J1769" s="60">
        <v>5000</v>
      </c>
      <c r="K1769" s="45">
        <v>520</v>
      </c>
    </row>
    <row r="1770" spans="9:11" x14ac:dyDescent="0.25">
      <c r="I1770" t="s">
        <v>8219</v>
      </c>
      <c r="J1770" s="60">
        <v>1000</v>
      </c>
      <c r="K1770" s="45">
        <v>1037</v>
      </c>
    </row>
    <row r="1771" spans="9:11" x14ac:dyDescent="0.25">
      <c r="I1771" t="s">
        <v>8219</v>
      </c>
      <c r="J1771" s="60">
        <v>12000</v>
      </c>
      <c r="K1771" s="45">
        <v>3218</v>
      </c>
    </row>
    <row r="1772" spans="9:11" x14ac:dyDescent="0.25">
      <c r="I1772" t="s">
        <v>8219</v>
      </c>
      <c r="J1772" s="60">
        <v>15000</v>
      </c>
      <c r="K1772" s="45">
        <v>3267</v>
      </c>
    </row>
    <row r="1773" spans="9:11" x14ac:dyDescent="0.25">
      <c r="I1773" t="s">
        <v>8219</v>
      </c>
      <c r="J1773" s="60">
        <v>2000</v>
      </c>
      <c r="K1773" s="45">
        <v>3837</v>
      </c>
    </row>
    <row r="1774" spans="9:11" x14ac:dyDescent="0.25">
      <c r="I1774" t="s">
        <v>8219</v>
      </c>
      <c r="J1774" s="60">
        <v>5250</v>
      </c>
      <c r="K1774" s="45">
        <v>33</v>
      </c>
    </row>
    <row r="1775" spans="9:11" x14ac:dyDescent="0.25">
      <c r="I1775" t="s">
        <v>8219</v>
      </c>
      <c r="J1775" s="60">
        <v>33500</v>
      </c>
      <c r="K1775" s="45">
        <v>344</v>
      </c>
    </row>
    <row r="1776" spans="9:11" x14ac:dyDescent="0.25">
      <c r="I1776" t="s">
        <v>8219</v>
      </c>
      <c r="J1776" s="60">
        <v>1200</v>
      </c>
      <c r="K1776" s="45">
        <v>1886</v>
      </c>
    </row>
    <row r="1777" spans="9:11" x14ac:dyDescent="0.25">
      <c r="I1777" t="s">
        <v>8219</v>
      </c>
      <c r="J1777" s="60">
        <v>8000</v>
      </c>
      <c r="K1777" s="45">
        <v>2929</v>
      </c>
    </row>
    <row r="1778" spans="9:11" x14ac:dyDescent="0.25">
      <c r="I1778" t="s">
        <v>8219</v>
      </c>
      <c r="J1778" s="60">
        <v>5000</v>
      </c>
      <c r="K1778" s="45">
        <v>2982</v>
      </c>
    </row>
    <row r="1779" spans="9:11" x14ac:dyDescent="0.25">
      <c r="I1779" t="s">
        <v>8219</v>
      </c>
      <c r="J1779" s="60">
        <v>2000</v>
      </c>
      <c r="K1779" s="45">
        <v>3472</v>
      </c>
    </row>
    <row r="1780" spans="9:11" x14ac:dyDescent="0.25">
      <c r="I1780" t="s">
        <v>8219</v>
      </c>
      <c r="J1780" s="60">
        <v>4500</v>
      </c>
      <c r="K1780" s="45">
        <v>3723</v>
      </c>
    </row>
    <row r="1781" spans="9:11" x14ac:dyDescent="0.25">
      <c r="I1781" t="s">
        <v>8219</v>
      </c>
      <c r="J1781" s="60">
        <v>30000</v>
      </c>
      <c r="K1781" s="45">
        <v>3224</v>
      </c>
    </row>
    <row r="1782" spans="9:11" x14ac:dyDescent="0.25">
      <c r="I1782" t="s">
        <v>8219</v>
      </c>
      <c r="J1782" s="60">
        <v>3000</v>
      </c>
      <c r="K1782" s="45">
        <v>3659</v>
      </c>
    </row>
    <row r="1783" spans="9:11" x14ac:dyDescent="0.25">
      <c r="I1783" t="s">
        <v>8219</v>
      </c>
      <c r="J1783" s="60">
        <v>30000</v>
      </c>
      <c r="K1783" s="45">
        <v>343</v>
      </c>
    </row>
    <row r="1784" spans="9:11" x14ac:dyDescent="0.25">
      <c r="I1784" t="s">
        <v>8219</v>
      </c>
      <c r="J1784" s="60">
        <v>4000</v>
      </c>
      <c r="K1784" s="45">
        <v>3305</v>
      </c>
    </row>
    <row r="1785" spans="9:11" x14ac:dyDescent="0.25">
      <c r="I1785" t="s">
        <v>8219</v>
      </c>
      <c r="J1785" s="60">
        <v>2500</v>
      </c>
      <c r="K1785" s="45">
        <v>758</v>
      </c>
    </row>
    <row r="1786" spans="9:11" x14ac:dyDescent="0.25">
      <c r="I1786" t="s">
        <v>8219</v>
      </c>
      <c r="J1786" s="60">
        <v>10500</v>
      </c>
      <c r="K1786" s="45">
        <v>2614</v>
      </c>
    </row>
    <row r="1787" spans="9:11" x14ac:dyDescent="0.25">
      <c r="I1787" t="s">
        <v>8219</v>
      </c>
      <c r="J1787" s="60">
        <v>5000</v>
      </c>
      <c r="K1787" s="45">
        <v>2974</v>
      </c>
    </row>
    <row r="1788" spans="9:11" x14ac:dyDescent="0.25">
      <c r="I1788" t="s">
        <v>8219</v>
      </c>
      <c r="J1788" s="60">
        <v>3300</v>
      </c>
      <c r="K1788" s="45">
        <v>3526</v>
      </c>
    </row>
    <row r="1789" spans="9:11" x14ac:dyDescent="0.25">
      <c r="I1789" t="s">
        <v>8219</v>
      </c>
      <c r="J1789" s="60">
        <v>1000</v>
      </c>
      <c r="K1789" s="45">
        <v>3549</v>
      </c>
    </row>
    <row r="1790" spans="9:11" x14ac:dyDescent="0.25">
      <c r="I1790" t="s">
        <v>8219</v>
      </c>
      <c r="J1790" s="60">
        <v>2500</v>
      </c>
      <c r="K1790" s="45">
        <v>1295</v>
      </c>
    </row>
    <row r="1791" spans="9:11" x14ac:dyDescent="0.25">
      <c r="I1791" t="s">
        <v>8219</v>
      </c>
      <c r="J1791" s="60">
        <v>4000</v>
      </c>
      <c r="K1791" s="45">
        <v>2334</v>
      </c>
    </row>
    <row r="1792" spans="9:11" x14ac:dyDescent="0.25">
      <c r="I1792" t="s">
        <v>8219</v>
      </c>
      <c r="J1792" s="60">
        <v>3000</v>
      </c>
      <c r="K1792" s="45">
        <v>3354</v>
      </c>
    </row>
    <row r="1793" spans="9:11" x14ac:dyDescent="0.25">
      <c r="I1793" t="s">
        <v>8219</v>
      </c>
      <c r="J1793" s="60">
        <v>5000</v>
      </c>
      <c r="K1793" s="45">
        <v>759</v>
      </c>
    </row>
    <row r="1794" spans="9:11" x14ac:dyDescent="0.25">
      <c r="I1794" t="s">
        <v>8219</v>
      </c>
      <c r="J1794" s="60">
        <v>12000</v>
      </c>
      <c r="K1794" s="45">
        <v>1763</v>
      </c>
    </row>
    <row r="1795" spans="9:11" x14ac:dyDescent="0.25">
      <c r="I1795" t="s">
        <v>8219</v>
      </c>
      <c r="J1795" s="60">
        <v>2500</v>
      </c>
      <c r="K1795" s="45">
        <v>755</v>
      </c>
    </row>
    <row r="1796" spans="9:11" x14ac:dyDescent="0.25">
      <c r="I1796" t="s">
        <v>8219</v>
      </c>
      <c r="J1796" s="60">
        <v>2100</v>
      </c>
      <c r="K1796" s="45">
        <v>3548</v>
      </c>
    </row>
    <row r="1797" spans="9:11" x14ac:dyDescent="0.25">
      <c r="I1797" t="s">
        <v>8219</v>
      </c>
      <c r="J1797" s="60">
        <v>15000</v>
      </c>
      <c r="K1797" s="45">
        <v>57</v>
      </c>
    </row>
    <row r="1798" spans="9:11" x14ac:dyDescent="0.25">
      <c r="I1798" t="s">
        <v>8219</v>
      </c>
      <c r="J1798" s="60">
        <v>800</v>
      </c>
      <c r="K1798" s="45">
        <v>1853</v>
      </c>
    </row>
    <row r="1799" spans="9:11" x14ac:dyDescent="0.25">
      <c r="I1799" t="s">
        <v>8219</v>
      </c>
      <c r="J1799" s="60">
        <v>5875</v>
      </c>
      <c r="K1799" s="45">
        <v>1348</v>
      </c>
    </row>
    <row r="1800" spans="9:11" x14ac:dyDescent="0.25">
      <c r="I1800" t="s">
        <v>8219</v>
      </c>
      <c r="J1800" s="60">
        <v>2900</v>
      </c>
      <c r="K1800" s="45">
        <v>3401</v>
      </c>
    </row>
    <row r="1801" spans="9:11" x14ac:dyDescent="0.25">
      <c r="I1801" t="s">
        <v>8219</v>
      </c>
      <c r="J1801" s="60">
        <v>6000</v>
      </c>
      <c r="K1801" s="45">
        <v>2548</v>
      </c>
    </row>
    <row r="1802" spans="9:11" x14ac:dyDescent="0.25">
      <c r="I1802" t="s">
        <v>8219</v>
      </c>
      <c r="J1802" s="60">
        <v>3000</v>
      </c>
      <c r="K1802" s="45">
        <v>2802</v>
      </c>
    </row>
    <row r="1803" spans="9:11" x14ac:dyDescent="0.25">
      <c r="I1803" t="s">
        <v>8219</v>
      </c>
      <c r="J1803" s="60">
        <v>1500</v>
      </c>
      <c r="K1803" s="45">
        <v>3551</v>
      </c>
    </row>
    <row r="1804" spans="9:11" x14ac:dyDescent="0.25">
      <c r="I1804" t="s">
        <v>8219</v>
      </c>
      <c r="J1804" s="60">
        <v>35000</v>
      </c>
      <c r="K1804" s="45">
        <v>330</v>
      </c>
    </row>
    <row r="1805" spans="9:11" x14ac:dyDescent="0.25">
      <c r="I1805" t="s">
        <v>8219</v>
      </c>
      <c r="J1805" s="60">
        <v>20000</v>
      </c>
      <c r="K1805" s="45">
        <v>3253</v>
      </c>
    </row>
    <row r="1806" spans="9:11" x14ac:dyDescent="0.25">
      <c r="I1806" t="s">
        <v>8219</v>
      </c>
      <c r="J1806" s="60">
        <v>4000</v>
      </c>
      <c r="K1806" s="45">
        <v>3626</v>
      </c>
    </row>
    <row r="1807" spans="9:11" x14ac:dyDescent="0.25">
      <c r="I1807" t="s">
        <v>8219</v>
      </c>
      <c r="J1807" s="60">
        <v>5500</v>
      </c>
      <c r="K1807" s="45">
        <v>3156</v>
      </c>
    </row>
    <row r="1808" spans="9:11" x14ac:dyDescent="0.25">
      <c r="I1808" t="s">
        <v>8219</v>
      </c>
      <c r="J1808" s="60">
        <v>6000</v>
      </c>
      <c r="K1808" s="45">
        <v>1251</v>
      </c>
    </row>
    <row r="1809" spans="9:11" x14ac:dyDescent="0.25">
      <c r="I1809" t="s">
        <v>8219</v>
      </c>
      <c r="J1809" s="60">
        <v>22000</v>
      </c>
      <c r="K1809" s="45">
        <v>1267</v>
      </c>
    </row>
    <row r="1810" spans="9:11" x14ac:dyDescent="0.25">
      <c r="I1810" t="s">
        <v>8219</v>
      </c>
      <c r="J1810" s="60">
        <v>7500</v>
      </c>
      <c r="K1810" s="45">
        <v>1271</v>
      </c>
    </row>
    <row r="1811" spans="9:11" x14ac:dyDescent="0.25">
      <c r="I1811" t="s">
        <v>8219</v>
      </c>
      <c r="J1811" s="60">
        <v>15000</v>
      </c>
      <c r="K1811" s="45">
        <v>3286</v>
      </c>
    </row>
    <row r="1812" spans="9:11" x14ac:dyDescent="0.25">
      <c r="I1812" t="s">
        <v>8219</v>
      </c>
      <c r="J1812" s="60">
        <v>2000</v>
      </c>
      <c r="K1812" s="45">
        <v>1841</v>
      </c>
    </row>
    <row r="1813" spans="9:11" x14ac:dyDescent="0.25">
      <c r="I1813" t="s">
        <v>8219</v>
      </c>
      <c r="J1813" s="60">
        <v>2000</v>
      </c>
      <c r="K1813" s="45">
        <v>3782</v>
      </c>
    </row>
    <row r="1814" spans="9:11" x14ac:dyDescent="0.25">
      <c r="I1814" t="s">
        <v>8219</v>
      </c>
      <c r="J1814" s="60">
        <v>10000</v>
      </c>
      <c r="K1814" s="45">
        <v>3298</v>
      </c>
    </row>
    <row r="1815" spans="9:11" x14ac:dyDescent="0.25">
      <c r="I1815" t="s">
        <v>8219</v>
      </c>
      <c r="J1815" s="60">
        <v>347</v>
      </c>
      <c r="K1815" s="45">
        <v>2638</v>
      </c>
    </row>
    <row r="1816" spans="9:11" x14ac:dyDescent="0.25">
      <c r="I1816" t="s">
        <v>8219</v>
      </c>
      <c r="J1816" s="60">
        <v>6900</v>
      </c>
      <c r="K1816" s="45">
        <v>1622</v>
      </c>
    </row>
    <row r="1817" spans="9:11" x14ac:dyDescent="0.25">
      <c r="I1817" t="s">
        <v>8219</v>
      </c>
      <c r="J1817" s="60">
        <v>25000</v>
      </c>
      <c r="K1817" s="45">
        <v>300</v>
      </c>
    </row>
    <row r="1818" spans="9:11" x14ac:dyDescent="0.25">
      <c r="I1818" t="s">
        <v>8219</v>
      </c>
      <c r="J1818" s="60">
        <v>9072</v>
      </c>
      <c r="K1818" s="45">
        <v>1895</v>
      </c>
    </row>
    <row r="1819" spans="9:11" x14ac:dyDescent="0.25">
      <c r="I1819" t="s">
        <v>8219</v>
      </c>
      <c r="J1819" s="60">
        <v>6000</v>
      </c>
      <c r="K1819" s="45">
        <v>833</v>
      </c>
    </row>
    <row r="1820" spans="9:11" x14ac:dyDescent="0.25">
      <c r="I1820" t="s">
        <v>8219</v>
      </c>
      <c r="J1820" s="60">
        <v>600</v>
      </c>
      <c r="K1820" s="45">
        <v>2096</v>
      </c>
    </row>
    <row r="1821" spans="9:11" x14ac:dyDescent="0.25">
      <c r="I1821" t="s">
        <v>8219</v>
      </c>
      <c r="J1821" s="60">
        <v>1800</v>
      </c>
      <c r="K1821" s="45">
        <v>3270</v>
      </c>
    </row>
    <row r="1822" spans="9:11" x14ac:dyDescent="0.25">
      <c r="I1822" t="s">
        <v>8219</v>
      </c>
      <c r="J1822" s="60">
        <v>1500</v>
      </c>
      <c r="K1822" s="45">
        <v>3324</v>
      </c>
    </row>
    <row r="1823" spans="9:11" x14ac:dyDescent="0.25">
      <c r="I1823" t="s">
        <v>8219</v>
      </c>
      <c r="J1823" s="60">
        <v>6000</v>
      </c>
      <c r="K1823" s="45">
        <v>3342</v>
      </c>
    </row>
    <row r="1824" spans="9:11" x14ac:dyDescent="0.25">
      <c r="I1824" t="s">
        <v>8219</v>
      </c>
      <c r="J1824" s="60">
        <v>2000</v>
      </c>
      <c r="K1824" s="45">
        <v>1285</v>
      </c>
    </row>
    <row r="1825" spans="9:11" x14ac:dyDescent="0.25">
      <c r="I1825" t="s">
        <v>8219</v>
      </c>
      <c r="J1825" s="60">
        <v>4000</v>
      </c>
      <c r="K1825" s="45">
        <v>1632</v>
      </c>
    </row>
    <row r="1826" spans="9:11" x14ac:dyDescent="0.25">
      <c r="I1826" t="s">
        <v>8219</v>
      </c>
      <c r="J1826" s="60">
        <v>50000</v>
      </c>
      <c r="K1826" s="45">
        <v>2709</v>
      </c>
    </row>
    <row r="1827" spans="9:11" x14ac:dyDescent="0.25">
      <c r="I1827" t="s">
        <v>8219</v>
      </c>
      <c r="J1827" s="60">
        <v>8500</v>
      </c>
      <c r="K1827" s="45">
        <v>324</v>
      </c>
    </row>
    <row r="1828" spans="9:11" x14ac:dyDescent="0.25">
      <c r="I1828" t="s">
        <v>8219</v>
      </c>
      <c r="J1828" s="60">
        <v>1000</v>
      </c>
      <c r="K1828" s="45">
        <v>2208</v>
      </c>
    </row>
    <row r="1829" spans="9:11" x14ac:dyDescent="0.25">
      <c r="I1829" t="s">
        <v>8219</v>
      </c>
      <c r="J1829" s="60">
        <v>7500</v>
      </c>
      <c r="K1829" s="45">
        <v>2524</v>
      </c>
    </row>
    <row r="1830" spans="9:11" x14ac:dyDescent="0.25">
      <c r="I1830" t="s">
        <v>8219</v>
      </c>
      <c r="J1830" s="60">
        <v>3000</v>
      </c>
      <c r="K1830" s="45">
        <v>3284</v>
      </c>
    </row>
    <row r="1831" spans="9:11" x14ac:dyDescent="0.25">
      <c r="I1831" t="s">
        <v>8219</v>
      </c>
      <c r="J1831" s="60">
        <v>10000</v>
      </c>
      <c r="K1831" s="45">
        <v>3524</v>
      </c>
    </row>
    <row r="1832" spans="9:11" x14ac:dyDescent="0.25">
      <c r="I1832" t="s">
        <v>8219</v>
      </c>
      <c r="J1832" s="60">
        <v>25000</v>
      </c>
      <c r="K1832" s="45">
        <v>3250</v>
      </c>
    </row>
    <row r="1833" spans="9:11" x14ac:dyDescent="0.25">
      <c r="I1833" t="s">
        <v>8219</v>
      </c>
      <c r="J1833" s="60">
        <v>2000</v>
      </c>
      <c r="K1833" s="45">
        <v>407</v>
      </c>
    </row>
    <row r="1834" spans="9:11" x14ac:dyDescent="0.25">
      <c r="I1834" t="s">
        <v>8219</v>
      </c>
      <c r="J1834" s="60">
        <v>15000</v>
      </c>
      <c r="K1834" s="45">
        <v>2450</v>
      </c>
    </row>
    <row r="1835" spans="9:11" x14ac:dyDescent="0.25">
      <c r="I1835" t="s">
        <v>8219</v>
      </c>
      <c r="J1835" s="60">
        <v>15000</v>
      </c>
      <c r="K1835" s="45">
        <v>1830</v>
      </c>
    </row>
    <row r="1836" spans="9:11" x14ac:dyDescent="0.25">
      <c r="I1836" t="s">
        <v>8219</v>
      </c>
      <c r="J1836" s="60">
        <v>4500</v>
      </c>
      <c r="K1836" s="45">
        <v>3160</v>
      </c>
    </row>
    <row r="1837" spans="9:11" x14ac:dyDescent="0.25">
      <c r="I1837" t="s">
        <v>8219</v>
      </c>
      <c r="J1837" s="60">
        <v>3000</v>
      </c>
      <c r="K1837" s="45">
        <v>3672</v>
      </c>
    </row>
    <row r="1838" spans="9:11" x14ac:dyDescent="0.25">
      <c r="I1838" t="s">
        <v>8219</v>
      </c>
      <c r="J1838" s="60">
        <v>9000</v>
      </c>
      <c r="K1838" s="45">
        <v>1850</v>
      </c>
    </row>
    <row r="1839" spans="9:11" x14ac:dyDescent="0.25">
      <c r="I1839" t="s">
        <v>8219</v>
      </c>
      <c r="J1839" s="60">
        <v>3300</v>
      </c>
      <c r="K1839" s="45">
        <v>3322</v>
      </c>
    </row>
    <row r="1840" spans="9:11" x14ac:dyDescent="0.25">
      <c r="I1840" t="s">
        <v>8219</v>
      </c>
      <c r="J1840" s="60">
        <v>75000</v>
      </c>
      <c r="K1840" s="45">
        <v>292</v>
      </c>
    </row>
    <row r="1841" spans="9:11" x14ac:dyDescent="0.25">
      <c r="I1841" t="s">
        <v>8219</v>
      </c>
      <c r="J1841" s="60">
        <v>1000</v>
      </c>
      <c r="K1841" s="45">
        <v>1613</v>
      </c>
    </row>
    <row r="1842" spans="9:11" x14ac:dyDescent="0.25">
      <c r="I1842" t="s">
        <v>8219</v>
      </c>
      <c r="J1842" s="60">
        <v>1000</v>
      </c>
      <c r="K1842" s="45">
        <v>2219</v>
      </c>
    </row>
    <row r="1843" spans="9:11" x14ac:dyDescent="0.25">
      <c r="I1843" t="s">
        <v>8219</v>
      </c>
      <c r="J1843" s="60">
        <v>8000</v>
      </c>
      <c r="K1843" s="45">
        <v>3269</v>
      </c>
    </row>
    <row r="1844" spans="9:11" x14ac:dyDescent="0.25">
      <c r="I1844" t="s">
        <v>8219</v>
      </c>
      <c r="J1844" s="60">
        <v>3000</v>
      </c>
      <c r="K1844" s="45">
        <v>3506</v>
      </c>
    </row>
    <row r="1845" spans="9:11" x14ac:dyDescent="0.25">
      <c r="I1845" t="s">
        <v>8219</v>
      </c>
      <c r="J1845" s="60">
        <v>2000</v>
      </c>
      <c r="K1845" s="45">
        <v>3713</v>
      </c>
    </row>
    <row r="1846" spans="9:11" x14ac:dyDescent="0.25">
      <c r="I1846" t="s">
        <v>8219</v>
      </c>
      <c r="J1846" s="60">
        <v>1750</v>
      </c>
      <c r="K1846" s="45">
        <v>2603</v>
      </c>
    </row>
    <row r="1847" spans="9:11" x14ac:dyDescent="0.25">
      <c r="I1847" t="s">
        <v>8219</v>
      </c>
      <c r="J1847" s="60">
        <v>5500</v>
      </c>
      <c r="K1847" s="45">
        <v>826</v>
      </c>
    </row>
    <row r="1848" spans="9:11" x14ac:dyDescent="0.25">
      <c r="I1848" t="s">
        <v>8219</v>
      </c>
      <c r="J1848" s="60">
        <v>22000</v>
      </c>
      <c r="K1848" s="45">
        <v>1502</v>
      </c>
    </row>
    <row r="1849" spans="9:11" x14ac:dyDescent="0.25">
      <c r="I1849" t="s">
        <v>8219</v>
      </c>
      <c r="J1849" s="60">
        <v>4500</v>
      </c>
      <c r="K1849" s="45">
        <v>3344</v>
      </c>
    </row>
    <row r="1850" spans="9:11" x14ac:dyDescent="0.25">
      <c r="I1850" t="s">
        <v>8219</v>
      </c>
      <c r="J1850" s="60">
        <v>6000</v>
      </c>
      <c r="K1850" s="45">
        <v>408</v>
      </c>
    </row>
    <row r="1851" spans="9:11" x14ac:dyDescent="0.25">
      <c r="I1851" t="s">
        <v>8219</v>
      </c>
      <c r="J1851" s="60">
        <v>350</v>
      </c>
      <c r="K1851" s="45">
        <v>3686</v>
      </c>
    </row>
    <row r="1852" spans="9:11" x14ac:dyDescent="0.25">
      <c r="I1852" t="s">
        <v>8219</v>
      </c>
      <c r="J1852" s="60">
        <v>8000</v>
      </c>
      <c r="K1852" s="45">
        <v>3662</v>
      </c>
    </row>
    <row r="1853" spans="9:11" x14ac:dyDescent="0.25">
      <c r="I1853" t="s">
        <v>8222</v>
      </c>
      <c r="J1853" s="60">
        <v>65000</v>
      </c>
      <c r="K1853" s="45">
        <v>1681</v>
      </c>
    </row>
    <row r="1854" spans="9:11" x14ac:dyDescent="0.25">
      <c r="I1854" t="s">
        <v>8219</v>
      </c>
      <c r="J1854" s="60">
        <v>7750</v>
      </c>
      <c r="K1854" s="45">
        <v>3363</v>
      </c>
    </row>
    <row r="1855" spans="9:11" x14ac:dyDescent="0.25">
      <c r="I1855" t="s">
        <v>8219</v>
      </c>
      <c r="J1855" s="60">
        <v>2500</v>
      </c>
      <c r="K1855" s="45">
        <v>726</v>
      </c>
    </row>
    <row r="1856" spans="9:11" x14ac:dyDescent="0.25">
      <c r="I1856" t="s">
        <v>8219</v>
      </c>
      <c r="J1856" s="60">
        <v>2500</v>
      </c>
      <c r="K1856" s="45">
        <v>1641</v>
      </c>
    </row>
    <row r="1857" spans="9:11" x14ac:dyDescent="0.25">
      <c r="I1857" t="s">
        <v>8219</v>
      </c>
      <c r="J1857" s="60">
        <v>1500</v>
      </c>
      <c r="K1857" s="45">
        <v>1844</v>
      </c>
    </row>
    <row r="1858" spans="9:11" x14ac:dyDescent="0.25">
      <c r="I1858" t="s">
        <v>8219</v>
      </c>
      <c r="J1858" s="60">
        <v>5000</v>
      </c>
      <c r="K1858" s="45">
        <v>2798</v>
      </c>
    </row>
    <row r="1859" spans="9:11" x14ac:dyDescent="0.25">
      <c r="I1859" t="s">
        <v>8219</v>
      </c>
      <c r="J1859" s="60">
        <v>5000</v>
      </c>
      <c r="K1859" s="45">
        <v>2979</v>
      </c>
    </row>
    <row r="1860" spans="9:11" x14ac:dyDescent="0.25">
      <c r="I1860" t="s">
        <v>8219</v>
      </c>
      <c r="J1860" s="60">
        <v>1500</v>
      </c>
      <c r="K1860" s="45">
        <v>3356</v>
      </c>
    </row>
    <row r="1861" spans="9:11" x14ac:dyDescent="0.25">
      <c r="I1861" t="s">
        <v>8219</v>
      </c>
      <c r="J1861" s="60">
        <v>26000</v>
      </c>
      <c r="K1861" s="45">
        <v>293</v>
      </c>
    </row>
    <row r="1862" spans="9:11" x14ac:dyDescent="0.25">
      <c r="I1862" t="s">
        <v>8219</v>
      </c>
      <c r="J1862" s="60">
        <v>9000</v>
      </c>
      <c r="K1862" s="45">
        <v>3360</v>
      </c>
    </row>
    <row r="1863" spans="9:11" x14ac:dyDescent="0.25">
      <c r="I1863" t="s">
        <v>8219</v>
      </c>
      <c r="J1863" s="60">
        <v>12000</v>
      </c>
      <c r="K1863" s="45">
        <v>360</v>
      </c>
    </row>
    <row r="1864" spans="9:11" x14ac:dyDescent="0.25">
      <c r="I1864" t="s">
        <v>8219</v>
      </c>
      <c r="J1864" s="60">
        <v>4000</v>
      </c>
      <c r="K1864" s="45">
        <v>2938</v>
      </c>
    </row>
    <row r="1865" spans="9:11" x14ac:dyDescent="0.25">
      <c r="I1865" t="s">
        <v>8219</v>
      </c>
      <c r="J1865" s="60">
        <v>8000</v>
      </c>
      <c r="K1865" s="45">
        <v>3326</v>
      </c>
    </row>
    <row r="1866" spans="9:11" x14ac:dyDescent="0.25">
      <c r="I1866" t="s">
        <v>8219</v>
      </c>
      <c r="J1866" s="60">
        <v>2000</v>
      </c>
      <c r="K1866" s="45">
        <v>40</v>
      </c>
    </row>
    <row r="1867" spans="9:11" x14ac:dyDescent="0.25">
      <c r="I1867" t="s">
        <v>8219</v>
      </c>
      <c r="J1867" s="60">
        <v>10000</v>
      </c>
      <c r="K1867" s="45">
        <v>796</v>
      </c>
    </row>
    <row r="1868" spans="9:11" x14ac:dyDescent="0.25">
      <c r="I1868" t="s">
        <v>8219</v>
      </c>
      <c r="J1868" s="60">
        <v>2000</v>
      </c>
      <c r="K1868" s="45">
        <v>3519</v>
      </c>
    </row>
    <row r="1869" spans="9:11" x14ac:dyDescent="0.25">
      <c r="I1869" t="s">
        <v>8219</v>
      </c>
      <c r="J1869" s="60">
        <v>8925</v>
      </c>
      <c r="K1869" s="45">
        <v>363</v>
      </c>
    </row>
    <row r="1870" spans="9:11" x14ac:dyDescent="0.25">
      <c r="I1870" t="s">
        <v>8219</v>
      </c>
      <c r="J1870" s="60">
        <v>6000</v>
      </c>
      <c r="K1870" s="45">
        <v>802</v>
      </c>
    </row>
    <row r="1871" spans="9:11" x14ac:dyDescent="0.25">
      <c r="I1871" t="s">
        <v>8219</v>
      </c>
      <c r="J1871" s="60">
        <v>85000</v>
      </c>
      <c r="K1871" s="45">
        <v>248</v>
      </c>
    </row>
    <row r="1872" spans="9:11" x14ac:dyDescent="0.25">
      <c r="I1872" t="s">
        <v>8219</v>
      </c>
      <c r="J1872" s="60">
        <v>10000</v>
      </c>
      <c r="K1872" s="45">
        <v>3575</v>
      </c>
    </row>
    <row r="1873" spans="9:11" x14ac:dyDescent="0.25">
      <c r="I1873" t="s">
        <v>8219</v>
      </c>
      <c r="J1873" s="60">
        <v>15500</v>
      </c>
      <c r="K1873" s="45">
        <v>3274</v>
      </c>
    </row>
    <row r="1874" spans="9:11" x14ac:dyDescent="0.25">
      <c r="I1874" t="s">
        <v>8219</v>
      </c>
      <c r="J1874" s="60">
        <v>5000</v>
      </c>
      <c r="K1874" s="45">
        <v>841</v>
      </c>
    </row>
    <row r="1875" spans="9:11" x14ac:dyDescent="0.25">
      <c r="I1875" t="s">
        <v>8219</v>
      </c>
      <c r="J1875" s="60">
        <v>2658</v>
      </c>
      <c r="K1875" s="45">
        <v>1199</v>
      </c>
    </row>
    <row r="1876" spans="9:11" x14ac:dyDescent="0.25">
      <c r="I1876" t="s">
        <v>8219</v>
      </c>
      <c r="J1876" s="60">
        <v>38000</v>
      </c>
      <c r="K1876" s="45">
        <v>366</v>
      </c>
    </row>
    <row r="1877" spans="9:11" x14ac:dyDescent="0.25">
      <c r="I1877" t="s">
        <v>8219</v>
      </c>
      <c r="J1877" s="60">
        <v>50000</v>
      </c>
      <c r="K1877" s="45">
        <v>2308</v>
      </c>
    </row>
    <row r="1878" spans="9:11" x14ac:dyDescent="0.25">
      <c r="I1878" t="s">
        <v>8219</v>
      </c>
      <c r="J1878" s="60">
        <v>4000</v>
      </c>
      <c r="K1878" s="45">
        <v>30</v>
      </c>
    </row>
    <row r="1879" spans="9:11" x14ac:dyDescent="0.25">
      <c r="I1879" t="s">
        <v>8219</v>
      </c>
      <c r="J1879" s="60">
        <v>6000</v>
      </c>
      <c r="K1879" s="45">
        <v>2092</v>
      </c>
    </row>
    <row r="1880" spans="9:11" x14ac:dyDescent="0.25">
      <c r="I1880" t="s">
        <v>8219</v>
      </c>
      <c r="J1880" s="60">
        <v>20000</v>
      </c>
      <c r="K1880" s="45">
        <v>1351</v>
      </c>
    </row>
    <row r="1881" spans="9:11" x14ac:dyDescent="0.25">
      <c r="I1881" t="s">
        <v>8219</v>
      </c>
      <c r="J1881" s="60">
        <v>13000</v>
      </c>
      <c r="K1881" s="45">
        <v>3254</v>
      </c>
    </row>
    <row r="1882" spans="9:11" x14ac:dyDescent="0.25">
      <c r="I1882" t="s">
        <v>8219</v>
      </c>
      <c r="J1882" s="60">
        <v>2000</v>
      </c>
      <c r="K1882" s="45">
        <v>1261</v>
      </c>
    </row>
    <row r="1883" spans="9:11" x14ac:dyDescent="0.25">
      <c r="I1883" t="s">
        <v>8219</v>
      </c>
      <c r="J1883" s="60">
        <v>1200</v>
      </c>
      <c r="K1883" s="45">
        <v>1608</v>
      </c>
    </row>
    <row r="1884" spans="9:11" x14ac:dyDescent="0.25">
      <c r="I1884" t="s">
        <v>8219</v>
      </c>
      <c r="J1884" s="60">
        <v>2000</v>
      </c>
      <c r="K1884" s="45">
        <v>1856</v>
      </c>
    </row>
    <row r="1885" spans="9:11" x14ac:dyDescent="0.25">
      <c r="I1885" t="s">
        <v>8219</v>
      </c>
      <c r="J1885" s="60">
        <v>800</v>
      </c>
      <c r="K1885" s="45">
        <v>2300</v>
      </c>
    </row>
    <row r="1886" spans="9:11" x14ac:dyDescent="0.25">
      <c r="I1886" t="s">
        <v>8219</v>
      </c>
      <c r="J1886" s="60">
        <v>800</v>
      </c>
      <c r="K1886" s="45">
        <v>3327</v>
      </c>
    </row>
    <row r="1887" spans="9:11" x14ac:dyDescent="0.25">
      <c r="I1887" t="s">
        <v>8219</v>
      </c>
      <c r="J1887" s="60">
        <v>2000</v>
      </c>
      <c r="K1887" s="45">
        <v>3809</v>
      </c>
    </row>
    <row r="1888" spans="9:11" x14ac:dyDescent="0.25">
      <c r="I1888" t="s">
        <v>8219</v>
      </c>
      <c r="J1888" s="60">
        <v>2000</v>
      </c>
      <c r="K1888" s="45">
        <v>3839</v>
      </c>
    </row>
    <row r="1889" spans="9:11" x14ac:dyDescent="0.25">
      <c r="I1889" t="s">
        <v>8219</v>
      </c>
      <c r="J1889" s="60">
        <v>25000</v>
      </c>
      <c r="K1889" s="45">
        <v>315</v>
      </c>
    </row>
    <row r="1890" spans="9:11" x14ac:dyDescent="0.25">
      <c r="I1890" t="s">
        <v>8219</v>
      </c>
      <c r="J1890" s="60">
        <v>15000</v>
      </c>
      <c r="K1890" s="45">
        <v>1461</v>
      </c>
    </row>
    <row r="1891" spans="9:11" x14ac:dyDescent="0.25">
      <c r="I1891" t="s">
        <v>8219</v>
      </c>
      <c r="J1891" s="60">
        <v>650</v>
      </c>
      <c r="K1891" s="45">
        <v>3451</v>
      </c>
    </row>
    <row r="1892" spans="9:11" x14ac:dyDescent="0.25">
      <c r="I1892" t="s">
        <v>8219</v>
      </c>
      <c r="J1892" s="60">
        <v>18000</v>
      </c>
      <c r="K1892" s="45">
        <v>2305</v>
      </c>
    </row>
    <row r="1893" spans="9:11" x14ac:dyDescent="0.25">
      <c r="I1893" t="s">
        <v>8219</v>
      </c>
      <c r="J1893" s="60">
        <v>9000</v>
      </c>
      <c r="K1893" s="45">
        <v>7</v>
      </c>
    </row>
    <row r="1894" spans="9:11" x14ac:dyDescent="0.25">
      <c r="I1894" t="s">
        <v>8219</v>
      </c>
      <c r="J1894" s="60">
        <v>1500</v>
      </c>
      <c r="K1894" s="45">
        <v>3511</v>
      </c>
    </row>
    <row r="1895" spans="9:11" x14ac:dyDescent="0.25">
      <c r="I1895" t="s">
        <v>8219</v>
      </c>
      <c r="J1895" s="60">
        <v>420</v>
      </c>
      <c r="K1895" s="45">
        <v>2217</v>
      </c>
    </row>
    <row r="1896" spans="9:11" x14ac:dyDescent="0.25">
      <c r="I1896" t="s">
        <v>8219</v>
      </c>
      <c r="J1896" s="60">
        <v>10000</v>
      </c>
      <c r="K1896" s="45">
        <v>334</v>
      </c>
    </row>
    <row r="1897" spans="9:11" x14ac:dyDescent="0.25">
      <c r="I1897" t="s">
        <v>8219</v>
      </c>
      <c r="J1897" s="60">
        <v>45000</v>
      </c>
      <c r="K1897" s="45">
        <v>282</v>
      </c>
    </row>
    <row r="1898" spans="9:11" x14ac:dyDescent="0.25">
      <c r="I1898" t="s">
        <v>8219</v>
      </c>
      <c r="J1898" s="60">
        <v>8000</v>
      </c>
      <c r="K1898" s="45">
        <v>1626</v>
      </c>
    </row>
    <row r="1899" spans="9:11" x14ac:dyDescent="0.25">
      <c r="I1899" t="s">
        <v>8219</v>
      </c>
      <c r="J1899" s="60">
        <v>3000</v>
      </c>
      <c r="K1899" s="45">
        <v>337</v>
      </c>
    </row>
    <row r="1900" spans="9:11" x14ac:dyDescent="0.25">
      <c r="I1900" t="s">
        <v>8219</v>
      </c>
      <c r="J1900" s="60">
        <v>3000</v>
      </c>
      <c r="K1900" s="45">
        <v>2789</v>
      </c>
    </row>
    <row r="1901" spans="9:11" x14ac:dyDescent="0.25">
      <c r="I1901" t="s">
        <v>8219</v>
      </c>
      <c r="J1901" s="60">
        <v>3000</v>
      </c>
      <c r="K1901" s="45">
        <v>3003</v>
      </c>
    </row>
    <row r="1902" spans="9:11" x14ac:dyDescent="0.25">
      <c r="I1902" t="s">
        <v>8219</v>
      </c>
      <c r="J1902" s="60">
        <v>3000</v>
      </c>
      <c r="K1902" s="45">
        <v>3008</v>
      </c>
    </row>
    <row r="1903" spans="9:11" x14ac:dyDescent="0.25">
      <c r="I1903" t="s">
        <v>8219</v>
      </c>
      <c r="J1903" s="60">
        <v>1650</v>
      </c>
      <c r="K1903" s="45">
        <v>3528</v>
      </c>
    </row>
    <row r="1904" spans="9:11" x14ac:dyDescent="0.25">
      <c r="I1904" t="s">
        <v>8219</v>
      </c>
      <c r="J1904" s="60">
        <v>10000</v>
      </c>
      <c r="K1904" s="45">
        <v>3421</v>
      </c>
    </row>
    <row r="1905" spans="9:11" x14ac:dyDescent="0.25">
      <c r="I1905" t="s">
        <v>8219</v>
      </c>
      <c r="J1905" s="60">
        <v>15000</v>
      </c>
      <c r="K1905" s="45">
        <v>2338</v>
      </c>
    </row>
    <row r="1906" spans="9:11" x14ac:dyDescent="0.25">
      <c r="I1906" t="s">
        <v>8219</v>
      </c>
      <c r="J1906" s="60">
        <v>3500</v>
      </c>
      <c r="K1906" s="45">
        <v>2220</v>
      </c>
    </row>
    <row r="1907" spans="9:11" x14ac:dyDescent="0.25">
      <c r="I1907" t="s">
        <v>8219</v>
      </c>
      <c r="J1907" s="60">
        <v>3000</v>
      </c>
      <c r="K1907" s="45">
        <v>3174</v>
      </c>
    </row>
    <row r="1908" spans="9:11" x14ac:dyDescent="0.25">
      <c r="I1908" t="s">
        <v>8219</v>
      </c>
      <c r="J1908" s="60">
        <v>4500</v>
      </c>
      <c r="K1908" s="45">
        <v>3756</v>
      </c>
    </row>
    <row r="1909" spans="9:11" x14ac:dyDescent="0.25">
      <c r="I1909" t="s">
        <v>8219</v>
      </c>
      <c r="J1909" s="60">
        <v>1000</v>
      </c>
      <c r="K1909" s="45">
        <v>1211</v>
      </c>
    </row>
    <row r="1910" spans="9:11" x14ac:dyDescent="0.25">
      <c r="I1910" t="s">
        <v>8219</v>
      </c>
      <c r="J1910" s="60">
        <v>5000</v>
      </c>
      <c r="K1910" s="45">
        <v>3351</v>
      </c>
    </row>
    <row r="1911" spans="9:11" x14ac:dyDescent="0.25">
      <c r="I1911" t="s">
        <v>8219</v>
      </c>
      <c r="J1911" s="60">
        <v>750</v>
      </c>
      <c r="K1911" s="45">
        <v>1623</v>
      </c>
    </row>
    <row r="1912" spans="9:11" x14ac:dyDescent="0.25">
      <c r="I1912" t="s">
        <v>8219</v>
      </c>
      <c r="J1912" s="60">
        <v>30000</v>
      </c>
      <c r="K1912" s="45">
        <v>411</v>
      </c>
    </row>
    <row r="1913" spans="9:11" x14ac:dyDescent="0.25">
      <c r="I1913" t="s">
        <v>8219</v>
      </c>
      <c r="J1913" s="60">
        <v>8000</v>
      </c>
      <c r="K1913" s="45">
        <v>3377</v>
      </c>
    </row>
    <row r="1914" spans="9:11" x14ac:dyDescent="0.25">
      <c r="I1914" t="s">
        <v>8219</v>
      </c>
      <c r="J1914" s="60">
        <v>16000</v>
      </c>
      <c r="K1914" s="45">
        <v>1510</v>
      </c>
    </row>
    <row r="1915" spans="9:11" x14ac:dyDescent="0.25">
      <c r="I1915" t="s">
        <v>8219</v>
      </c>
      <c r="J1915" s="60">
        <v>5000</v>
      </c>
      <c r="K1915" s="45">
        <v>2053</v>
      </c>
    </row>
    <row r="1916" spans="9:11" x14ac:dyDescent="0.25">
      <c r="I1916" t="s">
        <v>8219</v>
      </c>
      <c r="J1916" s="60">
        <v>5000</v>
      </c>
      <c r="K1916" s="45">
        <v>3760</v>
      </c>
    </row>
    <row r="1917" spans="9:11" x14ac:dyDescent="0.25">
      <c r="I1917" t="s">
        <v>8219</v>
      </c>
      <c r="J1917" s="60">
        <v>7500</v>
      </c>
      <c r="K1917" s="45">
        <v>2613</v>
      </c>
    </row>
    <row r="1918" spans="9:11" x14ac:dyDescent="0.25">
      <c r="I1918" t="s">
        <v>8219</v>
      </c>
      <c r="J1918" s="60">
        <v>1500</v>
      </c>
      <c r="K1918" s="45">
        <v>2494</v>
      </c>
    </row>
    <row r="1919" spans="9:11" x14ac:dyDescent="0.25">
      <c r="I1919" t="s">
        <v>8219</v>
      </c>
      <c r="J1919" s="60">
        <v>8000</v>
      </c>
      <c r="K1919" s="45">
        <v>1606</v>
      </c>
    </row>
    <row r="1920" spans="9:11" x14ac:dyDescent="0.25">
      <c r="I1920" t="s">
        <v>8219</v>
      </c>
      <c r="J1920" s="60">
        <v>10000</v>
      </c>
      <c r="K1920" s="45">
        <v>54</v>
      </c>
    </row>
    <row r="1921" spans="9:11" x14ac:dyDescent="0.25">
      <c r="I1921" t="s">
        <v>8219</v>
      </c>
      <c r="J1921" s="60">
        <v>2000</v>
      </c>
      <c r="K1921" s="45">
        <v>1284</v>
      </c>
    </row>
    <row r="1922" spans="9:11" x14ac:dyDescent="0.25">
      <c r="I1922" t="s">
        <v>8219</v>
      </c>
      <c r="J1922" s="60">
        <v>2000</v>
      </c>
      <c r="K1922" s="45">
        <v>1826</v>
      </c>
    </row>
    <row r="1923" spans="9:11" x14ac:dyDescent="0.25">
      <c r="I1923" t="s">
        <v>8219</v>
      </c>
      <c r="J1923" s="60">
        <v>3500</v>
      </c>
      <c r="K1923" s="45">
        <v>3150</v>
      </c>
    </row>
    <row r="1924" spans="9:11" x14ac:dyDescent="0.25">
      <c r="I1924" t="s">
        <v>8219</v>
      </c>
      <c r="J1924" s="60">
        <v>4000</v>
      </c>
      <c r="K1924" s="45">
        <v>3157</v>
      </c>
    </row>
    <row r="1925" spans="9:11" x14ac:dyDescent="0.25">
      <c r="I1925" t="s">
        <v>8219</v>
      </c>
      <c r="J1925" s="60">
        <v>2500</v>
      </c>
      <c r="K1925" s="45">
        <v>3320</v>
      </c>
    </row>
    <row r="1926" spans="9:11" x14ac:dyDescent="0.25">
      <c r="I1926" t="s">
        <v>8219</v>
      </c>
      <c r="J1926" s="60">
        <v>2000</v>
      </c>
      <c r="K1926" s="45">
        <v>3357</v>
      </c>
    </row>
    <row r="1927" spans="9:11" x14ac:dyDescent="0.25">
      <c r="I1927" t="s">
        <v>8219</v>
      </c>
      <c r="J1927" s="60">
        <v>3000</v>
      </c>
      <c r="K1927" s="45">
        <v>3437</v>
      </c>
    </row>
    <row r="1928" spans="9:11" x14ac:dyDescent="0.25">
      <c r="I1928" t="s">
        <v>8219</v>
      </c>
      <c r="J1928" s="60">
        <v>3000</v>
      </c>
      <c r="K1928" s="45">
        <v>3467</v>
      </c>
    </row>
    <row r="1929" spans="9:11" x14ac:dyDescent="0.25">
      <c r="I1929" t="s">
        <v>8219</v>
      </c>
      <c r="J1929" s="60">
        <v>2000</v>
      </c>
      <c r="K1929" s="45">
        <v>3474</v>
      </c>
    </row>
    <row r="1930" spans="9:11" x14ac:dyDescent="0.25">
      <c r="I1930" t="s">
        <v>8219</v>
      </c>
      <c r="J1930" s="60">
        <v>2000</v>
      </c>
      <c r="K1930" s="45">
        <v>3618</v>
      </c>
    </row>
    <row r="1931" spans="9:11" x14ac:dyDescent="0.25">
      <c r="I1931" t="s">
        <v>8219</v>
      </c>
      <c r="J1931" s="60">
        <v>2100</v>
      </c>
      <c r="K1931" s="45">
        <v>3813</v>
      </c>
    </row>
    <row r="1932" spans="9:11" x14ac:dyDescent="0.25">
      <c r="I1932" t="s">
        <v>8219</v>
      </c>
      <c r="J1932" s="60">
        <v>6000</v>
      </c>
      <c r="K1932" s="45">
        <v>14</v>
      </c>
    </row>
    <row r="1933" spans="9:11" x14ac:dyDescent="0.25">
      <c r="I1933" t="s">
        <v>8219</v>
      </c>
      <c r="J1933" s="60">
        <v>5000</v>
      </c>
      <c r="K1933" s="45">
        <v>836</v>
      </c>
    </row>
    <row r="1934" spans="9:11" x14ac:dyDescent="0.25">
      <c r="I1934" t="s">
        <v>8219</v>
      </c>
      <c r="J1934" s="60">
        <v>4000</v>
      </c>
      <c r="K1934" s="45">
        <v>1628</v>
      </c>
    </row>
    <row r="1935" spans="9:11" x14ac:dyDescent="0.25">
      <c r="I1935" t="s">
        <v>8219</v>
      </c>
      <c r="J1935" s="60">
        <v>10000</v>
      </c>
      <c r="K1935" s="45">
        <v>2930</v>
      </c>
    </row>
    <row r="1936" spans="9:11" x14ac:dyDescent="0.25">
      <c r="I1936" t="s">
        <v>8219</v>
      </c>
      <c r="J1936" s="60">
        <v>48000</v>
      </c>
      <c r="K1936" s="45">
        <v>2116</v>
      </c>
    </row>
    <row r="1937" spans="9:11" x14ac:dyDescent="0.25">
      <c r="I1937" t="s">
        <v>8219</v>
      </c>
      <c r="J1937" s="60">
        <v>18500</v>
      </c>
      <c r="K1937" s="45">
        <v>392</v>
      </c>
    </row>
    <row r="1938" spans="9:11" x14ac:dyDescent="0.25">
      <c r="I1938" t="s">
        <v>8219</v>
      </c>
      <c r="J1938" s="60">
        <v>3350</v>
      </c>
      <c r="K1938" s="45">
        <v>1882</v>
      </c>
    </row>
    <row r="1939" spans="9:11" x14ac:dyDescent="0.25">
      <c r="I1939" t="s">
        <v>8219</v>
      </c>
      <c r="J1939" s="60">
        <v>3500</v>
      </c>
      <c r="K1939" s="45">
        <v>2935</v>
      </c>
    </row>
    <row r="1940" spans="9:11" x14ac:dyDescent="0.25">
      <c r="I1940" t="s">
        <v>8219</v>
      </c>
      <c r="J1940" s="60">
        <v>7000</v>
      </c>
      <c r="K1940" s="45">
        <v>3182</v>
      </c>
    </row>
    <row r="1941" spans="9:11" x14ac:dyDescent="0.25">
      <c r="I1941" t="s">
        <v>8219</v>
      </c>
      <c r="J1941" s="60">
        <v>8000</v>
      </c>
      <c r="K1941" s="45">
        <v>2120</v>
      </c>
    </row>
    <row r="1942" spans="9:11" x14ac:dyDescent="0.25">
      <c r="I1942" t="s">
        <v>8219</v>
      </c>
      <c r="J1942" s="60">
        <v>10000</v>
      </c>
      <c r="K1942" s="45">
        <v>3022</v>
      </c>
    </row>
    <row r="1943" spans="9:11" x14ac:dyDescent="0.25">
      <c r="I1943" t="s">
        <v>8219</v>
      </c>
      <c r="J1943" s="60">
        <v>4000</v>
      </c>
      <c r="K1943" s="45">
        <v>3418</v>
      </c>
    </row>
    <row r="1944" spans="9:11" x14ac:dyDescent="0.25">
      <c r="I1944" t="s">
        <v>8219</v>
      </c>
      <c r="J1944" s="60">
        <v>13000</v>
      </c>
      <c r="K1944" s="45">
        <v>1205</v>
      </c>
    </row>
    <row r="1945" spans="9:11" x14ac:dyDescent="0.25">
      <c r="I1945" t="s">
        <v>8219</v>
      </c>
      <c r="J1945" s="60">
        <v>3500</v>
      </c>
      <c r="K1945" s="45">
        <v>3671</v>
      </c>
    </row>
    <row r="1946" spans="9:11" x14ac:dyDescent="0.25">
      <c r="I1946" t="s">
        <v>8219</v>
      </c>
      <c r="J1946" s="60">
        <v>3000</v>
      </c>
      <c r="K1946" s="45">
        <v>2283</v>
      </c>
    </row>
    <row r="1947" spans="9:11" x14ac:dyDescent="0.25">
      <c r="I1947" t="s">
        <v>8219</v>
      </c>
      <c r="J1947" s="60">
        <v>10000</v>
      </c>
      <c r="K1947" s="45">
        <v>527</v>
      </c>
    </row>
    <row r="1948" spans="9:11" x14ac:dyDescent="0.25">
      <c r="I1948" t="s">
        <v>8219</v>
      </c>
      <c r="J1948" s="60">
        <v>6500</v>
      </c>
      <c r="K1948" s="45">
        <v>2550</v>
      </c>
    </row>
    <row r="1949" spans="9:11" x14ac:dyDescent="0.25">
      <c r="I1949" t="s">
        <v>8219</v>
      </c>
      <c r="J1949" s="60">
        <v>35000</v>
      </c>
      <c r="K1949" s="45">
        <v>2454</v>
      </c>
    </row>
    <row r="1950" spans="9:11" x14ac:dyDescent="0.25">
      <c r="I1950" t="s">
        <v>8219</v>
      </c>
      <c r="J1950" s="60">
        <v>15000</v>
      </c>
      <c r="K1950" s="45">
        <v>3220</v>
      </c>
    </row>
    <row r="1951" spans="9:11" x14ac:dyDescent="0.25">
      <c r="I1951" t="s">
        <v>8219</v>
      </c>
      <c r="J1951" s="60">
        <v>100000</v>
      </c>
      <c r="K1951" s="45">
        <v>3838</v>
      </c>
    </row>
    <row r="1952" spans="9:11" x14ac:dyDescent="0.25">
      <c r="I1952" t="s">
        <v>8219</v>
      </c>
      <c r="J1952" s="60">
        <v>5000</v>
      </c>
      <c r="K1952" s="45">
        <v>2544</v>
      </c>
    </row>
    <row r="1953" spans="9:11" x14ac:dyDescent="0.25">
      <c r="I1953" t="s">
        <v>8219</v>
      </c>
      <c r="J1953" s="60">
        <v>30000</v>
      </c>
      <c r="K1953" s="45">
        <v>317</v>
      </c>
    </row>
    <row r="1954" spans="9:11" x14ac:dyDescent="0.25">
      <c r="I1954" t="s">
        <v>8219</v>
      </c>
      <c r="J1954" s="60">
        <v>2500</v>
      </c>
      <c r="K1954" s="45">
        <v>3614</v>
      </c>
    </row>
    <row r="1955" spans="9:11" x14ac:dyDescent="0.25">
      <c r="I1955" t="s">
        <v>8219</v>
      </c>
      <c r="J1955" s="60">
        <v>2500</v>
      </c>
      <c r="K1955" s="45">
        <v>3699</v>
      </c>
    </row>
    <row r="1956" spans="9:11" x14ac:dyDescent="0.25">
      <c r="I1956" t="s">
        <v>8219</v>
      </c>
      <c r="J1956" s="60">
        <v>5000</v>
      </c>
      <c r="K1956" s="45">
        <v>3721</v>
      </c>
    </row>
    <row r="1957" spans="9:11" x14ac:dyDescent="0.25">
      <c r="I1957" t="s">
        <v>8219</v>
      </c>
      <c r="J1957" s="60">
        <v>12000</v>
      </c>
      <c r="K1957" s="45">
        <v>3248</v>
      </c>
    </row>
    <row r="1958" spans="9:11" x14ac:dyDescent="0.25">
      <c r="I1958" t="s">
        <v>8219</v>
      </c>
      <c r="J1958" s="60">
        <v>8500</v>
      </c>
      <c r="K1958" s="45">
        <v>2460</v>
      </c>
    </row>
    <row r="1959" spans="9:11" x14ac:dyDescent="0.25">
      <c r="I1959" t="s">
        <v>8219</v>
      </c>
      <c r="J1959" s="60">
        <v>35000</v>
      </c>
      <c r="K1959" s="45">
        <v>3237</v>
      </c>
    </row>
    <row r="1960" spans="9:11" x14ac:dyDescent="0.25">
      <c r="I1960" t="s">
        <v>8219</v>
      </c>
      <c r="J1960" s="60">
        <v>2000</v>
      </c>
      <c r="K1960" s="45">
        <v>1651</v>
      </c>
    </row>
    <row r="1961" spans="9:11" x14ac:dyDescent="0.25">
      <c r="I1961" t="s">
        <v>8219</v>
      </c>
      <c r="J1961" s="60">
        <v>2000</v>
      </c>
      <c r="K1961" s="45">
        <v>2119</v>
      </c>
    </row>
    <row r="1962" spans="9:11" x14ac:dyDescent="0.25">
      <c r="I1962" t="s">
        <v>8219</v>
      </c>
      <c r="J1962" s="60">
        <v>2000</v>
      </c>
      <c r="K1962" s="45">
        <v>3520</v>
      </c>
    </row>
    <row r="1963" spans="9:11" x14ac:dyDescent="0.25">
      <c r="I1963" t="s">
        <v>8219</v>
      </c>
      <c r="J1963" s="60">
        <v>4000</v>
      </c>
      <c r="K1963" s="45">
        <v>3717</v>
      </c>
    </row>
    <row r="1964" spans="9:11" x14ac:dyDescent="0.25">
      <c r="I1964" t="s">
        <v>8219</v>
      </c>
      <c r="J1964" s="60">
        <v>2000</v>
      </c>
      <c r="K1964" s="45">
        <v>3727</v>
      </c>
    </row>
    <row r="1965" spans="9:11" x14ac:dyDescent="0.25">
      <c r="I1965" t="s">
        <v>8219</v>
      </c>
      <c r="J1965" s="60">
        <v>3500</v>
      </c>
      <c r="K1965" s="45">
        <v>3382</v>
      </c>
    </row>
    <row r="1966" spans="9:11" x14ac:dyDescent="0.25">
      <c r="I1966" t="s">
        <v>8219</v>
      </c>
      <c r="J1966" s="60">
        <v>1500</v>
      </c>
      <c r="K1966" s="45">
        <v>253</v>
      </c>
    </row>
    <row r="1967" spans="9:11" x14ac:dyDescent="0.25">
      <c r="I1967" t="s">
        <v>8219</v>
      </c>
      <c r="J1967" s="60">
        <v>3910</v>
      </c>
      <c r="K1967" s="45">
        <v>2711</v>
      </c>
    </row>
    <row r="1968" spans="9:11" x14ac:dyDescent="0.25">
      <c r="I1968" t="s">
        <v>8219</v>
      </c>
      <c r="J1968" s="60">
        <v>4200</v>
      </c>
      <c r="K1968" s="45">
        <v>3018</v>
      </c>
    </row>
    <row r="1969" spans="9:11" x14ac:dyDescent="0.25">
      <c r="I1969" t="s">
        <v>8219</v>
      </c>
      <c r="J1969" s="60">
        <v>700</v>
      </c>
      <c r="K1969" s="45">
        <v>3454</v>
      </c>
    </row>
    <row r="1970" spans="9:11" x14ac:dyDescent="0.25">
      <c r="I1970" t="s">
        <v>8219</v>
      </c>
      <c r="J1970" s="60">
        <v>5000</v>
      </c>
      <c r="K1970" s="45">
        <v>2964</v>
      </c>
    </row>
    <row r="1971" spans="9:11" x14ac:dyDescent="0.25">
      <c r="I1971" t="s">
        <v>8219</v>
      </c>
      <c r="J1971" s="60">
        <v>6000</v>
      </c>
      <c r="K1971" s="45">
        <v>2304</v>
      </c>
    </row>
    <row r="1972" spans="9:11" x14ac:dyDescent="0.25">
      <c r="I1972" t="s">
        <v>8219</v>
      </c>
      <c r="J1972" s="60">
        <v>4000</v>
      </c>
      <c r="K1972" s="45">
        <v>2086</v>
      </c>
    </row>
    <row r="1973" spans="9:11" x14ac:dyDescent="0.25">
      <c r="I1973" t="s">
        <v>8219</v>
      </c>
      <c r="J1973" s="60">
        <v>6000</v>
      </c>
      <c r="K1973" s="45">
        <v>1605</v>
      </c>
    </row>
    <row r="1974" spans="9:11" x14ac:dyDescent="0.25">
      <c r="I1974" t="s">
        <v>8219</v>
      </c>
      <c r="J1974" s="60">
        <v>19000</v>
      </c>
      <c r="K1974" s="45">
        <v>1529</v>
      </c>
    </row>
    <row r="1975" spans="9:11" x14ac:dyDescent="0.25">
      <c r="I1975" t="s">
        <v>8219</v>
      </c>
      <c r="J1975" s="60">
        <v>2000</v>
      </c>
      <c r="K1975" s="45">
        <v>1671</v>
      </c>
    </row>
    <row r="1976" spans="9:11" x14ac:dyDescent="0.25">
      <c r="I1976" t="s">
        <v>8219</v>
      </c>
      <c r="J1976" s="60">
        <v>1500</v>
      </c>
      <c r="K1976" s="45">
        <v>17</v>
      </c>
    </row>
    <row r="1977" spans="9:11" x14ac:dyDescent="0.25">
      <c r="I1977" t="s">
        <v>8219</v>
      </c>
      <c r="J1977" s="60">
        <v>4500</v>
      </c>
      <c r="K1977" s="45">
        <v>1652</v>
      </c>
    </row>
    <row r="1978" spans="9:11" x14ac:dyDescent="0.25">
      <c r="I1978" t="s">
        <v>8219</v>
      </c>
      <c r="J1978" s="60">
        <v>1500</v>
      </c>
      <c r="K1978" s="45">
        <v>3501</v>
      </c>
    </row>
    <row r="1979" spans="9:11" x14ac:dyDescent="0.25">
      <c r="I1979" t="s">
        <v>8219</v>
      </c>
      <c r="J1979" s="60">
        <v>1500</v>
      </c>
      <c r="K1979" s="45">
        <v>3658</v>
      </c>
    </row>
    <row r="1980" spans="9:11" x14ac:dyDescent="0.25">
      <c r="I1980" t="s">
        <v>8219</v>
      </c>
      <c r="J1980" s="60">
        <v>8000</v>
      </c>
      <c r="K1980" s="45">
        <v>1827</v>
      </c>
    </row>
    <row r="1981" spans="9:11" x14ac:dyDescent="0.25">
      <c r="I1981" t="s">
        <v>8219</v>
      </c>
      <c r="J1981" s="60">
        <v>10000</v>
      </c>
      <c r="K1981" s="45">
        <v>3455</v>
      </c>
    </row>
    <row r="1982" spans="9:11" x14ac:dyDescent="0.25">
      <c r="I1982" t="s">
        <v>8219</v>
      </c>
      <c r="J1982" s="60">
        <v>500</v>
      </c>
      <c r="K1982" s="45">
        <v>539</v>
      </c>
    </row>
    <row r="1983" spans="9:11" x14ac:dyDescent="0.25">
      <c r="I1983" t="s">
        <v>8219</v>
      </c>
      <c r="J1983" s="60">
        <v>20000</v>
      </c>
      <c r="K1983" s="45">
        <v>297</v>
      </c>
    </row>
    <row r="1984" spans="9:11" x14ac:dyDescent="0.25">
      <c r="I1984" t="s">
        <v>8219</v>
      </c>
      <c r="J1984" s="60">
        <v>22400</v>
      </c>
      <c r="K1984" s="45">
        <v>418</v>
      </c>
    </row>
    <row r="1985" spans="9:11" x14ac:dyDescent="0.25">
      <c r="I1985" t="s">
        <v>8219</v>
      </c>
      <c r="J1985" s="60">
        <v>800</v>
      </c>
      <c r="K1985" s="45">
        <v>1947</v>
      </c>
    </row>
    <row r="1986" spans="9:11" x14ac:dyDescent="0.25">
      <c r="I1986" t="s">
        <v>8219</v>
      </c>
      <c r="J1986" s="60">
        <v>20000</v>
      </c>
      <c r="K1986" s="45">
        <v>391</v>
      </c>
    </row>
    <row r="1987" spans="9:11" x14ac:dyDescent="0.25">
      <c r="I1987" t="s">
        <v>8219</v>
      </c>
      <c r="J1987" s="60">
        <v>15000</v>
      </c>
      <c r="K1987" s="45">
        <v>832</v>
      </c>
    </row>
    <row r="1988" spans="9:11" x14ac:dyDescent="0.25">
      <c r="I1988" t="s">
        <v>8219</v>
      </c>
      <c r="J1988" s="60">
        <v>1650</v>
      </c>
      <c r="K1988" s="45">
        <v>3485</v>
      </c>
    </row>
    <row r="1989" spans="9:11" x14ac:dyDescent="0.25">
      <c r="I1989" t="s">
        <v>8219</v>
      </c>
      <c r="J1989" s="60">
        <v>1000</v>
      </c>
      <c r="K1989" s="45">
        <v>2297</v>
      </c>
    </row>
    <row r="1990" spans="9:11" x14ac:dyDescent="0.25">
      <c r="I1990" t="s">
        <v>8219</v>
      </c>
      <c r="J1990" s="60">
        <v>20000</v>
      </c>
      <c r="K1990" s="45">
        <v>3236</v>
      </c>
    </row>
    <row r="1991" spans="9:11" x14ac:dyDescent="0.25">
      <c r="I1991" t="s">
        <v>8219</v>
      </c>
      <c r="J1991" s="60">
        <v>3800</v>
      </c>
      <c r="K1991" s="45">
        <v>1649</v>
      </c>
    </row>
    <row r="1992" spans="9:11" x14ac:dyDescent="0.25">
      <c r="I1992" t="s">
        <v>8219</v>
      </c>
      <c r="J1992" s="60">
        <v>7000</v>
      </c>
      <c r="K1992" s="45">
        <v>3020</v>
      </c>
    </row>
    <row r="1993" spans="9:11" x14ac:dyDescent="0.25">
      <c r="I1993" t="s">
        <v>8219</v>
      </c>
      <c r="J1993" s="60">
        <v>3000</v>
      </c>
      <c r="K1993" s="45">
        <v>659</v>
      </c>
    </row>
    <row r="1994" spans="9:11" x14ac:dyDescent="0.25">
      <c r="I1994" t="s">
        <v>8219</v>
      </c>
      <c r="J1994" s="60">
        <v>3000</v>
      </c>
      <c r="K1994" s="45">
        <v>3240</v>
      </c>
    </row>
    <row r="1995" spans="9:11" x14ac:dyDescent="0.25">
      <c r="I1995" t="s">
        <v>8219</v>
      </c>
      <c r="J1995" s="60">
        <v>900</v>
      </c>
      <c r="K1995" s="45">
        <v>3510</v>
      </c>
    </row>
    <row r="1996" spans="9:11" x14ac:dyDescent="0.25">
      <c r="I1996" t="s">
        <v>8219</v>
      </c>
      <c r="J1996" s="60">
        <v>25000</v>
      </c>
      <c r="K1996" s="45">
        <v>651</v>
      </c>
    </row>
    <row r="1997" spans="9:11" x14ac:dyDescent="0.25">
      <c r="I1997" t="s">
        <v>8219</v>
      </c>
      <c r="J1997" s="60">
        <v>3000</v>
      </c>
      <c r="K1997" s="45">
        <v>10</v>
      </c>
    </row>
    <row r="1998" spans="9:11" x14ac:dyDescent="0.25">
      <c r="I1998" t="s">
        <v>8219</v>
      </c>
      <c r="J1998" s="60">
        <v>5000</v>
      </c>
      <c r="K1998" s="45">
        <v>106</v>
      </c>
    </row>
    <row r="1999" spans="9:11" x14ac:dyDescent="0.25">
      <c r="I1999" t="s">
        <v>8219</v>
      </c>
      <c r="J1999" s="60">
        <v>2000</v>
      </c>
      <c r="K1999" s="45">
        <v>1634</v>
      </c>
    </row>
    <row r="2000" spans="9:11" x14ac:dyDescent="0.25">
      <c r="I2000" t="s">
        <v>8219</v>
      </c>
      <c r="J2000" s="60">
        <v>1000</v>
      </c>
      <c r="K2000" s="45">
        <v>3038</v>
      </c>
    </row>
    <row r="2001" spans="9:11" x14ac:dyDescent="0.25">
      <c r="I2001" t="s">
        <v>8219</v>
      </c>
      <c r="J2001" s="60">
        <v>1000</v>
      </c>
      <c r="K2001" s="45">
        <v>3564</v>
      </c>
    </row>
    <row r="2002" spans="9:11" x14ac:dyDescent="0.25">
      <c r="I2002" t="s">
        <v>8219</v>
      </c>
      <c r="J2002" s="60">
        <v>200</v>
      </c>
      <c r="K2002" s="45">
        <v>3588</v>
      </c>
    </row>
    <row r="2003" spans="9:11" x14ac:dyDescent="0.25">
      <c r="I2003" t="s">
        <v>8219</v>
      </c>
      <c r="J2003" s="60">
        <v>2000</v>
      </c>
      <c r="K2003" s="45">
        <v>3653</v>
      </c>
    </row>
    <row r="2004" spans="9:11" x14ac:dyDescent="0.25">
      <c r="I2004" t="s">
        <v>8219</v>
      </c>
      <c r="J2004" s="60">
        <v>4500</v>
      </c>
      <c r="K2004" s="45">
        <v>117</v>
      </c>
    </row>
    <row r="2005" spans="9:11" x14ac:dyDescent="0.25">
      <c r="I2005" t="s">
        <v>8219</v>
      </c>
      <c r="J2005" s="60">
        <v>5000</v>
      </c>
      <c r="K2005" s="45">
        <v>3569</v>
      </c>
    </row>
    <row r="2006" spans="9:11" x14ac:dyDescent="0.25">
      <c r="I2006" t="s">
        <v>8219</v>
      </c>
      <c r="J2006" s="60">
        <v>9500</v>
      </c>
      <c r="K2006" s="45">
        <v>1266</v>
      </c>
    </row>
    <row r="2007" spans="9:11" x14ac:dyDescent="0.25">
      <c r="I2007" t="s">
        <v>8219</v>
      </c>
      <c r="J2007" s="60">
        <v>3000</v>
      </c>
      <c r="K2007" s="45">
        <v>652</v>
      </c>
    </row>
    <row r="2008" spans="9:11" x14ac:dyDescent="0.25">
      <c r="I2008" t="s">
        <v>8219</v>
      </c>
      <c r="J2008" s="60">
        <v>10000</v>
      </c>
      <c r="K2008" s="45">
        <v>302</v>
      </c>
    </row>
    <row r="2009" spans="9:11" x14ac:dyDescent="0.25">
      <c r="I2009" t="s">
        <v>8219</v>
      </c>
      <c r="J2009" s="60">
        <v>3300</v>
      </c>
      <c r="K2009" s="45">
        <v>3261</v>
      </c>
    </row>
    <row r="2010" spans="9:11" x14ac:dyDescent="0.25">
      <c r="I2010" t="s">
        <v>8219</v>
      </c>
      <c r="J2010" s="60">
        <v>2200</v>
      </c>
      <c r="K2010" s="45">
        <v>3556</v>
      </c>
    </row>
    <row r="2011" spans="9:11" x14ac:dyDescent="0.25">
      <c r="I2011" t="s">
        <v>8219</v>
      </c>
      <c r="J2011" s="60">
        <v>4000</v>
      </c>
      <c r="K2011" s="45">
        <v>1288</v>
      </c>
    </row>
    <row r="2012" spans="9:11" x14ac:dyDescent="0.25">
      <c r="I2012" t="s">
        <v>8219</v>
      </c>
      <c r="J2012" s="60">
        <v>6000</v>
      </c>
      <c r="K2012" s="45">
        <v>3750</v>
      </c>
    </row>
    <row r="2013" spans="9:11" x14ac:dyDescent="0.25">
      <c r="I2013" t="s">
        <v>8219</v>
      </c>
      <c r="J2013" s="60">
        <v>2500</v>
      </c>
      <c r="K2013" s="45">
        <v>792</v>
      </c>
    </row>
    <row r="2014" spans="9:11" x14ac:dyDescent="0.25">
      <c r="I2014" t="s">
        <v>8219</v>
      </c>
      <c r="J2014" s="60">
        <v>8000</v>
      </c>
      <c r="K2014" s="45">
        <v>419</v>
      </c>
    </row>
    <row r="2015" spans="9:11" x14ac:dyDescent="0.25">
      <c r="I2015" t="s">
        <v>8219</v>
      </c>
      <c r="J2015" s="60">
        <v>12500</v>
      </c>
      <c r="K2015" s="45">
        <v>825</v>
      </c>
    </row>
    <row r="2016" spans="9:11" x14ac:dyDescent="0.25">
      <c r="I2016" t="s">
        <v>8219</v>
      </c>
      <c r="J2016" s="60">
        <v>6000</v>
      </c>
      <c r="K2016" s="45">
        <v>1743</v>
      </c>
    </row>
    <row r="2017" spans="9:11" x14ac:dyDescent="0.25">
      <c r="I2017" t="s">
        <v>8219</v>
      </c>
      <c r="J2017" s="60">
        <v>10000</v>
      </c>
      <c r="K2017" s="45">
        <v>3400</v>
      </c>
    </row>
    <row r="2018" spans="9:11" x14ac:dyDescent="0.25">
      <c r="I2018" t="s">
        <v>8219</v>
      </c>
      <c r="J2018" s="60">
        <v>500</v>
      </c>
      <c r="K2018" s="45">
        <v>90</v>
      </c>
    </row>
    <row r="2019" spans="9:11" x14ac:dyDescent="0.25">
      <c r="I2019" t="s">
        <v>8219</v>
      </c>
      <c r="J2019" s="60">
        <v>4500</v>
      </c>
      <c r="K2019" s="45">
        <v>2531</v>
      </c>
    </row>
    <row r="2020" spans="9:11" x14ac:dyDescent="0.25">
      <c r="I2020" t="s">
        <v>8219</v>
      </c>
      <c r="J2020" s="60">
        <v>3500</v>
      </c>
      <c r="K2020" s="45">
        <v>3151</v>
      </c>
    </row>
    <row r="2021" spans="9:11" x14ac:dyDescent="0.25">
      <c r="I2021" t="s">
        <v>8219</v>
      </c>
      <c r="J2021" s="60">
        <v>250</v>
      </c>
      <c r="K2021" s="45">
        <v>3545</v>
      </c>
    </row>
    <row r="2022" spans="9:11" x14ac:dyDescent="0.25">
      <c r="I2022" t="s">
        <v>8219</v>
      </c>
      <c r="J2022" s="60">
        <v>4000</v>
      </c>
      <c r="K2022" s="45">
        <v>3234</v>
      </c>
    </row>
    <row r="2023" spans="9:11" x14ac:dyDescent="0.25">
      <c r="I2023" t="s">
        <v>8219</v>
      </c>
      <c r="J2023" s="60">
        <v>40000</v>
      </c>
      <c r="K2023" s="45">
        <v>3648</v>
      </c>
    </row>
    <row r="2024" spans="9:11" x14ac:dyDescent="0.25">
      <c r="I2024" t="s">
        <v>8219</v>
      </c>
      <c r="J2024" s="60">
        <v>9500</v>
      </c>
      <c r="K2024" s="45">
        <v>2828</v>
      </c>
    </row>
    <row r="2025" spans="9:11" x14ac:dyDescent="0.25">
      <c r="I2025" t="s">
        <v>8219</v>
      </c>
      <c r="J2025" s="60">
        <v>55000</v>
      </c>
      <c r="K2025" s="45">
        <v>342</v>
      </c>
    </row>
    <row r="2026" spans="9:11" x14ac:dyDescent="0.25">
      <c r="I2026" t="s">
        <v>8219</v>
      </c>
      <c r="J2026" s="60">
        <v>25000</v>
      </c>
      <c r="K2026" s="45">
        <v>2984</v>
      </c>
    </row>
    <row r="2027" spans="9:11" x14ac:dyDescent="0.25">
      <c r="I2027" t="s">
        <v>8219</v>
      </c>
      <c r="J2027" s="60">
        <v>35000</v>
      </c>
      <c r="K2027" s="45">
        <v>3215</v>
      </c>
    </row>
    <row r="2028" spans="9:11" x14ac:dyDescent="0.25">
      <c r="I2028" t="s">
        <v>8219</v>
      </c>
      <c r="J2028" s="60">
        <v>12000</v>
      </c>
      <c r="K2028" s="45">
        <v>28</v>
      </c>
    </row>
    <row r="2029" spans="9:11" x14ac:dyDescent="0.25">
      <c r="I2029" t="s">
        <v>8219</v>
      </c>
      <c r="J2029" s="60">
        <v>20000</v>
      </c>
      <c r="K2029" s="45">
        <v>725</v>
      </c>
    </row>
    <row r="2030" spans="9:11" x14ac:dyDescent="0.25">
      <c r="I2030" t="s">
        <v>8219</v>
      </c>
      <c r="J2030" s="60">
        <v>2000</v>
      </c>
      <c r="K2030" s="45">
        <v>2110</v>
      </c>
    </row>
    <row r="2031" spans="9:11" x14ac:dyDescent="0.25">
      <c r="I2031" t="s">
        <v>8219</v>
      </c>
      <c r="J2031" s="60">
        <v>7500</v>
      </c>
      <c r="K2031" s="45">
        <v>1656</v>
      </c>
    </row>
    <row r="2032" spans="9:11" x14ac:dyDescent="0.25">
      <c r="I2032" t="s">
        <v>8219</v>
      </c>
      <c r="J2032" s="60">
        <v>300</v>
      </c>
      <c r="K2032" s="45">
        <v>1849</v>
      </c>
    </row>
    <row r="2033" spans="9:11" x14ac:dyDescent="0.25">
      <c r="I2033" t="s">
        <v>8219</v>
      </c>
      <c r="J2033" s="60">
        <v>6000</v>
      </c>
      <c r="K2033" s="45">
        <v>2098</v>
      </c>
    </row>
    <row r="2034" spans="9:11" x14ac:dyDescent="0.25">
      <c r="I2034" t="s">
        <v>8219</v>
      </c>
      <c r="J2034" s="60">
        <v>1500</v>
      </c>
      <c r="K2034" s="45">
        <v>3701</v>
      </c>
    </row>
    <row r="2035" spans="9:11" x14ac:dyDescent="0.25">
      <c r="I2035" t="s">
        <v>8219</v>
      </c>
      <c r="J2035" s="60">
        <v>8000</v>
      </c>
      <c r="K2035" s="45">
        <v>2525</v>
      </c>
    </row>
    <row r="2036" spans="9:11" x14ac:dyDescent="0.25">
      <c r="I2036" t="s">
        <v>8219</v>
      </c>
      <c r="J2036" s="60">
        <v>5000</v>
      </c>
      <c r="K2036" s="45">
        <v>3335</v>
      </c>
    </row>
    <row r="2037" spans="9:11" x14ac:dyDescent="0.25">
      <c r="I2037" t="s">
        <v>8219</v>
      </c>
      <c r="J2037" s="60">
        <v>3200</v>
      </c>
      <c r="K2037" s="45">
        <v>1929</v>
      </c>
    </row>
    <row r="2038" spans="9:11" x14ac:dyDescent="0.25">
      <c r="I2038" t="s">
        <v>8219</v>
      </c>
      <c r="J2038" s="60">
        <v>10000</v>
      </c>
      <c r="K2038" s="45">
        <v>3406</v>
      </c>
    </row>
    <row r="2039" spans="9:11" x14ac:dyDescent="0.25">
      <c r="I2039" t="s">
        <v>8219</v>
      </c>
      <c r="J2039" s="60">
        <v>1000</v>
      </c>
      <c r="K2039" s="45">
        <v>2993</v>
      </c>
    </row>
    <row r="2040" spans="9:11" x14ac:dyDescent="0.25">
      <c r="I2040" t="s">
        <v>8219</v>
      </c>
      <c r="J2040" s="60">
        <v>5500</v>
      </c>
      <c r="K2040" s="45">
        <v>3348</v>
      </c>
    </row>
    <row r="2041" spans="9:11" x14ac:dyDescent="0.25">
      <c r="I2041" t="s">
        <v>8219</v>
      </c>
      <c r="J2041" s="60">
        <v>350</v>
      </c>
      <c r="K2041" s="45">
        <v>3787</v>
      </c>
    </row>
    <row r="2042" spans="9:11" x14ac:dyDescent="0.25">
      <c r="I2042" t="s">
        <v>8219</v>
      </c>
      <c r="J2042" s="60">
        <v>1800</v>
      </c>
      <c r="K2042" s="45">
        <v>3275</v>
      </c>
    </row>
    <row r="2043" spans="9:11" x14ac:dyDescent="0.25">
      <c r="I2043" t="s">
        <v>8219</v>
      </c>
      <c r="J2043" s="60">
        <v>10000</v>
      </c>
      <c r="K2043" s="45">
        <v>2811</v>
      </c>
    </row>
    <row r="2044" spans="9:11" x14ac:dyDescent="0.25">
      <c r="I2044" t="s">
        <v>8219</v>
      </c>
      <c r="J2044" s="60">
        <v>7500</v>
      </c>
      <c r="K2044" s="45">
        <v>1365</v>
      </c>
    </row>
    <row r="2045" spans="9:11" x14ac:dyDescent="0.25">
      <c r="I2045" t="s">
        <v>8219</v>
      </c>
      <c r="J2045" s="60">
        <v>10000</v>
      </c>
      <c r="K2045" s="45">
        <v>3288</v>
      </c>
    </row>
    <row r="2046" spans="9:11" x14ac:dyDescent="0.25">
      <c r="I2046" t="s">
        <v>8219</v>
      </c>
      <c r="J2046" s="60">
        <v>9500</v>
      </c>
      <c r="K2046" s="45">
        <v>3433</v>
      </c>
    </row>
    <row r="2047" spans="9:11" x14ac:dyDescent="0.25">
      <c r="I2047" t="s">
        <v>8219</v>
      </c>
      <c r="J2047" s="60">
        <v>2000</v>
      </c>
      <c r="K2047" s="45">
        <v>748</v>
      </c>
    </row>
    <row r="2048" spans="9:11" x14ac:dyDescent="0.25">
      <c r="I2048" t="s">
        <v>8219</v>
      </c>
      <c r="J2048" s="60">
        <v>10000</v>
      </c>
      <c r="K2048" s="45">
        <v>2539</v>
      </c>
    </row>
    <row r="2049" spans="9:11" x14ac:dyDescent="0.25">
      <c r="I2049" t="s">
        <v>8219</v>
      </c>
      <c r="J2049" s="60">
        <v>2000</v>
      </c>
      <c r="K2049" s="45">
        <v>3373</v>
      </c>
    </row>
    <row r="2050" spans="9:11" x14ac:dyDescent="0.25">
      <c r="I2050" t="s">
        <v>8219</v>
      </c>
      <c r="J2050" s="60">
        <v>2000</v>
      </c>
      <c r="K2050" s="45">
        <v>3775</v>
      </c>
    </row>
    <row r="2051" spans="9:11" x14ac:dyDescent="0.25">
      <c r="I2051" t="s">
        <v>8219</v>
      </c>
      <c r="J2051" s="60">
        <v>10500</v>
      </c>
      <c r="K2051" s="45">
        <v>417</v>
      </c>
    </row>
    <row r="2052" spans="9:11" x14ac:dyDescent="0.25">
      <c r="I2052" t="s">
        <v>8219</v>
      </c>
      <c r="J2052" s="60">
        <v>28450</v>
      </c>
      <c r="K2052" s="45">
        <v>32</v>
      </c>
    </row>
    <row r="2053" spans="9:11" x14ac:dyDescent="0.25">
      <c r="I2053" t="s">
        <v>8219</v>
      </c>
      <c r="J2053" s="60">
        <v>5000</v>
      </c>
      <c r="K2053" s="45">
        <v>3687</v>
      </c>
    </row>
    <row r="2054" spans="9:11" x14ac:dyDescent="0.25">
      <c r="I2054" t="s">
        <v>8219</v>
      </c>
      <c r="J2054" s="60">
        <v>4500</v>
      </c>
      <c r="K2054" s="45">
        <v>2808</v>
      </c>
    </row>
    <row r="2055" spans="9:11" x14ac:dyDescent="0.25">
      <c r="I2055" t="s">
        <v>8219</v>
      </c>
      <c r="J2055" s="60">
        <v>12000</v>
      </c>
      <c r="K2055" s="45">
        <v>16</v>
      </c>
    </row>
    <row r="2056" spans="9:11" x14ac:dyDescent="0.25">
      <c r="I2056" t="s">
        <v>8219</v>
      </c>
      <c r="J2056" s="60">
        <v>2000</v>
      </c>
      <c r="K2056" s="45">
        <v>20</v>
      </c>
    </row>
    <row r="2057" spans="9:11" x14ac:dyDescent="0.25">
      <c r="I2057" t="s">
        <v>8219</v>
      </c>
      <c r="J2057" s="60">
        <v>2000</v>
      </c>
      <c r="K2057" s="45">
        <v>533</v>
      </c>
    </row>
    <row r="2058" spans="9:11" x14ac:dyDescent="0.25">
      <c r="I2058" t="s">
        <v>8219</v>
      </c>
      <c r="J2058" s="60">
        <v>500</v>
      </c>
      <c r="K2058" s="45">
        <v>3829</v>
      </c>
    </row>
    <row r="2059" spans="9:11" x14ac:dyDescent="0.25">
      <c r="I2059" t="s">
        <v>8219</v>
      </c>
      <c r="J2059" s="60">
        <v>600</v>
      </c>
      <c r="K2059" s="45">
        <v>386</v>
      </c>
    </row>
    <row r="2060" spans="9:11" x14ac:dyDescent="0.25">
      <c r="I2060" t="s">
        <v>8219</v>
      </c>
      <c r="J2060" s="60">
        <v>1500</v>
      </c>
      <c r="K2060" s="45">
        <v>1602</v>
      </c>
    </row>
    <row r="2061" spans="9:11" x14ac:dyDescent="0.25">
      <c r="I2061" t="s">
        <v>8219</v>
      </c>
      <c r="J2061" s="60">
        <v>20000</v>
      </c>
      <c r="K2061" s="45">
        <v>1828</v>
      </c>
    </row>
    <row r="2062" spans="9:11" x14ac:dyDescent="0.25">
      <c r="I2062" t="s">
        <v>8219</v>
      </c>
      <c r="J2062" s="60">
        <v>3200</v>
      </c>
      <c r="K2062" s="45">
        <v>2971</v>
      </c>
    </row>
    <row r="2063" spans="9:11" x14ac:dyDescent="0.25">
      <c r="I2063" t="s">
        <v>8219</v>
      </c>
      <c r="J2063" s="60">
        <v>1000</v>
      </c>
      <c r="K2063" s="45">
        <v>1838</v>
      </c>
    </row>
    <row r="2064" spans="9:11" x14ac:dyDescent="0.25">
      <c r="I2064" t="s">
        <v>8219</v>
      </c>
      <c r="J2064" s="60">
        <v>20000</v>
      </c>
      <c r="K2064" s="45">
        <v>59</v>
      </c>
    </row>
    <row r="2065" spans="9:11" x14ac:dyDescent="0.25">
      <c r="I2065" t="s">
        <v>8219</v>
      </c>
      <c r="J2065" s="60">
        <v>8000</v>
      </c>
      <c r="K2065" s="45">
        <v>2975</v>
      </c>
    </row>
    <row r="2066" spans="9:11" x14ac:dyDescent="0.25">
      <c r="I2066" t="s">
        <v>8219</v>
      </c>
      <c r="J2066" s="60">
        <v>4000</v>
      </c>
      <c r="K2066" s="45">
        <v>3695</v>
      </c>
    </row>
    <row r="2067" spans="9:11" x14ac:dyDescent="0.25">
      <c r="I2067" t="s">
        <v>8219</v>
      </c>
      <c r="J2067" s="60">
        <v>2500</v>
      </c>
      <c r="K2067" s="45">
        <v>2177</v>
      </c>
    </row>
    <row r="2068" spans="9:11" x14ac:dyDescent="0.25">
      <c r="I2068" t="s">
        <v>8219</v>
      </c>
      <c r="J2068" s="60">
        <v>2500</v>
      </c>
      <c r="K2068" s="45">
        <v>2246</v>
      </c>
    </row>
    <row r="2069" spans="9:11" x14ac:dyDescent="0.25">
      <c r="I2069" t="s">
        <v>8219</v>
      </c>
      <c r="J2069" s="60">
        <v>6000</v>
      </c>
      <c r="K2069" s="45">
        <v>3213</v>
      </c>
    </row>
    <row r="2070" spans="9:11" x14ac:dyDescent="0.25">
      <c r="I2070" t="s">
        <v>8219</v>
      </c>
      <c r="J2070" s="60">
        <v>20000</v>
      </c>
      <c r="K2070" s="45">
        <v>3219</v>
      </c>
    </row>
    <row r="2071" spans="9:11" x14ac:dyDescent="0.25">
      <c r="I2071" t="s">
        <v>8219</v>
      </c>
      <c r="J2071" s="60">
        <v>1000</v>
      </c>
      <c r="K2071" s="45">
        <v>2288</v>
      </c>
    </row>
    <row r="2072" spans="9:11" x14ac:dyDescent="0.25">
      <c r="I2072" t="s">
        <v>8219</v>
      </c>
      <c r="J2072" s="60">
        <v>1000</v>
      </c>
      <c r="K2072" s="45">
        <v>2482</v>
      </c>
    </row>
    <row r="2073" spans="9:11" x14ac:dyDescent="0.25">
      <c r="I2073" t="s">
        <v>8219</v>
      </c>
      <c r="J2073" s="60">
        <v>3000</v>
      </c>
      <c r="K2073" s="45">
        <v>2560</v>
      </c>
    </row>
    <row r="2074" spans="9:11" x14ac:dyDescent="0.25">
      <c r="I2074" t="s">
        <v>8219</v>
      </c>
      <c r="J2074" s="60">
        <v>1000</v>
      </c>
      <c r="K2074" s="45">
        <v>3622</v>
      </c>
    </row>
    <row r="2075" spans="9:11" x14ac:dyDescent="0.25">
      <c r="I2075" t="s">
        <v>8219</v>
      </c>
      <c r="J2075" s="60">
        <v>11737</v>
      </c>
      <c r="K2075" s="45">
        <v>3316</v>
      </c>
    </row>
    <row r="2076" spans="9:11" x14ac:dyDescent="0.25">
      <c r="I2076" t="s">
        <v>8219</v>
      </c>
      <c r="J2076" s="60">
        <v>1300</v>
      </c>
      <c r="K2076" s="45">
        <v>1851</v>
      </c>
    </row>
    <row r="2077" spans="9:11" x14ac:dyDescent="0.25">
      <c r="I2077" t="s">
        <v>8219</v>
      </c>
      <c r="J2077" s="60">
        <v>6500</v>
      </c>
      <c r="K2077" s="45">
        <v>3310</v>
      </c>
    </row>
    <row r="2078" spans="9:11" x14ac:dyDescent="0.25">
      <c r="I2078" t="s">
        <v>8219</v>
      </c>
      <c r="J2078" s="60">
        <v>5500</v>
      </c>
      <c r="K2078" s="45">
        <v>3297</v>
      </c>
    </row>
    <row r="2079" spans="9:11" x14ac:dyDescent="0.25">
      <c r="I2079" t="s">
        <v>8219</v>
      </c>
      <c r="J2079" s="60">
        <v>3000</v>
      </c>
      <c r="K2079" s="45">
        <v>1824</v>
      </c>
    </row>
    <row r="2080" spans="9:11" x14ac:dyDescent="0.25">
      <c r="I2080" t="s">
        <v>8219</v>
      </c>
      <c r="J2080" s="60">
        <v>1500</v>
      </c>
      <c r="K2080" s="45">
        <v>2286</v>
      </c>
    </row>
    <row r="2081" spans="9:11" x14ac:dyDescent="0.25">
      <c r="I2081" t="s">
        <v>8219</v>
      </c>
      <c r="J2081" s="60">
        <v>5000</v>
      </c>
      <c r="K2081" s="45">
        <v>3590</v>
      </c>
    </row>
    <row r="2082" spans="9:11" x14ac:dyDescent="0.25">
      <c r="I2082" t="s">
        <v>8219</v>
      </c>
      <c r="J2082" s="60">
        <v>1500</v>
      </c>
      <c r="K2082" s="45">
        <v>2487</v>
      </c>
    </row>
    <row r="2083" spans="9:11" x14ac:dyDescent="0.25">
      <c r="I2083" t="s">
        <v>8219</v>
      </c>
      <c r="J2083" s="60">
        <v>2000</v>
      </c>
      <c r="K2083" s="45">
        <v>3216</v>
      </c>
    </row>
    <row r="2084" spans="9:11" x14ac:dyDescent="0.25">
      <c r="I2084" t="s">
        <v>8219</v>
      </c>
      <c r="J2084" s="60">
        <v>4000</v>
      </c>
      <c r="K2084" s="45">
        <v>3602</v>
      </c>
    </row>
    <row r="2085" spans="9:11" x14ac:dyDescent="0.25">
      <c r="I2085" t="s">
        <v>8219</v>
      </c>
      <c r="J2085" s="60">
        <v>3500</v>
      </c>
      <c r="K2085" s="45">
        <v>8</v>
      </c>
    </row>
    <row r="2086" spans="9:11" x14ac:dyDescent="0.25">
      <c r="I2086" t="s">
        <v>8219</v>
      </c>
      <c r="J2086" s="60">
        <v>7000</v>
      </c>
      <c r="K2086" s="45">
        <v>747</v>
      </c>
    </row>
    <row r="2087" spans="9:11" x14ac:dyDescent="0.25">
      <c r="I2087" t="s">
        <v>8219</v>
      </c>
      <c r="J2087" s="60">
        <v>2500</v>
      </c>
      <c r="K2087" s="45">
        <v>3312</v>
      </c>
    </row>
    <row r="2088" spans="9:11" x14ac:dyDescent="0.25">
      <c r="I2088" t="s">
        <v>8219</v>
      </c>
      <c r="J2088" s="60">
        <v>100000</v>
      </c>
      <c r="K2088" s="45">
        <v>3557</v>
      </c>
    </row>
    <row r="2089" spans="9:11" x14ac:dyDescent="0.25">
      <c r="I2089" t="s">
        <v>8219</v>
      </c>
      <c r="J2089" s="60">
        <v>2000</v>
      </c>
      <c r="K2089" s="45">
        <v>1603</v>
      </c>
    </row>
    <row r="2090" spans="9:11" x14ac:dyDescent="0.25">
      <c r="I2090" t="s">
        <v>8219</v>
      </c>
      <c r="J2090" s="60">
        <v>5000</v>
      </c>
      <c r="K2090" s="45">
        <v>799</v>
      </c>
    </row>
    <row r="2091" spans="9:11" x14ac:dyDescent="0.25">
      <c r="I2091" t="s">
        <v>8219</v>
      </c>
      <c r="J2091" s="60">
        <v>1500</v>
      </c>
      <c r="K2091" s="45">
        <v>3578</v>
      </c>
    </row>
    <row r="2092" spans="9:11" x14ac:dyDescent="0.25">
      <c r="I2092" t="s">
        <v>8219</v>
      </c>
      <c r="J2092" s="60">
        <v>4000</v>
      </c>
      <c r="K2092" s="45">
        <v>82</v>
      </c>
    </row>
    <row r="2093" spans="9:11" x14ac:dyDescent="0.25">
      <c r="I2093" t="s">
        <v>8219</v>
      </c>
      <c r="J2093" s="60">
        <v>8000</v>
      </c>
      <c r="K2093" s="45">
        <v>3376</v>
      </c>
    </row>
    <row r="2094" spans="9:11" x14ac:dyDescent="0.25">
      <c r="I2094" t="s">
        <v>8219</v>
      </c>
      <c r="J2094" s="60">
        <v>6000</v>
      </c>
      <c r="K2094" s="45">
        <v>3384</v>
      </c>
    </row>
    <row r="2095" spans="9:11" x14ac:dyDescent="0.25">
      <c r="I2095" t="s">
        <v>8219</v>
      </c>
      <c r="J2095" s="60">
        <v>7000</v>
      </c>
      <c r="K2095" s="45">
        <v>1026</v>
      </c>
    </row>
    <row r="2096" spans="9:11" x14ac:dyDescent="0.25">
      <c r="I2096" t="s">
        <v>8219</v>
      </c>
      <c r="J2096" s="60">
        <v>5000</v>
      </c>
      <c r="K2096" s="45">
        <v>2474</v>
      </c>
    </row>
    <row r="2097" spans="9:11" x14ac:dyDescent="0.25">
      <c r="I2097" t="s">
        <v>8219</v>
      </c>
      <c r="J2097" s="60">
        <v>1000</v>
      </c>
      <c r="K2097" s="45">
        <v>3815</v>
      </c>
    </row>
    <row r="2098" spans="9:11" x14ac:dyDescent="0.25">
      <c r="I2098" t="s">
        <v>8219</v>
      </c>
      <c r="J2098" s="60">
        <v>1700</v>
      </c>
      <c r="K2098" s="45">
        <v>3417</v>
      </c>
    </row>
    <row r="2099" spans="9:11" x14ac:dyDescent="0.25">
      <c r="I2099" t="s">
        <v>8219</v>
      </c>
      <c r="J2099" s="60">
        <v>13</v>
      </c>
      <c r="K2099" s="45">
        <v>31</v>
      </c>
    </row>
    <row r="2100" spans="9:11" x14ac:dyDescent="0.25">
      <c r="I2100" t="s">
        <v>8219</v>
      </c>
      <c r="J2100" s="60">
        <v>2000</v>
      </c>
      <c r="K2100" s="45">
        <v>41</v>
      </c>
    </row>
    <row r="2101" spans="9:11" x14ac:dyDescent="0.25">
      <c r="I2101" t="s">
        <v>8219</v>
      </c>
      <c r="J2101" s="60">
        <v>2000</v>
      </c>
      <c r="K2101" s="45">
        <v>44</v>
      </c>
    </row>
    <row r="2102" spans="9:11" x14ac:dyDescent="0.25">
      <c r="I2102" t="s">
        <v>8219</v>
      </c>
      <c r="J2102" s="60">
        <v>12000</v>
      </c>
      <c r="K2102" s="45">
        <v>49</v>
      </c>
    </row>
    <row r="2103" spans="9:11" x14ac:dyDescent="0.25">
      <c r="I2103" t="s">
        <v>8219</v>
      </c>
      <c r="J2103" s="60">
        <v>600</v>
      </c>
      <c r="K2103" s="45">
        <v>50</v>
      </c>
    </row>
    <row r="2104" spans="9:11" x14ac:dyDescent="0.25">
      <c r="I2104" t="s">
        <v>8219</v>
      </c>
      <c r="J2104" s="60">
        <v>900</v>
      </c>
      <c r="K2104" s="45">
        <v>73</v>
      </c>
    </row>
    <row r="2105" spans="9:11" x14ac:dyDescent="0.25">
      <c r="I2105" t="s">
        <v>8219</v>
      </c>
      <c r="J2105" s="60">
        <v>500</v>
      </c>
      <c r="K2105" s="45">
        <v>84</v>
      </c>
    </row>
    <row r="2106" spans="9:11" x14ac:dyDescent="0.25">
      <c r="I2106" t="s">
        <v>8219</v>
      </c>
      <c r="J2106" s="60">
        <v>5000</v>
      </c>
      <c r="K2106" s="45">
        <v>100</v>
      </c>
    </row>
    <row r="2107" spans="9:11" x14ac:dyDescent="0.25">
      <c r="I2107" t="s">
        <v>8219</v>
      </c>
      <c r="J2107" s="60">
        <v>3500</v>
      </c>
      <c r="K2107" s="45">
        <v>101</v>
      </c>
    </row>
    <row r="2108" spans="9:11" x14ac:dyDescent="0.25">
      <c r="I2108" t="s">
        <v>8220</v>
      </c>
      <c r="J2108" s="60">
        <v>500</v>
      </c>
      <c r="K2108" s="45">
        <v>139</v>
      </c>
    </row>
    <row r="2109" spans="9:11" x14ac:dyDescent="0.25">
      <c r="I2109" t="s">
        <v>8219</v>
      </c>
      <c r="J2109" s="60">
        <v>5000</v>
      </c>
      <c r="K2109" s="45">
        <v>294</v>
      </c>
    </row>
    <row r="2110" spans="9:11" x14ac:dyDescent="0.25">
      <c r="I2110" t="s">
        <v>8219</v>
      </c>
      <c r="J2110" s="60">
        <v>1000</v>
      </c>
      <c r="K2110" s="45">
        <v>390</v>
      </c>
    </row>
    <row r="2111" spans="9:11" x14ac:dyDescent="0.25">
      <c r="I2111" t="s">
        <v>8219</v>
      </c>
      <c r="J2111" s="60">
        <v>12000</v>
      </c>
      <c r="K2111" s="45">
        <v>525</v>
      </c>
    </row>
    <row r="2112" spans="9:11" x14ac:dyDescent="0.25">
      <c r="I2112" t="s">
        <v>8219</v>
      </c>
      <c r="J2112" s="60">
        <v>4000</v>
      </c>
      <c r="K2112" s="45">
        <v>531</v>
      </c>
    </row>
    <row r="2113" spans="9:11" x14ac:dyDescent="0.25">
      <c r="I2113" t="s">
        <v>8219</v>
      </c>
      <c r="J2113" s="60">
        <v>700</v>
      </c>
      <c r="K2113" s="45">
        <v>782</v>
      </c>
    </row>
    <row r="2114" spans="9:11" x14ac:dyDescent="0.25">
      <c r="I2114" t="s">
        <v>8219</v>
      </c>
      <c r="J2114" s="60">
        <v>5500</v>
      </c>
      <c r="K2114" s="45">
        <v>804</v>
      </c>
    </row>
    <row r="2115" spans="9:11" x14ac:dyDescent="0.25">
      <c r="I2115" t="s">
        <v>8219</v>
      </c>
      <c r="J2115" s="60">
        <v>4500</v>
      </c>
      <c r="K2115" s="45">
        <v>808</v>
      </c>
    </row>
    <row r="2116" spans="9:11" x14ac:dyDescent="0.25">
      <c r="I2116" t="s">
        <v>8219</v>
      </c>
      <c r="J2116" s="60">
        <v>17482</v>
      </c>
      <c r="K2116" s="45">
        <v>821</v>
      </c>
    </row>
    <row r="2117" spans="9:11" x14ac:dyDescent="0.25">
      <c r="I2117" t="s">
        <v>8219</v>
      </c>
      <c r="J2117" s="60">
        <v>10</v>
      </c>
      <c r="K2117" s="45">
        <v>847</v>
      </c>
    </row>
    <row r="2118" spans="9:11" x14ac:dyDescent="0.25">
      <c r="I2118" t="s">
        <v>8219</v>
      </c>
      <c r="J2118" s="60">
        <v>300</v>
      </c>
      <c r="K2118" s="45">
        <v>848</v>
      </c>
    </row>
    <row r="2119" spans="9:11" x14ac:dyDescent="0.25">
      <c r="I2119" t="s">
        <v>8219</v>
      </c>
      <c r="J2119" s="60">
        <v>300</v>
      </c>
      <c r="K2119" s="45">
        <v>853</v>
      </c>
    </row>
    <row r="2120" spans="9:11" x14ac:dyDescent="0.25">
      <c r="I2120" t="s">
        <v>8219</v>
      </c>
      <c r="J2120" s="60">
        <v>1200</v>
      </c>
      <c r="K2120" s="45">
        <v>857</v>
      </c>
    </row>
    <row r="2121" spans="9:11" x14ac:dyDescent="0.25">
      <c r="I2121" t="s">
        <v>8219</v>
      </c>
      <c r="J2121" s="60">
        <v>2500</v>
      </c>
      <c r="K2121" s="45">
        <v>1302</v>
      </c>
    </row>
    <row r="2122" spans="9:11" x14ac:dyDescent="0.25">
      <c r="I2122" t="s">
        <v>8219</v>
      </c>
      <c r="J2122" s="60">
        <v>200</v>
      </c>
      <c r="K2122" s="45">
        <v>1363</v>
      </c>
    </row>
    <row r="2123" spans="9:11" x14ac:dyDescent="0.25">
      <c r="I2123" t="s">
        <v>8219</v>
      </c>
      <c r="J2123" s="60">
        <v>10000</v>
      </c>
      <c r="K2123" s="45">
        <v>1633</v>
      </c>
    </row>
    <row r="2124" spans="9:11" x14ac:dyDescent="0.25">
      <c r="I2124" t="s">
        <v>8219</v>
      </c>
      <c r="J2124" s="60">
        <v>1800</v>
      </c>
      <c r="K2124" s="45">
        <v>1639</v>
      </c>
    </row>
    <row r="2125" spans="9:11" x14ac:dyDescent="0.25">
      <c r="I2125" t="s">
        <v>8219</v>
      </c>
      <c r="J2125" s="60">
        <v>1200</v>
      </c>
      <c r="K2125" s="45">
        <v>1642</v>
      </c>
    </row>
    <row r="2126" spans="9:11" x14ac:dyDescent="0.25">
      <c r="I2126" t="s">
        <v>8222</v>
      </c>
      <c r="J2126" s="60">
        <v>2400</v>
      </c>
      <c r="K2126" s="45">
        <v>1689</v>
      </c>
    </row>
    <row r="2127" spans="9:11" x14ac:dyDescent="0.25">
      <c r="I2127" t="s">
        <v>8219</v>
      </c>
      <c r="J2127" s="60">
        <v>300</v>
      </c>
      <c r="K2127" s="45">
        <v>1822</v>
      </c>
    </row>
    <row r="2128" spans="9:11" x14ac:dyDescent="0.25">
      <c r="I2128" t="s">
        <v>8219</v>
      </c>
      <c r="J2128" s="60">
        <v>1000</v>
      </c>
      <c r="K2128" s="45">
        <v>1845</v>
      </c>
    </row>
    <row r="2129" spans="9:11" x14ac:dyDescent="0.25">
      <c r="I2129" t="s">
        <v>8219</v>
      </c>
      <c r="J2129" s="60">
        <v>3000</v>
      </c>
      <c r="K2129" s="45">
        <v>1857</v>
      </c>
    </row>
    <row r="2130" spans="9:11" x14ac:dyDescent="0.25">
      <c r="I2130" t="s">
        <v>8219</v>
      </c>
      <c r="J2130" s="60">
        <v>2500</v>
      </c>
      <c r="K2130" s="45">
        <v>2095</v>
      </c>
    </row>
    <row r="2131" spans="9:11" x14ac:dyDescent="0.25">
      <c r="I2131" t="s">
        <v>8219</v>
      </c>
      <c r="J2131" s="60">
        <v>3000</v>
      </c>
      <c r="K2131" s="45">
        <v>2097</v>
      </c>
    </row>
    <row r="2132" spans="9:11" x14ac:dyDescent="0.25">
      <c r="I2132" t="s">
        <v>8219</v>
      </c>
      <c r="J2132" s="60">
        <v>300</v>
      </c>
      <c r="K2132" s="45">
        <v>2112</v>
      </c>
    </row>
    <row r="2133" spans="9:11" x14ac:dyDescent="0.25">
      <c r="I2133" t="s">
        <v>8219</v>
      </c>
      <c r="J2133" s="60">
        <v>153</v>
      </c>
      <c r="K2133" s="45">
        <v>2169</v>
      </c>
    </row>
    <row r="2134" spans="9:11" x14ac:dyDescent="0.25">
      <c r="I2134" t="s">
        <v>8219</v>
      </c>
      <c r="J2134" s="60">
        <v>1000</v>
      </c>
      <c r="K2134" s="45">
        <v>2172</v>
      </c>
    </row>
    <row r="2135" spans="9:11" x14ac:dyDescent="0.25">
      <c r="I2135" t="s">
        <v>8219</v>
      </c>
      <c r="J2135" s="60">
        <v>2000</v>
      </c>
      <c r="K2135" s="45">
        <v>2207</v>
      </c>
    </row>
    <row r="2136" spans="9:11" x14ac:dyDescent="0.25">
      <c r="I2136" t="s">
        <v>8219</v>
      </c>
      <c r="J2136" s="60">
        <v>2500</v>
      </c>
      <c r="K2136" s="45">
        <v>2466</v>
      </c>
    </row>
    <row r="2137" spans="9:11" x14ac:dyDescent="0.25">
      <c r="I2137" t="s">
        <v>8219</v>
      </c>
      <c r="J2137" s="60">
        <v>2000</v>
      </c>
      <c r="K2137" s="45">
        <v>2473</v>
      </c>
    </row>
    <row r="2138" spans="9:11" x14ac:dyDescent="0.25">
      <c r="I2138" t="s">
        <v>8219</v>
      </c>
      <c r="J2138" s="60">
        <v>2000</v>
      </c>
      <c r="K2138" s="45">
        <v>2480</v>
      </c>
    </row>
    <row r="2139" spans="9:11" x14ac:dyDescent="0.25">
      <c r="I2139" t="s">
        <v>8219</v>
      </c>
      <c r="J2139" s="60">
        <v>6000</v>
      </c>
      <c r="K2139" s="45">
        <v>2496</v>
      </c>
    </row>
    <row r="2140" spans="9:11" x14ac:dyDescent="0.25">
      <c r="I2140" t="s">
        <v>8219</v>
      </c>
      <c r="J2140" s="60">
        <v>5000</v>
      </c>
      <c r="K2140" s="45">
        <v>2522</v>
      </c>
    </row>
    <row r="2141" spans="9:11" x14ac:dyDescent="0.25">
      <c r="I2141" t="s">
        <v>8219</v>
      </c>
      <c r="J2141" s="60">
        <v>6500</v>
      </c>
      <c r="K2141" s="45">
        <v>2530</v>
      </c>
    </row>
    <row r="2142" spans="9:11" x14ac:dyDescent="0.25">
      <c r="I2142" t="s">
        <v>8219</v>
      </c>
      <c r="J2142" s="60">
        <v>11500</v>
      </c>
      <c r="K2142" s="45">
        <v>2635</v>
      </c>
    </row>
    <row r="2143" spans="9:11" x14ac:dyDescent="0.25">
      <c r="I2143" t="s">
        <v>8219</v>
      </c>
      <c r="J2143" s="60">
        <v>1000</v>
      </c>
      <c r="K2143" s="45">
        <v>2821</v>
      </c>
    </row>
    <row r="2144" spans="9:11" x14ac:dyDescent="0.25">
      <c r="I2144" t="s">
        <v>8219</v>
      </c>
      <c r="J2144" s="60">
        <v>6000</v>
      </c>
      <c r="K2144" s="45">
        <v>2822</v>
      </c>
    </row>
    <row r="2145" spans="9:11" x14ac:dyDescent="0.25">
      <c r="I2145" t="s">
        <v>8219</v>
      </c>
      <c r="J2145" s="60">
        <v>3000</v>
      </c>
      <c r="K2145" s="45">
        <v>2830</v>
      </c>
    </row>
    <row r="2146" spans="9:11" x14ac:dyDescent="0.25">
      <c r="I2146" t="s">
        <v>8219</v>
      </c>
      <c r="J2146" s="60">
        <v>850</v>
      </c>
      <c r="K2146" s="45">
        <v>2837</v>
      </c>
    </row>
    <row r="2147" spans="9:11" x14ac:dyDescent="0.25">
      <c r="I2147" t="s">
        <v>8219</v>
      </c>
      <c r="J2147" s="60">
        <v>500</v>
      </c>
      <c r="K2147" s="45">
        <v>2922</v>
      </c>
    </row>
    <row r="2148" spans="9:11" x14ac:dyDescent="0.25">
      <c r="I2148" t="s">
        <v>8219</v>
      </c>
      <c r="J2148" s="60">
        <v>300</v>
      </c>
      <c r="K2148" s="45">
        <v>2923</v>
      </c>
    </row>
    <row r="2149" spans="9:11" x14ac:dyDescent="0.25">
      <c r="I2149" t="s">
        <v>8219</v>
      </c>
      <c r="J2149" s="60">
        <v>1000</v>
      </c>
      <c r="K2149" s="45">
        <v>2928</v>
      </c>
    </row>
    <row r="2150" spans="9:11" x14ac:dyDescent="0.25">
      <c r="I2150" t="s">
        <v>8219</v>
      </c>
      <c r="J2150" s="60">
        <v>1000</v>
      </c>
      <c r="K2150" s="45">
        <v>2988</v>
      </c>
    </row>
    <row r="2151" spans="9:11" x14ac:dyDescent="0.25">
      <c r="I2151" t="s">
        <v>8219</v>
      </c>
      <c r="J2151" s="60">
        <v>10000</v>
      </c>
      <c r="K2151" s="45">
        <v>2990</v>
      </c>
    </row>
    <row r="2152" spans="9:11" x14ac:dyDescent="0.25">
      <c r="I2152" t="s">
        <v>8219</v>
      </c>
      <c r="J2152" s="60">
        <v>500</v>
      </c>
      <c r="K2152" s="45">
        <v>3000</v>
      </c>
    </row>
    <row r="2153" spans="9:11" x14ac:dyDescent="0.25">
      <c r="I2153" t="s">
        <v>8219</v>
      </c>
      <c r="J2153" s="60">
        <v>1500</v>
      </c>
      <c r="K2153" s="45">
        <v>3031</v>
      </c>
    </row>
    <row r="2154" spans="9:11" x14ac:dyDescent="0.25">
      <c r="I2154" t="s">
        <v>8219</v>
      </c>
      <c r="J2154" s="60">
        <v>1000</v>
      </c>
      <c r="K2154" s="45">
        <v>3185</v>
      </c>
    </row>
    <row r="2155" spans="9:11" x14ac:dyDescent="0.25">
      <c r="I2155" t="s">
        <v>8219</v>
      </c>
      <c r="J2155" s="60">
        <v>2500</v>
      </c>
      <c r="K2155" s="45">
        <v>3287</v>
      </c>
    </row>
    <row r="2156" spans="9:11" x14ac:dyDescent="0.25">
      <c r="I2156" t="s">
        <v>8219</v>
      </c>
      <c r="J2156" s="60">
        <v>6000</v>
      </c>
      <c r="K2156" s="45">
        <v>3332</v>
      </c>
    </row>
    <row r="2157" spans="9:11" x14ac:dyDescent="0.25">
      <c r="I2157" t="s">
        <v>8219</v>
      </c>
      <c r="J2157" s="60">
        <v>250</v>
      </c>
      <c r="K2157" s="45">
        <v>3336</v>
      </c>
    </row>
    <row r="2158" spans="9:11" x14ac:dyDescent="0.25">
      <c r="I2158" t="s">
        <v>8219</v>
      </c>
      <c r="J2158" s="60">
        <v>3350</v>
      </c>
      <c r="K2158" s="45">
        <v>3341</v>
      </c>
    </row>
    <row r="2159" spans="9:11" x14ac:dyDescent="0.25">
      <c r="I2159" t="s">
        <v>8219</v>
      </c>
      <c r="J2159" s="60">
        <v>3000</v>
      </c>
      <c r="K2159" s="45">
        <v>3375</v>
      </c>
    </row>
    <row r="2160" spans="9:11" x14ac:dyDescent="0.25">
      <c r="I2160" t="s">
        <v>8219</v>
      </c>
      <c r="J2160" s="60">
        <v>2000</v>
      </c>
      <c r="K2160" s="45">
        <v>3385</v>
      </c>
    </row>
    <row r="2161" spans="9:11" x14ac:dyDescent="0.25">
      <c r="I2161" t="s">
        <v>8219</v>
      </c>
      <c r="J2161" s="60">
        <v>500</v>
      </c>
      <c r="K2161" s="45">
        <v>3392</v>
      </c>
    </row>
    <row r="2162" spans="9:11" x14ac:dyDescent="0.25">
      <c r="I2162" t="s">
        <v>8219</v>
      </c>
      <c r="J2162" s="60">
        <v>2000</v>
      </c>
      <c r="K2162" s="45">
        <v>3403</v>
      </c>
    </row>
    <row r="2163" spans="9:11" x14ac:dyDescent="0.25">
      <c r="I2163" t="s">
        <v>8219</v>
      </c>
      <c r="J2163" s="60">
        <v>3000</v>
      </c>
      <c r="K2163" s="45">
        <v>3412</v>
      </c>
    </row>
    <row r="2164" spans="9:11" x14ac:dyDescent="0.25">
      <c r="I2164" t="s">
        <v>8219</v>
      </c>
      <c r="J2164" s="60">
        <v>200</v>
      </c>
      <c r="K2164" s="45">
        <v>3415</v>
      </c>
    </row>
    <row r="2165" spans="9:11" x14ac:dyDescent="0.25">
      <c r="I2165" t="s">
        <v>8219</v>
      </c>
      <c r="J2165" s="60">
        <v>1500</v>
      </c>
      <c r="K2165" s="45">
        <v>3427</v>
      </c>
    </row>
    <row r="2166" spans="9:11" x14ac:dyDescent="0.25">
      <c r="I2166" t="s">
        <v>8219</v>
      </c>
      <c r="J2166" s="60">
        <v>2000</v>
      </c>
      <c r="K2166" s="45">
        <v>3431</v>
      </c>
    </row>
    <row r="2167" spans="9:11" x14ac:dyDescent="0.25">
      <c r="I2167" t="s">
        <v>8219</v>
      </c>
      <c r="J2167" s="60">
        <v>250</v>
      </c>
      <c r="K2167" s="45">
        <v>3442</v>
      </c>
    </row>
    <row r="2168" spans="9:11" x14ac:dyDescent="0.25">
      <c r="I2168" t="s">
        <v>8219</v>
      </c>
      <c r="J2168" s="60">
        <v>2000</v>
      </c>
      <c r="K2168" s="45">
        <v>3445</v>
      </c>
    </row>
    <row r="2169" spans="9:11" x14ac:dyDescent="0.25">
      <c r="I2169" t="s">
        <v>8219</v>
      </c>
      <c r="J2169" s="60">
        <v>4900</v>
      </c>
      <c r="K2169" s="45">
        <v>3473</v>
      </c>
    </row>
    <row r="2170" spans="9:11" x14ac:dyDescent="0.25">
      <c r="I2170" t="s">
        <v>8219</v>
      </c>
      <c r="J2170" s="60">
        <v>1500</v>
      </c>
      <c r="K2170" s="45">
        <v>3493</v>
      </c>
    </row>
    <row r="2171" spans="9:11" x14ac:dyDescent="0.25">
      <c r="I2171" t="s">
        <v>8219</v>
      </c>
      <c r="J2171" s="60">
        <v>400</v>
      </c>
      <c r="K2171" s="45">
        <v>3494</v>
      </c>
    </row>
    <row r="2172" spans="9:11" x14ac:dyDescent="0.25">
      <c r="I2172" t="s">
        <v>8219</v>
      </c>
      <c r="J2172" s="60">
        <v>1000</v>
      </c>
      <c r="K2172" s="45">
        <v>3504</v>
      </c>
    </row>
    <row r="2173" spans="9:11" x14ac:dyDescent="0.25">
      <c r="I2173" t="s">
        <v>8219</v>
      </c>
      <c r="J2173" s="60">
        <v>1000</v>
      </c>
      <c r="K2173" s="45">
        <v>3512</v>
      </c>
    </row>
    <row r="2174" spans="9:11" x14ac:dyDescent="0.25">
      <c r="I2174" t="s">
        <v>8219</v>
      </c>
      <c r="J2174" s="60">
        <v>2500</v>
      </c>
      <c r="K2174" s="45">
        <v>3516</v>
      </c>
    </row>
    <row r="2175" spans="9:11" x14ac:dyDescent="0.25">
      <c r="I2175" t="s">
        <v>8219</v>
      </c>
      <c r="J2175" s="60">
        <v>4000</v>
      </c>
      <c r="K2175" s="45">
        <v>3517</v>
      </c>
    </row>
    <row r="2176" spans="9:11" x14ac:dyDescent="0.25">
      <c r="I2176" t="s">
        <v>8219</v>
      </c>
      <c r="J2176" s="60">
        <v>1395</v>
      </c>
      <c r="K2176" s="45">
        <v>3522</v>
      </c>
    </row>
    <row r="2177" spans="9:11" x14ac:dyDescent="0.25">
      <c r="I2177" t="s">
        <v>8219</v>
      </c>
      <c r="J2177" s="60">
        <v>2750</v>
      </c>
      <c r="K2177" s="45">
        <v>3530</v>
      </c>
    </row>
    <row r="2178" spans="9:11" x14ac:dyDescent="0.25">
      <c r="I2178" t="s">
        <v>8219</v>
      </c>
      <c r="J2178" s="60">
        <v>2500</v>
      </c>
      <c r="K2178" s="45">
        <v>3544</v>
      </c>
    </row>
    <row r="2179" spans="9:11" x14ac:dyDescent="0.25">
      <c r="I2179" t="s">
        <v>8219</v>
      </c>
      <c r="J2179" s="60">
        <v>773</v>
      </c>
      <c r="K2179" s="45">
        <v>3552</v>
      </c>
    </row>
    <row r="2180" spans="9:11" x14ac:dyDescent="0.25">
      <c r="I2180" t="s">
        <v>8219</v>
      </c>
      <c r="J2180" s="60">
        <v>2400</v>
      </c>
      <c r="K2180" s="45">
        <v>3555</v>
      </c>
    </row>
    <row r="2181" spans="9:11" x14ac:dyDescent="0.25">
      <c r="I2181" t="s">
        <v>8219</v>
      </c>
      <c r="J2181" s="60">
        <v>500</v>
      </c>
      <c r="K2181" s="45">
        <v>3572</v>
      </c>
    </row>
    <row r="2182" spans="9:11" x14ac:dyDescent="0.25">
      <c r="I2182" t="s">
        <v>8219</v>
      </c>
      <c r="J2182" s="60">
        <v>100</v>
      </c>
      <c r="K2182" s="45">
        <v>3576</v>
      </c>
    </row>
    <row r="2183" spans="9:11" x14ac:dyDescent="0.25">
      <c r="I2183" t="s">
        <v>8219</v>
      </c>
      <c r="J2183" s="60">
        <v>500</v>
      </c>
      <c r="K2183" s="45">
        <v>3579</v>
      </c>
    </row>
    <row r="2184" spans="9:11" x14ac:dyDescent="0.25">
      <c r="I2184" t="s">
        <v>8219</v>
      </c>
      <c r="J2184" s="60">
        <v>1500</v>
      </c>
      <c r="K2184" s="45">
        <v>3581</v>
      </c>
    </row>
    <row r="2185" spans="9:11" x14ac:dyDescent="0.25">
      <c r="I2185" t="s">
        <v>8219</v>
      </c>
      <c r="J2185" s="60">
        <v>800</v>
      </c>
      <c r="K2185" s="45">
        <v>3608</v>
      </c>
    </row>
    <row r="2186" spans="9:11" x14ac:dyDescent="0.25">
      <c r="I2186" t="s">
        <v>8219</v>
      </c>
      <c r="J2186" s="60">
        <v>1250</v>
      </c>
      <c r="K2186" s="45">
        <v>3613</v>
      </c>
    </row>
    <row r="2187" spans="9:11" x14ac:dyDescent="0.25">
      <c r="I2187" t="s">
        <v>8219</v>
      </c>
      <c r="J2187" s="60">
        <v>2000</v>
      </c>
      <c r="K2187" s="45">
        <v>3627</v>
      </c>
    </row>
    <row r="2188" spans="9:11" x14ac:dyDescent="0.25">
      <c r="I2188" t="s">
        <v>8219</v>
      </c>
      <c r="J2188" s="60">
        <v>500</v>
      </c>
      <c r="K2188" s="45">
        <v>3650</v>
      </c>
    </row>
    <row r="2189" spans="9:11" x14ac:dyDescent="0.25">
      <c r="I2189" t="s">
        <v>8219</v>
      </c>
      <c r="J2189" s="60">
        <v>250</v>
      </c>
      <c r="K2189" s="45">
        <v>3660</v>
      </c>
    </row>
    <row r="2190" spans="9:11" x14ac:dyDescent="0.25">
      <c r="I2190" t="s">
        <v>8219</v>
      </c>
      <c r="J2190" s="60">
        <v>1200</v>
      </c>
      <c r="K2190" s="45">
        <v>3666</v>
      </c>
    </row>
    <row r="2191" spans="9:11" x14ac:dyDescent="0.25">
      <c r="I2191" t="s">
        <v>8219</v>
      </c>
      <c r="J2191" s="60">
        <v>4500</v>
      </c>
      <c r="K2191" s="45">
        <v>3674</v>
      </c>
    </row>
    <row r="2192" spans="9:11" x14ac:dyDescent="0.25">
      <c r="I2192" t="s">
        <v>8219</v>
      </c>
      <c r="J2192" s="60">
        <v>500</v>
      </c>
      <c r="K2192" s="45">
        <v>3761</v>
      </c>
    </row>
    <row r="2193" spans="9:11" x14ac:dyDescent="0.25">
      <c r="I2193" t="s">
        <v>8219</v>
      </c>
      <c r="J2193" s="60">
        <v>5000</v>
      </c>
      <c r="K2193" s="45">
        <v>3763</v>
      </c>
    </row>
    <row r="2194" spans="9:11" x14ac:dyDescent="0.25">
      <c r="I2194" t="s">
        <v>8219</v>
      </c>
      <c r="J2194" s="60">
        <v>1500</v>
      </c>
      <c r="K2194" s="45">
        <v>3764</v>
      </c>
    </row>
    <row r="2195" spans="9:11" x14ac:dyDescent="0.25">
      <c r="I2195" t="s">
        <v>8219</v>
      </c>
      <c r="J2195" s="60">
        <v>1100</v>
      </c>
      <c r="K2195" s="45">
        <v>3769</v>
      </c>
    </row>
    <row r="2196" spans="9:11" x14ac:dyDescent="0.25">
      <c r="I2196" t="s">
        <v>8219</v>
      </c>
      <c r="J2196" s="60">
        <v>2000</v>
      </c>
      <c r="K2196" s="45">
        <v>3770</v>
      </c>
    </row>
    <row r="2197" spans="9:11" x14ac:dyDescent="0.25">
      <c r="I2197" t="s">
        <v>8219</v>
      </c>
      <c r="J2197" s="60">
        <v>2500</v>
      </c>
      <c r="K2197" s="45">
        <v>3774</v>
      </c>
    </row>
    <row r="2198" spans="9:11" x14ac:dyDescent="0.25">
      <c r="I2198" t="s">
        <v>8219</v>
      </c>
      <c r="J2198" s="60">
        <v>1000</v>
      </c>
      <c r="K2198" s="45">
        <v>3808</v>
      </c>
    </row>
    <row r="2199" spans="9:11" x14ac:dyDescent="0.25">
      <c r="I2199" t="s">
        <v>8219</v>
      </c>
      <c r="J2199" s="60">
        <v>5000</v>
      </c>
      <c r="K2199" s="45">
        <v>3828</v>
      </c>
    </row>
    <row r="2200" spans="9:11" x14ac:dyDescent="0.25">
      <c r="I2200" t="s">
        <v>8220</v>
      </c>
      <c r="J2200" s="60">
        <v>199</v>
      </c>
      <c r="K2200" s="45">
        <v>1062</v>
      </c>
    </row>
    <row r="2201" spans="9:11" x14ac:dyDescent="0.25">
      <c r="I2201" t="s">
        <v>8221</v>
      </c>
      <c r="J2201" s="60">
        <v>6000</v>
      </c>
      <c r="K2201" s="45">
        <v>3797</v>
      </c>
    </row>
    <row r="2202" spans="9:11" x14ac:dyDescent="0.25">
      <c r="I2202" t="s">
        <v>8221</v>
      </c>
      <c r="J2202" s="60">
        <v>2885</v>
      </c>
      <c r="K2202" s="45">
        <v>3937</v>
      </c>
    </row>
    <row r="2203" spans="9:11" x14ac:dyDescent="0.25">
      <c r="I2203" t="s">
        <v>8220</v>
      </c>
      <c r="J2203" s="60">
        <v>100000</v>
      </c>
      <c r="K2203" s="45">
        <v>1336</v>
      </c>
    </row>
    <row r="2204" spans="9:11" x14ac:dyDescent="0.25">
      <c r="I2204" t="s">
        <v>8221</v>
      </c>
      <c r="J2204" s="60">
        <v>35000</v>
      </c>
      <c r="K2204" s="45">
        <v>979</v>
      </c>
    </row>
    <row r="2205" spans="9:11" x14ac:dyDescent="0.25">
      <c r="I2205" t="s">
        <v>8221</v>
      </c>
      <c r="J2205" s="60">
        <v>130000</v>
      </c>
      <c r="K2205" s="45">
        <v>699</v>
      </c>
    </row>
    <row r="2206" spans="9:11" x14ac:dyDescent="0.25">
      <c r="I2206" t="s">
        <v>8220</v>
      </c>
      <c r="J2206" s="60">
        <v>25000</v>
      </c>
      <c r="K2206" s="45">
        <v>1004</v>
      </c>
    </row>
    <row r="2207" spans="9:11" x14ac:dyDescent="0.25">
      <c r="I2207" t="s">
        <v>8221</v>
      </c>
      <c r="J2207" s="60">
        <v>2000</v>
      </c>
      <c r="K2207" s="45">
        <v>1585</v>
      </c>
    </row>
    <row r="2208" spans="9:11" x14ac:dyDescent="0.25">
      <c r="I2208" t="s">
        <v>8221</v>
      </c>
      <c r="J2208" s="60">
        <v>68000</v>
      </c>
      <c r="K2208" s="45">
        <v>707</v>
      </c>
    </row>
    <row r="2209" spans="9:11" x14ac:dyDescent="0.25">
      <c r="I2209" t="s">
        <v>8221</v>
      </c>
      <c r="J2209" s="60">
        <v>5000</v>
      </c>
      <c r="K2209" s="45">
        <v>3973</v>
      </c>
    </row>
    <row r="2210" spans="9:11" x14ac:dyDescent="0.25">
      <c r="I2210" t="s">
        <v>8222</v>
      </c>
      <c r="J2210" s="60">
        <v>10000</v>
      </c>
      <c r="K2210" s="45">
        <v>3144</v>
      </c>
    </row>
    <row r="2211" spans="9:11" x14ac:dyDescent="0.25">
      <c r="I2211" t="s">
        <v>8220</v>
      </c>
      <c r="J2211" s="60">
        <v>200000</v>
      </c>
      <c r="K2211" s="45">
        <v>1005</v>
      </c>
    </row>
    <row r="2212" spans="9:11" x14ac:dyDescent="0.25">
      <c r="I2212" t="s">
        <v>8221</v>
      </c>
      <c r="J2212" s="60">
        <v>1000</v>
      </c>
      <c r="K2212" s="45">
        <v>885</v>
      </c>
    </row>
    <row r="2213" spans="9:11" x14ac:dyDescent="0.25">
      <c r="I2213" t="s">
        <v>8221</v>
      </c>
      <c r="J2213" s="60">
        <v>20000</v>
      </c>
      <c r="K2213" s="45">
        <v>688</v>
      </c>
    </row>
    <row r="2214" spans="9:11" x14ac:dyDescent="0.25">
      <c r="I2214" t="s">
        <v>8221</v>
      </c>
      <c r="J2214" s="60">
        <v>6500</v>
      </c>
      <c r="K2214" s="45">
        <v>1871</v>
      </c>
    </row>
    <row r="2215" spans="9:11" x14ac:dyDescent="0.25">
      <c r="I2215" t="s">
        <v>8221</v>
      </c>
      <c r="J2215" s="60">
        <v>5000</v>
      </c>
      <c r="K2215" s="45">
        <v>4106</v>
      </c>
    </row>
    <row r="2216" spans="9:11" x14ac:dyDescent="0.25">
      <c r="I2216" t="s">
        <v>8220</v>
      </c>
      <c r="J2216" s="60">
        <v>25000</v>
      </c>
      <c r="K2216" s="45">
        <v>1341</v>
      </c>
    </row>
    <row r="2217" spans="9:11" x14ac:dyDescent="0.25">
      <c r="I2217" t="s">
        <v>8221</v>
      </c>
      <c r="J2217" s="60">
        <v>500</v>
      </c>
      <c r="K2217" s="45">
        <v>774</v>
      </c>
    </row>
    <row r="2218" spans="9:11" x14ac:dyDescent="0.25">
      <c r="I2218" t="s">
        <v>8221</v>
      </c>
      <c r="J2218" s="60">
        <v>18000</v>
      </c>
      <c r="K2218" s="45">
        <v>4022</v>
      </c>
    </row>
    <row r="2219" spans="9:11" x14ac:dyDescent="0.25">
      <c r="I2219" t="s">
        <v>8221</v>
      </c>
      <c r="J2219" s="60">
        <v>1250</v>
      </c>
      <c r="K2219" s="45">
        <v>1728</v>
      </c>
    </row>
    <row r="2220" spans="9:11" x14ac:dyDescent="0.25">
      <c r="I2220" t="s">
        <v>8220</v>
      </c>
      <c r="J2220" s="60">
        <v>125000</v>
      </c>
      <c r="K2220" s="45">
        <v>3123</v>
      </c>
    </row>
    <row r="2221" spans="9:11" x14ac:dyDescent="0.25">
      <c r="I2221" t="s">
        <v>8221</v>
      </c>
      <c r="J2221" s="60">
        <v>2000</v>
      </c>
      <c r="K2221" s="45">
        <v>877</v>
      </c>
    </row>
    <row r="2222" spans="9:11" x14ac:dyDescent="0.25">
      <c r="I2222" t="s">
        <v>8221</v>
      </c>
      <c r="J2222" s="60">
        <v>10000</v>
      </c>
      <c r="K2222" s="45">
        <v>1797</v>
      </c>
    </row>
    <row r="2223" spans="9:11" x14ac:dyDescent="0.25">
      <c r="I2223" t="s">
        <v>8221</v>
      </c>
      <c r="J2223" s="60">
        <v>1500</v>
      </c>
      <c r="K2223" s="45">
        <v>3906</v>
      </c>
    </row>
    <row r="2224" spans="9:11" x14ac:dyDescent="0.25">
      <c r="I2224" t="s">
        <v>8221</v>
      </c>
      <c r="J2224" s="60">
        <v>10000</v>
      </c>
      <c r="K2224" s="45">
        <v>3062</v>
      </c>
    </row>
    <row r="2225" spans="9:11" x14ac:dyDescent="0.25">
      <c r="I2225" t="s">
        <v>8220</v>
      </c>
      <c r="J2225" s="60">
        <v>110000</v>
      </c>
      <c r="K2225" s="45">
        <v>1306</v>
      </c>
    </row>
    <row r="2226" spans="9:11" x14ac:dyDescent="0.25">
      <c r="I2226" t="s">
        <v>8221</v>
      </c>
      <c r="J2226" s="60">
        <v>32500</v>
      </c>
      <c r="K2226" s="45">
        <v>1775</v>
      </c>
    </row>
    <row r="2227" spans="9:11" x14ac:dyDescent="0.25">
      <c r="I2227" t="s">
        <v>8221</v>
      </c>
      <c r="J2227" s="60">
        <v>2000</v>
      </c>
      <c r="K2227" s="45">
        <v>1704</v>
      </c>
    </row>
    <row r="2228" spans="9:11" x14ac:dyDescent="0.25">
      <c r="I2228" t="s">
        <v>8221</v>
      </c>
      <c r="J2228" s="60">
        <v>200</v>
      </c>
      <c r="K2228" s="45">
        <v>3188</v>
      </c>
    </row>
    <row r="2229" spans="9:11" x14ac:dyDescent="0.25">
      <c r="I2229" t="s">
        <v>8221</v>
      </c>
      <c r="J2229" s="60">
        <v>750</v>
      </c>
      <c r="K2229" s="45">
        <v>452</v>
      </c>
    </row>
    <row r="2230" spans="9:11" x14ac:dyDescent="0.25">
      <c r="I2230" t="s">
        <v>8221</v>
      </c>
      <c r="J2230" s="60">
        <v>35000</v>
      </c>
      <c r="K2230" s="45">
        <v>2674</v>
      </c>
    </row>
    <row r="2231" spans="9:11" x14ac:dyDescent="0.25">
      <c r="I2231" t="s">
        <v>8221</v>
      </c>
      <c r="J2231" s="60">
        <v>75000</v>
      </c>
      <c r="K2231" s="45">
        <v>1076</v>
      </c>
    </row>
    <row r="2232" spans="9:11" x14ac:dyDescent="0.25">
      <c r="I2232" t="s">
        <v>8221</v>
      </c>
      <c r="J2232" s="60">
        <v>5500</v>
      </c>
      <c r="K2232" s="45">
        <v>2900</v>
      </c>
    </row>
    <row r="2233" spans="9:11" x14ac:dyDescent="0.25">
      <c r="I2233" t="s">
        <v>8221</v>
      </c>
      <c r="J2233" s="60">
        <v>25000</v>
      </c>
      <c r="K2233" s="45">
        <v>1792</v>
      </c>
    </row>
    <row r="2234" spans="9:11" x14ac:dyDescent="0.25">
      <c r="I2234" t="s">
        <v>8221</v>
      </c>
      <c r="J2234" s="60">
        <v>1000</v>
      </c>
      <c r="K2234" s="45">
        <v>2915</v>
      </c>
    </row>
    <row r="2235" spans="9:11" x14ac:dyDescent="0.25">
      <c r="I2235" t="s">
        <v>8221</v>
      </c>
      <c r="J2235" s="60">
        <v>5000</v>
      </c>
      <c r="K2235" s="45">
        <v>4067</v>
      </c>
    </row>
    <row r="2236" spans="9:11" x14ac:dyDescent="0.25">
      <c r="I2236" t="s">
        <v>8221</v>
      </c>
      <c r="J2236" s="60">
        <v>5000</v>
      </c>
      <c r="K2236" s="45">
        <v>166</v>
      </c>
    </row>
    <row r="2237" spans="9:11" x14ac:dyDescent="0.25">
      <c r="I2237" t="s">
        <v>8221</v>
      </c>
      <c r="J2237" s="60">
        <v>500</v>
      </c>
      <c r="K2237" s="45">
        <v>4039</v>
      </c>
    </row>
    <row r="2238" spans="9:11" x14ac:dyDescent="0.25">
      <c r="I2238" t="s">
        <v>8221</v>
      </c>
      <c r="J2238" s="60">
        <v>12000</v>
      </c>
      <c r="K2238" s="45">
        <v>3071</v>
      </c>
    </row>
    <row r="2239" spans="9:11" x14ac:dyDescent="0.25">
      <c r="I2239" t="s">
        <v>8221</v>
      </c>
      <c r="J2239" s="60">
        <v>7000</v>
      </c>
      <c r="K2239" s="45">
        <v>3793</v>
      </c>
    </row>
    <row r="2240" spans="9:11" x14ac:dyDescent="0.25">
      <c r="I2240" t="s">
        <v>8220</v>
      </c>
      <c r="J2240" s="60">
        <v>1200</v>
      </c>
      <c r="K2240" s="45">
        <v>2955</v>
      </c>
    </row>
    <row r="2241" spans="9:11" x14ac:dyDescent="0.25">
      <c r="I2241" t="s">
        <v>8221</v>
      </c>
      <c r="J2241" s="60">
        <v>12500</v>
      </c>
      <c r="K2241" s="45">
        <v>1765</v>
      </c>
    </row>
    <row r="2242" spans="9:11" x14ac:dyDescent="0.25">
      <c r="I2242" t="s">
        <v>8221</v>
      </c>
      <c r="J2242" s="60">
        <v>5000</v>
      </c>
      <c r="K2242" s="45">
        <v>1912</v>
      </c>
    </row>
    <row r="2243" spans="9:11" x14ac:dyDescent="0.25">
      <c r="I2243" t="s">
        <v>8221</v>
      </c>
      <c r="J2243" s="60">
        <v>3500</v>
      </c>
      <c r="K2243" s="45">
        <v>3195</v>
      </c>
    </row>
    <row r="2244" spans="9:11" x14ac:dyDescent="0.25">
      <c r="I2244" t="s">
        <v>8221</v>
      </c>
      <c r="J2244" s="60">
        <v>60000</v>
      </c>
      <c r="K2244" s="45">
        <v>998</v>
      </c>
    </row>
    <row r="2245" spans="9:11" x14ac:dyDescent="0.25">
      <c r="I2245" t="s">
        <v>8221</v>
      </c>
      <c r="J2245" s="60">
        <v>650</v>
      </c>
      <c r="K2245" s="45">
        <v>201</v>
      </c>
    </row>
    <row r="2246" spans="9:11" x14ac:dyDescent="0.25">
      <c r="I2246" t="s">
        <v>8220</v>
      </c>
      <c r="J2246" s="60">
        <v>199</v>
      </c>
      <c r="K2246" s="45">
        <v>3122</v>
      </c>
    </row>
    <row r="2247" spans="9:11" x14ac:dyDescent="0.25">
      <c r="I2247" t="s">
        <v>8221</v>
      </c>
      <c r="J2247" s="60">
        <v>200000</v>
      </c>
      <c r="K2247" s="45">
        <v>689</v>
      </c>
    </row>
    <row r="2248" spans="9:11" x14ac:dyDescent="0.25">
      <c r="I2248" t="s">
        <v>8221</v>
      </c>
      <c r="J2248" s="60">
        <v>750</v>
      </c>
      <c r="K2248" s="45">
        <v>3116</v>
      </c>
    </row>
    <row r="2249" spans="9:11" x14ac:dyDescent="0.25">
      <c r="I2249" t="s">
        <v>8221</v>
      </c>
      <c r="J2249" s="60">
        <v>1250</v>
      </c>
      <c r="K2249" s="45">
        <v>3998</v>
      </c>
    </row>
    <row r="2250" spans="9:11" x14ac:dyDescent="0.25">
      <c r="I2250" t="s">
        <v>8221</v>
      </c>
      <c r="J2250" s="60">
        <v>24500</v>
      </c>
      <c r="K2250" s="45">
        <v>1770</v>
      </c>
    </row>
    <row r="2251" spans="9:11" x14ac:dyDescent="0.25">
      <c r="I2251" t="s">
        <v>8221</v>
      </c>
      <c r="J2251" s="60">
        <v>172889</v>
      </c>
      <c r="K2251" s="45">
        <v>978</v>
      </c>
    </row>
    <row r="2252" spans="9:11" x14ac:dyDescent="0.25">
      <c r="I2252" t="s">
        <v>8221</v>
      </c>
      <c r="J2252" s="60">
        <v>50000</v>
      </c>
      <c r="K2252" s="45">
        <v>216</v>
      </c>
    </row>
    <row r="2253" spans="9:11" x14ac:dyDescent="0.25">
      <c r="I2253" t="s">
        <v>8221</v>
      </c>
      <c r="J2253" s="60">
        <v>5000</v>
      </c>
      <c r="K2253" s="45">
        <v>3202</v>
      </c>
    </row>
    <row r="2254" spans="9:11" x14ac:dyDescent="0.25">
      <c r="I2254" t="s">
        <v>8221</v>
      </c>
      <c r="J2254" s="60">
        <v>1500</v>
      </c>
      <c r="K2254" s="45">
        <v>4056</v>
      </c>
    </row>
    <row r="2255" spans="9:11" x14ac:dyDescent="0.25">
      <c r="I2255" t="s">
        <v>8220</v>
      </c>
      <c r="J2255" s="60">
        <v>3900</v>
      </c>
      <c r="K2255" s="45">
        <v>3876</v>
      </c>
    </row>
    <row r="2256" spans="9:11" x14ac:dyDescent="0.25">
      <c r="I2256" t="s">
        <v>8221</v>
      </c>
      <c r="J2256" s="60">
        <v>390000</v>
      </c>
      <c r="K2256" s="45">
        <v>1917</v>
      </c>
    </row>
    <row r="2257" spans="9:11" x14ac:dyDescent="0.25">
      <c r="I2257" t="s">
        <v>8221</v>
      </c>
      <c r="J2257" s="60">
        <v>18000</v>
      </c>
      <c r="K2257" s="45">
        <v>1817</v>
      </c>
    </row>
    <row r="2258" spans="9:11" x14ac:dyDescent="0.25">
      <c r="I2258" t="s">
        <v>8221</v>
      </c>
      <c r="J2258" s="60">
        <v>5000</v>
      </c>
      <c r="K2258" s="45">
        <v>3199</v>
      </c>
    </row>
    <row r="2259" spans="9:11" x14ac:dyDescent="0.25">
      <c r="I2259" t="s">
        <v>8221</v>
      </c>
      <c r="J2259" s="60">
        <v>500</v>
      </c>
      <c r="K2259" s="45">
        <v>2755</v>
      </c>
    </row>
    <row r="2260" spans="9:11" x14ac:dyDescent="0.25">
      <c r="I2260" t="s">
        <v>8222</v>
      </c>
      <c r="J2260" s="60">
        <v>500</v>
      </c>
      <c r="K2260" s="45">
        <v>3141</v>
      </c>
    </row>
    <row r="2261" spans="9:11" x14ac:dyDescent="0.25">
      <c r="I2261" t="s">
        <v>8221</v>
      </c>
      <c r="J2261" s="60">
        <v>7000</v>
      </c>
      <c r="K2261" s="45">
        <v>776</v>
      </c>
    </row>
    <row r="2262" spans="9:11" x14ac:dyDescent="0.25">
      <c r="I2262" t="s">
        <v>8221</v>
      </c>
      <c r="J2262" s="60">
        <v>17100</v>
      </c>
      <c r="K2262" s="45">
        <v>3631</v>
      </c>
    </row>
    <row r="2263" spans="9:11" x14ac:dyDescent="0.25">
      <c r="I2263" t="s">
        <v>8220</v>
      </c>
      <c r="J2263" s="60">
        <v>5000</v>
      </c>
      <c r="K2263" s="45">
        <v>1241</v>
      </c>
    </row>
    <row r="2264" spans="9:11" x14ac:dyDescent="0.25">
      <c r="I2264" t="s">
        <v>8221</v>
      </c>
      <c r="J2264" s="60">
        <v>300000</v>
      </c>
      <c r="K2264" s="45">
        <v>204</v>
      </c>
    </row>
    <row r="2265" spans="9:11" x14ac:dyDescent="0.25">
      <c r="I2265" t="s">
        <v>8221</v>
      </c>
      <c r="J2265" s="60">
        <v>2100</v>
      </c>
      <c r="K2265" s="45">
        <v>2676</v>
      </c>
    </row>
    <row r="2266" spans="9:11" x14ac:dyDescent="0.25">
      <c r="I2266" t="s">
        <v>8221</v>
      </c>
      <c r="J2266" s="60">
        <v>15000</v>
      </c>
      <c r="K2266" s="45">
        <v>483</v>
      </c>
    </row>
    <row r="2267" spans="9:11" x14ac:dyDescent="0.25">
      <c r="I2267" t="s">
        <v>8221</v>
      </c>
      <c r="J2267" s="60">
        <v>600</v>
      </c>
      <c r="K2267" s="45">
        <v>2855</v>
      </c>
    </row>
    <row r="2268" spans="9:11" x14ac:dyDescent="0.25">
      <c r="I2268" t="s">
        <v>8220</v>
      </c>
      <c r="J2268" s="60">
        <v>50000</v>
      </c>
      <c r="K2268" s="45">
        <v>1337</v>
      </c>
    </row>
    <row r="2269" spans="9:11" x14ac:dyDescent="0.25">
      <c r="I2269" t="s">
        <v>8221</v>
      </c>
      <c r="J2269" s="60">
        <v>4300</v>
      </c>
      <c r="K2269" s="45">
        <v>1552</v>
      </c>
    </row>
    <row r="2270" spans="9:11" x14ac:dyDescent="0.25">
      <c r="I2270" t="s">
        <v>8221</v>
      </c>
      <c r="J2270" s="60">
        <v>12000</v>
      </c>
      <c r="K2270" s="45">
        <v>1814</v>
      </c>
    </row>
    <row r="2271" spans="9:11" x14ac:dyDescent="0.25">
      <c r="I2271" t="s">
        <v>8221</v>
      </c>
      <c r="J2271" s="60">
        <v>3000</v>
      </c>
      <c r="K2271" s="45">
        <v>3902</v>
      </c>
    </row>
    <row r="2272" spans="9:11" x14ac:dyDescent="0.25">
      <c r="I2272" t="s">
        <v>8221</v>
      </c>
      <c r="J2272" s="60">
        <v>3500</v>
      </c>
      <c r="K2272" s="45">
        <v>1802</v>
      </c>
    </row>
    <row r="2273" spans="9:11" x14ac:dyDescent="0.25">
      <c r="I2273" t="s">
        <v>8222</v>
      </c>
      <c r="J2273" s="60">
        <v>250</v>
      </c>
      <c r="K2273" s="45">
        <v>2323</v>
      </c>
    </row>
    <row r="2274" spans="9:11" x14ac:dyDescent="0.25">
      <c r="I2274" t="s">
        <v>8222</v>
      </c>
      <c r="J2274" s="60">
        <v>5000</v>
      </c>
      <c r="K2274" s="45">
        <v>1692</v>
      </c>
    </row>
    <row r="2275" spans="9:11" x14ac:dyDescent="0.25">
      <c r="I2275" t="s">
        <v>8221</v>
      </c>
      <c r="J2275" s="60">
        <v>1300</v>
      </c>
      <c r="K2275" s="45">
        <v>3976</v>
      </c>
    </row>
    <row r="2276" spans="9:11" x14ac:dyDescent="0.25">
      <c r="I2276" t="s">
        <v>8221</v>
      </c>
      <c r="J2276" s="60">
        <v>1900</v>
      </c>
      <c r="K2276" s="45">
        <v>1786</v>
      </c>
    </row>
    <row r="2277" spans="9:11" x14ac:dyDescent="0.25">
      <c r="I2277" t="s">
        <v>8221</v>
      </c>
      <c r="J2277" s="60">
        <v>500</v>
      </c>
      <c r="K2277" s="45">
        <v>1919</v>
      </c>
    </row>
    <row r="2278" spans="9:11" x14ac:dyDescent="0.25">
      <c r="I2278" t="s">
        <v>8220</v>
      </c>
      <c r="J2278" s="60">
        <v>45000</v>
      </c>
      <c r="K2278" s="45">
        <v>1019</v>
      </c>
    </row>
    <row r="2279" spans="9:11" x14ac:dyDescent="0.25">
      <c r="I2279" t="s">
        <v>8221</v>
      </c>
      <c r="J2279" s="60">
        <v>6000</v>
      </c>
      <c r="K2279" s="45">
        <v>4036</v>
      </c>
    </row>
    <row r="2280" spans="9:11" x14ac:dyDescent="0.25">
      <c r="I2280" t="s">
        <v>8221</v>
      </c>
      <c r="J2280" s="60">
        <v>30000</v>
      </c>
      <c r="K2280" s="45">
        <v>969</v>
      </c>
    </row>
    <row r="2281" spans="9:11" x14ac:dyDescent="0.25">
      <c r="I2281" t="s">
        <v>8221</v>
      </c>
      <c r="J2281" s="60">
        <v>3000</v>
      </c>
      <c r="K2281" s="45">
        <v>1903</v>
      </c>
    </row>
    <row r="2282" spans="9:11" x14ac:dyDescent="0.25">
      <c r="I2282" t="s">
        <v>8221</v>
      </c>
      <c r="J2282" s="60">
        <v>5000</v>
      </c>
      <c r="K2282" s="45">
        <v>697</v>
      </c>
    </row>
    <row r="2283" spans="9:11" x14ac:dyDescent="0.25">
      <c r="I2283" t="s">
        <v>8221</v>
      </c>
      <c r="J2283" s="60">
        <v>5500</v>
      </c>
      <c r="K2283" s="45">
        <v>3207</v>
      </c>
    </row>
    <row r="2284" spans="9:11" x14ac:dyDescent="0.25">
      <c r="I2284" t="s">
        <v>8222</v>
      </c>
      <c r="J2284" s="60">
        <v>3400</v>
      </c>
      <c r="K2284" s="45">
        <v>2701</v>
      </c>
    </row>
    <row r="2285" spans="9:11" x14ac:dyDescent="0.25">
      <c r="I2285" t="s">
        <v>8221</v>
      </c>
      <c r="J2285" s="60">
        <v>55650</v>
      </c>
      <c r="K2285" s="45">
        <v>960</v>
      </c>
    </row>
    <row r="2286" spans="9:11" x14ac:dyDescent="0.25">
      <c r="I2286" t="s">
        <v>8221</v>
      </c>
      <c r="J2286" s="60">
        <v>5000</v>
      </c>
      <c r="K2286" s="45">
        <v>970</v>
      </c>
    </row>
    <row r="2287" spans="9:11" x14ac:dyDescent="0.25">
      <c r="I2287" t="s">
        <v>8221</v>
      </c>
      <c r="J2287" s="60">
        <v>2500</v>
      </c>
      <c r="K2287" s="45">
        <v>1774</v>
      </c>
    </row>
    <row r="2288" spans="9:11" x14ac:dyDescent="0.25">
      <c r="I2288" t="s">
        <v>8221</v>
      </c>
      <c r="J2288" s="60">
        <v>5000</v>
      </c>
      <c r="K2288" s="45">
        <v>1767</v>
      </c>
    </row>
    <row r="2289" spans="9:11" x14ac:dyDescent="0.25">
      <c r="I2289" t="s">
        <v>8221</v>
      </c>
      <c r="J2289" s="60">
        <v>1500</v>
      </c>
      <c r="K2289" s="45">
        <v>1556</v>
      </c>
    </row>
    <row r="2290" spans="9:11" x14ac:dyDescent="0.25">
      <c r="I2290" t="s">
        <v>8221</v>
      </c>
      <c r="J2290" s="60">
        <v>5000</v>
      </c>
      <c r="K2290" s="45">
        <v>211</v>
      </c>
    </row>
    <row r="2291" spans="9:11" x14ac:dyDescent="0.25">
      <c r="I2291" t="s">
        <v>8220</v>
      </c>
      <c r="J2291" s="60">
        <v>30000</v>
      </c>
      <c r="K2291" s="45">
        <v>1007</v>
      </c>
    </row>
    <row r="2292" spans="9:11" x14ac:dyDescent="0.25">
      <c r="I2292" t="s">
        <v>8222</v>
      </c>
      <c r="J2292" s="60">
        <v>4000</v>
      </c>
      <c r="K2292" s="45">
        <v>1688</v>
      </c>
    </row>
    <row r="2293" spans="9:11" x14ac:dyDescent="0.25">
      <c r="I2293" t="s">
        <v>8221</v>
      </c>
      <c r="J2293" s="60">
        <v>3000</v>
      </c>
      <c r="K2293" s="45">
        <v>3935</v>
      </c>
    </row>
    <row r="2294" spans="9:11" x14ac:dyDescent="0.25">
      <c r="I2294" t="s">
        <v>8221</v>
      </c>
      <c r="J2294" s="60">
        <v>15000</v>
      </c>
      <c r="K2294" s="45">
        <v>954</v>
      </c>
    </row>
    <row r="2295" spans="9:11" x14ac:dyDescent="0.25">
      <c r="I2295" t="s">
        <v>8221</v>
      </c>
      <c r="J2295" s="60">
        <v>10000</v>
      </c>
      <c r="K2295" s="45">
        <v>1920</v>
      </c>
    </row>
    <row r="2296" spans="9:11" x14ac:dyDescent="0.25">
      <c r="I2296" t="s">
        <v>8221</v>
      </c>
      <c r="J2296" s="60">
        <v>6500</v>
      </c>
      <c r="K2296" s="45">
        <v>1864</v>
      </c>
    </row>
    <row r="2297" spans="9:11" x14ac:dyDescent="0.25">
      <c r="I2297" t="s">
        <v>8221</v>
      </c>
      <c r="J2297" s="60">
        <v>50000</v>
      </c>
      <c r="K2297" s="45">
        <v>1906</v>
      </c>
    </row>
    <row r="2298" spans="9:11" x14ac:dyDescent="0.25">
      <c r="I2298" t="s">
        <v>8221</v>
      </c>
      <c r="J2298" s="60">
        <v>3265</v>
      </c>
      <c r="K2298" s="45">
        <v>1717</v>
      </c>
    </row>
    <row r="2299" spans="9:11" x14ac:dyDescent="0.25">
      <c r="I2299" t="s">
        <v>8221</v>
      </c>
      <c r="J2299" s="60">
        <v>5500</v>
      </c>
      <c r="K2299" s="45">
        <v>1987</v>
      </c>
    </row>
    <row r="2300" spans="9:11" x14ac:dyDescent="0.25">
      <c r="I2300" t="s">
        <v>8221</v>
      </c>
      <c r="J2300" s="60">
        <v>5845</v>
      </c>
      <c r="K2300" s="45">
        <v>3105</v>
      </c>
    </row>
    <row r="2301" spans="9:11" x14ac:dyDescent="0.25">
      <c r="I2301" t="s">
        <v>8221</v>
      </c>
      <c r="J2301" s="60">
        <v>95000</v>
      </c>
      <c r="K2301" s="45">
        <v>961</v>
      </c>
    </row>
    <row r="2302" spans="9:11" x14ac:dyDescent="0.25">
      <c r="I2302" t="s">
        <v>8221</v>
      </c>
      <c r="J2302" s="60">
        <v>15000</v>
      </c>
      <c r="K2302" s="45">
        <v>2868</v>
      </c>
    </row>
    <row r="2303" spans="9:11" x14ac:dyDescent="0.25">
      <c r="I2303" t="s">
        <v>8221</v>
      </c>
      <c r="J2303" s="60">
        <v>3500</v>
      </c>
      <c r="K2303" s="45">
        <v>196</v>
      </c>
    </row>
    <row r="2304" spans="9:11" x14ac:dyDescent="0.25">
      <c r="I2304" t="s">
        <v>8221</v>
      </c>
      <c r="J2304" s="60">
        <v>1000</v>
      </c>
      <c r="K2304" s="45">
        <v>2854</v>
      </c>
    </row>
    <row r="2305" spans="9:11" x14ac:dyDescent="0.25">
      <c r="I2305" t="s">
        <v>8221</v>
      </c>
      <c r="J2305" s="60">
        <v>6500</v>
      </c>
      <c r="K2305" s="45">
        <v>864</v>
      </c>
    </row>
    <row r="2306" spans="9:11" x14ac:dyDescent="0.25">
      <c r="I2306" t="s">
        <v>8221</v>
      </c>
      <c r="J2306" s="60">
        <v>9800</v>
      </c>
      <c r="K2306" s="45">
        <v>3844</v>
      </c>
    </row>
    <row r="2307" spans="9:11" x14ac:dyDescent="0.25">
      <c r="I2307" t="s">
        <v>8221</v>
      </c>
      <c r="J2307" s="60">
        <v>28000</v>
      </c>
      <c r="K2307" s="45">
        <v>1808</v>
      </c>
    </row>
    <row r="2308" spans="9:11" x14ac:dyDescent="0.25">
      <c r="I2308" t="s">
        <v>8221</v>
      </c>
      <c r="J2308" s="60">
        <v>4000</v>
      </c>
      <c r="K2308" s="45">
        <v>769</v>
      </c>
    </row>
    <row r="2309" spans="9:11" x14ac:dyDescent="0.25">
      <c r="I2309" t="s">
        <v>8220</v>
      </c>
      <c r="J2309" s="60">
        <v>6000</v>
      </c>
      <c r="K2309" s="45">
        <v>1570</v>
      </c>
    </row>
    <row r="2310" spans="9:11" x14ac:dyDescent="0.25">
      <c r="I2310" t="s">
        <v>8221</v>
      </c>
      <c r="J2310" s="60">
        <v>3250</v>
      </c>
      <c r="K2310" s="45">
        <v>2406</v>
      </c>
    </row>
    <row r="2311" spans="9:11" x14ac:dyDescent="0.25">
      <c r="I2311" t="s">
        <v>8221</v>
      </c>
      <c r="J2311" s="60">
        <v>400</v>
      </c>
      <c r="K2311" s="45">
        <v>1106</v>
      </c>
    </row>
    <row r="2312" spans="9:11" x14ac:dyDescent="0.25">
      <c r="I2312" t="s">
        <v>8221</v>
      </c>
      <c r="J2312" s="60">
        <v>500</v>
      </c>
      <c r="K2312" s="45">
        <v>886</v>
      </c>
    </row>
    <row r="2313" spans="9:11" x14ac:dyDescent="0.25">
      <c r="I2313" t="s">
        <v>8221</v>
      </c>
      <c r="J2313" s="60">
        <v>3152</v>
      </c>
      <c r="K2313" s="45">
        <v>876</v>
      </c>
    </row>
    <row r="2314" spans="9:11" x14ac:dyDescent="0.25">
      <c r="I2314" t="s">
        <v>8221</v>
      </c>
      <c r="J2314" s="60">
        <v>6000</v>
      </c>
      <c r="K2314" s="45">
        <v>892</v>
      </c>
    </row>
    <row r="2315" spans="9:11" x14ac:dyDescent="0.25">
      <c r="I2315" t="s">
        <v>8220</v>
      </c>
      <c r="J2315" s="60">
        <v>100000</v>
      </c>
      <c r="K2315" s="45">
        <v>1315</v>
      </c>
    </row>
    <row r="2316" spans="9:11" x14ac:dyDescent="0.25">
      <c r="I2316" t="s">
        <v>8221</v>
      </c>
      <c r="J2316" s="60">
        <v>1000</v>
      </c>
      <c r="K2316" s="45">
        <v>234</v>
      </c>
    </row>
    <row r="2317" spans="9:11" x14ac:dyDescent="0.25">
      <c r="I2317" t="s">
        <v>8221</v>
      </c>
      <c r="J2317" s="60">
        <v>5000</v>
      </c>
      <c r="K2317" s="45">
        <v>883</v>
      </c>
    </row>
    <row r="2318" spans="9:11" x14ac:dyDescent="0.25">
      <c r="I2318" t="s">
        <v>8221</v>
      </c>
      <c r="J2318" s="60">
        <v>450</v>
      </c>
      <c r="K2318" s="45">
        <v>177</v>
      </c>
    </row>
    <row r="2319" spans="9:11" x14ac:dyDescent="0.25">
      <c r="I2319" t="s">
        <v>8221</v>
      </c>
      <c r="J2319" s="60">
        <v>8000</v>
      </c>
      <c r="K2319" s="45">
        <v>896</v>
      </c>
    </row>
    <row r="2320" spans="9:11" x14ac:dyDescent="0.25">
      <c r="I2320" t="s">
        <v>8221</v>
      </c>
      <c r="J2320" s="60">
        <v>49000</v>
      </c>
      <c r="K2320" s="45">
        <v>952</v>
      </c>
    </row>
    <row r="2321" spans="9:11" x14ac:dyDescent="0.25">
      <c r="I2321" t="s">
        <v>8221</v>
      </c>
      <c r="J2321" s="60">
        <v>5000</v>
      </c>
      <c r="K2321" s="45">
        <v>1784</v>
      </c>
    </row>
    <row r="2322" spans="9:11" x14ac:dyDescent="0.25">
      <c r="I2322" t="s">
        <v>8221</v>
      </c>
      <c r="J2322" s="60">
        <v>30000</v>
      </c>
      <c r="K2322" s="45">
        <v>1780</v>
      </c>
    </row>
    <row r="2323" spans="9:11" x14ac:dyDescent="0.25">
      <c r="I2323" t="s">
        <v>8220</v>
      </c>
      <c r="J2323" s="60">
        <v>40000</v>
      </c>
      <c r="K2323" s="45">
        <v>1304</v>
      </c>
    </row>
    <row r="2324" spans="9:11" x14ac:dyDescent="0.25">
      <c r="I2324" t="s">
        <v>8221</v>
      </c>
      <c r="J2324" s="60">
        <v>25000</v>
      </c>
      <c r="K2324" s="45">
        <v>1137</v>
      </c>
    </row>
    <row r="2325" spans="9:11" x14ac:dyDescent="0.25">
      <c r="I2325" t="s">
        <v>8221</v>
      </c>
      <c r="J2325" s="60">
        <v>30000</v>
      </c>
      <c r="K2325" s="45">
        <v>671</v>
      </c>
    </row>
    <row r="2326" spans="9:11" x14ac:dyDescent="0.25">
      <c r="I2326" t="s">
        <v>8221</v>
      </c>
      <c r="J2326" s="60">
        <v>85000</v>
      </c>
      <c r="K2326" s="45">
        <v>1910</v>
      </c>
    </row>
    <row r="2327" spans="9:11" x14ac:dyDescent="0.25">
      <c r="I2327" t="s">
        <v>8221</v>
      </c>
      <c r="J2327" s="60">
        <v>17000</v>
      </c>
      <c r="K2327" s="45">
        <v>442</v>
      </c>
    </row>
    <row r="2328" spans="9:11" x14ac:dyDescent="0.25">
      <c r="I2328" t="s">
        <v>8221</v>
      </c>
      <c r="J2328" s="60">
        <v>20000</v>
      </c>
      <c r="K2328" s="45">
        <v>894</v>
      </c>
    </row>
    <row r="2329" spans="9:11" x14ac:dyDescent="0.25">
      <c r="I2329" t="s">
        <v>8222</v>
      </c>
      <c r="J2329" s="60">
        <v>10557</v>
      </c>
      <c r="K2329" s="45">
        <v>2321</v>
      </c>
    </row>
    <row r="2330" spans="9:11" x14ac:dyDescent="0.25">
      <c r="I2330" t="s">
        <v>8221</v>
      </c>
      <c r="J2330" s="60">
        <v>16000</v>
      </c>
      <c r="K2330" s="45">
        <v>3102</v>
      </c>
    </row>
    <row r="2331" spans="9:11" x14ac:dyDescent="0.25">
      <c r="I2331" t="s">
        <v>8221</v>
      </c>
      <c r="J2331" s="60">
        <v>3000</v>
      </c>
      <c r="K2331" s="45">
        <v>2598</v>
      </c>
    </row>
    <row r="2332" spans="9:11" x14ac:dyDescent="0.25">
      <c r="I2332" t="s">
        <v>8221</v>
      </c>
      <c r="J2332" s="60">
        <v>50000</v>
      </c>
      <c r="K2332" s="45">
        <v>959</v>
      </c>
    </row>
    <row r="2333" spans="9:11" x14ac:dyDescent="0.25">
      <c r="I2333" t="s">
        <v>8221</v>
      </c>
      <c r="J2333" s="60">
        <v>28000</v>
      </c>
      <c r="K2333" s="45">
        <v>1795</v>
      </c>
    </row>
    <row r="2334" spans="9:11" x14ac:dyDescent="0.25">
      <c r="I2334" t="s">
        <v>8221</v>
      </c>
      <c r="J2334" s="60">
        <v>2200</v>
      </c>
      <c r="K2334" s="45">
        <v>1069</v>
      </c>
    </row>
    <row r="2335" spans="9:11" x14ac:dyDescent="0.25">
      <c r="I2335" t="s">
        <v>8221</v>
      </c>
      <c r="J2335" s="60">
        <v>50000</v>
      </c>
      <c r="K2335" s="45">
        <v>951</v>
      </c>
    </row>
    <row r="2336" spans="9:11" x14ac:dyDescent="0.25">
      <c r="I2336" t="s">
        <v>8221</v>
      </c>
      <c r="J2336" s="60">
        <v>900</v>
      </c>
      <c r="K2336" s="45">
        <v>930</v>
      </c>
    </row>
    <row r="2337" spans="9:11" x14ac:dyDescent="0.25">
      <c r="I2337" t="s">
        <v>8221</v>
      </c>
      <c r="J2337" s="60">
        <v>2500</v>
      </c>
      <c r="K2337" s="45">
        <v>2873</v>
      </c>
    </row>
    <row r="2338" spans="9:11" x14ac:dyDescent="0.25">
      <c r="I2338" t="s">
        <v>8221</v>
      </c>
      <c r="J2338" s="60">
        <v>3000</v>
      </c>
      <c r="K2338" s="45">
        <v>2889</v>
      </c>
    </row>
    <row r="2339" spans="9:11" x14ac:dyDescent="0.25">
      <c r="I2339" t="s">
        <v>8221</v>
      </c>
      <c r="J2339" s="60">
        <v>400</v>
      </c>
      <c r="K2339" s="45">
        <v>3987</v>
      </c>
    </row>
    <row r="2340" spans="9:11" x14ac:dyDescent="0.25">
      <c r="I2340" t="s">
        <v>8221</v>
      </c>
      <c r="J2340" s="60">
        <v>1200</v>
      </c>
      <c r="K2340" s="45">
        <v>4001</v>
      </c>
    </row>
    <row r="2341" spans="9:11" x14ac:dyDescent="0.25">
      <c r="I2341" t="s">
        <v>8221</v>
      </c>
      <c r="J2341" s="60">
        <v>3000</v>
      </c>
      <c r="K2341" s="45">
        <v>4052</v>
      </c>
    </row>
    <row r="2342" spans="9:11" x14ac:dyDescent="0.25">
      <c r="I2342" t="s">
        <v>8221</v>
      </c>
      <c r="J2342" s="60">
        <v>600</v>
      </c>
      <c r="K2342" s="45">
        <v>4044</v>
      </c>
    </row>
    <row r="2343" spans="9:11" x14ac:dyDescent="0.25">
      <c r="I2343" t="s">
        <v>8221</v>
      </c>
      <c r="J2343" s="60">
        <v>8000</v>
      </c>
      <c r="K2343" s="45">
        <v>3911</v>
      </c>
    </row>
    <row r="2344" spans="9:11" x14ac:dyDescent="0.25">
      <c r="I2344" t="s">
        <v>8221</v>
      </c>
      <c r="J2344" s="60">
        <v>750</v>
      </c>
      <c r="K2344" s="45">
        <v>899</v>
      </c>
    </row>
    <row r="2345" spans="9:11" x14ac:dyDescent="0.25">
      <c r="I2345" t="s">
        <v>8221</v>
      </c>
      <c r="J2345" s="60">
        <v>10000</v>
      </c>
      <c r="K2345" s="45">
        <v>4035</v>
      </c>
    </row>
    <row r="2346" spans="9:11" x14ac:dyDescent="0.25">
      <c r="I2346" t="s">
        <v>8221</v>
      </c>
      <c r="J2346" s="60">
        <v>3870</v>
      </c>
      <c r="K2346" s="45">
        <v>554</v>
      </c>
    </row>
    <row r="2347" spans="9:11" x14ac:dyDescent="0.25">
      <c r="I2347" t="s">
        <v>8221</v>
      </c>
      <c r="J2347" s="60">
        <v>1800</v>
      </c>
      <c r="K2347" s="45">
        <v>2911</v>
      </c>
    </row>
    <row r="2348" spans="9:11" x14ac:dyDescent="0.25">
      <c r="I2348" t="s">
        <v>8221</v>
      </c>
      <c r="J2348" s="60">
        <v>2000</v>
      </c>
      <c r="K2348" s="45">
        <v>4094</v>
      </c>
    </row>
    <row r="2349" spans="9:11" x14ac:dyDescent="0.25">
      <c r="I2349" t="s">
        <v>8221</v>
      </c>
      <c r="J2349" s="60">
        <v>3500</v>
      </c>
      <c r="K2349" s="45">
        <v>3635</v>
      </c>
    </row>
    <row r="2350" spans="9:11" x14ac:dyDescent="0.25">
      <c r="I2350" t="s">
        <v>8221</v>
      </c>
      <c r="J2350" s="60">
        <v>22500</v>
      </c>
      <c r="K2350" s="45">
        <v>1805</v>
      </c>
    </row>
    <row r="2351" spans="9:11" x14ac:dyDescent="0.25">
      <c r="I2351" t="s">
        <v>8221</v>
      </c>
      <c r="J2351" s="60">
        <v>2500</v>
      </c>
      <c r="K2351" s="45">
        <v>3914</v>
      </c>
    </row>
    <row r="2352" spans="9:11" x14ac:dyDescent="0.25">
      <c r="I2352" t="s">
        <v>8221</v>
      </c>
      <c r="J2352" s="60">
        <v>11000</v>
      </c>
      <c r="K2352" s="45">
        <v>1779</v>
      </c>
    </row>
    <row r="2353" spans="9:11" x14ac:dyDescent="0.25">
      <c r="I2353" t="s">
        <v>8221</v>
      </c>
      <c r="J2353" s="60">
        <v>7000</v>
      </c>
      <c r="K2353" s="45">
        <v>765</v>
      </c>
    </row>
    <row r="2354" spans="9:11" x14ac:dyDescent="0.25">
      <c r="I2354" t="s">
        <v>8221</v>
      </c>
      <c r="J2354" s="60">
        <v>12500</v>
      </c>
      <c r="K2354" s="45">
        <v>183</v>
      </c>
    </row>
    <row r="2355" spans="9:11" x14ac:dyDescent="0.25">
      <c r="I2355" t="s">
        <v>8221</v>
      </c>
      <c r="J2355" s="60">
        <v>5000</v>
      </c>
      <c r="K2355" s="45">
        <v>3943</v>
      </c>
    </row>
    <row r="2356" spans="9:11" x14ac:dyDescent="0.25">
      <c r="I2356" t="s">
        <v>8221</v>
      </c>
      <c r="J2356" s="60">
        <v>88000</v>
      </c>
      <c r="K2356" s="45">
        <v>1112</v>
      </c>
    </row>
    <row r="2357" spans="9:11" x14ac:dyDescent="0.25">
      <c r="I2357" t="s">
        <v>8221</v>
      </c>
      <c r="J2357" s="60">
        <v>100000</v>
      </c>
      <c r="K2357" s="45">
        <v>693</v>
      </c>
    </row>
    <row r="2358" spans="9:11" x14ac:dyDescent="0.25">
      <c r="I2358" t="s">
        <v>8221</v>
      </c>
      <c r="J2358" s="60">
        <v>5000</v>
      </c>
      <c r="K2358" s="45">
        <v>3633</v>
      </c>
    </row>
    <row r="2359" spans="9:11" x14ac:dyDescent="0.25">
      <c r="I2359" t="s">
        <v>8221</v>
      </c>
      <c r="J2359" s="60">
        <v>15500</v>
      </c>
      <c r="K2359" s="45">
        <v>1804</v>
      </c>
    </row>
    <row r="2360" spans="9:11" x14ac:dyDescent="0.25">
      <c r="I2360" t="s">
        <v>8221</v>
      </c>
      <c r="J2360" s="60">
        <v>200</v>
      </c>
      <c r="K2360" s="45">
        <v>3995</v>
      </c>
    </row>
    <row r="2361" spans="9:11" x14ac:dyDescent="0.25">
      <c r="I2361" t="s">
        <v>8221</v>
      </c>
      <c r="J2361" s="60">
        <v>11140</v>
      </c>
      <c r="K2361" s="45">
        <v>3983</v>
      </c>
    </row>
    <row r="2362" spans="9:11" x14ac:dyDescent="0.25">
      <c r="I2362" t="s">
        <v>8221</v>
      </c>
      <c r="J2362" s="60">
        <v>20000</v>
      </c>
      <c r="K2362" s="45">
        <v>972</v>
      </c>
    </row>
    <row r="2363" spans="9:11" x14ac:dyDescent="0.25">
      <c r="I2363" t="s">
        <v>8220</v>
      </c>
      <c r="J2363" s="60">
        <v>25000</v>
      </c>
      <c r="K2363" s="45">
        <v>1013</v>
      </c>
    </row>
    <row r="2364" spans="9:11" x14ac:dyDescent="0.25">
      <c r="I2364" t="s">
        <v>8222</v>
      </c>
      <c r="J2364" s="60">
        <v>10000</v>
      </c>
      <c r="K2364" s="45">
        <v>2702</v>
      </c>
    </row>
    <row r="2365" spans="9:11" x14ac:dyDescent="0.25">
      <c r="I2365" t="s">
        <v>8221</v>
      </c>
      <c r="J2365" s="60">
        <v>1250</v>
      </c>
      <c r="K2365" s="45">
        <v>4069</v>
      </c>
    </row>
    <row r="2366" spans="9:11" x14ac:dyDescent="0.25">
      <c r="I2366" t="s">
        <v>8221</v>
      </c>
      <c r="J2366" s="60">
        <v>2500</v>
      </c>
      <c r="K2366" s="45">
        <v>3851</v>
      </c>
    </row>
    <row r="2367" spans="9:11" x14ac:dyDescent="0.25">
      <c r="I2367" t="s">
        <v>8221</v>
      </c>
      <c r="J2367" s="60">
        <v>2500</v>
      </c>
      <c r="K2367" s="45">
        <v>598</v>
      </c>
    </row>
    <row r="2368" spans="9:11" x14ac:dyDescent="0.25">
      <c r="I2368" t="s">
        <v>8221</v>
      </c>
      <c r="J2368" s="60">
        <v>500</v>
      </c>
      <c r="K2368" s="45">
        <v>1549</v>
      </c>
    </row>
    <row r="2369" spans="9:11" x14ac:dyDescent="0.25">
      <c r="I2369" t="s">
        <v>8221</v>
      </c>
      <c r="J2369" s="60">
        <v>100000</v>
      </c>
      <c r="K2369" s="45">
        <v>711</v>
      </c>
    </row>
    <row r="2370" spans="9:11" x14ac:dyDescent="0.25">
      <c r="I2370" t="s">
        <v>8221</v>
      </c>
      <c r="J2370" s="60">
        <v>6500</v>
      </c>
      <c r="K2370" s="45">
        <v>1726</v>
      </c>
    </row>
    <row r="2371" spans="9:11" x14ac:dyDescent="0.25">
      <c r="I2371" t="s">
        <v>8221</v>
      </c>
      <c r="J2371" s="60">
        <v>2700</v>
      </c>
      <c r="K2371" s="45">
        <v>977</v>
      </c>
    </row>
    <row r="2372" spans="9:11" x14ac:dyDescent="0.25">
      <c r="I2372" t="s">
        <v>8221</v>
      </c>
      <c r="J2372" s="60">
        <v>750</v>
      </c>
      <c r="K2372" s="45">
        <v>2882</v>
      </c>
    </row>
    <row r="2373" spans="9:11" x14ac:dyDescent="0.25">
      <c r="I2373" t="s">
        <v>8220</v>
      </c>
      <c r="J2373" s="60">
        <v>1000000</v>
      </c>
      <c r="K2373" s="45">
        <v>2643</v>
      </c>
    </row>
    <row r="2374" spans="9:11" x14ac:dyDescent="0.25">
      <c r="I2374" t="s">
        <v>8222</v>
      </c>
      <c r="J2374" s="60">
        <v>30000</v>
      </c>
      <c r="K2374" s="45">
        <v>1691</v>
      </c>
    </row>
    <row r="2375" spans="9:11" x14ac:dyDescent="0.25">
      <c r="I2375" t="s">
        <v>8221</v>
      </c>
      <c r="J2375" s="60">
        <v>1200</v>
      </c>
      <c r="K2375" s="45">
        <v>180</v>
      </c>
    </row>
    <row r="2376" spans="9:11" x14ac:dyDescent="0.25">
      <c r="I2376" t="s">
        <v>8221</v>
      </c>
      <c r="J2376" s="60">
        <v>10000</v>
      </c>
      <c r="K2376" s="45">
        <v>2672</v>
      </c>
    </row>
    <row r="2377" spans="9:11" x14ac:dyDescent="0.25">
      <c r="I2377" t="s">
        <v>8221</v>
      </c>
      <c r="J2377" s="60">
        <v>15000</v>
      </c>
      <c r="K2377" s="45">
        <v>479</v>
      </c>
    </row>
    <row r="2378" spans="9:11" x14ac:dyDescent="0.25">
      <c r="I2378" t="s">
        <v>8221</v>
      </c>
      <c r="J2378" s="60">
        <v>2500</v>
      </c>
      <c r="K2378" s="45">
        <v>3898</v>
      </c>
    </row>
    <row r="2379" spans="9:11" x14ac:dyDescent="0.25">
      <c r="I2379" t="s">
        <v>8221</v>
      </c>
      <c r="J2379" s="60">
        <v>400</v>
      </c>
      <c r="K2379" s="45">
        <v>2885</v>
      </c>
    </row>
    <row r="2380" spans="9:11" x14ac:dyDescent="0.25">
      <c r="I2380" t="s">
        <v>8221</v>
      </c>
      <c r="J2380" s="60">
        <v>800</v>
      </c>
      <c r="K2380" s="45">
        <v>3891</v>
      </c>
    </row>
    <row r="2381" spans="9:11" x14ac:dyDescent="0.25">
      <c r="I2381" t="s">
        <v>8221</v>
      </c>
      <c r="J2381" s="60">
        <v>2000</v>
      </c>
      <c r="K2381" s="45">
        <v>3958</v>
      </c>
    </row>
    <row r="2382" spans="9:11" x14ac:dyDescent="0.25">
      <c r="I2382" t="s">
        <v>8221</v>
      </c>
      <c r="J2382" s="60">
        <v>2000</v>
      </c>
      <c r="K2382" s="45">
        <v>3985</v>
      </c>
    </row>
    <row r="2383" spans="9:11" x14ac:dyDescent="0.25">
      <c r="I2383" t="s">
        <v>8220</v>
      </c>
      <c r="J2383" s="60">
        <v>250000</v>
      </c>
      <c r="K2383" s="45">
        <v>1311</v>
      </c>
    </row>
    <row r="2384" spans="9:11" x14ac:dyDescent="0.25">
      <c r="I2384" t="s">
        <v>8221</v>
      </c>
      <c r="J2384" s="60">
        <v>250</v>
      </c>
      <c r="K2384" s="45">
        <v>2861</v>
      </c>
    </row>
    <row r="2385" spans="9:11" x14ac:dyDescent="0.25">
      <c r="I2385" t="s">
        <v>8221</v>
      </c>
      <c r="J2385" s="60">
        <v>1000</v>
      </c>
      <c r="K2385" s="45">
        <v>3974</v>
      </c>
    </row>
    <row r="2386" spans="9:11" x14ac:dyDescent="0.25">
      <c r="I2386" t="s">
        <v>8221</v>
      </c>
      <c r="J2386" s="60">
        <v>17000</v>
      </c>
      <c r="K2386" s="45">
        <v>1431</v>
      </c>
    </row>
    <row r="2387" spans="9:11" x14ac:dyDescent="0.25">
      <c r="I2387" t="s">
        <v>8221</v>
      </c>
      <c r="J2387" s="60">
        <v>7500</v>
      </c>
      <c r="K2387" s="45">
        <v>2845</v>
      </c>
    </row>
    <row r="2388" spans="9:11" x14ac:dyDescent="0.25">
      <c r="I2388" t="s">
        <v>8222</v>
      </c>
      <c r="J2388" s="60">
        <v>10000</v>
      </c>
      <c r="K2388" s="45">
        <v>1687</v>
      </c>
    </row>
    <row r="2389" spans="9:11" x14ac:dyDescent="0.25">
      <c r="I2389" t="s">
        <v>8221</v>
      </c>
      <c r="J2389" s="60">
        <v>8000</v>
      </c>
      <c r="K2389" s="45">
        <v>4040</v>
      </c>
    </row>
    <row r="2390" spans="9:11" x14ac:dyDescent="0.25">
      <c r="I2390" t="s">
        <v>8220</v>
      </c>
      <c r="J2390" s="60">
        <v>40000</v>
      </c>
      <c r="K2390" s="45">
        <v>1313</v>
      </c>
    </row>
    <row r="2391" spans="9:11" x14ac:dyDescent="0.25">
      <c r="I2391" t="s">
        <v>8221</v>
      </c>
      <c r="J2391" s="60">
        <v>15000</v>
      </c>
      <c r="K2391" s="45">
        <v>921</v>
      </c>
    </row>
    <row r="2392" spans="9:11" x14ac:dyDescent="0.25">
      <c r="I2392" t="s">
        <v>8221</v>
      </c>
      <c r="J2392" s="60">
        <v>3000</v>
      </c>
      <c r="K2392" s="45">
        <v>3637</v>
      </c>
    </row>
    <row r="2393" spans="9:11" x14ac:dyDescent="0.25">
      <c r="I2393" t="s">
        <v>8221</v>
      </c>
      <c r="J2393" s="60">
        <v>2900</v>
      </c>
      <c r="K2393" s="45">
        <v>1490</v>
      </c>
    </row>
    <row r="2394" spans="9:11" x14ac:dyDescent="0.25">
      <c r="I2394" t="s">
        <v>8221</v>
      </c>
      <c r="J2394" s="60">
        <v>15000</v>
      </c>
      <c r="K2394" s="45">
        <v>702</v>
      </c>
    </row>
    <row r="2395" spans="9:11" x14ac:dyDescent="0.25">
      <c r="I2395" t="s">
        <v>8221</v>
      </c>
      <c r="J2395" s="60">
        <v>17500</v>
      </c>
      <c r="K2395" s="45">
        <v>1803</v>
      </c>
    </row>
    <row r="2396" spans="9:11" x14ac:dyDescent="0.25">
      <c r="I2396" t="s">
        <v>8221</v>
      </c>
      <c r="J2396" s="60">
        <v>2100</v>
      </c>
      <c r="K2396" s="45">
        <v>879</v>
      </c>
    </row>
    <row r="2397" spans="9:11" x14ac:dyDescent="0.25">
      <c r="I2397" t="s">
        <v>8220</v>
      </c>
      <c r="J2397" s="60">
        <v>10000</v>
      </c>
      <c r="K2397" s="45">
        <v>1014</v>
      </c>
    </row>
    <row r="2398" spans="9:11" x14ac:dyDescent="0.25">
      <c r="I2398" t="s">
        <v>8221</v>
      </c>
      <c r="J2398" s="60">
        <v>15000</v>
      </c>
      <c r="K2398" s="45">
        <v>2145</v>
      </c>
    </row>
    <row r="2399" spans="9:11" x14ac:dyDescent="0.25">
      <c r="I2399" t="s">
        <v>8221</v>
      </c>
      <c r="J2399" s="60">
        <v>5000</v>
      </c>
      <c r="K2399" s="45">
        <v>934</v>
      </c>
    </row>
    <row r="2400" spans="9:11" x14ac:dyDescent="0.25">
      <c r="I2400" t="s">
        <v>8221</v>
      </c>
      <c r="J2400" s="60">
        <v>1500</v>
      </c>
      <c r="K2400" s="45">
        <v>3807</v>
      </c>
    </row>
    <row r="2401" spans="9:11" x14ac:dyDescent="0.25">
      <c r="I2401" t="s">
        <v>8221</v>
      </c>
      <c r="J2401" s="60">
        <v>2500</v>
      </c>
      <c r="K2401" s="45">
        <v>203</v>
      </c>
    </row>
    <row r="2402" spans="9:11" x14ac:dyDescent="0.25">
      <c r="I2402" t="s">
        <v>8221</v>
      </c>
      <c r="J2402" s="60">
        <v>4000</v>
      </c>
      <c r="K2402" s="45">
        <v>3104</v>
      </c>
    </row>
    <row r="2403" spans="9:11" x14ac:dyDescent="0.25">
      <c r="I2403" t="s">
        <v>8220</v>
      </c>
      <c r="J2403" s="60">
        <v>9999</v>
      </c>
      <c r="K2403" s="45">
        <v>1002</v>
      </c>
    </row>
    <row r="2404" spans="9:11" x14ac:dyDescent="0.25">
      <c r="I2404" t="s">
        <v>8221</v>
      </c>
      <c r="J2404" s="60">
        <v>104219</v>
      </c>
      <c r="K2404" s="45">
        <v>983</v>
      </c>
    </row>
    <row r="2405" spans="9:11" x14ac:dyDescent="0.25">
      <c r="I2405" t="s">
        <v>8221</v>
      </c>
      <c r="J2405" s="60">
        <v>25000</v>
      </c>
      <c r="K2405" s="45">
        <v>1077</v>
      </c>
    </row>
    <row r="2406" spans="9:11" x14ac:dyDescent="0.25">
      <c r="I2406" t="s">
        <v>8220</v>
      </c>
      <c r="J2406" s="60">
        <v>5000</v>
      </c>
      <c r="K2406" s="45">
        <v>1228</v>
      </c>
    </row>
    <row r="2407" spans="9:11" x14ac:dyDescent="0.25">
      <c r="I2407" t="s">
        <v>8221</v>
      </c>
      <c r="J2407" s="60">
        <v>90000</v>
      </c>
      <c r="K2407" s="45">
        <v>670</v>
      </c>
    </row>
    <row r="2408" spans="9:11" x14ac:dyDescent="0.25">
      <c r="I2408" t="s">
        <v>8221</v>
      </c>
      <c r="J2408" s="60">
        <v>2500</v>
      </c>
      <c r="K2408" s="45">
        <v>2742</v>
      </c>
    </row>
    <row r="2409" spans="9:11" x14ac:dyDescent="0.25">
      <c r="I2409" t="s">
        <v>8221</v>
      </c>
      <c r="J2409" s="60">
        <v>14000</v>
      </c>
      <c r="K2409" s="45">
        <v>1591</v>
      </c>
    </row>
    <row r="2410" spans="9:11" x14ac:dyDescent="0.25">
      <c r="I2410" t="s">
        <v>8221</v>
      </c>
      <c r="J2410" s="60">
        <v>1000</v>
      </c>
      <c r="K2410" s="45">
        <v>1546</v>
      </c>
    </row>
    <row r="2411" spans="9:11" x14ac:dyDescent="0.25">
      <c r="I2411" t="s">
        <v>8221</v>
      </c>
      <c r="J2411" s="60">
        <v>28000</v>
      </c>
      <c r="K2411" s="45">
        <v>2127</v>
      </c>
    </row>
    <row r="2412" spans="9:11" x14ac:dyDescent="0.25">
      <c r="I2412" t="s">
        <v>8221</v>
      </c>
      <c r="J2412" s="60">
        <v>2000</v>
      </c>
      <c r="K2412" s="45">
        <v>4075</v>
      </c>
    </row>
    <row r="2413" spans="9:11" x14ac:dyDescent="0.25">
      <c r="I2413" t="s">
        <v>8221</v>
      </c>
      <c r="J2413" s="60">
        <v>300</v>
      </c>
      <c r="K2413" s="45">
        <v>4110</v>
      </c>
    </row>
    <row r="2414" spans="9:11" x14ac:dyDescent="0.25">
      <c r="I2414" t="s">
        <v>8220</v>
      </c>
      <c r="J2414" s="60">
        <v>420</v>
      </c>
      <c r="K2414" s="45">
        <v>2362</v>
      </c>
    </row>
    <row r="2415" spans="9:11" x14ac:dyDescent="0.25">
      <c r="I2415" t="s">
        <v>8221</v>
      </c>
      <c r="J2415" s="60">
        <v>2500</v>
      </c>
      <c r="K2415" s="45">
        <v>962</v>
      </c>
    </row>
    <row r="2416" spans="9:11" x14ac:dyDescent="0.25">
      <c r="I2416" t="s">
        <v>8221</v>
      </c>
      <c r="J2416" s="60">
        <v>1500</v>
      </c>
      <c r="K2416" s="45">
        <v>3734</v>
      </c>
    </row>
    <row r="2417" spans="9:11" x14ac:dyDescent="0.25">
      <c r="I2417" t="s">
        <v>8221</v>
      </c>
      <c r="J2417" s="60">
        <v>50000</v>
      </c>
      <c r="K2417" s="45">
        <v>2137</v>
      </c>
    </row>
    <row r="2418" spans="9:11" x14ac:dyDescent="0.25">
      <c r="I2418" t="s">
        <v>8221</v>
      </c>
      <c r="J2418" s="60">
        <v>6000</v>
      </c>
      <c r="K2418" s="45">
        <v>2682</v>
      </c>
    </row>
    <row r="2419" spans="9:11" x14ac:dyDescent="0.25">
      <c r="I2419" t="s">
        <v>8221</v>
      </c>
      <c r="J2419" s="60">
        <v>75000</v>
      </c>
      <c r="K2419" s="45">
        <v>2157</v>
      </c>
    </row>
    <row r="2420" spans="9:11" x14ac:dyDescent="0.25">
      <c r="I2420" t="s">
        <v>8221</v>
      </c>
      <c r="J2420" s="60">
        <v>2000</v>
      </c>
      <c r="K2420" s="45">
        <v>4028</v>
      </c>
    </row>
    <row r="2421" spans="9:11" x14ac:dyDescent="0.25">
      <c r="I2421" t="s">
        <v>8221</v>
      </c>
      <c r="J2421" s="60">
        <v>5000</v>
      </c>
      <c r="K2421" s="45">
        <v>950</v>
      </c>
    </row>
    <row r="2422" spans="9:11" x14ac:dyDescent="0.25">
      <c r="I2422" t="s">
        <v>8221</v>
      </c>
      <c r="J2422" s="60">
        <v>500</v>
      </c>
      <c r="K2422" s="45">
        <v>2747</v>
      </c>
    </row>
    <row r="2423" spans="9:11" x14ac:dyDescent="0.25">
      <c r="I2423" t="s">
        <v>8221</v>
      </c>
      <c r="J2423" s="60">
        <v>2000</v>
      </c>
      <c r="K2423" s="45">
        <v>685</v>
      </c>
    </row>
    <row r="2424" spans="9:11" x14ac:dyDescent="0.25">
      <c r="I2424" t="s">
        <v>8220</v>
      </c>
      <c r="J2424" s="60">
        <v>7500</v>
      </c>
      <c r="K2424" s="45">
        <v>144</v>
      </c>
    </row>
    <row r="2425" spans="9:11" x14ac:dyDescent="0.25">
      <c r="I2425" t="s">
        <v>8221</v>
      </c>
      <c r="J2425" s="60">
        <v>40000</v>
      </c>
      <c r="K2425" s="45">
        <v>2673</v>
      </c>
    </row>
    <row r="2426" spans="9:11" x14ac:dyDescent="0.25">
      <c r="I2426" t="s">
        <v>8221</v>
      </c>
      <c r="J2426" s="60">
        <v>500</v>
      </c>
      <c r="K2426" s="45">
        <v>4102</v>
      </c>
    </row>
    <row r="2427" spans="9:11" x14ac:dyDescent="0.25">
      <c r="I2427" t="s">
        <v>8221</v>
      </c>
      <c r="J2427" s="60">
        <v>50000</v>
      </c>
      <c r="K2427" s="45">
        <v>545</v>
      </c>
    </row>
    <row r="2428" spans="9:11" x14ac:dyDescent="0.25">
      <c r="I2428" t="s">
        <v>8221</v>
      </c>
      <c r="J2428" s="60">
        <v>5000</v>
      </c>
      <c r="K2428" s="45">
        <v>2918</v>
      </c>
    </row>
    <row r="2429" spans="9:11" x14ac:dyDescent="0.25">
      <c r="I2429" t="s">
        <v>8221</v>
      </c>
      <c r="J2429" s="60">
        <v>2000</v>
      </c>
      <c r="K2429" s="45">
        <v>3888</v>
      </c>
    </row>
    <row r="2430" spans="9:11" x14ac:dyDescent="0.25">
      <c r="I2430" t="s">
        <v>8221</v>
      </c>
      <c r="J2430" s="60">
        <v>512</v>
      </c>
      <c r="K2430" s="45">
        <v>465</v>
      </c>
    </row>
    <row r="2431" spans="9:11" x14ac:dyDescent="0.25">
      <c r="I2431" t="s">
        <v>8221</v>
      </c>
      <c r="J2431" s="60">
        <v>2413</v>
      </c>
      <c r="K2431" s="45">
        <v>3865</v>
      </c>
    </row>
    <row r="2432" spans="9:11" x14ac:dyDescent="0.25">
      <c r="I2432" t="s">
        <v>8221</v>
      </c>
      <c r="J2432" s="60">
        <v>3000</v>
      </c>
      <c r="K2432" s="45">
        <v>1437</v>
      </c>
    </row>
    <row r="2433" spans="9:11" x14ac:dyDescent="0.25">
      <c r="I2433" t="s">
        <v>8221</v>
      </c>
      <c r="J2433" s="60">
        <v>2500</v>
      </c>
      <c r="K2433" s="45">
        <v>2920</v>
      </c>
    </row>
    <row r="2434" spans="9:11" x14ac:dyDescent="0.25">
      <c r="I2434" t="s">
        <v>8221</v>
      </c>
      <c r="J2434" s="60">
        <v>2750</v>
      </c>
      <c r="K2434" s="45">
        <v>4074</v>
      </c>
    </row>
    <row r="2435" spans="9:11" x14ac:dyDescent="0.25">
      <c r="I2435" t="s">
        <v>8221</v>
      </c>
      <c r="J2435" s="60">
        <v>3000</v>
      </c>
      <c r="K2435" s="45">
        <v>2746</v>
      </c>
    </row>
    <row r="2436" spans="9:11" x14ac:dyDescent="0.25">
      <c r="I2436" t="s">
        <v>8221</v>
      </c>
      <c r="J2436" s="60">
        <v>20000</v>
      </c>
      <c r="K2436" s="45">
        <v>3111</v>
      </c>
    </row>
    <row r="2437" spans="9:11" x14ac:dyDescent="0.25">
      <c r="I2437" t="s">
        <v>8221</v>
      </c>
      <c r="J2437" s="60">
        <v>23000</v>
      </c>
      <c r="K2437" s="45">
        <v>701</v>
      </c>
    </row>
    <row r="2438" spans="9:11" x14ac:dyDescent="0.25">
      <c r="I2438" t="s">
        <v>8221</v>
      </c>
      <c r="J2438" s="60">
        <v>23000</v>
      </c>
      <c r="K2438" s="45">
        <v>2697</v>
      </c>
    </row>
    <row r="2439" spans="9:11" x14ac:dyDescent="0.25">
      <c r="I2439" t="s">
        <v>8221</v>
      </c>
      <c r="J2439" s="60">
        <v>2500</v>
      </c>
      <c r="K2439" s="45">
        <v>1998</v>
      </c>
    </row>
    <row r="2440" spans="9:11" x14ac:dyDescent="0.25">
      <c r="I2440" t="s">
        <v>8221</v>
      </c>
      <c r="J2440" s="60">
        <v>6000</v>
      </c>
      <c r="K2440" s="45">
        <v>200</v>
      </c>
    </row>
    <row r="2441" spans="9:11" x14ac:dyDescent="0.25">
      <c r="I2441" t="s">
        <v>8222</v>
      </c>
      <c r="J2441" s="60">
        <v>20000</v>
      </c>
      <c r="K2441" s="45">
        <v>1700</v>
      </c>
    </row>
    <row r="2442" spans="9:11" x14ac:dyDescent="0.25">
      <c r="I2442" t="s">
        <v>8221</v>
      </c>
      <c r="J2442" s="60">
        <v>500</v>
      </c>
      <c r="K2442" s="45">
        <v>1067</v>
      </c>
    </row>
    <row r="2443" spans="9:11" x14ac:dyDescent="0.25">
      <c r="I2443" t="s">
        <v>8220</v>
      </c>
      <c r="J2443" s="60">
        <v>30000</v>
      </c>
      <c r="K2443" s="45">
        <v>1305</v>
      </c>
    </row>
    <row r="2444" spans="9:11" x14ac:dyDescent="0.25">
      <c r="I2444" t="s">
        <v>8221</v>
      </c>
      <c r="J2444" s="60">
        <v>75000</v>
      </c>
      <c r="K2444" s="45">
        <v>680</v>
      </c>
    </row>
    <row r="2445" spans="9:11" x14ac:dyDescent="0.25">
      <c r="I2445" t="s">
        <v>8221</v>
      </c>
      <c r="J2445" s="60">
        <v>5500</v>
      </c>
      <c r="K2445" s="45">
        <v>1781</v>
      </c>
    </row>
    <row r="2446" spans="9:11" x14ac:dyDescent="0.25">
      <c r="I2446" t="s">
        <v>8221</v>
      </c>
      <c r="J2446" s="60">
        <v>23900</v>
      </c>
      <c r="K2446" s="45">
        <v>4033</v>
      </c>
    </row>
    <row r="2447" spans="9:11" x14ac:dyDescent="0.25">
      <c r="I2447" t="s">
        <v>8221</v>
      </c>
      <c r="J2447" s="60">
        <v>50000</v>
      </c>
      <c r="K2447" s="45">
        <v>677</v>
      </c>
    </row>
    <row r="2448" spans="9:11" x14ac:dyDescent="0.25">
      <c r="I2448" t="s">
        <v>8221</v>
      </c>
      <c r="J2448" s="60">
        <v>5500</v>
      </c>
      <c r="K2448" s="45">
        <v>2778</v>
      </c>
    </row>
    <row r="2449" spans="9:11" x14ac:dyDescent="0.25">
      <c r="I2449" t="s">
        <v>8221</v>
      </c>
      <c r="J2449" s="60">
        <v>97000</v>
      </c>
      <c r="K2449" s="45">
        <v>515</v>
      </c>
    </row>
    <row r="2450" spans="9:11" x14ac:dyDescent="0.25">
      <c r="I2450" t="s">
        <v>8222</v>
      </c>
      <c r="J2450" s="60">
        <v>2500</v>
      </c>
      <c r="K2450" s="45">
        <v>1690</v>
      </c>
    </row>
    <row r="2451" spans="9:11" x14ac:dyDescent="0.25">
      <c r="I2451" t="s">
        <v>8221</v>
      </c>
      <c r="J2451" s="60">
        <v>22000</v>
      </c>
      <c r="K2451" s="45">
        <v>2407</v>
      </c>
    </row>
    <row r="2452" spans="9:11" x14ac:dyDescent="0.25">
      <c r="I2452" t="s">
        <v>8221</v>
      </c>
      <c r="J2452" s="60">
        <v>12000</v>
      </c>
      <c r="K2452" s="45">
        <v>210</v>
      </c>
    </row>
    <row r="2453" spans="9:11" x14ac:dyDescent="0.25">
      <c r="I2453" t="s">
        <v>8221</v>
      </c>
      <c r="J2453" s="60">
        <v>70000</v>
      </c>
      <c r="K2453" s="45">
        <v>993</v>
      </c>
    </row>
    <row r="2454" spans="9:11" x14ac:dyDescent="0.25">
      <c r="I2454" t="s">
        <v>8221</v>
      </c>
      <c r="J2454" s="60">
        <v>2800</v>
      </c>
      <c r="K2454" s="45">
        <v>1500</v>
      </c>
    </row>
    <row r="2455" spans="9:11" x14ac:dyDescent="0.25">
      <c r="I2455" t="s">
        <v>8221</v>
      </c>
      <c r="J2455" s="60">
        <v>26500</v>
      </c>
      <c r="K2455" s="45">
        <v>3109</v>
      </c>
    </row>
    <row r="2456" spans="9:11" x14ac:dyDescent="0.25">
      <c r="I2456" t="s">
        <v>8221</v>
      </c>
      <c r="J2456" s="60">
        <v>1000</v>
      </c>
      <c r="K2456" s="45">
        <v>239</v>
      </c>
    </row>
    <row r="2457" spans="9:11" x14ac:dyDescent="0.25">
      <c r="I2457" t="s">
        <v>8221</v>
      </c>
      <c r="J2457" s="60">
        <v>1000</v>
      </c>
      <c r="K2457" s="45">
        <v>3203</v>
      </c>
    </row>
    <row r="2458" spans="9:11" x14ac:dyDescent="0.25">
      <c r="I2458" t="s">
        <v>8221</v>
      </c>
      <c r="J2458" s="60">
        <v>3000</v>
      </c>
      <c r="K2458" s="45">
        <v>874</v>
      </c>
    </row>
    <row r="2459" spans="9:11" x14ac:dyDescent="0.25">
      <c r="I2459" t="s">
        <v>8221</v>
      </c>
      <c r="J2459" s="60">
        <v>1200</v>
      </c>
      <c r="K2459" s="45">
        <v>3959</v>
      </c>
    </row>
    <row r="2460" spans="9:11" x14ac:dyDescent="0.25">
      <c r="I2460" t="s">
        <v>8221</v>
      </c>
      <c r="J2460" s="60">
        <v>1750</v>
      </c>
      <c r="K2460" s="45">
        <v>3955</v>
      </c>
    </row>
    <row r="2461" spans="9:11" x14ac:dyDescent="0.25">
      <c r="I2461" t="s">
        <v>8221</v>
      </c>
      <c r="J2461" s="60">
        <v>7200</v>
      </c>
      <c r="K2461" s="45">
        <v>4010</v>
      </c>
    </row>
    <row r="2462" spans="9:11" x14ac:dyDescent="0.25">
      <c r="I2462" t="s">
        <v>8221</v>
      </c>
      <c r="J2462" s="60">
        <v>1700</v>
      </c>
      <c r="K2462" s="45">
        <v>3967</v>
      </c>
    </row>
    <row r="2463" spans="9:11" x14ac:dyDescent="0.25">
      <c r="I2463" t="s">
        <v>8221</v>
      </c>
      <c r="J2463" s="60">
        <v>5000</v>
      </c>
      <c r="K2463" s="45">
        <v>867</v>
      </c>
    </row>
    <row r="2464" spans="9:11" x14ac:dyDescent="0.25">
      <c r="I2464" t="s">
        <v>8221</v>
      </c>
      <c r="J2464" s="60">
        <v>40000</v>
      </c>
      <c r="K2464" s="45">
        <v>1783</v>
      </c>
    </row>
    <row r="2465" spans="9:11" x14ac:dyDescent="0.25">
      <c r="I2465" t="s">
        <v>8221</v>
      </c>
      <c r="J2465" s="60">
        <v>3500</v>
      </c>
      <c r="K2465" s="45">
        <v>3051</v>
      </c>
    </row>
    <row r="2466" spans="9:11" x14ac:dyDescent="0.25">
      <c r="I2466" t="s">
        <v>8221</v>
      </c>
      <c r="J2466" s="60">
        <v>35000</v>
      </c>
      <c r="K2466" s="45">
        <v>2596</v>
      </c>
    </row>
    <row r="2467" spans="9:11" x14ac:dyDescent="0.25">
      <c r="I2467" t="s">
        <v>8221</v>
      </c>
      <c r="J2467" s="60">
        <v>25000</v>
      </c>
      <c r="K2467" s="45">
        <v>3089</v>
      </c>
    </row>
    <row r="2468" spans="9:11" x14ac:dyDescent="0.25">
      <c r="I2468" t="s">
        <v>8221</v>
      </c>
      <c r="J2468" s="60">
        <v>12000</v>
      </c>
      <c r="K2468" s="45">
        <v>2880</v>
      </c>
    </row>
    <row r="2469" spans="9:11" x14ac:dyDescent="0.25">
      <c r="I2469" t="s">
        <v>8220</v>
      </c>
      <c r="J2469" s="60">
        <v>130000</v>
      </c>
      <c r="K2469" s="45">
        <v>150</v>
      </c>
    </row>
    <row r="2470" spans="9:11" x14ac:dyDescent="0.25">
      <c r="I2470" t="s">
        <v>8221</v>
      </c>
      <c r="J2470" s="60">
        <v>500</v>
      </c>
      <c r="K2470" s="45">
        <v>593</v>
      </c>
    </row>
    <row r="2471" spans="9:11" x14ac:dyDescent="0.25">
      <c r="I2471" t="s">
        <v>8220</v>
      </c>
      <c r="J2471" s="60">
        <v>10000</v>
      </c>
      <c r="K2471" s="45">
        <v>1575</v>
      </c>
    </row>
    <row r="2472" spans="9:11" x14ac:dyDescent="0.25">
      <c r="I2472" t="s">
        <v>8221</v>
      </c>
      <c r="J2472" s="60">
        <v>12001</v>
      </c>
      <c r="K2472" s="45">
        <v>519</v>
      </c>
    </row>
    <row r="2473" spans="9:11" x14ac:dyDescent="0.25">
      <c r="I2473" t="s">
        <v>8220</v>
      </c>
      <c r="J2473" s="60">
        <v>250000</v>
      </c>
      <c r="K2473" s="45">
        <v>1017</v>
      </c>
    </row>
    <row r="2474" spans="9:11" x14ac:dyDescent="0.25">
      <c r="I2474" t="s">
        <v>8221</v>
      </c>
      <c r="J2474" s="60">
        <v>4000</v>
      </c>
      <c r="K2474" s="45">
        <v>3093</v>
      </c>
    </row>
    <row r="2475" spans="9:11" x14ac:dyDescent="0.25">
      <c r="I2475" t="s">
        <v>8221</v>
      </c>
      <c r="J2475" s="60">
        <v>5000</v>
      </c>
      <c r="K2475" s="45">
        <v>2405</v>
      </c>
    </row>
    <row r="2476" spans="9:11" x14ac:dyDescent="0.25">
      <c r="I2476" t="s">
        <v>8222</v>
      </c>
      <c r="J2476" s="60">
        <v>1000</v>
      </c>
      <c r="K2476" s="45">
        <v>3134</v>
      </c>
    </row>
    <row r="2477" spans="9:11" x14ac:dyDescent="0.25">
      <c r="I2477" t="s">
        <v>8220</v>
      </c>
      <c r="J2477" s="60">
        <v>35000</v>
      </c>
      <c r="K2477" s="45">
        <v>1330</v>
      </c>
    </row>
    <row r="2478" spans="9:11" x14ac:dyDescent="0.25">
      <c r="I2478" t="s">
        <v>8221</v>
      </c>
      <c r="J2478" s="60">
        <v>2500</v>
      </c>
      <c r="K2478" s="45">
        <v>169</v>
      </c>
    </row>
    <row r="2479" spans="9:11" x14ac:dyDescent="0.25">
      <c r="I2479" t="s">
        <v>8221</v>
      </c>
      <c r="J2479" s="60">
        <v>550</v>
      </c>
      <c r="K2479" s="45">
        <v>910</v>
      </c>
    </row>
    <row r="2480" spans="9:11" x14ac:dyDescent="0.25">
      <c r="I2480" t="s">
        <v>8221</v>
      </c>
      <c r="J2480" s="60">
        <v>3500</v>
      </c>
      <c r="K2480" s="45">
        <v>4057</v>
      </c>
    </row>
    <row r="2481" spans="9:11" x14ac:dyDescent="0.25">
      <c r="I2481" t="s">
        <v>8221</v>
      </c>
      <c r="J2481" s="60">
        <v>40000</v>
      </c>
      <c r="K2481" s="45">
        <v>708</v>
      </c>
    </row>
    <row r="2482" spans="9:11" x14ac:dyDescent="0.25">
      <c r="I2482" t="s">
        <v>8221</v>
      </c>
      <c r="J2482" s="60">
        <v>19000</v>
      </c>
      <c r="K2482" s="45">
        <v>1796</v>
      </c>
    </row>
    <row r="2483" spans="9:11" x14ac:dyDescent="0.25">
      <c r="I2483" t="s">
        <v>8221</v>
      </c>
      <c r="J2483" s="60">
        <v>500</v>
      </c>
      <c r="K2483" s="45">
        <v>4053</v>
      </c>
    </row>
    <row r="2484" spans="9:11" x14ac:dyDescent="0.25">
      <c r="I2484" t="s">
        <v>8221</v>
      </c>
      <c r="J2484" s="60">
        <v>5000</v>
      </c>
      <c r="K2484" s="45">
        <v>3842</v>
      </c>
    </row>
    <row r="2485" spans="9:11" x14ac:dyDescent="0.25">
      <c r="I2485" t="s">
        <v>8221</v>
      </c>
      <c r="J2485" s="60">
        <v>37956</v>
      </c>
      <c r="K2485" s="45">
        <v>485</v>
      </c>
    </row>
    <row r="2486" spans="9:11" x14ac:dyDescent="0.25">
      <c r="I2486" t="s">
        <v>8221</v>
      </c>
      <c r="J2486" s="60">
        <v>8000</v>
      </c>
      <c r="K2486" s="45">
        <v>2745</v>
      </c>
    </row>
    <row r="2487" spans="9:11" x14ac:dyDescent="0.25">
      <c r="I2487" t="s">
        <v>8221</v>
      </c>
      <c r="J2487" s="60">
        <v>2000</v>
      </c>
      <c r="K2487" s="45">
        <v>2917</v>
      </c>
    </row>
    <row r="2488" spans="9:11" x14ac:dyDescent="0.25">
      <c r="I2488" t="s">
        <v>8222</v>
      </c>
      <c r="J2488" s="60">
        <v>3500</v>
      </c>
      <c r="K2488" s="45">
        <v>1683</v>
      </c>
    </row>
    <row r="2489" spans="9:11" x14ac:dyDescent="0.25">
      <c r="I2489" t="s">
        <v>8221</v>
      </c>
      <c r="J2489" s="60">
        <v>3500</v>
      </c>
      <c r="K2489" s="45">
        <v>4083</v>
      </c>
    </row>
    <row r="2490" spans="9:11" x14ac:dyDescent="0.25">
      <c r="I2490" t="s">
        <v>8221</v>
      </c>
      <c r="J2490" s="60">
        <v>50000</v>
      </c>
      <c r="K2490" s="45">
        <v>672</v>
      </c>
    </row>
    <row r="2491" spans="9:11" x14ac:dyDescent="0.25">
      <c r="I2491" t="s">
        <v>8221</v>
      </c>
      <c r="J2491" s="60">
        <v>20000</v>
      </c>
      <c r="K2491" s="45">
        <v>467</v>
      </c>
    </row>
    <row r="2492" spans="9:11" x14ac:dyDescent="0.25">
      <c r="I2492" t="s">
        <v>8221</v>
      </c>
      <c r="J2492" s="60">
        <v>50000</v>
      </c>
      <c r="K2492" s="45">
        <v>3893</v>
      </c>
    </row>
    <row r="2493" spans="9:11" x14ac:dyDescent="0.25">
      <c r="I2493" t="s">
        <v>8221</v>
      </c>
      <c r="J2493" s="60">
        <v>200000</v>
      </c>
      <c r="K2493" s="45">
        <v>669</v>
      </c>
    </row>
    <row r="2494" spans="9:11" x14ac:dyDescent="0.25">
      <c r="I2494" t="s">
        <v>8221</v>
      </c>
      <c r="J2494" s="60">
        <v>700</v>
      </c>
      <c r="K2494" s="45">
        <v>3737</v>
      </c>
    </row>
    <row r="2495" spans="9:11" x14ac:dyDescent="0.25">
      <c r="I2495" t="s">
        <v>8221</v>
      </c>
      <c r="J2495" s="60">
        <v>3000</v>
      </c>
      <c r="K2495" s="45">
        <v>4104</v>
      </c>
    </row>
    <row r="2496" spans="9:11" x14ac:dyDescent="0.25">
      <c r="I2496" t="s">
        <v>8220</v>
      </c>
      <c r="J2496" s="60">
        <v>60000</v>
      </c>
      <c r="K2496" s="45">
        <v>613</v>
      </c>
    </row>
    <row r="2497" spans="9:11" x14ac:dyDescent="0.25">
      <c r="I2497" t="s">
        <v>8221</v>
      </c>
      <c r="J2497" s="60">
        <v>4200</v>
      </c>
      <c r="K2497" s="45">
        <v>1771</v>
      </c>
    </row>
    <row r="2498" spans="9:11" x14ac:dyDescent="0.25">
      <c r="I2498" t="s">
        <v>8221</v>
      </c>
      <c r="J2498" s="60">
        <v>5000</v>
      </c>
      <c r="K2498" s="45">
        <v>3843</v>
      </c>
    </row>
    <row r="2499" spans="9:11" x14ac:dyDescent="0.25">
      <c r="I2499" t="s">
        <v>8220</v>
      </c>
      <c r="J2499" s="60">
        <v>30000</v>
      </c>
      <c r="K2499" s="45">
        <v>1566</v>
      </c>
    </row>
    <row r="2500" spans="9:11" x14ac:dyDescent="0.25">
      <c r="I2500" t="s">
        <v>8221</v>
      </c>
      <c r="J2500" s="60">
        <v>4000</v>
      </c>
      <c r="K2500" s="45">
        <v>1737</v>
      </c>
    </row>
    <row r="2501" spans="9:11" x14ac:dyDescent="0.25">
      <c r="I2501" t="s">
        <v>8221</v>
      </c>
      <c r="J2501" s="60">
        <v>15000</v>
      </c>
      <c r="K2501" s="45">
        <v>1984</v>
      </c>
    </row>
    <row r="2502" spans="9:11" x14ac:dyDescent="0.25">
      <c r="I2502" t="s">
        <v>8221</v>
      </c>
      <c r="J2502" s="60">
        <v>1000</v>
      </c>
      <c r="K2502" s="45">
        <v>3972</v>
      </c>
    </row>
    <row r="2503" spans="9:11" x14ac:dyDescent="0.25">
      <c r="I2503" t="s">
        <v>8221</v>
      </c>
      <c r="J2503" s="60">
        <v>3423</v>
      </c>
      <c r="K2503" s="45">
        <v>181</v>
      </c>
    </row>
    <row r="2504" spans="9:11" x14ac:dyDescent="0.25">
      <c r="I2504" t="s">
        <v>8221</v>
      </c>
      <c r="J2504" s="60">
        <v>27000</v>
      </c>
      <c r="K2504" s="45">
        <v>922</v>
      </c>
    </row>
    <row r="2505" spans="9:11" x14ac:dyDescent="0.25">
      <c r="I2505" t="s">
        <v>8220</v>
      </c>
      <c r="J2505" s="60">
        <v>15000</v>
      </c>
      <c r="K2505" s="45">
        <v>2655</v>
      </c>
    </row>
    <row r="2506" spans="9:11" x14ac:dyDescent="0.25">
      <c r="I2506" t="s">
        <v>8222</v>
      </c>
      <c r="J2506" s="60">
        <v>777</v>
      </c>
      <c r="K2506" s="45">
        <v>3135</v>
      </c>
    </row>
    <row r="2507" spans="9:11" x14ac:dyDescent="0.25">
      <c r="I2507" t="s">
        <v>8221</v>
      </c>
      <c r="J2507" s="60">
        <v>3000</v>
      </c>
      <c r="K2507" s="45">
        <v>2896</v>
      </c>
    </row>
    <row r="2508" spans="9:11" x14ac:dyDescent="0.25">
      <c r="I2508" t="s">
        <v>8222</v>
      </c>
      <c r="J2508" s="60">
        <v>7500</v>
      </c>
      <c r="K2508" s="45">
        <v>2324</v>
      </c>
    </row>
    <row r="2509" spans="9:11" x14ac:dyDescent="0.25">
      <c r="I2509" t="s">
        <v>8221</v>
      </c>
      <c r="J2509" s="60">
        <v>10000</v>
      </c>
      <c r="K2509" s="45">
        <v>1165</v>
      </c>
    </row>
    <row r="2510" spans="9:11" x14ac:dyDescent="0.25">
      <c r="I2510" t="s">
        <v>8221</v>
      </c>
      <c r="J2510" s="60">
        <v>1000</v>
      </c>
      <c r="K2510" s="45">
        <v>1594</v>
      </c>
    </row>
    <row r="2511" spans="9:11" x14ac:dyDescent="0.25">
      <c r="I2511" t="s">
        <v>8221</v>
      </c>
      <c r="J2511" s="60">
        <v>46260</v>
      </c>
      <c r="K2511" s="45">
        <v>1800</v>
      </c>
    </row>
    <row r="2512" spans="9:11" x14ac:dyDescent="0.25">
      <c r="I2512" t="s">
        <v>8221</v>
      </c>
      <c r="J2512" s="60">
        <v>200000</v>
      </c>
      <c r="K2512" s="45">
        <v>2942</v>
      </c>
    </row>
    <row r="2513" spans="9:11" x14ac:dyDescent="0.25">
      <c r="I2513" t="s">
        <v>8221</v>
      </c>
      <c r="J2513" s="60">
        <v>7500</v>
      </c>
      <c r="K2513" s="45">
        <v>1424</v>
      </c>
    </row>
    <row r="2514" spans="9:11" x14ac:dyDescent="0.25">
      <c r="I2514" t="s">
        <v>8221</v>
      </c>
      <c r="J2514" s="60">
        <v>24000</v>
      </c>
      <c r="K2514" s="45">
        <v>1785</v>
      </c>
    </row>
    <row r="2515" spans="9:11" x14ac:dyDescent="0.25">
      <c r="I2515" t="s">
        <v>8222</v>
      </c>
      <c r="J2515" s="60">
        <v>12500</v>
      </c>
      <c r="K2515" s="45">
        <v>1697</v>
      </c>
    </row>
    <row r="2516" spans="9:11" x14ac:dyDescent="0.25">
      <c r="I2516" t="s">
        <v>8221</v>
      </c>
      <c r="J2516" s="60">
        <v>2500</v>
      </c>
      <c r="K2516" s="45">
        <v>2867</v>
      </c>
    </row>
    <row r="2517" spans="9:11" x14ac:dyDescent="0.25">
      <c r="I2517" t="s">
        <v>8221</v>
      </c>
      <c r="J2517" s="60">
        <v>1500</v>
      </c>
      <c r="K2517" s="45">
        <v>882</v>
      </c>
    </row>
    <row r="2518" spans="9:11" x14ac:dyDescent="0.25">
      <c r="I2518" t="s">
        <v>8221</v>
      </c>
      <c r="J2518" s="60">
        <v>4000</v>
      </c>
      <c r="K2518" s="45">
        <v>3739</v>
      </c>
    </row>
    <row r="2519" spans="9:11" x14ac:dyDescent="0.25">
      <c r="I2519" t="s">
        <v>8221</v>
      </c>
      <c r="J2519" s="60">
        <v>5000</v>
      </c>
      <c r="K2519" s="45">
        <v>1880</v>
      </c>
    </row>
    <row r="2520" spans="9:11" x14ac:dyDescent="0.25">
      <c r="I2520" t="s">
        <v>8221</v>
      </c>
      <c r="J2520" s="60">
        <v>1000</v>
      </c>
      <c r="K2520" s="45">
        <v>179</v>
      </c>
    </row>
    <row r="2521" spans="9:11" x14ac:dyDescent="0.25">
      <c r="I2521" t="s">
        <v>8221</v>
      </c>
      <c r="J2521" s="60">
        <v>500</v>
      </c>
      <c r="K2521" s="45">
        <v>3632</v>
      </c>
    </row>
    <row r="2522" spans="9:11" x14ac:dyDescent="0.25">
      <c r="I2522" t="s">
        <v>8221</v>
      </c>
      <c r="J2522" s="60">
        <v>850</v>
      </c>
      <c r="K2522" s="45">
        <v>3982</v>
      </c>
    </row>
    <row r="2523" spans="9:11" x14ac:dyDescent="0.25">
      <c r="I2523" t="s">
        <v>8221</v>
      </c>
      <c r="J2523" s="60">
        <v>500</v>
      </c>
      <c r="K2523" s="45">
        <v>3991</v>
      </c>
    </row>
    <row r="2524" spans="9:11" x14ac:dyDescent="0.25">
      <c r="I2524" t="s">
        <v>8221</v>
      </c>
      <c r="J2524" s="60">
        <v>40000</v>
      </c>
      <c r="K2524" s="45">
        <v>3107</v>
      </c>
    </row>
    <row r="2525" spans="9:11" x14ac:dyDescent="0.25">
      <c r="I2525" t="s">
        <v>8220</v>
      </c>
      <c r="J2525" s="60">
        <v>25000</v>
      </c>
      <c r="K2525" s="45">
        <v>1335</v>
      </c>
    </row>
    <row r="2526" spans="9:11" x14ac:dyDescent="0.25">
      <c r="I2526" t="s">
        <v>8221</v>
      </c>
      <c r="J2526" s="60">
        <v>38000</v>
      </c>
      <c r="K2526" s="45">
        <v>2857</v>
      </c>
    </row>
    <row r="2527" spans="9:11" x14ac:dyDescent="0.25">
      <c r="I2527" t="s">
        <v>8221</v>
      </c>
      <c r="J2527" s="60">
        <v>12000</v>
      </c>
      <c r="K2527" s="45">
        <v>3803</v>
      </c>
    </row>
    <row r="2528" spans="9:11" x14ac:dyDescent="0.25">
      <c r="I2528" t="s">
        <v>8221</v>
      </c>
      <c r="J2528" s="60">
        <v>11000</v>
      </c>
      <c r="K2528" s="45">
        <v>1764</v>
      </c>
    </row>
    <row r="2529" spans="9:11" x14ac:dyDescent="0.25">
      <c r="I2529" t="s">
        <v>8221</v>
      </c>
      <c r="J2529" s="60">
        <v>3000</v>
      </c>
      <c r="K2529" s="45">
        <v>3063</v>
      </c>
    </row>
    <row r="2530" spans="9:11" x14ac:dyDescent="0.25">
      <c r="I2530" t="s">
        <v>8221</v>
      </c>
      <c r="J2530" s="60">
        <v>40000</v>
      </c>
      <c r="K2530" s="45">
        <v>480</v>
      </c>
    </row>
    <row r="2531" spans="9:11" x14ac:dyDescent="0.25">
      <c r="I2531" t="s">
        <v>8221</v>
      </c>
      <c r="J2531" s="60">
        <v>2000</v>
      </c>
      <c r="K2531" s="45">
        <v>4064</v>
      </c>
    </row>
    <row r="2532" spans="9:11" x14ac:dyDescent="0.25">
      <c r="I2532" t="s">
        <v>8221</v>
      </c>
      <c r="J2532" s="60">
        <v>15000</v>
      </c>
      <c r="K2532" s="45">
        <v>1166</v>
      </c>
    </row>
    <row r="2533" spans="9:11" x14ac:dyDescent="0.25">
      <c r="I2533" t="s">
        <v>8221</v>
      </c>
      <c r="J2533" s="60">
        <v>10000</v>
      </c>
      <c r="K2533" s="45">
        <v>2883</v>
      </c>
    </row>
    <row r="2534" spans="9:11" x14ac:dyDescent="0.25">
      <c r="I2534" t="s">
        <v>8221</v>
      </c>
      <c r="J2534" s="60">
        <v>2000</v>
      </c>
      <c r="K2534" s="45">
        <v>2753</v>
      </c>
    </row>
    <row r="2535" spans="9:11" x14ac:dyDescent="0.25">
      <c r="I2535" t="s">
        <v>8220</v>
      </c>
      <c r="J2535" s="60">
        <v>30000</v>
      </c>
      <c r="K2535" s="45">
        <v>2657</v>
      </c>
    </row>
    <row r="2536" spans="9:11" x14ac:dyDescent="0.25">
      <c r="I2536" t="s">
        <v>8221</v>
      </c>
      <c r="J2536" s="60">
        <v>10000</v>
      </c>
      <c r="K2536" s="45">
        <v>665</v>
      </c>
    </row>
    <row r="2537" spans="9:11" x14ac:dyDescent="0.25">
      <c r="I2537" t="s">
        <v>8221</v>
      </c>
      <c r="J2537" s="60">
        <v>5000</v>
      </c>
      <c r="K2537" s="45">
        <v>2515</v>
      </c>
    </row>
    <row r="2538" spans="9:11" x14ac:dyDescent="0.25">
      <c r="I2538" t="s">
        <v>8221</v>
      </c>
      <c r="J2538" s="60">
        <v>18000</v>
      </c>
      <c r="K2538" s="45">
        <v>1094</v>
      </c>
    </row>
    <row r="2539" spans="9:11" x14ac:dyDescent="0.25">
      <c r="I2539" t="s">
        <v>8221</v>
      </c>
      <c r="J2539" s="60">
        <v>3500</v>
      </c>
      <c r="K2539" s="45">
        <v>866</v>
      </c>
    </row>
    <row r="2540" spans="9:11" x14ac:dyDescent="0.25">
      <c r="I2540" t="s">
        <v>8221</v>
      </c>
      <c r="J2540" s="60">
        <v>4400</v>
      </c>
      <c r="K2540" s="45">
        <v>1415</v>
      </c>
    </row>
    <row r="2541" spans="9:11" x14ac:dyDescent="0.25">
      <c r="I2541" t="s">
        <v>8221</v>
      </c>
      <c r="J2541" s="60">
        <v>14000</v>
      </c>
      <c r="K2541" s="45">
        <v>860</v>
      </c>
    </row>
    <row r="2542" spans="9:11" x14ac:dyDescent="0.25">
      <c r="I2542" t="s">
        <v>8221</v>
      </c>
      <c r="J2542" s="60">
        <v>1500</v>
      </c>
      <c r="K2542" s="45">
        <v>3738</v>
      </c>
    </row>
    <row r="2543" spans="9:11" x14ac:dyDescent="0.25">
      <c r="I2543" t="s">
        <v>8221</v>
      </c>
      <c r="J2543" s="60">
        <v>2500</v>
      </c>
      <c r="K2543" s="45">
        <v>3980</v>
      </c>
    </row>
    <row r="2544" spans="9:11" x14ac:dyDescent="0.25">
      <c r="I2544" t="s">
        <v>8221</v>
      </c>
      <c r="J2544" s="60">
        <v>12000</v>
      </c>
      <c r="K2544" s="45">
        <v>1096</v>
      </c>
    </row>
    <row r="2545" spans="9:11" x14ac:dyDescent="0.25">
      <c r="I2545" t="s">
        <v>8221</v>
      </c>
      <c r="J2545" s="60">
        <v>2000</v>
      </c>
      <c r="K2545" s="45">
        <v>3740</v>
      </c>
    </row>
    <row r="2546" spans="9:11" x14ac:dyDescent="0.25">
      <c r="I2546" t="s">
        <v>8221</v>
      </c>
      <c r="J2546" s="60">
        <v>20000</v>
      </c>
      <c r="K2546" s="45">
        <v>967</v>
      </c>
    </row>
    <row r="2547" spans="9:11" x14ac:dyDescent="0.25">
      <c r="I2547" t="s">
        <v>8220</v>
      </c>
      <c r="J2547" s="60">
        <v>1000</v>
      </c>
      <c r="K2547" s="45">
        <v>1238</v>
      </c>
    </row>
    <row r="2548" spans="9:11" x14ac:dyDescent="0.25">
      <c r="I2548" t="s">
        <v>8221</v>
      </c>
      <c r="J2548" s="60">
        <v>3500</v>
      </c>
      <c r="K2548" s="45">
        <v>2905</v>
      </c>
    </row>
    <row r="2549" spans="9:11" x14ac:dyDescent="0.25">
      <c r="I2549" t="s">
        <v>8221</v>
      </c>
      <c r="J2549" s="60">
        <v>6000</v>
      </c>
      <c r="K2549" s="45">
        <v>3860</v>
      </c>
    </row>
    <row r="2550" spans="9:11" x14ac:dyDescent="0.25">
      <c r="I2550" t="s">
        <v>8221</v>
      </c>
      <c r="J2550" s="60">
        <v>17000</v>
      </c>
      <c r="K2550" s="45">
        <v>4048</v>
      </c>
    </row>
    <row r="2551" spans="9:11" x14ac:dyDescent="0.25">
      <c r="I2551" t="s">
        <v>8221</v>
      </c>
      <c r="J2551" s="60">
        <v>50000</v>
      </c>
      <c r="K2551" s="45">
        <v>219</v>
      </c>
    </row>
    <row r="2552" spans="9:11" x14ac:dyDescent="0.25">
      <c r="I2552" t="s">
        <v>8221</v>
      </c>
      <c r="J2552" s="60">
        <v>800</v>
      </c>
      <c r="K2552" s="45">
        <v>472</v>
      </c>
    </row>
    <row r="2553" spans="9:11" x14ac:dyDescent="0.25">
      <c r="I2553" t="s">
        <v>8221</v>
      </c>
      <c r="J2553" s="60">
        <v>5000</v>
      </c>
      <c r="K2553" s="45">
        <v>4055</v>
      </c>
    </row>
    <row r="2554" spans="9:11" x14ac:dyDescent="0.25">
      <c r="I2554" t="s">
        <v>8221</v>
      </c>
      <c r="J2554" s="60">
        <v>2500</v>
      </c>
      <c r="K2554" s="45">
        <v>3897</v>
      </c>
    </row>
    <row r="2555" spans="9:11" x14ac:dyDescent="0.25">
      <c r="I2555" t="s">
        <v>8221</v>
      </c>
      <c r="J2555" s="60">
        <v>19500</v>
      </c>
      <c r="K2555" s="45">
        <v>2677</v>
      </c>
    </row>
    <row r="2556" spans="9:11" x14ac:dyDescent="0.25">
      <c r="I2556" t="s">
        <v>8220</v>
      </c>
      <c r="J2556" s="60">
        <v>25000</v>
      </c>
      <c r="K2556" s="45">
        <v>626</v>
      </c>
    </row>
    <row r="2557" spans="9:11" x14ac:dyDescent="0.25">
      <c r="I2557" t="s">
        <v>8221</v>
      </c>
      <c r="J2557" s="60">
        <v>9000</v>
      </c>
      <c r="K2557" s="45">
        <v>940</v>
      </c>
    </row>
    <row r="2558" spans="9:11" x14ac:dyDescent="0.25">
      <c r="I2558" t="s">
        <v>8221</v>
      </c>
      <c r="J2558" s="60">
        <v>10000</v>
      </c>
      <c r="K2558" s="45">
        <v>3097</v>
      </c>
    </row>
    <row r="2559" spans="9:11" x14ac:dyDescent="0.25">
      <c r="I2559" t="s">
        <v>8221</v>
      </c>
      <c r="J2559" s="60">
        <v>3000</v>
      </c>
      <c r="K2559" s="45">
        <v>1990</v>
      </c>
    </row>
    <row r="2560" spans="9:11" x14ac:dyDescent="0.25">
      <c r="I2560" t="s">
        <v>8221</v>
      </c>
      <c r="J2560" s="60">
        <v>1200</v>
      </c>
      <c r="K2560" s="45">
        <v>2403</v>
      </c>
    </row>
    <row r="2561" spans="9:11" x14ac:dyDescent="0.25">
      <c r="I2561" t="s">
        <v>8221</v>
      </c>
      <c r="J2561" s="60">
        <v>15000</v>
      </c>
      <c r="K2561" s="45">
        <v>3890</v>
      </c>
    </row>
    <row r="2562" spans="9:11" x14ac:dyDescent="0.25">
      <c r="I2562" t="s">
        <v>8221</v>
      </c>
      <c r="J2562" s="60">
        <v>10000</v>
      </c>
      <c r="K2562" s="45">
        <v>989</v>
      </c>
    </row>
    <row r="2563" spans="9:11" x14ac:dyDescent="0.25">
      <c r="I2563" t="s">
        <v>8220</v>
      </c>
      <c r="J2563" s="60">
        <v>7900</v>
      </c>
      <c r="K2563" s="45">
        <v>2956</v>
      </c>
    </row>
    <row r="2564" spans="9:11" x14ac:dyDescent="0.25">
      <c r="I2564" t="s">
        <v>8221</v>
      </c>
      <c r="J2564" s="60">
        <v>600</v>
      </c>
      <c r="K2564" s="45">
        <v>4020</v>
      </c>
    </row>
    <row r="2565" spans="9:11" x14ac:dyDescent="0.25">
      <c r="I2565" t="s">
        <v>8221</v>
      </c>
      <c r="J2565" s="60">
        <v>3000</v>
      </c>
      <c r="K2565" s="45">
        <v>3996</v>
      </c>
    </row>
    <row r="2566" spans="9:11" x14ac:dyDescent="0.25">
      <c r="I2566" t="s">
        <v>8221</v>
      </c>
      <c r="J2566" s="60">
        <v>7000</v>
      </c>
      <c r="K2566" s="45">
        <v>3999</v>
      </c>
    </row>
    <row r="2567" spans="9:11" x14ac:dyDescent="0.25">
      <c r="I2567" t="s">
        <v>8221</v>
      </c>
      <c r="J2567" s="60">
        <v>1000</v>
      </c>
      <c r="K2567" s="45">
        <v>4070</v>
      </c>
    </row>
    <row r="2568" spans="9:11" x14ac:dyDescent="0.25">
      <c r="I2568" t="s">
        <v>8221</v>
      </c>
      <c r="J2568" s="60">
        <v>5000</v>
      </c>
      <c r="K2568" s="45">
        <v>3644</v>
      </c>
    </row>
    <row r="2569" spans="9:11" x14ac:dyDescent="0.25">
      <c r="I2569" t="s">
        <v>8221</v>
      </c>
      <c r="J2569" s="60">
        <v>13000</v>
      </c>
      <c r="K2569" s="45">
        <v>3848</v>
      </c>
    </row>
    <row r="2570" spans="9:11" x14ac:dyDescent="0.25">
      <c r="I2570" t="s">
        <v>8221</v>
      </c>
      <c r="J2570" s="60">
        <v>11000</v>
      </c>
      <c r="K2570" s="45">
        <v>3854</v>
      </c>
    </row>
    <row r="2571" spans="9:11" x14ac:dyDescent="0.25">
      <c r="I2571" t="s">
        <v>8221</v>
      </c>
      <c r="J2571" s="60">
        <v>8000</v>
      </c>
      <c r="K2571" s="45">
        <v>205</v>
      </c>
    </row>
    <row r="2572" spans="9:11" x14ac:dyDescent="0.25">
      <c r="I2572" t="s">
        <v>8221</v>
      </c>
      <c r="J2572" s="60">
        <v>10500</v>
      </c>
      <c r="K2572" s="45">
        <v>3847</v>
      </c>
    </row>
    <row r="2573" spans="9:11" x14ac:dyDescent="0.25">
      <c r="I2573" t="s">
        <v>8220</v>
      </c>
      <c r="J2573" s="60">
        <v>20000</v>
      </c>
      <c r="K2573" s="45">
        <v>1003</v>
      </c>
    </row>
    <row r="2574" spans="9:11" x14ac:dyDescent="0.25">
      <c r="I2574" t="s">
        <v>8221</v>
      </c>
      <c r="J2574" s="60">
        <v>5000</v>
      </c>
      <c r="K2574" s="45">
        <v>187</v>
      </c>
    </row>
    <row r="2575" spans="9:11" x14ac:dyDescent="0.25">
      <c r="I2575" t="s">
        <v>8221</v>
      </c>
      <c r="J2575" s="60">
        <v>2500</v>
      </c>
      <c r="K2575" s="45">
        <v>4030</v>
      </c>
    </row>
    <row r="2576" spans="9:11" x14ac:dyDescent="0.25">
      <c r="I2576" t="s">
        <v>8221</v>
      </c>
      <c r="J2576" s="60">
        <v>5000</v>
      </c>
      <c r="K2576" s="45">
        <v>3091</v>
      </c>
    </row>
    <row r="2577" spans="9:11" x14ac:dyDescent="0.25">
      <c r="I2577" t="s">
        <v>8221</v>
      </c>
      <c r="J2577" s="60">
        <v>10000</v>
      </c>
      <c r="K2577" s="45">
        <v>3949</v>
      </c>
    </row>
    <row r="2578" spans="9:11" x14ac:dyDescent="0.25">
      <c r="I2578" t="s">
        <v>8221</v>
      </c>
      <c r="J2578" s="60">
        <v>7000</v>
      </c>
      <c r="K2578" s="45">
        <v>3933</v>
      </c>
    </row>
    <row r="2579" spans="9:11" x14ac:dyDescent="0.25">
      <c r="I2579" t="s">
        <v>8221</v>
      </c>
      <c r="J2579" s="60">
        <v>2224</v>
      </c>
      <c r="K2579" s="45">
        <v>4081</v>
      </c>
    </row>
    <row r="2580" spans="9:11" x14ac:dyDescent="0.25">
      <c r="I2580" t="s">
        <v>8222</v>
      </c>
      <c r="J2580" s="60">
        <v>4100</v>
      </c>
      <c r="K2580" s="45">
        <v>3131</v>
      </c>
    </row>
    <row r="2581" spans="9:11" x14ac:dyDescent="0.25">
      <c r="I2581" t="s">
        <v>8221</v>
      </c>
      <c r="J2581" s="60">
        <v>5500</v>
      </c>
      <c r="K2581" s="45">
        <v>1772</v>
      </c>
    </row>
    <row r="2582" spans="9:11" x14ac:dyDescent="0.25">
      <c r="I2582" t="s">
        <v>8221</v>
      </c>
      <c r="J2582" s="60">
        <v>2800</v>
      </c>
      <c r="K2582" s="45">
        <v>162</v>
      </c>
    </row>
    <row r="2583" spans="9:11" x14ac:dyDescent="0.25">
      <c r="I2583" t="s">
        <v>8220</v>
      </c>
      <c r="J2583" s="60">
        <v>20000</v>
      </c>
      <c r="K2583" s="45">
        <v>1310</v>
      </c>
    </row>
    <row r="2584" spans="9:11" x14ac:dyDescent="0.25">
      <c r="I2584" t="s">
        <v>8221</v>
      </c>
      <c r="J2584" s="60">
        <v>35000</v>
      </c>
      <c r="K2584" s="45">
        <v>1782</v>
      </c>
    </row>
    <row r="2585" spans="9:11" x14ac:dyDescent="0.25">
      <c r="I2585" t="s">
        <v>8221</v>
      </c>
      <c r="J2585" s="60">
        <v>57000</v>
      </c>
      <c r="K2585" s="45">
        <v>679</v>
      </c>
    </row>
    <row r="2586" spans="9:11" x14ac:dyDescent="0.25">
      <c r="I2586" t="s">
        <v>8221</v>
      </c>
      <c r="J2586" s="60">
        <v>850</v>
      </c>
      <c r="K2586" s="45">
        <v>3732</v>
      </c>
    </row>
    <row r="2587" spans="9:11" x14ac:dyDescent="0.25">
      <c r="I2587" t="s">
        <v>8221</v>
      </c>
      <c r="J2587" s="60">
        <v>100000</v>
      </c>
      <c r="K2587" s="45">
        <v>698</v>
      </c>
    </row>
    <row r="2588" spans="9:11" x14ac:dyDescent="0.25">
      <c r="I2588" t="s">
        <v>8221</v>
      </c>
      <c r="J2588" s="60">
        <v>10000</v>
      </c>
      <c r="K2588" s="45">
        <v>1787</v>
      </c>
    </row>
    <row r="2589" spans="9:11" x14ac:dyDescent="0.25">
      <c r="I2589" t="s">
        <v>8220</v>
      </c>
      <c r="J2589" s="60">
        <v>40000</v>
      </c>
      <c r="K2589" s="45">
        <v>1318</v>
      </c>
    </row>
    <row r="2590" spans="9:11" x14ac:dyDescent="0.25">
      <c r="I2590" t="s">
        <v>8221</v>
      </c>
      <c r="J2590" s="60">
        <v>1000</v>
      </c>
      <c r="K2590" s="45">
        <v>3907</v>
      </c>
    </row>
    <row r="2591" spans="9:11" x14ac:dyDescent="0.25">
      <c r="I2591" t="s">
        <v>8221</v>
      </c>
      <c r="J2591" s="60">
        <v>15000</v>
      </c>
      <c r="K2591" s="45">
        <v>3924</v>
      </c>
    </row>
    <row r="2592" spans="9:11" x14ac:dyDescent="0.25">
      <c r="I2592" t="s">
        <v>8221</v>
      </c>
      <c r="J2592" s="60">
        <v>12000</v>
      </c>
      <c r="K2592" s="45">
        <v>3100</v>
      </c>
    </row>
    <row r="2593" spans="9:11" x14ac:dyDescent="0.25">
      <c r="I2593" t="s">
        <v>8221</v>
      </c>
      <c r="J2593" s="60">
        <v>14000</v>
      </c>
      <c r="K2593" s="45">
        <v>207</v>
      </c>
    </row>
    <row r="2594" spans="9:11" x14ac:dyDescent="0.25">
      <c r="I2594" t="s">
        <v>8220</v>
      </c>
      <c r="J2594" s="60">
        <v>5800</v>
      </c>
      <c r="K2594" s="45">
        <v>1319</v>
      </c>
    </row>
    <row r="2595" spans="9:11" x14ac:dyDescent="0.25">
      <c r="I2595" t="s">
        <v>8221</v>
      </c>
      <c r="J2595" s="60">
        <v>10000</v>
      </c>
      <c r="K2595" s="45">
        <v>3076</v>
      </c>
    </row>
    <row r="2596" spans="9:11" x14ac:dyDescent="0.25">
      <c r="I2596" t="s">
        <v>8221</v>
      </c>
      <c r="J2596" s="60">
        <v>5000</v>
      </c>
      <c r="K2596" s="45">
        <v>2870</v>
      </c>
    </row>
    <row r="2597" spans="9:11" x14ac:dyDescent="0.25">
      <c r="I2597" t="s">
        <v>8220</v>
      </c>
      <c r="J2597" s="60">
        <v>10000</v>
      </c>
      <c r="K2597" s="45">
        <v>3870</v>
      </c>
    </row>
    <row r="2598" spans="9:11" x14ac:dyDescent="0.25">
      <c r="I2598" t="s">
        <v>8221</v>
      </c>
      <c r="J2598" s="60">
        <v>15000</v>
      </c>
      <c r="K2598" s="45">
        <v>714</v>
      </c>
    </row>
    <row r="2599" spans="9:11" x14ac:dyDescent="0.25">
      <c r="I2599" t="s">
        <v>8221</v>
      </c>
      <c r="J2599" s="60">
        <v>10000</v>
      </c>
      <c r="K2599" s="45">
        <v>980</v>
      </c>
    </row>
    <row r="2600" spans="9:11" x14ac:dyDescent="0.25">
      <c r="I2600" t="s">
        <v>8221</v>
      </c>
      <c r="J2600" s="60">
        <v>6000</v>
      </c>
      <c r="K2600" s="45">
        <v>675</v>
      </c>
    </row>
    <row r="2601" spans="9:11" x14ac:dyDescent="0.25">
      <c r="I2601" t="s">
        <v>8221</v>
      </c>
      <c r="J2601" s="60">
        <v>16870</v>
      </c>
      <c r="K2601" s="45">
        <v>2420</v>
      </c>
    </row>
    <row r="2602" spans="9:11" x14ac:dyDescent="0.25">
      <c r="I2602" t="s">
        <v>8221</v>
      </c>
      <c r="J2602" s="60">
        <v>12000</v>
      </c>
      <c r="K2602" s="45">
        <v>966</v>
      </c>
    </row>
    <row r="2603" spans="9:11" x14ac:dyDescent="0.25">
      <c r="I2603" t="s">
        <v>8220</v>
      </c>
      <c r="J2603" s="60">
        <v>7500</v>
      </c>
      <c r="K2603" s="45">
        <v>2359</v>
      </c>
    </row>
    <row r="2604" spans="9:11" x14ac:dyDescent="0.25">
      <c r="I2604" t="s">
        <v>8221</v>
      </c>
      <c r="J2604" s="60">
        <v>9500</v>
      </c>
      <c r="K2604" s="45">
        <v>932</v>
      </c>
    </row>
    <row r="2605" spans="9:11" x14ac:dyDescent="0.25">
      <c r="I2605" t="s">
        <v>8221</v>
      </c>
      <c r="J2605" s="60">
        <v>10000</v>
      </c>
      <c r="K2605" s="45">
        <v>1132</v>
      </c>
    </row>
    <row r="2606" spans="9:11" x14ac:dyDescent="0.25">
      <c r="I2606" t="s">
        <v>8221</v>
      </c>
      <c r="J2606" s="60">
        <v>7000</v>
      </c>
      <c r="K2606" s="45">
        <v>2768</v>
      </c>
    </row>
    <row r="2607" spans="9:11" x14ac:dyDescent="0.25">
      <c r="I2607" t="s">
        <v>8221</v>
      </c>
      <c r="J2607" s="60">
        <v>4000</v>
      </c>
      <c r="K2607" s="45">
        <v>2774</v>
      </c>
    </row>
    <row r="2608" spans="9:11" x14ac:dyDescent="0.25">
      <c r="I2608" t="s">
        <v>8221</v>
      </c>
      <c r="J2608" s="60">
        <v>2000</v>
      </c>
      <c r="K2608" s="45">
        <v>3965</v>
      </c>
    </row>
    <row r="2609" spans="9:11" x14ac:dyDescent="0.25">
      <c r="I2609" t="s">
        <v>8221</v>
      </c>
      <c r="J2609" s="60">
        <v>45000</v>
      </c>
      <c r="K2609" s="45">
        <v>1088</v>
      </c>
    </row>
    <row r="2610" spans="9:11" x14ac:dyDescent="0.25">
      <c r="I2610" t="s">
        <v>8221</v>
      </c>
      <c r="J2610" s="60">
        <v>35000</v>
      </c>
      <c r="K2610" s="45">
        <v>1909</v>
      </c>
    </row>
    <row r="2611" spans="9:11" x14ac:dyDescent="0.25">
      <c r="I2611" t="s">
        <v>8221</v>
      </c>
      <c r="J2611" s="60">
        <v>1000</v>
      </c>
      <c r="K2611" s="45">
        <v>3069</v>
      </c>
    </row>
    <row r="2612" spans="9:11" x14ac:dyDescent="0.25">
      <c r="I2612" t="s">
        <v>8220</v>
      </c>
      <c r="J2612" s="60">
        <v>12000</v>
      </c>
      <c r="K2612" s="45">
        <v>1243</v>
      </c>
    </row>
    <row r="2613" spans="9:11" x14ac:dyDescent="0.25">
      <c r="I2613" t="s">
        <v>8221</v>
      </c>
      <c r="J2613" s="60">
        <v>300</v>
      </c>
      <c r="K2613" s="45">
        <v>1093</v>
      </c>
    </row>
    <row r="2614" spans="9:11" x14ac:dyDescent="0.25">
      <c r="I2614" t="s">
        <v>8221</v>
      </c>
      <c r="J2614" s="60">
        <v>14440</v>
      </c>
      <c r="K2614" s="45">
        <v>2912</v>
      </c>
    </row>
    <row r="2615" spans="9:11" x14ac:dyDescent="0.25">
      <c r="I2615" t="s">
        <v>8220</v>
      </c>
      <c r="J2615" s="60">
        <v>500</v>
      </c>
      <c r="K2615" s="45">
        <v>125</v>
      </c>
    </row>
    <row r="2616" spans="9:11" x14ac:dyDescent="0.25">
      <c r="I2616" t="s">
        <v>8221</v>
      </c>
      <c r="J2616" s="60">
        <v>500</v>
      </c>
      <c r="K2616" s="45">
        <v>4016</v>
      </c>
    </row>
    <row r="2617" spans="9:11" x14ac:dyDescent="0.25">
      <c r="I2617" t="s">
        <v>8221</v>
      </c>
      <c r="J2617" s="60">
        <v>50000</v>
      </c>
      <c r="K2617" s="45">
        <v>513</v>
      </c>
    </row>
    <row r="2618" spans="9:11" x14ac:dyDescent="0.25">
      <c r="I2618" t="s">
        <v>8221</v>
      </c>
      <c r="J2618" s="60">
        <v>2000</v>
      </c>
      <c r="K2618" s="45">
        <v>3099</v>
      </c>
    </row>
    <row r="2619" spans="9:11" x14ac:dyDescent="0.25">
      <c r="I2619" t="s">
        <v>8221</v>
      </c>
      <c r="J2619" s="60">
        <v>17000</v>
      </c>
      <c r="K2619" s="45">
        <v>1801</v>
      </c>
    </row>
    <row r="2620" spans="9:11" x14ac:dyDescent="0.25">
      <c r="I2620" t="s">
        <v>8221</v>
      </c>
      <c r="J2620" s="60">
        <v>3000</v>
      </c>
      <c r="K2620" s="45">
        <v>431</v>
      </c>
    </row>
    <row r="2621" spans="9:11" x14ac:dyDescent="0.25">
      <c r="I2621" t="s">
        <v>8220</v>
      </c>
      <c r="J2621" s="60">
        <v>25000</v>
      </c>
      <c r="K2621" s="45">
        <v>1568</v>
      </c>
    </row>
    <row r="2622" spans="9:11" x14ac:dyDescent="0.25">
      <c r="I2622" t="s">
        <v>8221</v>
      </c>
      <c r="J2622" s="60">
        <v>16000</v>
      </c>
      <c r="K2622" s="45">
        <v>1798</v>
      </c>
    </row>
    <row r="2623" spans="9:11" x14ac:dyDescent="0.25">
      <c r="I2623" t="s">
        <v>8221</v>
      </c>
      <c r="J2623" s="60">
        <v>4800</v>
      </c>
      <c r="K2623" s="45">
        <v>1777</v>
      </c>
    </row>
    <row r="2624" spans="9:11" x14ac:dyDescent="0.25">
      <c r="I2624" t="s">
        <v>8221</v>
      </c>
      <c r="J2624" s="60">
        <v>750</v>
      </c>
      <c r="K2624" s="45">
        <v>1550</v>
      </c>
    </row>
    <row r="2625" spans="9:11" x14ac:dyDescent="0.25">
      <c r="I2625" t="s">
        <v>8220</v>
      </c>
      <c r="J2625" s="60">
        <v>3000</v>
      </c>
      <c r="K2625" s="45">
        <v>135</v>
      </c>
    </row>
    <row r="2626" spans="9:11" x14ac:dyDescent="0.25">
      <c r="I2626" t="s">
        <v>8221</v>
      </c>
      <c r="J2626" s="60">
        <v>150</v>
      </c>
      <c r="K2626" s="45">
        <v>3735</v>
      </c>
    </row>
    <row r="2627" spans="9:11" x14ac:dyDescent="0.25">
      <c r="I2627" t="s">
        <v>8221</v>
      </c>
      <c r="J2627" s="60">
        <v>50000</v>
      </c>
      <c r="K2627" s="45">
        <v>944</v>
      </c>
    </row>
    <row r="2628" spans="9:11" x14ac:dyDescent="0.25">
      <c r="I2628" t="s">
        <v>8221</v>
      </c>
      <c r="J2628" s="60">
        <v>6500</v>
      </c>
      <c r="K2628" s="45">
        <v>1812</v>
      </c>
    </row>
    <row r="2629" spans="9:11" x14ac:dyDescent="0.25">
      <c r="I2629" t="s">
        <v>8221</v>
      </c>
      <c r="J2629" s="60">
        <v>50000</v>
      </c>
      <c r="K2629" s="45">
        <v>987</v>
      </c>
    </row>
    <row r="2630" spans="9:11" x14ac:dyDescent="0.25">
      <c r="I2630" t="s">
        <v>8220</v>
      </c>
      <c r="J2630" s="60">
        <v>50000</v>
      </c>
      <c r="K2630" s="45">
        <v>1009</v>
      </c>
    </row>
    <row r="2631" spans="9:11" x14ac:dyDescent="0.25">
      <c r="I2631" t="s">
        <v>8220</v>
      </c>
      <c r="J2631" s="60">
        <v>7500</v>
      </c>
      <c r="K2631" s="45">
        <v>3880</v>
      </c>
    </row>
    <row r="2632" spans="9:11" x14ac:dyDescent="0.25">
      <c r="I2632" t="s">
        <v>8221</v>
      </c>
      <c r="J2632" s="60">
        <v>5000</v>
      </c>
      <c r="K2632" s="45">
        <v>3928</v>
      </c>
    </row>
    <row r="2633" spans="9:11" x14ac:dyDescent="0.25">
      <c r="I2633" t="s">
        <v>8221</v>
      </c>
      <c r="J2633" s="60">
        <v>1000</v>
      </c>
      <c r="K2633" s="45">
        <v>222</v>
      </c>
    </row>
    <row r="2634" spans="9:11" x14ac:dyDescent="0.25">
      <c r="I2634" t="s">
        <v>8220</v>
      </c>
      <c r="J2634" s="60">
        <v>5000</v>
      </c>
      <c r="K2634" s="45">
        <v>1576</v>
      </c>
    </row>
    <row r="2635" spans="9:11" x14ac:dyDescent="0.25">
      <c r="I2635" t="s">
        <v>8221</v>
      </c>
      <c r="J2635" s="60">
        <v>1000</v>
      </c>
      <c r="K2635" s="45">
        <v>2138</v>
      </c>
    </row>
    <row r="2636" spans="9:11" x14ac:dyDescent="0.25">
      <c r="I2636" t="s">
        <v>8221</v>
      </c>
      <c r="J2636" s="60">
        <v>20000</v>
      </c>
      <c r="K2636" s="45">
        <v>986</v>
      </c>
    </row>
    <row r="2637" spans="9:11" x14ac:dyDescent="0.25">
      <c r="I2637" t="s">
        <v>8221</v>
      </c>
      <c r="J2637" s="60">
        <v>1600</v>
      </c>
      <c r="K2637" s="45">
        <v>4091</v>
      </c>
    </row>
    <row r="2638" spans="9:11" x14ac:dyDescent="0.25">
      <c r="I2638" t="s">
        <v>8221</v>
      </c>
      <c r="J2638" s="60">
        <v>2000</v>
      </c>
      <c r="K2638" s="45">
        <v>3867</v>
      </c>
    </row>
    <row r="2639" spans="9:11" x14ac:dyDescent="0.25">
      <c r="I2639" t="s">
        <v>8221</v>
      </c>
      <c r="J2639" s="60">
        <v>200</v>
      </c>
      <c r="K2639" s="45">
        <v>1091</v>
      </c>
    </row>
    <row r="2640" spans="9:11" x14ac:dyDescent="0.25">
      <c r="I2640" t="s">
        <v>8221</v>
      </c>
      <c r="J2640" s="60">
        <v>5000</v>
      </c>
      <c r="K2640" s="45">
        <v>2000</v>
      </c>
    </row>
    <row r="2641" spans="9:11" x14ac:dyDescent="0.25">
      <c r="I2641" t="s">
        <v>8220</v>
      </c>
      <c r="J2641" s="60">
        <v>10000</v>
      </c>
      <c r="K2641" s="45">
        <v>633</v>
      </c>
    </row>
    <row r="2642" spans="9:11" x14ac:dyDescent="0.25">
      <c r="I2642" t="s">
        <v>8221</v>
      </c>
      <c r="J2642" s="60">
        <v>20000</v>
      </c>
      <c r="K2642" s="45">
        <v>690</v>
      </c>
    </row>
    <row r="2643" spans="9:11" x14ac:dyDescent="0.25">
      <c r="I2643" t="s">
        <v>8221</v>
      </c>
      <c r="J2643" s="60">
        <v>55000</v>
      </c>
      <c r="K2643" s="45">
        <v>3189</v>
      </c>
    </row>
    <row r="2644" spans="9:11" x14ac:dyDescent="0.25">
      <c r="I2644" t="s">
        <v>8221</v>
      </c>
      <c r="J2644" s="60">
        <v>3255</v>
      </c>
      <c r="K2644" s="45">
        <v>3938</v>
      </c>
    </row>
    <row r="2645" spans="9:11" x14ac:dyDescent="0.25">
      <c r="I2645" t="s">
        <v>8221</v>
      </c>
      <c r="J2645" s="60">
        <v>15000</v>
      </c>
      <c r="K2645" s="45">
        <v>2595</v>
      </c>
    </row>
    <row r="2646" spans="9:11" x14ac:dyDescent="0.25">
      <c r="I2646" t="s">
        <v>8221</v>
      </c>
      <c r="J2646" s="60">
        <v>2500</v>
      </c>
      <c r="K2646" s="45">
        <v>4038</v>
      </c>
    </row>
    <row r="2647" spans="9:11" x14ac:dyDescent="0.25">
      <c r="I2647" t="s">
        <v>8221</v>
      </c>
      <c r="J2647" s="60">
        <v>11500</v>
      </c>
      <c r="K2647" s="45">
        <v>3923</v>
      </c>
    </row>
    <row r="2648" spans="9:11" x14ac:dyDescent="0.25">
      <c r="I2648" t="s">
        <v>8221</v>
      </c>
      <c r="J2648" s="60">
        <v>4000</v>
      </c>
      <c r="K2648" s="45">
        <v>948</v>
      </c>
    </row>
    <row r="2649" spans="9:11" x14ac:dyDescent="0.25">
      <c r="I2649" t="s">
        <v>8221</v>
      </c>
      <c r="J2649" s="60">
        <v>2500</v>
      </c>
      <c r="K2649" s="45">
        <v>3101</v>
      </c>
    </row>
    <row r="2650" spans="9:11" x14ac:dyDescent="0.25">
      <c r="I2650" t="s">
        <v>8221</v>
      </c>
      <c r="J2650" s="60">
        <v>350000</v>
      </c>
      <c r="K2650" s="45">
        <v>3066</v>
      </c>
    </row>
    <row r="2651" spans="9:11" x14ac:dyDescent="0.25">
      <c r="I2651" t="s">
        <v>8221</v>
      </c>
      <c r="J2651" s="60">
        <v>100000</v>
      </c>
      <c r="K2651" s="45">
        <v>217</v>
      </c>
    </row>
    <row r="2652" spans="9:11" x14ac:dyDescent="0.25">
      <c r="I2652" t="s">
        <v>8221</v>
      </c>
      <c r="J2652" s="60">
        <v>55000</v>
      </c>
      <c r="K2652" s="45">
        <v>471</v>
      </c>
    </row>
    <row r="2653" spans="9:11" x14ac:dyDescent="0.25">
      <c r="I2653" t="s">
        <v>8221</v>
      </c>
      <c r="J2653" s="60">
        <v>8800</v>
      </c>
      <c r="K2653" s="45">
        <v>869</v>
      </c>
    </row>
    <row r="2654" spans="9:11" x14ac:dyDescent="0.25">
      <c r="I2654" t="s">
        <v>8221</v>
      </c>
      <c r="J2654" s="60">
        <v>2000</v>
      </c>
      <c r="K2654" s="45">
        <v>2129</v>
      </c>
    </row>
    <row r="2655" spans="9:11" x14ac:dyDescent="0.25">
      <c r="I2655" t="s">
        <v>8221</v>
      </c>
      <c r="J2655" s="60">
        <v>50000</v>
      </c>
      <c r="K2655" s="45">
        <v>1180</v>
      </c>
    </row>
    <row r="2656" spans="9:11" x14ac:dyDescent="0.25">
      <c r="I2656" t="s">
        <v>8221</v>
      </c>
      <c r="J2656" s="60">
        <v>5000</v>
      </c>
      <c r="K2656" s="45">
        <v>3193</v>
      </c>
    </row>
    <row r="2657" spans="9:11" x14ac:dyDescent="0.25">
      <c r="I2657" t="s">
        <v>8222</v>
      </c>
      <c r="J2657" s="60">
        <v>12000</v>
      </c>
      <c r="K2657" s="45">
        <v>1695</v>
      </c>
    </row>
    <row r="2658" spans="9:11" x14ac:dyDescent="0.25">
      <c r="I2658" t="s">
        <v>8221</v>
      </c>
      <c r="J2658" s="60">
        <v>2000</v>
      </c>
      <c r="K2658" s="45">
        <v>2758</v>
      </c>
    </row>
    <row r="2659" spans="9:11" x14ac:dyDescent="0.25">
      <c r="I2659" t="s">
        <v>8220</v>
      </c>
      <c r="J2659" s="60">
        <v>1000</v>
      </c>
      <c r="K2659" s="45">
        <v>1233</v>
      </c>
    </row>
    <row r="2660" spans="9:11" x14ac:dyDescent="0.25">
      <c r="I2660" t="s">
        <v>8221</v>
      </c>
      <c r="J2660" s="60">
        <v>4059</v>
      </c>
      <c r="K2660" s="45">
        <v>3084</v>
      </c>
    </row>
    <row r="2661" spans="9:11" x14ac:dyDescent="0.25">
      <c r="I2661" t="s">
        <v>8221</v>
      </c>
      <c r="J2661" s="60">
        <v>1500</v>
      </c>
      <c r="K2661" s="45">
        <v>3905</v>
      </c>
    </row>
    <row r="2662" spans="9:11" x14ac:dyDescent="0.25">
      <c r="I2662" t="s">
        <v>8220</v>
      </c>
      <c r="J2662" s="60">
        <v>51000</v>
      </c>
      <c r="K2662" s="45">
        <v>2653</v>
      </c>
    </row>
    <row r="2663" spans="9:11" x14ac:dyDescent="0.25">
      <c r="I2663" t="s">
        <v>8220</v>
      </c>
      <c r="J2663" s="60">
        <v>50000</v>
      </c>
      <c r="K2663" s="45">
        <v>1307</v>
      </c>
    </row>
    <row r="2664" spans="9:11" x14ac:dyDescent="0.25">
      <c r="I2664" t="s">
        <v>8221</v>
      </c>
      <c r="J2664" s="60">
        <v>4800</v>
      </c>
      <c r="K2664" s="45">
        <v>2752</v>
      </c>
    </row>
    <row r="2665" spans="9:11" x14ac:dyDescent="0.25">
      <c r="I2665" t="s">
        <v>8221</v>
      </c>
      <c r="J2665" s="60">
        <v>10000</v>
      </c>
      <c r="K2665" s="45">
        <v>3197</v>
      </c>
    </row>
    <row r="2666" spans="9:11" x14ac:dyDescent="0.25">
      <c r="I2666" t="s">
        <v>8220</v>
      </c>
      <c r="J2666" s="60">
        <v>150000</v>
      </c>
      <c r="K2666" s="45">
        <v>2656</v>
      </c>
    </row>
    <row r="2667" spans="9:11" x14ac:dyDescent="0.25">
      <c r="I2667" t="s">
        <v>8221</v>
      </c>
      <c r="J2667" s="60">
        <v>700</v>
      </c>
      <c r="K2667" s="45">
        <v>4037</v>
      </c>
    </row>
    <row r="2668" spans="9:11" x14ac:dyDescent="0.25">
      <c r="I2668" t="s">
        <v>8221</v>
      </c>
      <c r="J2668" s="60">
        <v>3500</v>
      </c>
      <c r="K2668" s="45">
        <v>4096</v>
      </c>
    </row>
    <row r="2669" spans="9:11" x14ac:dyDescent="0.25">
      <c r="I2669" t="s">
        <v>8220</v>
      </c>
      <c r="J2669" s="60">
        <v>10000</v>
      </c>
      <c r="K2669" s="45">
        <v>1308</v>
      </c>
    </row>
    <row r="2670" spans="9:11" x14ac:dyDescent="0.25">
      <c r="I2670" t="s">
        <v>8221</v>
      </c>
      <c r="J2670" s="60">
        <v>25000</v>
      </c>
      <c r="K2670" s="45">
        <v>2671</v>
      </c>
    </row>
    <row r="2671" spans="9:11" x14ac:dyDescent="0.25">
      <c r="I2671" t="s">
        <v>8221</v>
      </c>
      <c r="J2671" s="60">
        <v>7777</v>
      </c>
      <c r="K2671" s="45">
        <v>958</v>
      </c>
    </row>
    <row r="2672" spans="9:11" x14ac:dyDescent="0.25">
      <c r="I2672" t="s">
        <v>8221</v>
      </c>
      <c r="J2672" s="60">
        <v>75000</v>
      </c>
      <c r="K2672" s="45">
        <v>3064</v>
      </c>
    </row>
    <row r="2673" spans="9:11" x14ac:dyDescent="0.25">
      <c r="I2673" t="s">
        <v>8221</v>
      </c>
      <c r="J2673" s="60">
        <v>5500</v>
      </c>
      <c r="K2673" s="45">
        <v>3731</v>
      </c>
    </row>
    <row r="2674" spans="9:11" x14ac:dyDescent="0.25">
      <c r="I2674" t="s">
        <v>8221</v>
      </c>
      <c r="J2674" s="60">
        <v>2000</v>
      </c>
      <c r="K2674" s="45">
        <v>2143</v>
      </c>
    </row>
    <row r="2675" spans="9:11" x14ac:dyDescent="0.25">
      <c r="I2675" t="s">
        <v>8221</v>
      </c>
      <c r="J2675" s="60">
        <v>9000</v>
      </c>
      <c r="K2675" s="45">
        <v>1794</v>
      </c>
    </row>
    <row r="2676" spans="9:11" x14ac:dyDescent="0.25">
      <c r="I2676" t="s">
        <v>8221</v>
      </c>
      <c r="J2676" s="60">
        <v>5000</v>
      </c>
      <c r="K2676" s="45">
        <v>1807</v>
      </c>
    </row>
    <row r="2677" spans="9:11" x14ac:dyDescent="0.25">
      <c r="I2677" t="s">
        <v>8221</v>
      </c>
      <c r="J2677" s="60">
        <v>1000</v>
      </c>
      <c r="K2677" s="45">
        <v>1735</v>
      </c>
    </row>
    <row r="2678" spans="9:11" x14ac:dyDescent="0.25">
      <c r="I2678" t="s">
        <v>8221</v>
      </c>
      <c r="J2678" s="60">
        <v>5000</v>
      </c>
      <c r="K2678" s="45">
        <v>3934</v>
      </c>
    </row>
    <row r="2679" spans="9:11" x14ac:dyDescent="0.25">
      <c r="I2679" t="s">
        <v>8221</v>
      </c>
      <c r="J2679" s="60">
        <v>3000</v>
      </c>
      <c r="K2679" s="45">
        <v>924</v>
      </c>
    </row>
    <row r="2680" spans="9:11" x14ac:dyDescent="0.25">
      <c r="I2680" t="s">
        <v>8220</v>
      </c>
      <c r="J2680" s="60">
        <v>3000</v>
      </c>
      <c r="K2680" s="45">
        <v>2376</v>
      </c>
    </row>
    <row r="2681" spans="9:11" x14ac:dyDescent="0.25">
      <c r="I2681" t="s">
        <v>8221</v>
      </c>
      <c r="J2681" s="60">
        <v>14500</v>
      </c>
      <c r="K2681" s="45">
        <v>928</v>
      </c>
    </row>
    <row r="2682" spans="9:11" x14ac:dyDescent="0.25">
      <c r="I2682" t="s">
        <v>8221</v>
      </c>
      <c r="J2682" s="60">
        <v>3500</v>
      </c>
      <c r="K2682" s="45">
        <v>1809</v>
      </c>
    </row>
    <row r="2683" spans="9:11" x14ac:dyDescent="0.25">
      <c r="I2683" t="s">
        <v>8221</v>
      </c>
      <c r="J2683" s="60">
        <v>6000</v>
      </c>
      <c r="K2683" s="45">
        <v>2877</v>
      </c>
    </row>
    <row r="2684" spans="9:11" x14ac:dyDescent="0.25">
      <c r="I2684" t="s">
        <v>8220</v>
      </c>
      <c r="J2684" s="60">
        <v>1897</v>
      </c>
      <c r="K2684" s="45">
        <v>1578</v>
      </c>
    </row>
    <row r="2685" spans="9:11" x14ac:dyDescent="0.25">
      <c r="I2685" t="s">
        <v>8221</v>
      </c>
      <c r="J2685" s="60">
        <v>2000</v>
      </c>
      <c r="K2685" s="45">
        <v>4088</v>
      </c>
    </row>
    <row r="2686" spans="9:11" x14ac:dyDescent="0.25">
      <c r="I2686" t="s">
        <v>8220</v>
      </c>
      <c r="J2686" s="60">
        <v>12000</v>
      </c>
      <c r="K2686" s="45">
        <v>141</v>
      </c>
    </row>
    <row r="2687" spans="9:11" x14ac:dyDescent="0.25">
      <c r="I2687" t="s">
        <v>8220</v>
      </c>
      <c r="J2687" s="60">
        <v>133000</v>
      </c>
      <c r="K2687" s="45">
        <v>1334</v>
      </c>
    </row>
    <row r="2688" spans="9:11" x14ac:dyDescent="0.25">
      <c r="I2688" t="s">
        <v>8221</v>
      </c>
      <c r="J2688" s="60">
        <v>80000</v>
      </c>
      <c r="K2688" s="45">
        <v>2690</v>
      </c>
    </row>
    <row r="2689" spans="9:11" x14ac:dyDescent="0.25">
      <c r="I2689" t="s">
        <v>8221</v>
      </c>
      <c r="J2689" s="60">
        <v>2000</v>
      </c>
      <c r="K2689" s="45">
        <v>3978</v>
      </c>
    </row>
    <row r="2690" spans="9:11" x14ac:dyDescent="0.25">
      <c r="I2690" t="s">
        <v>8221</v>
      </c>
      <c r="J2690" s="60">
        <v>1600</v>
      </c>
      <c r="K2690" s="45">
        <v>3896</v>
      </c>
    </row>
    <row r="2691" spans="9:11" x14ac:dyDescent="0.25">
      <c r="I2691" t="s">
        <v>8221</v>
      </c>
      <c r="J2691" s="60">
        <v>5000</v>
      </c>
      <c r="K2691" s="45">
        <v>2581</v>
      </c>
    </row>
    <row r="2692" spans="9:11" x14ac:dyDescent="0.25">
      <c r="I2692" t="s">
        <v>8221</v>
      </c>
      <c r="J2692" s="60">
        <v>5000</v>
      </c>
      <c r="K2692" s="45">
        <v>3968</v>
      </c>
    </row>
    <row r="2693" spans="9:11" x14ac:dyDescent="0.25">
      <c r="I2693" t="s">
        <v>8222</v>
      </c>
      <c r="J2693" s="60">
        <v>16500</v>
      </c>
      <c r="K2693" s="45">
        <v>2705</v>
      </c>
    </row>
    <row r="2694" spans="9:11" x14ac:dyDescent="0.25">
      <c r="I2694" t="s">
        <v>8220</v>
      </c>
      <c r="J2694" s="60">
        <v>25000</v>
      </c>
      <c r="K2694" s="45">
        <v>2366</v>
      </c>
    </row>
    <row r="2695" spans="9:11" x14ac:dyDescent="0.25">
      <c r="I2695" t="s">
        <v>8220</v>
      </c>
      <c r="J2695" s="60">
        <v>15000</v>
      </c>
      <c r="K2695" s="45">
        <v>1455</v>
      </c>
    </row>
    <row r="2696" spans="9:11" x14ac:dyDescent="0.25">
      <c r="I2696" t="s">
        <v>8221</v>
      </c>
      <c r="J2696" s="60">
        <v>10000</v>
      </c>
      <c r="K2696" s="45">
        <v>1711</v>
      </c>
    </row>
    <row r="2697" spans="9:11" x14ac:dyDescent="0.25">
      <c r="I2697" t="s">
        <v>8220</v>
      </c>
      <c r="J2697" s="60">
        <v>20000</v>
      </c>
      <c r="K2697" s="45">
        <v>2645</v>
      </c>
    </row>
    <row r="2698" spans="9:11" x14ac:dyDescent="0.25">
      <c r="I2698" t="s">
        <v>8221</v>
      </c>
      <c r="J2698" s="60">
        <v>1000</v>
      </c>
      <c r="K2698" s="45">
        <v>2759</v>
      </c>
    </row>
    <row r="2699" spans="9:11" x14ac:dyDescent="0.25">
      <c r="I2699" t="s">
        <v>8222</v>
      </c>
      <c r="J2699" s="60">
        <v>50000</v>
      </c>
      <c r="K2699" s="45">
        <v>3146</v>
      </c>
    </row>
    <row r="2700" spans="9:11" x14ac:dyDescent="0.25">
      <c r="I2700" t="s">
        <v>8221</v>
      </c>
      <c r="J2700" s="60">
        <v>2500</v>
      </c>
      <c r="K2700" s="45">
        <v>197</v>
      </c>
    </row>
    <row r="2701" spans="9:11" x14ac:dyDescent="0.25">
      <c r="I2701" t="s">
        <v>8221</v>
      </c>
      <c r="J2701" s="60">
        <v>10000</v>
      </c>
      <c r="K2701" s="45">
        <v>2756</v>
      </c>
    </row>
    <row r="2702" spans="9:11" x14ac:dyDescent="0.25">
      <c r="I2702" t="s">
        <v>8221</v>
      </c>
      <c r="J2702" s="60">
        <v>1100</v>
      </c>
      <c r="K2702" s="45">
        <v>2124</v>
      </c>
    </row>
    <row r="2703" spans="9:11" x14ac:dyDescent="0.25">
      <c r="I2703" t="s">
        <v>8221</v>
      </c>
      <c r="J2703" s="60">
        <v>20000</v>
      </c>
      <c r="K2703" s="45">
        <v>2770</v>
      </c>
    </row>
    <row r="2704" spans="9:11" x14ac:dyDescent="0.25">
      <c r="I2704" t="s">
        <v>8221</v>
      </c>
      <c r="J2704" s="60">
        <v>3500</v>
      </c>
      <c r="K2704" s="45">
        <v>1870</v>
      </c>
    </row>
    <row r="2705" spans="9:11" x14ac:dyDescent="0.25">
      <c r="I2705" t="s">
        <v>8221</v>
      </c>
      <c r="J2705" s="60">
        <v>7000</v>
      </c>
      <c r="K2705" s="45">
        <v>716</v>
      </c>
    </row>
    <row r="2706" spans="9:11" x14ac:dyDescent="0.25">
      <c r="I2706" t="s">
        <v>8221</v>
      </c>
      <c r="J2706" s="60">
        <v>5500</v>
      </c>
      <c r="K2706" s="45">
        <v>1725</v>
      </c>
    </row>
    <row r="2707" spans="9:11" x14ac:dyDescent="0.25">
      <c r="I2707" t="s">
        <v>8221</v>
      </c>
      <c r="J2707" s="60">
        <v>2500</v>
      </c>
      <c r="K2707" s="45">
        <v>1150</v>
      </c>
    </row>
    <row r="2708" spans="9:11" x14ac:dyDescent="0.25">
      <c r="I2708" t="s">
        <v>8221</v>
      </c>
      <c r="J2708" s="60">
        <v>2000</v>
      </c>
      <c r="K2708" s="45">
        <v>4003</v>
      </c>
    </row>
    <row r="2709" spans="9:11" x14ac:dyDescent="0.25">
      <c r="I2709" t="s">
        <v>8221</v>
      </c>
      <c r="J2709" s="60">
        <v>50000</v>
      </c>
      <c r="K2709" s="45">
        <v>667</v>
      </c>
    </row>
    <row r="2710" spans="9:11" x14ac:dyDescent="0.25">
      <c r="I2710" t="s">
        <v>8221</v>
      </c>
      <c r="J2710" s="60">
        <v>2000</v>
      </c>
      <c r="K2710" s="45">
        <v>893</v>
      </c>
    </row>
    <row r="2711" spans="9:11" x14ac:dyDescent="0.25">
      <c r="I2711" t="s">
        <v>8221</v>
      </c>
      <c r="J2711" s="60">
        <v>500</v>
      </c>
      <c r="K2711" s="45">
        <v>2123</v>
      </c>
    </row>
    <row r="2712" spans="9:11" x14ac:dyDescent="0.25">
      <c r="I2712" t="s">
        <v>8221</v>
      </c>
      <c r="J2712" s="60">
        <v>1000</v>
      </c>
      <c r="K2712" s="45">
        <v>3730</v>
      </c>
    </row>
    <row r="2713" spans="9:11" x14ac:dyDescent="0.25">
      <c r="I2713" t="s">
        <v>8221</v>
      </c>
      <c r="J2713" s="60">
        <v>100</v>
      </c>
      <c r="K2713" s="45">
        <v>3745</v>
      </c>
    </row>
    <row r="2714" spans="9:11" x14ac:dyDescent="0.25">
      <c r="I2714" t="s">
        <v>8221</v>
      </c>
      <c r="J2714" s="60">
        <v>10000</v>
      </c>
      <c r="K2714" s="45">
        <v>3913</v>
      </c>
    </row>
    <row r="2715" spans="9:11" x14ac:dyDescent="0.25">
      <c r="I2715" t="s">
        <v>8221</v>
      </c>
      <c r="J2715" s="60">
        <v>150</v>
      </c>
      <c r="K2715" s="45">
        <v>3925</v>
      </c>
    </row>
    <row r="2716" spans="9:11" x14ac:dyDescent="0.25">
      <c r="I2716" t="s">
        <v>8221</v>
      </c>
      <c r="J2716" s="60">
        <v>1000</v>
      </c>
      <c r="K2716" s="45">
        <v>4103</v>
      </c>
    </row>
    <row r="2717" spans="9:11" x14ac:dyDescent="0.25">
      <c r="I2717" t="s">
        <v>8221</v>
      </c>
      <c r="J2717" s="60">
        <v>82000</v>
      </c>
      <c r="K2717" s="45">
        <v>1434</v>
      </c>
    </row>
    <row r="2718" spans="9:11" x14ac:dyDescent="0.25">
      <c r="I2718" t="s">
        <v>8220</v>
      </c>
      <c r="J2718" s="60">
        <v>50000</v>
      </c>
      <c r="K2718" s="45">
        <v>1324</v>
      </c>
    </row>
    <row r="2719" spans="9:11" x14ac:dyDescent="0.25">
      <c r="I2719" t="s">
        <v>8221</v>
      </c>
      <c r="J2719" s="60">
        <v>18000</v>
      </c>
      <c r="K2719" s="45">
        <v>2517</v>
      </c>
    </row>
    <row r="2720" spans="9:11" x14ac:dyDescent="0.25">
      <c r="I2720" t="s">
        <v>8221</v>
      </c>
      <c r="J2720" s="60">
        <v>5000</v>
      </c>
      <c r="K2720" s="45">
        <v>3986</v>
      </c>
    </row>
    <row r="2721" spans="9:11" x14ac:dyDescent="0.25">
      <c r="I2721" t="s">
        <v>8221</v>
      </c>
      <c r="J2721" s="60">
        <v>5000</v>
      </c>
      <c r="K2721" s="45">
        <v>1707</v>
      </c>
    </row>
    <row r="2722" spans="9:11" x14ac:dyDescent="0.25">
      <c r="I2722" t="s">
        <v>8221</v>
      </c>
      <c r="J2722" s="60">
        <v>3000</v>
      </c>
      <c r="K2722" s="45">
        <v>943</v>
      </c>
    </row>
    <row r="2723" spans="9:11" x14ac:dyDescent="0.25">
      <c r="I2723" t="s">
        <v>8220</v>
      </c>
      <c r="J2723" s="60">
        <v>80000</v>
      </c>
      <c r="K2723" s="45">
        <v>132</v>
      </c>
    </row>
    <row r="2724" spans="9:11" x14ac:dyDescent="0.25">
      <c r="I2724" t="s">
        <v>8221</v>
      </c>
      <c r="J2724" s="60">
        <v>5000</v>
      </c>
      <c r="K2724" s="45">
        <v>2135</v>
      </c>
    </row>
    <row r="2725" spans="9:11" x14ac:dyDescent="0.25">
      <c r="I2725" t="s">
        <v>8221</v>
      </c>
      <c r="J2725" s="60">
        <v>20000</v>
      </c>
      <c r="K2725" s="45">
        <v>499</v>
      </c>
    </row>
    <row r="2726" spans="9:11" x14ac:dyDescent="0.25">
      <c r="I2726" t="s">
        <v>8221</v>
      </c>
      <c r="J2726" s="60">
        <v>6000</v>
      </c>
      <c r="K2726" s="45">
        <v>432</v>
      </c>
    </row>
    <row r="2727" spans="9:11" x14ac:dyDescent="0.25">
      <c r="I2727" t="s">
        <v>8221</v>
      </c>
      <c r="J2727" s="60">
        <v>25000</v>
      </c>
      <c r="K2727" s="45">
        <v>889</v>
      </c>
    </row>
    <row r="2728" spans="9:11" x14ac:dyDescent="0.25">
      <c r="I2728" t="s">
        <v>8221</v>
      </c>
      <c r="J2728" s="60">
        <v>6000</v>
      </c>
      <c r="K2728" s="45">
        <v>2906</v>
      </c>
    </row>
    <row r="2729" spans="9:11" x14ac:dyDescent="0.25">
      <c r="I2729" t="s">
        <v>8221</v>
      </c>
      <c r="J2729" s="60">
        <v>20000</v>
      </c>
      <c r="K2729" s="45">
        <v>438</v>
      </c>
    </row>
    <row r="2730" spans="9:11" x14ac:dyDescent="0.25">
      <c r="I2730" t="s">
        <v>8222</v>
      </c>
      <c r="J2730" s="60">
        <v>3000</v>
      </c>
      <c r="K2730" s="45">
        <v>1693</v>
      </c>
    </row>
    <row r="2731" spans="9:11" x14ac:dyDescent="0.25">
      <c r="I2731" t="s">
        <v>8221</v>
      </c>
      <c r="J2731" s="60">
        <v>20000</v>
      </c>
      <c r="K2731" s="45">
        <v>3728</v>
      </c>
    </row>
    <row r="2732" spans="9:11" x14ac:dyDescent="0.25">
      <c r="I2732" t="s">
        <v>8221</v>
      </c>
      <c r="J2732" s="60">
        <v>1000</v>
      </c>
      <c r="K2732" s="45">
        <v>1582</v>
      </c>
    </row>
    <row r="2733" spans="9:11" x14ac:dyDescent="0.25">
      <c r="I2733" t="s">
        <v>8221</v>
      </c>
      <c r="J2733" s="60">
        <v>20000</v>
      </c>
      <c r="K2733" s="45">
        <v>1080</v>
      </c>
    </row>
    <row r="2734" spans="9:11" x14ac:dyDescent="0.25">
      <c r="I2734" t="s">
        <v>8221</v>
      </c>
      <c r="J2734" s="60">
        <v>5500</v>
      </c>
      <c r="K2734" s="45">
        <v>2892</v>
      </c>
    </row>
    <row r="2735" spans="9:11" x14ac:dyDescent="0.25">
      <c r="I2735" t="s">
        <v>8221</v>
      </c>
      <c r="J2735" s="60">
        <v>30000</v>
      </c>
      <c r="K2735" s="45">
        <v>587</v>
      </c>
    </row>
    <row r="2736" spans="9:11" x14ac:dyDescent="0.25">
      <c r="I2736" t="s">
        <v>8221</v>
      </c>
      <c r="J2736" s="60">
        <v>666</v>
      </c>
      <c r="K2736" s="45">
        <v>1914</v>
      </c>
    </row>
    <row r="2737" spans="9:11" x14ac:dyDescent="0.25">
      <c r="I2737" t="s">
        <v>8221</v>
      </c>
      <c r="J2737" s="60">
        <v>90000</v>
      </c>
      <c r="K2737" s="45">
        <v>1064</v>
      </c>
    </row>
    <row r="2738" spans="9:11" x14ac:dyDescent="0.25">
      <c r="I2738" t="s">
        <v>8221</v>
      </c>
      <c r="J2738" s="60">
        <v>7500</v>
      </c>
      <c r="K2738" s="45">
        <v>942</v>
      </c>
    </row>
    <row r="2739" spans="9:11" x14ac:dyDescent="0.25">
      <c r="I2739" t="s">
        <v>8221</v>
      </c>
      <c r="J2739" s="60">
        <v>5000</v>
      </c>
      <c r="K2739" s="45">
        <v>1494</v>
      </c>
    </row>
    <row r="2740" spans="9:11" x14ac:dyDescent="0.25">
      <c r="I2740" t="s">
        <v>8221</v>
      </c>
      <c r="J2740" s="60">
        <v>15000</v>
      </c>
      <c r="K2740" s="45">
        <v>4077</v>
      </c>
    </row>
    <row r="2741" spans="9:11" x14ac:dyDescent="0.25">
      <c r="I2741" t="s">
        <v>8220</v>
      </c>
      <c r="J2741" s="60">
        <v>15000</v>
      </c>
      <c r="K2741" s="45">
        <v>1323</v>
      </c>
    </row>
    <row r="2742" spans="9:11" x14ac:dyDescent="0.25">
      <c r="I2742" t="s">
        <v>8221</v>
      </c>
      <c r="J2742" s="60">
        <v>6000</v>
      </c>
      <c r="K2742" s="45">
        <v>1146</v>
      </c>
    </row>
    <row r="2743" spans="9:11" x14ac:dyDescent="0.25">
      <c r="I2743" t="s">
        <v>8221</v>
      </c>
      <c r="J2743" s="60">
        <v>10000</v>
      </c>
      <c r="K2743" s="45">
        <v>3841</v>
      </c>
    </row>
    <row r="2744" spans="9:11" x14ac:dyDescent="0.25">
      <c r="I2744" t="s">
        <v>8221</v>
      </c>
      <c r="J2744" s="60">
        <v>750</v>
      </c>
      <c r="K2744" s="45">
        <v>3908</v>
      </c>
    </row>
    <row r="2745" spans="9:11" x14ac:dyDescent="0.25">
      <c r="I2745" t="s">
        <v>8221</v>
      </c>
      <c r="J2745" s="60">
        <v>1500</v>
      </c>
      <c r="K2745" s="45">
        <v>4018</v>
      </c>
    </row>
    <row r="2746" spans="9:11" x14ac:dyDescent="0.25">
      <c r="I2746" t="s">
        <v>8221</v>
      </c>
      <c r="J2746" s="60">
        <v>15000</v>
      </c>
      <c r="K2746" s="45">
        <v>3075</v>
      </c>
    </row>
    <row r="2747" spans="9:11" x14ac:dyDescent="0.25">
      <c r="I2747" t="s">
        <v>8221</v>
      </c>
      <c r="J2747" s="60">
        <v>700</v>
      </c>
      <c r="K2747" s="45">
        <v>1548</v>
      </c>
    </row>
    <row r="2748" spans="9:11" x14ac:dyDescent="0.25">
      <c r="I2748" t="s">
        <v>8220</v>
      </c>
      <c r="J2748" s="60">
        <v>100000</v>
      </c>
      <c r="K2748" s="45">
        <v>1043</v>
      </c>
    </row>
    <row r="2749" spans="9:11" x14ac:dyDescent="0.25">
      <c r="I2749" t="s">
        <v>8221</v>
      </c>
      <c r="J2749" s="60">
        <v>5000</v>
      </c>
      <c r="K2749" s="45">
        <v>3801</v>
      </c>
    </row>
    <row r="2750" spans="9:11" x14ac:dyDescent="0.25">
      <c r="I2750" t="s">
        <v>8221</v>
      </c>
      <c r="J2750" s="60">
        <v>600</v>
      </c>
      <c r="K2750" s="45">
        <v>2919</v>
      </c>
    </row>
    <row r="2751" spans="9:11" x14ac:dyDescent="0.25">
      <c r="I2751" t="s">
        <v>8220</v>
      </c>
      <c r="J2751" s="60">
        <v>500000</v>
      </c>
      <c r="K2751" s="45">
        <v>2646</v>
      </c>
    </row>
    <row r="2752" spans="9:11" x14ac:dyDescent="0.25">
      <c r="I2752" t="s">
        <v>8221</v>
      </c>
      <c r="J2752" s="60">
        <v>5000</v>
      </c>
      <c r="K2752" s="45">
        <v>1427</v>
      </c>
    </row>
    <row r="2753" spans="9:11" x14ac:dyDescent="0.25">
      <c r="I2753" t="s">
        <v>8221</v>
      </c>
      <c r="J2753" s="60">
        <v>1200</v>
      </c>
      <c r="K2753" s="45">
        <v>1491</v>
      </c>
    </row>
    <row r="2754" spans="9:11" x14ac:dyDescent="0.25">
      <c r="I2754" t="s">
        <v>8221</v>
      </c>
      <c r="J2754" s="60">
        <v>1000</v>
      </c>
      <c r="K2754" s="45">
        <v>1117</v>
      </c>
    </row>
    <row r="2755" spans="9:11" x14ac:dyDescent="0.25">
      <c r="I2755" t="s">
        <v>8221</v>
      </c>
      <c r="J2755" s="60">
        <v>5600</v>
      </c>
      <c r="K2755" s="45">
        <v>4046</v>
      </c>
    </row>
    <row r="2756" spans="9:11" x14ac:dyDescent="0.25">
      <c r="I2756" t="s">
        <v>8221</v>
      </c>
      <c r="J2756" s="60">
        <v>10000</v>
      </c>
      <c r="K2756" s="45">
        <v>458</v>
      </c>
    </row>
    <row r="2757" spans="9:11" x14ac:dyDescent="0.25">
      <c r="I2757" t="s">
        <v>8221</v>
      </c>
      <c r="J2757" s="60">
        <v>750</v>
      </c>
      <c r="K2757" s="45">
        <v>3922</v>
      </c>
    </row>
    <row r="2758" spans="9:11" x14ac:dyDescent="0.25">
      <c r="I2758" t="s">
        <v>8221</v>
      </c>
      <c r="J2758" s="60">
        <v>18000</v>
      </c>
      <c r="K2758" s="45">
        <v>1862</v>
      </c>
    </row>
    <row r="2759" spans="9:11" x14ac:dyDescent="0.25">
      <c r="I2759" t="s">
        <v>8221</v>
      </c>
      <c r="J2759" s="60">
        <v>5000</v>
      </c>
      <c r="K2759" s="45">
        <v>1430</v>
      </c>
    </row>
    <row r="2760" spans="9:11" x14ac:dyDescent="0.25">
      <c r="I2760" t="s">
        <v>8220</v>
      </c>
      <c r="J2760" s="60">
        <v>20000</v>
      </c>
      <c r="K2760" s="45">
        <v>2952</v>
      </c>
    </row>
    <row r="2761" spans="9:11" x14ac:dyDescent="0.25">
      <c r="I2761" t="s">
        <v>8222</v>
      </c>
      <c r="J2761" s="60">
        <v>1000</v>
      </c>
      <c r="K2761" s="45">
        <v>2325</v>
      </c>
    </row>
    <row r="2762" spans="9:11" x14ac:dyDescent="0.25">
      <c r="I2762" t="s">
        <v>8221</v>
      </c>
      <c r="J2762" s="60">
        <v>21000</v>
      </c>
      <c r="K2762" s="45">
        <v>2776</v>
      </c>
    </row>
    <row r="2763" spans="9:11" x14ac:dyDescent="0.25">
      <c r="I2763" t="s">
        <v>8221</v>
      </c>
      <c r="J2763" s="60">
        <v>25000</v>
      </c>
      <c r="K2763" s="45">
        <v>1714</v>
      </c>
    </row>
    <row r="2764" spans="9:11" x14ac:dyDescent="0.25">
      <c r="I2764" t="s">
        <v>8221</v>
      </c>
      <c r="J2764" s="60">
        <v>1850</v>
      </c>
      <c r="K2764" s="45">
        <v>2916</v>
      </c>
    </row>
    <row r="2765" spans="9:11" x14ac:dyDescent="0.25">
      <c r="I2765" t="s">
        <v>8221</v>
      </c>
      <c r="J2765" s="60">
        <v>15000</v>
      </c>
      <c r="K2765" s="45">
        <v>1089</v>
      </c>
    </row>
    <row r="2766" spans="9:11" x14ac:dyDescent="0.25">
      <c r="I2766" t="s">
        <v>8221</v>
      </c>
      <c r="J2766" s="60">
        <v>1000</v>
      </c>
      <c r="K2766" s="45">
        <v>1995</v>
      </c>
    </row>
    <row r="2767" spans="9:11" x14ac:dyDescent="0.25">
      <c r="I2767" t="s">
        <v>8221</v>
      </c>
      <c r="J2767" s="60">
        <v>150000</v>
      </c>
      <c r="K2767" s="45">
        <v>999</v>
      </c>
    </row>
    <row r="2768" spans="9:11" x14ac:dyDescent="0.25">
      <c r="I2768" t="s">
        <v>8221</v>
      </c>
      <c r="J2768" s="60">
        <v>250</v>
      </c>
      <c r="K2768" s="45">
        <v>4011</v>
      </c>
    </row>
    <row r="2769" spans="9:11" x14ac:dyDescent="0.25">
      <c r="I2769" t="s">
        <v>8221</v>
      </c>
      <c r="J2769" s="60">
        <v>25000</v>
      </c>
      <c r="K2769" s="45">
        <v>2675</v>
      </c>
    </row>
    <row r="2770" spans="9:11" x14ac:dyDescent="0.25">
      <c r="I2770" t="s">
        <v>8221</v>
      </c>
      <c r="J2770" s="60">
        <v>12000</v>
      </c>
      <c r="K2770" s="45">
        <v>664</v>
      </c>
    </row>
    <row r="2771" spans="9:11" x14ac:dyDescent="0.25">
      <c r="I2771" t="s">
        <v>8220</v>
      </c>
      <c r="J2771" s="60">
        <v>4500</v>
      </c>
      <c r="K2771" s="45">
        <v>145</v>
      </c>
    </row>
    <row r="2772" spans="9:11" x14ac:dyDescent="0.25">
      <c r="I2772" t="s">
        <v>8221</v>
      </c>
      <c r="J2772" s="60">
        <v>600</v>
      </c>
      <c r="K2772" s="45">
        <v>1078</v>
      </c>
    </row>
    <row r="2773" spans="9:11" x14ac:dyDescent="0.25">
      <c r="I2773" t="s">
        <v>8221</v>
      </c>
      <c r="J2773" s="60">
        <v>2000</v>
      </c>
      <c r="K2773" s="45">
        <v>1716</v>
      </c>
    </row>
    <row r="2774" spans="9:11" x14ac:dyDescent="0.25">
      <c r="I2774" t="s">
        <v>8221</v>
      </c>
      <c r="J2774" s="60">
        <v>320000</v>
      </c>
      <c r="K2774" s="45">
        <v>684</v>
      </c>
    </row>
    <row r="2775" spans="9:11" x14ac:dyDescent="0.25">
      <c r="I2775" t="s">
        <v>8221</v>
      </c>
      <c r="J2775" s="60">
        <v>2825</v>
      </c>
      <c r="K2775" s="45">
        <v>3969</v>
      </c>
    </row>
    <row r="2776" spans="9:11" x14ac:dyDescent="0.25">
      <c r="I2776" t="s">
        <v>8221</v>
      </c>
      <c r="J2776" s="60">
        <v>5000</v>
      </c>
      <c r="K2776" s="45">
        <v>1600</v>
      </c>
    </row>
    <row r="2777" spans="9:11" x14ac:dyDescent="0.25">
      <c r="I2777" t="s">
        <v>8221</v>
      </c>
      <c r="J2777" s="60">
        <v>10500</v>
      </c>
      <c r="K2777" s="45">
        <v>446</v>
      </c>
    </row>
    <row r="2778" spans="9:11" x14ac:dyDescent="0.25">
      <c r="I2778" t="s">
        <v>8221</v>
      </c>
      <c r="J2778" s="60">
        <v>10000</v>
      </c>
      <c r="K2778" s="45">
        <v>995</v>
      </c>
    </row>
    <row r="2779" spans="9:11" x14ac:dyDescent="0.25">
      <c r="I2779" t="s">
        <v>8221</v>
      </c>
      <c r="J2779" s="60">
        <v>5000</v>
      </c>
      <c r="K2779" s="45">
        <v>3729</v>
      </c>
    </row>
    <row r="2780" spans="9:11" x14ac:dyDescent="0.25">
      <c r="I2780" t="s">
        <v>8221</v>
      </c>
      <c r="J2780" s="60">
        <v>25000</v>
      </c>
      <c r="K2780" s="45">
        <v>1098</v>
      </c>
    </row>
    <row r="2781" spans="9:11" x14ac:dyDescent="0.25">
      <c r="I2781" t="s">
        <v>8221</v>
      </c>
      <c r="J2781" s="60">
        <v>1000</v>
      </c>
      <c r="K2781" s="45">
        <v>888</v>
      </c>
    </row>
    <row r="2782" spans="9:11" x14ac:dyDescent="0.25">
      <c r="I2782" t="s">
        <v>8221</v>
      </c>
      <c r="J2782" s="60">
        <v>1000</v>
      </c>
      <c r="K2782" s="45">
        <v>1408</v>
      </c>
    </row>
    <row r="2783" spans="9:11" x14ac:dyDescent="0.25">
      <c r="I2783" t="s">
        <v>8221</v>
      </c>
      <c r="J2783" s="60">
        <v>3000</v>
      </c>
      <c r="K2783" s="45">
        <v>4027</v>
      </c>
    </row>
    <row r="2784" spans="9:11" x14ac:dyDescent="0.25">
      <c r="I2784" t="s">
        <v>8220</v>
      </c>
      <c r="J2784" s="60">
        <v>15000</v>
      </c>
      <c r="K2784" s="45">
        <v>1224</v>
      </c>
    </row>
    <row r="2785" spans="9:11" x14ac:dyDescent="0.25">
      <c r="I2785" t="s">
        <v>8221</v>
      </c>
      <c r="J2785" s="60">
        <v>6300</v>
      </c>
      <c r="K2785" s="45">
        <v>1419</v>
      </c>
    </row>
    <row r="2786" spans="9:11" x14ac:dyDescent="0.25">
      <c r="I2786" t="s">
        <v>8221</v>
      </c>
      <c r="J2786" s="60">
        <v>30000</v>
      </c>
      <c r="K2786" s="45">
        <v>3849</v>
      </c>
    </row>
    <row r="2787" spans="9:11" x14ac:dyDescent="0.25">
      <c r="I2787" t="s">
        <v>8221</v>
      </c>
      <c r="J2787" s="60">
        <v>2000</v>
      </c>
      <c r="K2787" s="45">
        <v>1991</v>
      </c>
    </row>
    <row r="2788" spans="9:11" x14ac:dyDescent="0.25">
      <c r="I2788" t="s">
        <v>8221</v>
      </c>
      <c r="J2788" s="60">
        <v>33000</v>
      </c>
      <c r="K2788" s="45">
        <v>4105</v>
      </c>
    </row>
    <row r="2789" spans="9:11" x14ac:dyDescent="0.25">
      <c r="I2789" t="s">
        <v>8221</v>
      </c>
      <c r="J2789" s="60">
        <v>50000</v>
      </c>
      <c r="K2789" s="45">
        <v>2600</v>
      </c>
    </row>
    <row r="2790" spans="9:11" x14ac:dyDescent="0.25">
      <c r="I2790" t="s">
        <v>8221</v>
      </c>
      <c r="J2790" s="60">
        <v>6048</v>
      </c>
      <c r="K2790" s="45">
        <v>4032</v>
      </c>
    </row>
    <row r="2791" spans="9:11" x14ac:dyDescent="0.25">
      <c r="I2791" t="s">
        <v>8221</v>
      </c>
      <c r="J2791" s="60">
        <v>3000</v>
      </c>
      <c r="K2791" s="45">
        <v>424</v>
      </c>
    </row>
    <row r="2792" spans="9:11" x14ac:dyDescent="0.25">
      <c r="I2792" t="s">
        <v>8221</v>
      </c>
      <c r="J2792" s="60">
        <v>12000</v>
      </c>
      <c r="K2792" s="45">
        <v>1433</v>
      </c>
    </row>
    <row r="2793" spans="9:11" x14ac:dyDescent="0.25">
      <c r="I2793" t="s">
        <v>8221</v>
      </c>
      <c r="J2793" s="60">
        <v>5000</v>
      </c>
      <c r="K2793" s="45">
        <v>1776</v>
      </c>
    </row>
    <row r="2794" spans="9:11" x14ac:dyDescent="0.25">
      <c r="I2794" t="s">
        <v>8221</v>
      </c>
      <c r="J2794" s="60">
        <v>4000</v>
      </c>
      <c r="K2794" s="45">
        <v>2860</v>
      </c>
    </row>
    <row r="2795" spans="9:11" x14ac:dyDescent="0.25">
      <c r="I2795" t="s">
        <v>8220</v>
      </c>
      <c r="J2795" s="60">
        <v>50000</v>
      </c>
      <c r="K2795" s="45">
        <v>1339</v>
      </c>
    </row>
    <row r="2796" spans="9:11" x14ac:dyDescent="0.25">
      <c r="I2796" t="s">
        <v>8221</v>
      </c>
      <c r="J2796" s="60">
        <v>30000</v>
      </c>
      <c r="K2796" s="45">
        <v>913</v>
      </c>
    </row>
    <row r="2797" spans="9:11" x14ac:dyDescent="0.25">
      <c r="I2797" t="s">
        <v>8221</v>
      </c>
      <c r="J2797" s="60">
        <v>2725</v>
      </c>
      <c r="K2797" s="45">
        <v>1439</v>
      </c>
    </row>
    <row r="2798" spans="9:11" x14ac:dyDescent="0.25">
      <c r="I2798" t="s">
        <v>8221</v>
      </c>
      <c r="J2798" s="60">
        <v>300000</v>
      </c>
      <c r="K2798" s="45">
        <v>2158</v>
      </c>
    </row>
    <row r="2799" spans="9:11" x14ac:dyDescent="0.25">
      <c r="I2799" t="s">
        <v>8221</v>
      </c>
      <c r="J2799" s="60">
        <v>26000</v>
      </c>
      <c r="K2799" s="45">
        <v>1820</v>
      </c>
    </row>
    <row r="2800" spans="9:11" x14ac:dyDescent="0.25">
      <c r="I2800" t="s">
        <v>8221</v>
      </c>
      <c r="J2800" s="60">
        <v>2000</v>
      </c>
      <c r="K2800" s="45">
        <v>931</v>
      </c>
    </row>
    <row r="2801" spans="9:11" x14ac:dyDescent="0.25">
      <c r="I2801" t="s">
        <v>8221</v>
      </c>
      <c r="J2801" s="60">
        <v>3300</v>
      </c>
      <c r="K2801" s="45">
        <v>3638</v>
      </c>
    </row>
    <row r="2802" spans="9:11" x14ac:dyDescent="0.25">
      <c r="I2802" t="s">
        <v>8221</v>
      </c>
      <c r="J2802" s="60">
        <v>20000</v>
      </c>
      <c r="K2802" s="45">
        <v>692</v>
      </c>
    </row>
    <row r="2803" spans="9:11" x14ac:dyDescent="0.25">
      <c r="I2803" t="s">
        <v>8221</v>
      </c>
      <c r="J2803" s="60">
        <v>5000</v>
      </c>
      <c r="K2803" s="45">
        <v>1154</v>
      </c>
    </row>
    <row r="2804" spans="9:11" x14ac:dyDescent="0.25">
      <c r="I2804" t="s">
        <v>8221</v>
      </c>
      <c r="J2804" s="60">
        <v>10000</v>
      </c>
      <c r="K2804" s="45">
        <v>1723</v>
      </c>
    </row>
    <row r="2805" spans="9:11" x14ac:dyDescent="0.25">
      <c r="I2805" t="s">
        <v>8221</v>
      </c>
      <c r="J2805" s="60">
        <v>20000</v>
      </c>
      <c r="K2805" s="45">
        <v>175</v>
      </c>
    </row>
    <row r="2806" spans="9:11" x14ac:dyDescent="0.25">
      <c r="I2806" t="s">
        <v>8221</v>
      </c>
      <c r="J2806" s="60">
        <v>4190</v>
      </c>
      <c r="K2806" s="45">
        <v>1136</v>
      </c>
    </row>
    <row r="2807" spans="9:11" x14ac:dyDescent="0.25">
      <c r="I2807" t="s">
        <v>8221</v>
      </c>
      <c r="J2807" s="60">
        <v>38888</v>
      </c>
      <c r="K2807" s="45">
        <v>2670</v>
      </c>
    </row>
    <row r="2808" spans="9:11" x14ac:dyDescent="0.25">
      <c r="I2808" t="s">
        <v>8221</v>
      </c>
      <c r="J2808" s="60">
        <v>1500</v>
      </c>
      <c r="K2808" s="45">
        <v>3984</v>
      </c>
    </row>
    <row r="2809" spans="9:11" x14ac:dyDescent="0.25">
      <c r="I2809" t="s">
        <v>8221</v>
      </c>
      <c r="J2809" s="60">
        <v>54000</v>
      </c>
      <c r="K2809" s="45">
        <v>1074</v>
      </c>
    </row>
    <row r="2810" spans="9:11" x14ac:dyDescent="0.25">
      <c r="I2810" t="s">
        <v>8221</v>
      </c>
      <c r="J2810" s="60">
        <v>2000</v>
      </c>
      <c r="K2810" s="45">
        <v>3964</v>
      </c>
    </row>
    <row r="2811" spans="9:11" x14ac:dyDescent="0.25">
      <c r="I2811" t="s">
        <v>8221</v>
      </c>
      <c r="J2811" s="60">
        <v>30000</v>
      </c>
      <c r="K2811" s="45">
        <v>985</v>
      </c>
    </row>
    <row r="2812" spans="9:11" x14ac:dyDescent="0.25">
      <c r="I2812" t="s">
        <v>8221</v>
      </c>
      <c r="J2812" s="60">
        <v>30000</v>
      </c>
      <c r="K2812" s="45">
        <v>1773</v>
      </c>
    </row>
    <row r="2813" spans="9:11" x14ac:dyDescent="0.25">
      <c r="I2813" t="s">
        <v>8221</v>
      </c>
      <c r="J2813" s="60">
        <v>30000</v>
      </c>
      <c r="K2813" s="45">
        <v>481</v>
      </c>
    </row>
    <row r="2814" spans="9:11" x14ac:dyDescent="0.25">
      <c r="I2814" t="s">
        <v>8222</v>
      </c>
      <c r="J2814" s="60">
        <v>19000</v>
      </c>
      <c r="K2814" s="45">
        <v>2704</v>
      </c>
    </row>
    <row r="2815" spans="9:11" x14ac:dyDescent="0.25">
      <c r="I2815" t="s">
        <v>8221</v>
      </c>
      <c r="J2815" s="60">
        <v>2000</v>
      </c>
      <c r="K2815" s="45">
        <v>933</v>
      </c>
    </row>
    <row r="2816" spans="9:11" x14ac:dyDescent="0.25">
      <c r="I2816" t="s">
        <v>8221</v>
      </c>
      <c r="J2816" s="60">
        <v>500</v>
      </c>
      <c r="K2816" s="45">
        <v>3647</v>
      </c>
    </row>
    <row r="2817" spans="9:11" x14ac:dyDescent="0.25">
      <c r="I2817" t="s">
        <v>8221</v>
      </c>
      <c r="J2817" s="60">
        <v>1000</v>
      </c>
      <c r="K2817" s="45">
        <v>4008</v>
      </c>
    </row>
    <row r="2818" spans="9:11" x14ac:dyDescent="0.25">
      <c r="I2818" t="s">
        <v>8221</v>
      </c>
      <c r="J2818" s="60">
        <v>15000</v>
      </c>
      <c r="K2818" s="45">
        <v>1174</v>
      </c>
    </row>
    <row r="2819" spans="9:11" x14ac:dyDescent="0.25">
      <c r="I2819" t="s">
        <v>8220</v>
      </c>
      <c r="J2819" s="60">
        <v>4000</v>
      </c>
      <c r="K2819" s="45">
        <v>1006</v>
      </c>
    </row>
    <row r="2820" spans="9:11" x14ac:dyDescent="0.25">
      <c r="I2820" t="s">
        <v>8221</v>
      </c>
      <c r="J2820" s="60">
        <v>6500</v>
      </c>
      <c r="K2820" s="45">
        <v>915</v>
      </c>
    </row>
    <row r="2821" spans="9:11" x14ac:dyDescent="0.25">
      <c r="I2821" t="s">
        <v>8220</v>
      </c>
      <c r="J2821" s="60">
        <v>200000</v>
      </c>
      <c r="K2821" s="45">
        <v>1317</v>
      </c>
    </row>
    <row r="2822" spans="9:11" x14ac:dyDescent="0.25">
      <c r="I2822" t="s">
        <v>8221</v>
      </c>
      <c r="J2822" s="60">
        <v>10500</v>
      </c>
      <c r="K2822" s="45">
        <v>2142</v>
      </c>
    </row>
    <row r="2823" spans="9:11" x14ac:dyDescent="0.25">
      <c r="I2823" t="s">
        <v>8221</v>
      </c>
      <c r="J2823" s="60">
        <v>16000</v>
      </c>
      <c r="K2823" s="45">
        <v>1152</v>
      </c>
    </row>
    <row r="2824" spans="9:11" x14ac:dyDescent="0.25">
      <c r="I2824" t="s">
        <v>8220</v>
      </c>
      <c r="J2824" s="60">
        <v>6000</v>
      </c>
      <c r="K2824" s="45">
        <v>622</v>
      </c>
    </row>
    <row r="2825" spans="9:11" x14ac:dyDescent="0.25">
      <c r="I2825" t="s">
        <v>8221</v>
      </c>
      <c r="J2825" s="60">
        <v>18000</v>
      </c>
      <c r="K2825" s="45">
        <v>1168</v>
      </c>
    </row>
    <row r="2826" spans="9:11" x14ac:dyDescent="0.25">
      <c r="I2826" t="s">
        <v>8221</v>
      </c>
      <c r="J2826" s="60">
        <v>1500</v>
      </c>
      <c r="K2826" s="45">
        <v>2597</v>
      </c>
    </row>
    <row r="2827" spans="9:11" x14ac:dyDescent="0.25">
      <c r="I2827" t="s">
        <v>8221</v>
      </c>
      <c r="J2827" s="60">
        <v>300000</v>
      </c>
      <c r="K2827" s="45">
        <v>955</v>
      </c>
    </row>
    <row r="2828" spans="9:11" x14ac:dyDescent="0.25">
      <c r="I2828" t="s">
        <v>8221</v>
      </c>
      <c r="J2828" s="60">
        <v>60000</v>
      </c>
      <c r="K2828" s="45">
        <v>2696</v>
      </c>
    </row>
    <row r="2829" spans="9:11" x14ac:dyDescent="0.25">
      <c r="I2829" t="s">
        <v>8221</v>
      </c>
      <c r="J2829" s="60">
        <v>12000</v>
      </c>
      <c r="K2829" s="45">
        <v>428</v>
      </c>
    </row>
    <row r="2830" spans="9:11" x14ac:dyDescent="0.25">
      <c r="I2830" t="s">
        <v>8221</v>
      </c>
      <c r="J2830" s="60">
        <v>4000</v>
      </c>
      <c r="K2830" s="45">
        <v>1720</v>
      </c>
    </row>
    <row r="2831" spans="9:11" x14ac:dyDescent="0.25">
      <c r="I2831" t="s">
        <v>8221</v>
      </c>
      <c r="J2831" s="60">
        <v>15000</v>
      </c>
      <c r="K2831" s="45">
        <v>703</v>
      </c>
    </row>
    <row r="2832" spans="9:11" x14ac:dyDescent="0.25">
      <c r="I2832" t="s">
        <v>8220</v>
      </c>
      <c r="J2832" s="60">
        <v>25000</v>
      </c>
      <c r="K2832" s="45">
        <v>126</v>
      </c>
    </row>
    <row r="2833" spans="9:11" x14ac:dyDescent="0.25">
      <c r="I2833" t="s">
        <v>8221</v>
      </c>
      <c r="J2833" s="60">
        <v>40000</v>
      </c>
      <c r="K2833" s="45">
        <v>185</v>
      </c>
    </row>
    <row r="2834" spans="9:11" x14ac:dyDescent="0.25">
      <c r="I2834" t="s">
        <v>8221</v>
      </c>
      <c r="J2834" s="60">
        <v>1000</v>
      </c>
      <c r="K2834" s="45">
        <v>3640</v>
      </c>
    </row>
    <row r="2835" spans="9:11" x14ac:dyDescent="0.25">
      <c r="I2835" t="s">
        <v>8221</v>
      </c>
      <c r="J2835" s="60">
        <v>550</v>
      </c>
      <c r="K2835" s="45">
        <v>2844</v>
      </c>
    </row>
    <row r="2836" spans="9:11" x14ac:dyDescent="0.25">
      <c r="I2836" t="s">
        <v>8221</v>
      </c>
      <c r="J2836" s="60">
        <v>30000</v>
      </c>
      <c r="K2836" s="45">
        <v>2139</v>
      </c>
    </row>
    <row r="2837" spans="9:11" x14ac:dyDescent="0.25">
      <c r="I2837" t="s">
        <v>8221</v>
      </c>
      <c r="J2837" s="60">
        <v>5000</v>
      </c>
      <c r="K2837" s="45">
        <v>2874</v>
      </c>
    </row>
    <row r="2838" spans="9:11" x14ac:dyDescent="0.25">
      <c r="I2838" t="s">
        <v>8221</v>
      </c>
      <c r="J2838" s="60">
        <v>6000</v>
      </c>
      <c r="K2838" s="45">
        <v>871</v>
      </c>
    </row>
    <row r="2839" spans="9:11" x14ac:dyDescent="0.25">
      <c r="I2839" t="s">
        <v>8221</v>
      </c>
      <c r="J2839" s="60">
        <v>10000</v>
      </c>
      <c r="K2839" s="45">
        <v>3992</v>
      </c>
    </row>
    <row r="2840" spans="9:11" x14ac:dyDescent="0.25">
      <c r="I2840" t="s">
        <v>8222</v>
      </c>
      <c r="J2840" s="60">
        <v>50000</v>
      </c>
      <c r="K2840" s="45">
        <v>3139</v>
      </c>
    </row>
    <row r="2841" spans="9:11" x14ac:dyDescent="0.25">
      <c r="I2841" t="s">
        <v>8221</v>
      </c>
      <c r="J2841" s="60">
        <v>2500</v>
      </c>
      <c r="K2841" s="45">
        <v>3900</v>
      </c>
    </row>
    <row r="2842" spans="9:11" x14ac:dyDescent="0.25">
      <c r="I2842" t="s">
        <v>8221</v>
      </c>
      <c r="J2842" s="60">
        <v>2500</v>
      </c>
      <c r="K2842" s="45">
        <v>3920</v>
      </c>
    </row>
    <row r="2843" spans="9:11" x14ac:dyDescent="0.25">
      <c r="I2843" t="s">
        <v>8221</v>
      </c>
      <c r="J2843" s="60">
        <v>60000</v>
      </c>
      <c r="K2843" s="45">
        <v>1179</v>
      </c>
    </row>
    <row r="2844" spans="9:11" x14ac:dyDescent="0.25">
      <c r="I2844" t="s">
        <v>8221</v>
      </c>
      <c r="J2844" s="60">
        <v>8000</v>
      </c>
      <c r="K2844" s="45">
        <v>1102</v>
      </c>
    </row>
    <row r="2845" spans="9:11" x14ac:dyDescent="0.25">
      <c r="I2845" t="s">
        <v>8221</v>
      </c>
      <c r="J2845" s="60">
        <v>16000</v>
      </c>
      <c r="K2845" s="45">
        <v>2744</v>
      </c>
    </row>
    <row r="2846" spans="9:11" x14ac:dyDescent="0.25">
      <c r="I2846" t="s">
        <v>8221</v>
      </c>
      <c r="J2846" s="60">
        <v>5000</v>
      </c>
      <c r="K2846" s="45">
        <v>3857</v>
      </c>
    </row>
    <row r="2847" spans="9:11" x14ac:dyDescent="0.25">
      <c r="I2847" t="s">
        <v>8220</v>
      </c>
      <c r="J2847" s="60">
        <v>35000</v>
      </c>
      <c r="K2847" s="45">
        <v>156</v>
      </c>
    </row>
    <row r="2848" spans="9:11" x14ac:dyDescent="0.25">
      <c r="I2848" t="s">
        <v>8221</v>
      </c>
      <c r="J2848" s="60">
        <v>225000</v>
      </c>
      <c r="K2848" s="45">
        <v>3090</v>
      </c>
    </row>
    <row r="2849" spans="9:11" x14ac:dyDescent="0.25">
      <c r="I2849" t="s">
        <v>8221</v>
      </c>
      <c r="J2849" s="60">
        <v>7500</v>
      </c>
      <c r="K2849" s="45">
        <v>1981</v>
      </c>
    </row>
    <row r="2850" spans="9:11" x14ac:dyDescent="0.25">
      <c r="I2850" t="s">
        <v>8220</v>
      </c>
      <c r="J2850" s="60">
        <v>10000</v>
      </c>
      <c r="K2850" s="45">
        <v>1574</v>
      </c>
    </row>
    <row r="2851" spans="9:11" x14ac:dyDescent="0.25">
      <c r="I2851" t="s">
        <v>8221</v>
      </c>
      <c r="J2851" s="60">
        <v>27500</v>
      </c>
      <c r="K2851" s="45">
        <v>715</v>
      </c>
    </row>
    <row r="2852" spans="9:11" x14ac:dyDescent="0.25">
      <c r="I2852" t="s">
        <v>8221</v>
      </c>
      <c r="J2852" s="60">
        <v>75000</v>
      </c>
      <c r="K2852" s="45">
        <v>551</v>
      </c>
    </row>
    <row r="2853" spans="9:11" x14ac:dyDescent="0.25">
      <c r="I2853" t="s">
        <v>8221</v>
      </c>
      <c r="J2853" s="60">
        <v>500000</v>
      </c>
      <c r="K2853" s="45">
        <v>1095</v>
      </c>
    </row>
    <row r="2854" spans="9:11" x14ac:dyDescent="0.25">
      <c r="I2854" t="s">
        <v>8221</v>
      </c>
      <c r="J2854" s="60">
        <v>3900</v>
      </c>
      <c r="K2854" s="45">
        <v>918</v>
      </c>
    </row>
    <row r="2855" spans="9:11" x14ac:dyDescent="0.25">
      <c r="I2855" t="s">
        <v>8221</v>
      </c>
      <c r="J2855" s="60">
        <v>5000</v>
      </c>
      <c r="K2855" s="45">
        <v>191</v>
      </c>
    </row>
    <row r="2856" spans="9:11" x14ac:dyDescent="0.25">
      <c r="I2856" t="s">
        <v>8221</v>
      </c>
      <c r="J2856" s="60">
        <v>2500</v>
      </c>
      <c r="K2856" s="45">
        <v>434</v>
      </c>
    </row>
    <row r="2857" spans="9:11" x14ac:dyDescent="0.25">
      <c r="I2857" t="s">
        <v>8221</v>
      </c>
      <c r="J2857" s="60">
        <v>1000</v>
      </c>
      <c r="K2857" s="45">
        <v>444</v>
      </c>
    </row>
    <row r="2858" spans="9:11" x14ac:dyDescent="0.25">
      <c r="I2858" t="s">
        <v>8221</v>
      </c>
      <c r="J2858" s="60">
        <v>1000</v>
      </c>
      <c r="K2858" s="45">
        <v>1135</v>
      </c>
    </row>
    <row r="2859" spans="9:11" x14ac:dyDescent="0.25">
      <c r="I2859" t="s">
        <v>8221</v>
      </c>
      <c r="J2859" s="60">
        <v>2000</v>
      </c>
      <c r="K2859" s="45">
        <v>1413</v>
      </c>
    </row>
    <row r="2860" spans="9:11" x14ac:dyDescent="0.25">
      <c r="I2860" t="s">
        <v>8220</v>
      </c>
      <c r="J2860" s="60">
        <v>2500</v>
      </c>
      <c r="K2860" s="45">
        <v>1572</v>
      </c>
    </row>
    <row r="2861" spans="9:11" x14ac:dyDescent="0.25">
      <c r="I2861" t="s">
        <v>8221</v>
      </c>
      <c r="J2861" s="60">
        <v>500</v>
      </c>
      <c r="K2861" s="45">
        <v>2131</v>
      </c>
    </row>
    <row r="2862" spans="9:11" x14ac:dyDescent="0.25">
      <c r="I2862" t="s">
        <v>8221</v>
      </c>
      <c r="J2862" s="60">
        <v>200</v>
      </c>
      <c r="K2862" s="45">
        <v>2886</v>
      </c>
    </row>
    <row r="2863" spans="9:11" x14ac:dyDescent="0.25">
      <c r="I2863" t="s">
        <v>8221</v>
      </c>
      <c r="J2863" s="60">
        <v>1500</v>
      </c>
      <c r="K2863" s="45">
        <v>2904</v>
      </c>
    </row>
    <row r="2864" spans="9:11" x14ac:dyDescent="0.25">
      <c r="I2864" t="s">
        <v>8221</v>
      </c>
      <c r="J2864" s="60">
        <v>2000</v>
      </c>
      <c r="K2864" s="45">
        <v>3861</v>
      </c>
    </row>
    <row r="2865" spans="9:11" x14ac:dyDescent="0.25">
      <c r="I2865" t="s">
        <v>8220</v>
      </c>
      <c r="J2865" s="60">
        <v>500</v>
      </c>
      <c r="K2865" s="45">
        <v>3881</v>
      </c>
    </row>
    <row r="2866" spans="9:11" x14ac:dyDescent="0.25">
      <c r="I2866" t="s">
        <v>8221</v>
      </c>
      <c r="J2866" s="60">
        <v>1000</v>
      </c>
      <c r="K2866" s="45">
        <v>3895</v>
      </c>
    </row>
    <row r="2867" spans="9:11" x14ac:dyDescent="0.25">
      <c r="I2867" t="s">
        <v>8221</v>
      </c>
      <c r="J2867" s="60">
        <v>5000</v>
      </c>
      <c r="K2867" s="45">
        <v>4025</v>
      </c>
    </row>
    <row r="2868" spans="9:11" x14ac:dyDescent="0.25">
      <c r="I2868" t="s">
        <v>8220</v>
      </c>
      <c r="J2868" s="60">
        <v>25000</v>
      </c>
      <c r="K2868" s="45">
        <v>3877</v>
      </c>
    </row>
    <row r="2869" spans="9:11" x14ac:dyDescent="0.25">
      <c r="I2869" t="s">
        <v>8221</v>
      </c>
      <c r="J2869" s="60">
        <v>33000</v>
      </c>
      <c r="K2869" s="45">
        <v>1790</v>
      </c>
    </row>
    <row r="2870" spans="9:11" x14ac:dyDescent="0.25">
      <c r="I2870" t="s">
        <v>8221</v>
      </c>
      <c r="J2870" s="60">
        <v>60000</v>
      </c>
      <c r="K2870" s="45">
        <v>1104</v>
      </c>
    </row>
    <row r="2871" spans="9:11" x14ac:dyDescent="0.25">
      <c r="I2871" t="s">
        <v>8221</v>
      </c>
      <c r="J2871" s="60">
        <v>25000</v>
      </c>
      <c r="K2871" s="45">
        <v>1868</v>
      </c>
    </row>
    <row r="2872" spans="9:11" x14ac:dyDescent="0.25">
      <c r="I2872" t="s">
        <v>8221</v>
      </c>
      <c r="J2872" s="60">
        <v>3000</v>
      </c>
      <c r="K2872" s="45">
        <v>2856</v>
      </c>
    </row>
    <row r="2873" spans="9:11" x14ac:dyDescent="0.25">
      <c r="I2873" t="s">
        <v>8221</v>
      </c>
      <c r="J2873" s="60">
        <v>1750</v>
      </c>
      <c r="K2873" s="45">
        <v>1709</v>
      </c>
    </row>
    <row r="2874" spans="9:11" x14ac:dyDescent="0.25">
      <c r="I2874" t="s">
        <v>8221</v>
      </c>
      <c r="J2874" s="60">
        <v>10000</v>
      </c>
      <c r="K2874" s="45">
        <v>3646</v>
      </c>
    </row>
    <row r="2875" spans="9:11" x14ac:dyDescent="0.25">
      <c r="I2875" t="s">
        <v>8221</v>
      </c>
      <c r="J2875" s="60">
        <v>5000</v>
      </c>
      <c r="K2875" s="45">
        <v>4089</v>
      </c>
    </row>
    <row r="2876" spans="9:11" x14ac:dyDescent="0.25">
      <c r="I2876" t="s">
        <v>8221</v>
      </c>
      <c r="J2876" s="60">
        <v>11000</v>
      </c>
      <c r="K2876" s="45">
        <v>3112</v>
      </c>
    </row>
    <row r="2877" spans="9:11" x14ac:dyDescent="0.25">
      <c r="I2877" t="s">
        <v>8221</v>
      </c>
      <c r="J2877" s="60">
        <v>5000</v>
      </c>
      <c r="K2877" s="45">
        <v>761</v>
      </c>
    </row>
    <row r="2878" spans="9:11" x14ac:dyDescent="0.25">
      <c r="I2878" t="s">
        <v>8221</v>
      </c>
      <c r="J2878" s="60">
        <v>1000</v>
      </c>
      <c r="K2878" s="45">
        <v>4086</v>
      </c>
    </row>
    <row r="2879" spans="9:11" x14ac:dyDescent="0.25">
      <c r="I2879" t="s">
        <v>8221</v>
      </c>
      <c r="J2879" s="60">
        <v>10000</v>
      </c>
      <c r="K2879" s="45">
        <v>2871</v>
      </c>
    </row>
    <row r="2880" spans="9:11" x14ac:dyDescent="0.25">
      <c r="I2880" t="s">
        <v>8221</v>
      </c>
      <c r="J2880" s="60">
        <v>750</v>
      </c>
      <c r="K2880" s="45">
        <v>1558</v>
      </c>
    </row>
    <row r="2881" spans="9:11" x14ac:dyDescent="0.25">
      <c r="I2881" t="s">
        <v>8221</v>
      </c>
      <c r="J2881" s="60">
        <v>500</v>
      </c>
      <c r="K2881" s="45">
        <v>2895</v>
      </c>
    </row>
    <row r="2882" spans="9:11" x14ac:dyDescent="0.25">
      <c r="I2882" t="s">
        <v>8221</v>
      </c>
      <c r="J2882" s="60">
        <v>65108</v>
      </c>
      <c r="K2882" s="45">
        <v>498</v>
      </c>
    </row>
    <row r="2883" spans="9:11" x14ac:dyDescent="0.25">
      <c r="I2883" t="s">
        <v>8221</v>
      </c>
      <c r="J2883" s="60">
        <v>12000</v>
      </c>
      <c r="K2883" s="45">
        <v>2897</v>
      </c>
    </row>
    <row r="2884" spans="9:11" x14ac:dyDescent="0.25">
      <c r="I2884" t="s">
        <v>8221</v>
      </c>
      <c r="J2884" s="60">
        <v>7000</v>
      </c>
      <c r="K2884" s="45">
        <v>1412</v>
      </c>
    </row>
    <row r="2885" spans="9:11" x14ac:dyDescent="0.25">
      <c r="I2885" t="s">
        <v>8221</v>
      </c>
      <c r="J2885" s="60">
        <v>15000</v>
      </c>
      <c r="K2885" s="45">
        <v>668</v>
      </c>
    </row>
    <row r="2886" spans="9:11" x14ac:dyDescent="0.25">
      <c r="I2886" t="s">
        <v>8221</v>
      </c>
      <c r="J2886" s="60">
        <v>2000</v>
      </c>
      <c r="K2886" s="45">
        <v>863</v>
      </c>
    </row>
    <row r="2887" spans="9:11" x14ac:dyDescent="0.25">
      <c r="I2887" t="s">
        <v>8221</v>
      </c>
      <c r="J2887" s="60">
        <v>1000</v>
      </c>
      <c r="K2887" s="45">
        <v>1075</v>
      </c>
    </row>
    <row r="2888" spans="9:11" x14ac:dyDescent="0.25">
      <c r="I2888" t="s">
        <v>8221</v>
      </c>
      <c r="J2888" s="60">
        <v>1000</v>
      </c>
      <c r="K2888" s="45">
        <v>1428</v>
      </c>
    </row>
    <row r="2889" spans="9:11" x14ac:dyDescent="0.25">
      <c r="I2889" t="s">
        <v>8221</v>
      </c>
      <c r="J2889" s="60">
        <v>5000</v>
      </c>
      <c r="K2889" s="45">
        <v>590</v>
      </c>
    </row>
    <row r="2890" spans="9:11" x14ac:dyDescent="0.25">
      <c r="I2890" t="s">
        <v>8220</v>
      </c>
      <c r="J2890" s="60">
        <v>3000</v>
      </c>
      <c r="K2890" s="45">
        <v>1225</v>
      </c>
    </row>
    <row r="2891" spans="9:11" x14ac:dyDescent="0.25">
      <c r="I2891" t="s">
        <v>8220</v>
      </c>
      <c r="J2891" s="60">
        <v>10000</v>
      </c>
      <c r="K2891" s="45">
        <v>2383</v>
      </c>
    </row>
    <row r="2892" spans="9:11" x14ac:dyDescent="0.25">
      <c r="I2892" t="s">
        <v>8221</v>
      </c>
      <c r="J2892" s="60">
        <v>33000</v>
      </c>
      <c r="K2892" s="45">
        <v>1983</v>
      </c>
    </row>
    <row r="2893" spans="9:11" x14ac:dyDescent="0.25">
      <c r="I2893" t="s">
        <v>8221</v>
      </c>
      <c r="J2893" s="60">
        <v>25000</v>
      </c>
      <c r="K2893" s="45">
        <v>2947</v>
      </c>
    </row>
    <row r="2894" spans="9:11" x14ac:dyDescent="0.25">
      <c r="I2894" t="s">
        <v>8221</v>
      </c>
      <c r="J2894" s="60">
        <v>75000</v>
      </c>
      <c r="K2894" s="45">
        <v>3634</v>
      </c>
    </row>
    <row r="2895" spans="9:11" x14ac:dyDescent="0.25">
      <c r="I2895" t="s">
        <v>8221</v>
      </c>
      <c r="J2895" s="60">
        <v>109225</v>
      </c>
      <c r="K2895" s="45">
        <v>3113</v>
      </c>
    </row>
    <row r="2896" spans="9:11" x14ac:dyDescent="0.25">
      <c r="I2896" t="s">
        <v>8221</v>
      </c>
      <c r="J2896" s="60">
        <v>5000</v>
      </c>
      <c r="K2896" s="45">
        <v>991</v>
      </c>
    </row>
    <row r="2897" spans="9:11" x14ac:dyDescent="0.25">
      <c r="I2897" t="s">
        <v>8222</v>
      </c>
      <c r="J2897" s="60">
        <v>5105</v>
      </c>
      <c r="K2897" s="45">
        <v>1699</v>
      </c>
    </row>
    <row r="2898" spans="9:11" x14ac:dyDescent="0.25">
      <c r="I2898" t="s">
        <v>8221</v>
      </c>
      <c r="J2898" s="60">
        <v>7500</v>
      </c>
      <c r="K2898" s="45">
        <v>2898</v>
      </c>
    </row>
    <row r="2899" spans="9:11" x14ac:dyDescent="0.25">
      <c r="I2899" t="s">
        <v>8221</v>
      </c>
      <c r="J2899" s="60">
        <v>1000</v>
      </c>
      <c r="K2899" s="45">
        <v>1182</v>
      </c>
    </row>
    <row r="2900" spans="9:11" x14ac:dyDescent="0.25">
      <c r="I2900" t="s">
        <v>8221</v>
      </c>
      <c r="J2900" s="60">
        <v>1650</v>
      </c>
      <c r="K2900" s="45">
        <v>3990</v>
      </c>
    </row>
    <row r="2901" spans="9:11" x14ac:dyDescent="0.25">
      <c r="I2901" t="s">
        <v>8221</v>
      </c>
      <c r="J2901" s="60">
        <v>3000</v>
      </c>
      <c r="K2901" s="45">
        <v>890</v>
      </c>
    </row>
    <row r="2902" spans="9:11" x14ac:dyDescent="0.25">
      <c r="I2902" t="s">
        <v>8220</v>
      </c>
      <c r="J2902" s="60">
        <v>25000</v>
      </c>
      <c r="K2902" s="45">
        <v>3126</v>
      </c>
    </row>
    <row r="2903" spans="9:11" x14ac:dyDescent="0.25">
      <c r="I2903" t="s">
        <v>8220</v>
      </c>
      <c r="J2903" s="60">
        <v>8500</v>
      </c>
      <c r="K2903" s="45">
        <v>1567</v>
      </c>
    </row>
    <row r="2904" spans="9:11" x14ac:dyDescent="0.25">
      <c r="I2904" t="s">
        <v>8221</v>
      </c>
      <c r="J2904" s="60">
        <v>1000</v>
      </c>
      <c r="K2904" s="45">
        <v>3106</v>
      </c>
    </row>
    <row r="2905" spans="9:11" x14ac:dyDescent="0.25">
      <c r="I2905" t="s">
        <v>8221</v>
      </c>
      <c r="J2905" s="60">
        <v>30000</v>
      </c>
      <c r="K2905" s="45">
        <v>3981</v>
      </c>
    </row>
    <row r="2906" spans="9:11" x14ac:dyDescent="0.25">
      <c r="I2906" t="s">
        <v>8221</v>
      </c>
      <c r="J2906" s="60">
        <v>8000</v>
      </c>
      <c r="K2906" s="45">
        <v>168</v>
      </c>
    </row>
    <row r="2907" spans="9:11" x14ac:dyDescent="0.25">
      <c r="I2907" t="s">
        <v>8221</v>
      </c>
      <c r="J2907" s="60">
        <v>3750</v>
      </c>
      <c r="K2907" s="45">
        <v>3191</v>
      </c>
    </row>
    <row r="2908" spans="9:11" x14ac:dyDescent="0.25">
      <c r="I2908" t="s">
        <v>8221</v>
      </c>
      <c r="J2908" s="60">
        <v>10000</v>
      </c>
      <c r="K2908" s="45">
        <v>3799</v>
      </c>
    </row>
    <row r="2909" spans="9:11" x14ac:dyDescent="0.25">
      <c r="I2909" t="s">
        <v>8221</v>
      </c>
      <c r="J2909" s="60">
        <v>22000</v>
      </c>
      <c r="K2909" s="45">
        <v>3800</v>
      </c>
    </row>
    <row r="2910" spans="9:11" x14ac:dyDescent="0.25">
      <c r="I2910" t="s">
        <v>8221</v>
      </c>
      <c r="J2910" s="60">
        <v>2500</v>
      </c>
      <c r="K2910" s="45">
        <v>1183</v>
      </c>
    </row>
    <row r="2911" spans="9:11" x14ac:dyDescent="0.25">
      <c r="I2911" t="s">
        <v>8221</v>
      </c>
      <c r="J2911" s="60">
        <v>500</v>
      </c>
      <c r="K2911" s="45">
        <v>1542</v>
      </c>
    </row>
    <row r="2912" spans="9:11" x14ac:dyDescent="0.25">
      <c r="I2912" t="s">
        <v>8221</v>
      </c>
      <c r="J2912" s="60">
        <v>2500</v>
      </c>
      <c r="K2912" s="45">
        <v>1557</v>
      </c>
    </row>
    <row r="2913" spans="9:11" x14ac:dyDescent="0.25">
      <c r="I2913" t="s">
        <v>8221</v>
      </c>
      <c r="J2913" s="60">
        <v>20000</v>
      </c>
      <c r="K2913" s="45">
        <v>3096</v>
      </c>
    </row>
    <row r="2914" spans="9:11" x14ac:dyDescent="0.25">
      <c r="I2914" t="s">
        <v>8220</v>
      </c>
      <c r="J2914" s="60">
        <v>15000</v>
      </c>
      <c r="K2914" s="45">
        <v>603</v>
      </c>
    </row>
    <row r="2915" spans="9:11" x14ac:dyDescent="0.25">
      <c r="I2915" t="s">
        <v>8221</v>
      </c>
      <c r="J2915" s="60">
        <v>8000</v>
      </c>
      <c r="K2915" s="45">
        <v>2850</v>
      </c>
    </row>
    <row r="2916" spans="9:11" x14ac:dyDescent="0.25">
      <c r="I2916" t="s">
        <v>8221</v>
      </c>
      <c r="J2916" s="60">
        <v>1930</v>
      </c>
      <c r="K2916" s="45">
        <v>4009</v>
      </c>
    </row>
    <row r="2917" spans="9:11" x14ac:dyDescent="0.25">
      <c r="I2917" t="s">
        <v>8221</v>
      </c>
      <c r="J2917" s="60">
        <v>6000</v>
      </c>
      <c r="K2917" s="45">
        <v>2588</v>
      </c>
    </row>
    <row r="2918" spans="9:11" x14ac:dyDescent="0.25">
      <c r="I2918" t="s">
        <v>8220</v>
      </c>
      <c r="J2918" s="60">
        <v>50000</v>
      </c>
      <c r="K2918" s="45">
        <v>1226</v>
      </c>
    </row>
    <row r="2919" spans="9:11" x14ac:dyDescent="0.25">
      <c r="I2919" t="s">
        <v>8221</v>
      </c>
      <c r="J2919" s="60">
        <v>30000</v>
      </c>
      <c r="K2919" s="45">
        <v>1160</v>
      </c>
    </row>
    <row r="2920" spans="9:11" x14ac:dyDescent="0.25">
      <c r="I2920" t="s">
        <v>8221</v>
      </c>
      <c r="J2920" s="60">
        <v>29000</v>
      </c>
      <c r="K2920" s="45">
        <v>678</v>
      </c>
    </row>
    <row r="2921" spans="9:11" x14ac:dyDescent="0.25">
      <c r="I2921" t="s">
        <v>8221</v>
      </c>
      <c r="J2921" s="60">
        <v>1000</v>
      </c>
      <c r="K2921" s="45">
        <v>3850</v>
      </c>
    </row>
    <row r="2922" spans="9:11" x14ac:dyDescent="0.25">
      <c r="I2922" t="s">
        <v>8221</v>
      </c>
      <c r="J2922" s="60">
        <v>2500</v>
      </c>
      <c r="K2922" s="45">
        <v>1560</v>
      </c>
    </row>
    <row r="2923" spans="9:11" x14ac:dyDescent="0.25">
      <c r="I2923" t="s">
        <v>8222</v>
      </c>
      <c r="J2923" s="60">
        <v>10000</v>
      </c>
      <c r="K2923" s="45">
        <v>3130</v>
      </c>
    </row>
    <row r="2924" spans="9:11" x14ac:dyDescent="0.25">
      <c r="I2924" t="s">
        <v>8221</v>
      </c>
      <c r="J2924" s="60">
        <v>5000</v>
      </c>
      <c r="K2924" s="45">
        <v>1768</v>
      </c>
    </row>
    <row r="2925" spans="9:11" x14ac:dyDescent="0.25">
      <c r="I2925" t="s">
        <v>8221</v>
      </c>
      <c r="J2925" s="60">
        <v>48725</v>
      </c>
      <c r="K2925" s="45">
        <v>3098</v>
      </c>
    </row>
    <row r="2926" spans="9:11" x14ac:dyDescent="0.25">
      <c r="I2926" t="s">
        <v>8221</v>
      </c>
      <c r="J2926" s="60">
        <v>3000</v>
      </c>
      <c r="K2926" s="45">
        <v>1791</v>
      </c>
    </row>
    <row r="2927" spans="9:11" x14ac:dyDescent="0.25">
      <c r="I2927" t="s">
        <v>8220</v>
      </c>
      <c r="J2927" s="60">
        <v>48000</v>
      </c>
      <c r="K2927" s="45">
        <v>1327</v>
      </c>
    </row>
    <row r="2928" spans="9:11" x14ac:dyDescent="0.25">
      <c r="I2928" t="s">
        <v>8221</v>
      </c>
      <c r="J2928" s="60">
        <v>100000</v>
      </c>
      <c r="K2928" s="45">
        <v>687</v>
      </c>
    </row>
    <row r="2929" spans="9:11" x14ac:dyDescent="0.25">
      <c r="I2929" t="s">
        <v>8221</v>
      </c>
      <c r="J2929" s="60">
        <v>5000</v>
      </c>
      <c r="K2929" s="45">
        <v>767</v>
      </c>
    </row>
    <row r="2930" spans="9:11" x14ac:dyDescent="0.25">
      <c r="I2930" t="s">
        <v>8221</v>
      </c>
      <c r="J2930" s="60">
        <v>15000</v>
      </c>
      <c r="K2930" s="45">
        <v>3894</v>
      </c>
    </row>
    <row r="2931" spans="9:11" x14ac:dyDescent="0.25">
      <c r="I2931" t="s">
        <v>8220</v>
      </c>
      <c r="J2931" s="60">
        <v>13111</v>
      </c>
      <c r="K2931" s="45">
        <v>3869</v>
      </c>
    </row>
    <row r="2932" spans="9:11" x14ac:dyDescent="0.25">
      <c r="I2932" t="s">
        <v>8221</v>
      </c>
      <c r="J2932" s="60">
        <v>30000</v>
      </c>
      <c r="K2932" s="45">
        <v>1085</v>
      </c>
    </row>
    <row r="2933" spans="9:11" x14ac:dyDescent="0.25">
      <c r="I2933" t="s">
        <v>8221</v>
      </c>
      <c r="J2933" s="60">
        <v>8000</v>
      </c>
      <c r="K2933" s="45">
        <v>3205</v>
      </c>
    </row>
    <row r="2934" spans="9:11" x14ac:dyDescent="0.25">
      <c r="I2934" t="s">
        <v>8221</v>
      </c>
      <c r="J2934" s="60">
        <v>1500</v>
      </c>
      <c r="K2934" s="45">
        <v>184</v>
      </c>
    </row>
    <row r="2935" spans="9:11" x14ac:dyDescent="0.25">
      <c r="I2935" t="s">
        <v>8221</v>
      </c>
      <c r="J2935" s="60">
        <v>150000</v>
      </c>
      <c r="K2935" s="45">
        <v>1066</v>
      </c>
    </row>
    <row r="2936" spans="9:11" x14ac:dyDescent="0.25">
      <c r="I2936" t="s">
        <v>8221</v>
      </c>
      <c r="J2936" s="60">
        <v>3000</v>
      </c>
      <c r="K2936" s="45">
        <v>3947</v>
      </c>
    </row>
    <row r="2937" spans="9:11" x14ac:dyDescent="0.25">
      <c r="I2937" t="s">
        <v>8221</v>
      </c>
      <c r="J2937" s="60">
        <v>9000</v>
      </c>
      <c r="K2937" s="45">
        <v>588</v>
      </c>
    </row>
    <row r="2938" spans="9:11" x14ac:dyDescent="0.25">
      <c r="I2938" t="s">
        <v>8221</v>
      </c>
      <c r="J2938" s="60">
        <v>10000</v>
      </c>
      <c r="K2938" s="45">
        <v>3070</v>
      </c>
    </row>
    <row r="2939" spans="9:11" x14ac:dyDescent="0.25">
      <c r="I2939" t="s">
        <v>8221</v>
      </c>
      <c r="J2939" s="60">
        <v>1500</v>
      </c>
      <c r="K2939" s="45">
        <v>514</v>
      </c>
    </row>
    <row r="2940" spans="9:11" x14ac:dyDescent="0.25">
      <c r="I2940" t="s">
        <v>8221</v>
      </c>
      <c r="J2940" s="60">
        <v>7500</v>
      </c>
      <c r="K2940" s="45">
        <v>592</v>
      </c>
    </row>
    <row r="2941" spans="9:11" x14ac:dyDescent="0.25">
      <c r="I2941" t="s">
        <v>8221</v>
      </c>
      <c r="J2941" s="60">
        <v>1500</v>
      </c>
      <c r="K2941" s="45">
        <v>772</v>
      </c>
    </row>
    <row r="2942" spans="9:11" x14ac:dyDescent="0.25">
      <c r="I2942" t="s">
        <v>8221</v>
      </c>
      <c r="J2942" s="60">
        <v>450</v>
      </c>
      <c r="K2942" s="45">
        <v>1810</v>
      </c>
    </row>
    <row r="2943" spans="9:11" x14ac:dyDescent="0.25">
      <c r="I2943" t="s">
        <v>8222</v>
      </c>
      <c r="J2943" s="60">
        <v>1500</v>
      </c>
      <c r="K2943" s="45">
        <v>3137</v>
      </c>
    </row>
    <row r="2944" spans="9:11" x14ac:dyDescent="0.25">
      <c r="I2944" t="s">
        <v>8221</v>
      </c>
      <c r="J2944" s="60">
        <v>6500</v>
      </c>
      <c r="K2944" s="45">
        <v>500</v>
      </c>
    </row>
    <row r="2945" spans="9:11" x14ac:dyDescent="0.25">
      <c r="I2945" t="s">
        <v>8220</v>
      </c>
      <c r="J2945" s="60">
        <v>30000</v>
      </c>
      <c r="K2945" s="45">
        <v>1338</v>
      </c>
    </row>
    <row r="2946" spans="9:11" x14ac:dyDescent="0.25">
      <c r="I2946" t="s">
        <v>8221</v>
      </c>
      <c r="J2946" s="60">
        <v>2500</v>
      </c>
      <c r="K2946" s="45">
        <v>448</v>
      </c>
    </row>
    <row r="2947" spans="9:11" x14ac:dyDescent="0.25">
      <c r="I2947" t="s">
        <v>8220</v>
      </c>
      <c r="J2947" s="60">
        <v>5500</v>
      </c>
      <c r="K2947" s="45">
        <v>2372</v>
      </c>
    </row>
    <row r="2948" spans="9:11" x14ac:dyDescent="0.25">
      <c r="I2948" t="s">
        <v>8221</v>
      </c>
      <c r="J2948" s="60">
        <v>3550</v>
      </c>
      <c r="K2948" s="45">
        <v>3789</v>
      </c>
    </row>
    <row r="2949" spans="9:11" x14ac:dyDescent="0.25">
      <c r="I2949" t="s">
        <v>8221</v>
      </c>
      <c r="J2949" s="60">
        <v>10000</v>
      </c>
      <c r="K2949" s="45">
        <v>170</v>
      </c>
    </row>
    <row r="2950" spans="9:11" x14ac:dyDescent="0.25">
      <c r="I2950" t="s">
        <v>8221</v>
      </c>
      <c r="J2950" s="60">
        <v>8000</v>
      </c>
      <c r="K2950" s="45">
        <v>891</v>
      </c>
    </row>
    <row r="2951" spans="9:11" x14ac:dyDescent="0.25">
      <c r="I2951" t="s">
        <v>8221</v>
      </c>
      <c r="J2951" s="60">
        <v>16000</v>
      </c>
      <c r="K2951" s="45">
        <v>909</v>
      </c>
    </row>
    <row r="2952" spans="9:11" x14ac:dyDescent="0.25">
      <c r="I2952" t="s">
        <v>8221</v>
      </c>
      <c r="J2952" s="60">
        <v>6000</v>
      </c>
      <c r="K2952" s="45">
        <v>3946</v>
      </c>
    </row>
    <row r="2953" spans="9:11" x14ac:dyDescent="0.25">
      <c r="I2953" t="s">
        <v>8221</v>
      </c>
      <c r="J2953" s="60">
        <v>1400</v>
      </c>
      <c r="K2953" s="45">
        <v>3962</v>
      </c>
    </row>
    <row r="2954" spans="9:11" x14ac:dyDescent="0.25">
      <c r="I2954" t="s">
        <v>8221</v>
      </c>
      <c r="J2954" s="60">
        <v>20000</v>
      </c>
      <c r="K2954" s="45">
        <v>507</v>
      </c>
    </row>
    <row r="2955" spans="9:11" x14ac:dyDescent="0.25">
      <c r="I2955" t="s">
        <v>8221</v>
      </c>
      <c r="J2955" s="60">
        <v>5000</v>
      </c>
      <c r="K2955" s="45">
        <v>903</v>
      </c>
    </row>
    <row r="2956" spans="9:11" x14ac:dyDescent="0.25">
      <c r="I2956" t="s">
        <v>8221</v>
      </c>
      <c r="J2956" s="60">
        <v>1000</v>
      </c>
      <c r="K2956" s="45">
        <v>4090</v>
      </c>
    </row>
    <row r="2957" spans="9:11" x14ac:dyDescent="0.25">
      <c r="I2957" t="s">
        <v>8221</v>
      </c>
      <c r="J2957" s="60">
        <v>1600</v>
      </c>
      <c r="K2957" s="45">
        <v>1985</v>
      </c>
    </row>
    <row r="2958" spans="9:11" x14ac:dyDescent="0.25">
      <c r="I2958" t="s">
        <v>8222</v>
      </c>
      <c r="J2958" s="60">
        <v>2700</v>
      </c>
      <c r="K2958" s="45">
        <v>2322</v>
      </c>
    </row>
    <row r="2959" spans="9:11" x14ac:dyDescent="0.25">
      <c r="I2959" t="s">
        <v>8220</v>
      </c>
      <c r="J2959" s="60">
        <v>150000</v>
      </c>
      <c r="K2959" s="45">
        <v>138</v>
      </c>
    </row>
    <row r="2960" spans="9:11" x14ac:dyDescent="0.25">
      <c r="I2960" t="s">
        <v>8221</v>
      </c>
      <c r="J2960" s="60">
        <v>3000</v>
      </c>
      <c r="K2960" s="45">
        <v>4111</v>
      </c>
    </row>
    <row r="2961" spans="9:11" x14ac:dyDescent="0.25">
      <c r="I2961" t="s">
        <v>8220</v>
      </c>
      <c r="J2961" s="60">
        <v>20000</v>
      </c>
      <c r="K2961" s="45">
        <v>1018</v>
      </c>
    </row>
    <row r="2962" spans="9:11" x14ac:dyDescent="0.25">
      <c r="I2962" t="s">
        <v>8221</v>
      </c>
      <c r="J2962" s="60">
        <v>6000</v>
      </c>
      <c r="K2962" s="45">
        <v>3910</v>
      </c>
    </row>
    <row r="2963" spans="9:11" x14ac:dyDescent="0.25">
      <c r="I2963" t="s">
        <v>8221</v>
      </c>
      <c r="J2963" s="60">
        <v>15000</v>
      </c>
      <c r="K2963" s="45">
        <v>2414</v>
      </c>
    </row>
    <row r="2964" spans="9:11" x14ac:dyDescent="0.25">
      <c r="I2964" t="s">
        <v>8221</v>
      </c>
      <c r="J2964" s="60">
        <v>50000</v>
      </c>
      <c r="K2964" s="45">
        <v>660</v>
      </c>
    </row>
    <row r="2965" spans="9:11" x14ac:dyDescent="0.25">
      <c r="I2965" t="s">
        <v>8221</v>
      </c>
      <c r="J2965" s="60">
        <v>6500</v>
      </c>
      <c r="K2965" s="45">
        <v>905</v>
      </c>
    </row>
    <row r="2966" spans="9:11" x14ac:dyDescent="0.25">
      <c r="I2966" t="s">
        <v>8220</v>
      </c>
      <c r="J2966" s="60">
        <v>8000</v>
      </c>
      <c r="K2966" s="45">
        <v>1240</v>
      </c>
    </row>
    <row r="2967" spans="9:11" x14ac:dyDescent="0.25">
      <c r="I2967" t="s">
        <v>8221</v>
      </c>
      <c r="J2967" s="60">
        <v>15000</v>
      </c>
      <c r="K2967" s="45">
        <v>3059</v>
      </c>
    </row>
    <row r="2968" spans="9:11" x14ac:dyDescent="0.25">
      <c r="I2968" t="s">
        <v>8221</v>
      </c>
      <c r="J2968" s="60">
        <v>5000</v>
      </c>
      <c r="K2968" s="45">
        <v>511</v>
      </c>
    </row>
    <row r="2969" spans="9:11" x14ac:dyDescent="0.25">
      <c r="I2969" t="s">
        <v>8220</v>
      </c>
      <c r="J2969" s="60">
        <v>2000</v>
      </c>
      <c r="K2969" s="45">
        <v>617</v>
      </c>
    </row>
    <row r="2970" spans="9:11" x14ac:dyDescent="0.25">
      <c r="I2970" t="s">
        <v>8221</v>
      </c>
      <c r="J2970" s="60">
        <v>20000</v>
      </c>
      <c r="K2970" s="45">
        <v>1438</v>
      </c>
    </row>
    <row r="2971" spans="9:11" x14ac:dyDescent="0.25">
      <c r="I2971" t="s">
        <v>8220</v>
      </c>
      <c r="J2971" s="60">
        <v>10000</v>
      </c>
      <c r="K2971" s="45">
        <v>2343</v>
      </c>
    </row>
    <row r="2972" spans="9:11" x14ac:dyDescent="0.25">
      <c r="I2972" t="s">
        <v>8221</v>
      </c>
      <c r="J2972" s="60">
        <v>5000</v>
      </c>
      <c r="K2972" s="45">
        <v>2775</v>
      </c>
    </row>
    <row r="2973" spans="9:11" x14ac:dyDescent="0.25">
      <c r="I2973" t="s">
        <v>8221</v>
      </c>
      <c r="J2973" s="60">
        <v>10000</v>
      </c>
      <c r="K2973" s="45">
        <v>3115</v>
      </c>
    </row>
    <row r="2974" spans="9:11" x14ac:dyDescent="0.25">
      <c r="I2974" t="s">
        <v>8221</v>
      </c>
      <c r="J2974" s="60">
        <v>3780</v>
      </c>
      <c r="K2974" s="45">
        <v>880</v>
      </c>
    </row>
    <row r="2975" spans="9:11" x14ac:dyDescent="0.25">
      <c r="I2975" t="s">
        <v>8221</v>
      </c>
      <c r="J2975" s="60">
        <v>20000</v>
      </c>
      <c r="K2975" s="45">
        <v>1806</v>
      </c>
    </row>
    <row r="2976" spans="9:11" x14ac:dyDescent="0.25">
      <c r="I2976" t="s">
        <v>8221</v>
      </c>
      <c r="J2976" s="60">
        <v>25000</v>
      </c>
      <c r="K2976" s="45">
        <v>1108</v>
      </c>
    </row>
    <row r="2977" spans="9:11" x14ac:dyDescent="0.25">
      <c r="I2977" t="s">
        <v>8221</v>
      </c>
      <c r="J2977" s="60">
        <v>20000</v>
      </c>
      <c r="K2977" s="45">
        <v>1175</v>
      </c>
    </row>
    <row r="2978" spans="9:11" x14ac:dyDescent="0.25">
      <c r="I2978" t="s">
        <v>8220</v>
      </c>
      <c r="J2978" s="60">
        <v>5000</v>
      </c>
      <c r="K2978" s="45">
        <v>1456</v>
      </c>
    </row>
    <row r="2979" spans="9:11" x14ac:dyDescent="0.25">
      <c r="I2979" t="s">
        <v>8221</v>
      </c>
      <c r="J2979" s="60">
        <v>30000</v>
      </c>
      <c r="K2979" s="45">
        <v>473</v>
      </c>
    </row>
    <row r="2980" spans="9:11" x14ac:dyDescent="0.25">
      <c r="I2980" t="s">
        <v>8221</v>
      </c>
      <c r="J2980" s="60">
        <v>10000</v>
      </c>
      <c r="K2980" s="45">
        <v>4060</v>
      </c>
    </row>
    <row r="2981" spans="9:11" x14ac:dyDescent="0.25">
      <c r="I2981" t="s">
        <v>8220</v>
      </c>
      <c r="J2981" s="60">
        <v>100000</v>
      </c>
      <c r="K2981" s="45">
        <v>1016</v>
      </c>
    </row>
    <row r="2982" spans="9:11" x14ac:dyDescent="0.25">
      <c r="I2982" t="s">
        <v>8221</v>
      </c>
      <c r="J2982" s="60">
        <v>2500</v>
      </c>
      <c r="K2982" s="45">
        <v>898</v>
      </c>
    </row>
    <row r="2983" spans="9:11" x14ac:dyDescent="0.25">
      <c r="I2983" t="s">
        <v>8220</v>
      </c>
      <c r="J2983" s="60">
        <v>7534</v>
      </c>
      <c r="K2983" s="45">
        <v>1235</v>
      </c>
    </row>
    <row r="2984" spans="9:11" x14ac:dyDescent="0.25">
      <c r="I2984" t="s">
        <v>8221</v>
      </c>
      <c r="J2984" s="60">
        <v>4000</v>
      </c>
      <c r="K2984" s="45">
        <v>232</v>
      </c>
    </row>
    <row r="2985" spans="9:11" x14ac:dyDescent="0.25">
      <c r="I2985" t="s">
        <v>8221</v>
      </c>
      <c r="J2985" s="60">
        <v>9600</v>
      </c>
      <c r="K2985" s="45">
        <v>2908</v>
      </c>
    </row>
    <row r="2986" spans="9:11" x14ac:dyDescent="0.25">
      <c r="I2986" t="s">
        <v>8221</v>
      </c>
      <c r="J2986" s="60">
        <v>10000</v>
      </c>
      <c r="K2986" s="45">
        <v>2891</v>
      </c>
    </row>
    <row r="2987" spans="9:11" x14ac:dyDescent="0.25">
      <c r="I2987" t="s">
        <v>8221</v>
      </c>
      <c r="J2987" s="60">
        <v>110</v>
      </c>
      <c r="K2987" s="45">
        <v>1420</v>
      </c>
    </row>
    <row r="2988" spans="9:11" x14ac:dyDescent="0.25">
      <c r="I2988" t="s">
        <v>8220</v>
      </c>
      <c r="J2988" s="60">
        <v>49000</v>
      </c>
      <c r="K2988" s="45">
        <v>2659</v>
      </c>
    </row>
    <row r="2989" spans="9:11" x14ac:dyDescent="0.25">
      <c r="I2989" t="s">
        <v>8221</v>
      </c>
      <c r="J2989" s="60">
        <v>2500</v>
      </c>
      <c r="K2989" s="45">
        <v>549</v>
      </c>
    </row>
    <row r="2990" spans="9:11" x14ac:dyDescent="0.25">
      <c r="I2990" t="s">
        <v>8221</v>
      </c>
      <c r="J2990" s="60">
        <v>40000</v>
      </c>
      <c r="K2990" s="45">
        <v>1769</v>
      </c>
    </row>
    <row r="2991" spans="9:11" x14ac:dyDescent="0.25">
      <c r="I2991" t="s">
        <v>8221</v>
      </c>
      <c r="J2991" s="60">
        <v>3000</v>
      </c>
      <c r="K2991" s="45">
        <v>1065</v>
      </c>
    </row>
    <row r="2992" spans="9:11" x14ac:dyDescent="0.25">
      <c r="I2992" t="s">
        <v>8221</v>
      </c>
      <c r="J2992" s="60">
        <v>7000</v>
      </c>
      <c r="K2992" s="45">
        <v>3846</v>
      </c>
    </row>
    <row r="2993" spans="9:11" x14ac:dyDescent="0.25">
      <c r="I2993" t="s">
        <v>8221</v>
      </c>
      <c r="J2993" s="60">
        <v>99000</v>
      </c>
      <c r="K2993" s="45">
        <v>1901</v>
      </c>
    </row>
    <row r="2994" spans="9:11" x14ac:dyDescent="0.25">
      <c r="I2994" t="s">
        <v>8221</v>
      </c>
      <c r="J2994" s="60">
        <v>15000</v>
      </c>
      <c r="K2994" s="45">
        <v>700</v>
      </c>
    </row>
    <row r="2995" spans="9:11" x14ac:dyDescent="0.25">
      <c r="I2995" t="s">
        <v>8220</v>
      </c>
      <c r="J2995" s="60">
        <v>1500</v>
      </c>
      <c r="K2995" s="45">
        <v>154</v>
      </c>
    </row>
    <row r="2996" spans="9:11" x14ac:dyDescent="0.25">
      <c r="I2996" t="s">
        <v>8221</v>
      </c>
      <c r="J2996" s="60">
        <v>15000</v>
      </c>
      <c r="K2996" s="45">
        <v>779</v>
      </c>
    </row>
    <row r="2997" spans="9:11" x14ac:dyDescent="0.25">
      <c r="I2997" t="s">
        <v>8221</v>
      </c>
      <c r="J2997" s="60">
        <v>6000</v>
      </c>
      <c r="K2997" s="45">
        <v>925</v>
      </c>
    </row>
    <row r="2998" spans="9:11" x14ac:dyDescent="0.25">
      <c r="I2998" t="s">
        <v>8220</v>
      </c>
      <c r="J2998" s="60">
        <v>9000</v>
      </c>
      <c r="K2998" s="45">
        <v>1015</v>
      </c>
    </row>
    <row r="2999" spans="9:11" x14ac:dyDescent="0.25">
      <c r="I2999" t="s">
        <v>8220</v>
      </c>
      <c r="J2999" s="60">
        <v>1500</v>
      </c>
      <c r="K2999" s="45">
        <v>3871</v>
      </c>
    </row>
    <row r="3000" spans="9:11" x14ac:dyDescent="0.25">
      <c r="I3000" t="s">
        <v>8221</v>
      </c>
      <c r="J3000" s="60">
        <v>30000</v>
      </c>
      <c r="K3000" s="45">
        <v>4095</v>
      </c>
    </row>
    <row r="3001" spans="9:11" x14ac:dyDescent="0.25">
      <c r="I3001" t="s">
        <v>8221</v>
      </c>
      <c r="J3001" s="60">
        <v>56000</v>
      </c>
      <c r="K3001" s="45">
        <v>2156</v>
      </c>
    </row>
    <row r="3002" spans="9:11" x14ac:dyDescent="0.25">
      <c r="I3002" t="s">
        <v>8220</v>
      </c>
      <c r="J3002" s="60">
        <v>10000</v>
      </c>
      <c r="K3002" s="45">
        <v>1045</v>
      </c>
    </row>
    <row r="3003" spans="9:11" x14ac:dyDescent="0.25">
      <c r="I3003" t="s">
        <v>8220</v>
      </c>
      <c r="J3003" s="60">
        <v>5000</v>
      </c>
      <c r="K3003" s="45">
        <v>605</v>
      </c>
    </row>
    <row r="3004" spans="9:11" x14ac:dyDescent="0.25">
      <c r="I3004" t="s">
        <v>8221</v>
      </c>
      <c r="J3004" s="60">
        <v>26000</v>
      </c>
      <c r="K3004" s="45">
        <v>1079</v>
      </c>
    </row>
    <row r="3005" spans="9:11" x14ac:dyDescent="0.25">
      <c r="I3005" t="s">
        <v>8221</v>
      </c>
      <c r="J3005" s="60">
        <v>100000</v>
      </c>
      <c r="K3005" s="45">
        <v>975</v>
      </c>
    </row>
    <row r="3006" spans="9:11" x14ac:dyDescent="0.25">
      <c r="I3006" t="s">
        <v>8221</v>
      </c>
      <c r="J3006" s="60">
        <v>11000</v>
      </c>
      <c r="K3006" s="45">
        <v>2501</v>
      </c>
    </row>
    <row r="3007" spans="9:11" x14ac:dyDescent="0.25">
      <c r="I3007" t="s">
        <v>8221</v>
      </c>
      <c r="J3007" s="60">
        <v>3750</v>
      </c>
      <c r="K3007" s="45">
        <v>4058</v>
      </c>
    </row>
    <row r="3008" spans="9:11" x14ac:dyDescent="0.25">
      <c r="I3008" t="s">
        <v>8221</v>
      </c>
      <c r="J3008" s="60">
        <v>8000</v>
      </c>
      <c r="K3008" s="45">
        <v>556</v>
      </c>
    </row>
    <row r="3009" spans="9:11" x14ac:dyDescent="0.25">
      <c r="I3009" t="s">
        <v>8221</v>
      </c>
      <c r="J3009" s="60">
        <v>4000</v>
      </c>
      <c r="K3009" s="45">
        <v>1100</v>
      </c>
    </row>
    <row r="3010" spans="9:11" x14ac:dyDescent="0.25">
      <c r="I3010" t="s">
        <v>8220</v>
      </c>
      <c r="J3010" s="60">
        <v>4000</v>
      </c>
      <c r="K3010" s="45">
        <v>1565</v>
      </c>
    </row>
    <row r="3011" spans="9:11" x14ac:dyDescent="0.25">
      <c r="I3011" t="s">
        <v>8220</v>
      </c>
      <c r="J3011" s="60">
        <v>3000</v>
      </c>
      <c r="K3011" s="45">
        <v>2382</v>
      </c>
    </row>
    <row r="3012" spans="9:11" x14ac:dyDescent="0.25">
      <c r="I3012" t="s">
        <v>8221</v>
      </c>
      <c r="J3012" s="60">
        <v>1000</v>
      </c>
      <c r="K3012" s="45">
        <v>2949</v>
      </c>
    </row>
    <row r="3013" spans="9:11" x14ac:dyDescent="0.25">
      <c r="I3013" t="s">
        <v>8221</v>
      </c>
      <c r="J3013" s="60">
        <v>8000</v>
      </c>
      <c r="K3013" s="45">
        <v>3067</v>
      </c>
    </row>
    <row r="3014" spans="9:11" x14ac:dyDescent="0.25">
      <c r="I3014" t="s">
        <v>8221</v>
      </c>
      <c r="J3014" s="60">
        <v>1000</v>
      </c>
      <c r="K3014" s="45">
        <v>3855</v>
      </c>
    </row>
    <row r="3015" spans="9:11" x14ac:dyDescent="0.25">
      <c r="I3015" t="s">
        <v>8221</v>
      </c>
      <c r="J3015" s="60">
        <v>10000</v>
      </c>
      <c r="K3015" s="45">
        <v>4059</v>
      </c>
    </row>
    <row r="3016" spans="9:11" x14ac:dyDescent="0.25">
      <c r="I3016" t="s">
        <v>8221</v>
      </c>
      <c r="J3016" s="60">
        <v>100000</v>
      </c>
      <c r="K3016" s="45">
        <v>945</v>
      </c>
    </row>
    <row r="3017" spans="9:11" x14ac:dyDescent="0.25">
      <c r="I3017" t="s">
        <v>8220</v>
      </c>
      <c r="J3017" s="60">
        <v>9000</v>
      </c>
      <c r="K3017" s="45">
        <v>1573</v>
      </c>
    </row>
    <row r="3018" spans="9:11" x14ac:dyDescent="0.25">
      <c r="I3018" t="s">
        <v>8221</v>
      </c>
      <c r="J3018" s="60">
        <v>20000</v>
      </c>
      <c r="K3018" s="45">
        <v>4062</v>
      </c>
    </row>
    <row r="3019" spans="9:11" x14ac:dyDescent="0.25">
      <c r="I3019" t="s">
        <v>8221</v>
      </c>
      <c r="J3019" s="60">
        <v>25000</v>
      </c>
      <c r="K3019" s="45">
        <v>3085</v>
      </c>
    </row>
    <row r="3020" spans="9:11" x14ac:dyDescent="0.25">
      <c r="I3020" t="s">
        <v>8221</v>
      </c>
      <c r="J3020" s="60">
        <v>8000</v>
      </c>
      <c r="K3020" s="45">
        <v>895</v>
      </c>
    </row>
    <row r="3021" spans="9:11" x14ac:dyDescent="0.25">
      <c r="I3021" t="s">
        <v>8221</v>
      </c>
      <c r="J3021" s="60">
        <v>50000</v>
      </c>
      <c r="K3021" s="45">
        <v>2587</v>
      </c>
    </row>
    <row r="3022" spans="9:11" x14ac:dyDescent="0.25">
      <c r="I3022" t="s">
        <v>8220</v>
      </c>
      <c r="J3022" s="60">
        <v>20000</v>
      </c>
      <c r="K3022" s="45">
        <v>1325</v>
      </c>
    </row>
    <row r="3023" spans="9:11" x14ac:dyDescent="0.25">
      <c r="I3023" t="s">
        <v>8221</v>
      </c>
      <c r="J3023" s="60">
        <v>4500</v>
      </c>
      <c r="K3023" s="45">
        <v>1118</v>
      </c>
    </row>
    <row r="3024" spans="9:11" x14ac:dyDescent="0.25">
      <c r="I3024" t="s">
        <v>8221</v>
      </c>
      <c r="J3024" s="60">
        <v>1000</v>
      </c>
      <c r="K3024" s="45">
        <v>430</v>
      </c>
    </row>
    <row r="3025" spans="9:11" x14ac:dyDescent="0.25">
      <c r="I3025" t="s">
        <v>8221</v>
      </c>
      <c r="J3025" s="60">
        <v>15000</v>
      </c>
      <c r="K3025" s="45">
        <v>1488</v>
      </c>
    </row>
    <row r="3026" spans="9:11" x14ac:dyDescent="0.25">
      <c r="I3026" t="s">
        <v>8221</v>
      </c>
      <c r="J3026" s="60">
        <v>2500</v>
      </c>
      <c r="K3026" s="45">
        <v>4093</v>
      </c>
    </row>
    <row r="3027" spans="9:11" x14ac:dyDescent="0.25">
      <c r="I3027" t="s">
        <v>8221</v>
      </c>
      <c r="J3027" s="60">
        <v>8500</v>
      </c>
      <c r="K3027" s="45">
        <v>3746</v>
      </c>
    </row>
    <row r="3028" spans="9:11" x14ac:dyDescent="0.25">
      <c r="I3028" t="s">
        <v>8220</v>
      </c>
      <c r="J3028" s="60">
        <v>8000</v>
      </c>
      <c r="K3028" s="45">
        <v>127</v>
      </c>
    </row>
    <row r="3029" spans="9:11" x14ac:dyDescent="0.25">
      <c r="I3029" t="s">
        <v>8221</v>
      </c>
      <c r="J3029" s="60">
        <v>200000</v>
      </c>
      <c r="K3029" s="45">
        <v>994</v>
      </c>
    </row>
    <row r="3030" spans="9:11" x14ac:dyDescent="0.25">
      <c r="I3030" t="s">
        <v>8220</v>
      </c>
      <c r="J3030" s="60">
        <v>75000</v>
      </c>
      <c r="K3030" s="45">
        <v>1328</v>
      </c>
    </row>
    <row r="3031" spans="9:11" x14ac:dyDescent="0.25">
      <c r="I3031" t="s">
        <v>8221</v>
      </c>
      <c r="J3031" s="60">
        <v>50000</v>
      </c>
      <c r="K3031" s="45">
        <v>941</v>
      </c>
    </row>
    <row r="3032" spans="9:11" x14ac:dyDescent="0.25">
      <c r="I3032" t="s">
        <v>8221</v>
      </c>
      <c r="J3032" s="60">
        <v>3250</v>
      </c>
      <c r="K3032" s="45">
        <v>1596</v>
      </c>
    </row>
    <row r="3033" spans="9:11" x14ac:dyDescent="0.25">
      <c r="I3033" t="s">
        <v>8221</v>
      </c>
      <c r="J3033" s="60">
        <v>5000</v>
      </c>
      <c r="K3033" s="45">
        <v>2155</v>
      </c>
    </row>
    <row r="3034" spans="9:11" x14ac:dyDescent="0.25">
      <c r="I3034" t="s">
        <v>8221</v>
      </c>
      <c r="J3034" s="60">
        <v>55000</v>
      </c>
      <c r="K3034" s="45">
        <v>463</v>
      </c>
    </row>
    <row r="3035" spans="9:11" x14ac:dyDescent="0.25">
      <c r="I3035" t="s">
        <v>8221</v>
      </c>
      <c r="J3035" s="60">
        <v>20000</v>
      </c>
      <c r="K3035" s="45">
        <v>3929</v>
      </c>
    </row>
    <row r="3036" spans="9:11" x14ac:dyDescent="0.25">
      <c r="I3036" t="s">
        <v>8221</v>
      </c>
      <c r="J3036" s="60">
        <v>2000</v>
      </c>
      <c r="K3036" s="45">
        <v>449</v>
      </c>
    </row>
    <row r="3037" spans="9:11" x14ac:dyDescent="0.25">
      <c r="I3037" t="s">
        <v>8221</v>
      </c>
      <c r="J3037" s="60">
        <v>4500</v>
      </c>
      <c r="K3037" s="45">
        <v>861</v>
      </c>
    </row>
    <row r="3038" spans="9:11" x14ac:dyDescent="0.25">
      <c r="I3038" t="s">
        <v>8221</v>
      </c>
      <c r="J3038" s="60">
        <v>6700</v>
      </c>
      <c r="K3038" s="45">
        <v>1485</v>
      </c>
    </row>
    <row r="3039" spans="9:11" x14ac:dyDescent="0.25">
      <c r="I3039" t="s">
        <v>8220</v>
      </c>
      <c r="J3039" s="60">
        <v>6500</v>
      </c>
      <c r="K3039" s="45">
        <v>2569</v>
      </c>
    </row>
    <row r="3040" spans="9:11" x14ac:dyDescent="0.25">
      <c r="I3040" t="s">
        <v>8221</v>
      </c>
      <c r="J3040" s="60">
        <v>220000</v>
      </c>
      <c r="K3040" s="45">
        <v>476</v>
      </c>
    </row>
    <row r="3041" spans="9:11" x14ac:dyDescent="0.25">
      <c r="I3041" t="s">
        <v>8220</v>
      </c>
      <c r="J3041" s="60">
        <v>894700</v>
      </c>
      <c r="K3041" s="45">
        <v>1000</v>
      </c>
    </row>
    <row r="3042" spans="9:11" x14ac:dyDescent="0.25">
      <c r="I3042" t="s">
        <v>8221</v>
      </c>
      <c r="J3042" s="60">
        <v>15000</v>
      </c>
      <c r="K3042" s="45">
        <v>923</v>
      </c>
    </row>
    <row r="3043" spans="9:11" x14ac:dyDescent="0.25">
      <c r="I3043" t="s">
        <v>8221</v>
      </c>
      <c r="J3043" s="60">
        <v>5000</v>
      </c>
      <c r="K3043" s="45">
        <v>4047</v>
      </c>
    </row>
    <row r="3044" spans="9:11" x14ac:dyDescent="0.25">
      <c r="I3044" t="s">
        <v>8220</v>
      </c>
      <c r="J3044" s="60">
        <v>50000</v>
      </c>
      <c r="K3044" s="45">
        <v>2951</v>
      </c>
    </row>
    <row r="3045" spans="9:11" x14ac:dyDescent="0.25">
      <c r="I3045" t="s">
        <v>8221</v>
      </c>
      <c r="J3045" s="60">
        <v>700</v>
      </c>
      <c r="K3045" s="45">
        <v>3642</v>
      </c>
    </row>
    <row r="3046" spans="9:11" x14ac:dyDescent="0.25">
      <c r="I3046" t="s">
        <v>8221</v>
      </c>
      <c r="J3046" s="60">
        <v>1500</v>
      </c>
      <c r="K3046" s="45">
        <v>3988</v>
      </c>
    </row>
    <row r="3047" spans="9:11" x14ac:dyDescent="0.25">
      <c r="I3047" t="s">
        <v>8221</v>
      </c>
      <c r="J3047" s="60">
        <v>2500</v>
      </c>
      <c r="K3047" s="45">
        <v>2779</v>
      </c>
    </row>
    <row r="3048" spans="9:11" x14ac:dyDescent="0.25">
      <c r="I3048" t="s">
        <v>8221</v>
      </c>
      <c r="J3048" s="60">
        <v>100000</v>
      </c>
      <c r="K3048" s="45">
        <v>2132</v>
      </c>
    </row>
    <row r="3049" spans="9:11" x14ac:dyDescent="0.25">
      <c r="I3049" t="s">
        <v>8221</v>
      </c>
      <c r="J3049" s="60">
        <v>40000</v>
      </c>
      <c r="K3049" s="45">
        <v>3845</v>
      </c>
    </row>
    <row r="3050" spans="9:11" x14ac:dyDescent="0.25">
      <c r="I3050" t="s">
        <v>8221</v>
      </c>
      <c r="J3050" s="60">
        <v>5000</v>
      </c>
      <c r="K3050" s="45">
        <v>1481</v>
      </c>
    </row>
    <row r="3051" spans="9:11" x14ac:dyDescent="0.25">
      <c r="I3051" t="s">
        <v>8221</v>
      </c>
      <c r="J3051" s="60">
        <v>3000</v>
      </c>
      <c r="K3051" s="45">
        <v>2878</v>
      </c>
    </row>
    <row r="3052" spans="9:11" x14ac:dyDescent="0.25">
      <c r="I3052" t="s">
        <v>8221</v>
      </c>
      <c r="J3052" s="60">
        <v>1200</v>
      </c>
      <c r="K3052" s="45">
        <v>1819</v>
      </c>
    </row>
    <row r="3053" spans="9:11" x14ac:dyDescent="0.25">
      <c r="I3053" t="s">
        <v>8221</v>
      </c>
      <c r="J3053" s="60">
        <v>20000</v>
      </c>
      <c r="K3053" s="45">
        <v>973</v>
      </c>
    </row>
    <row r="3054" spans="9:11" x14ac:dyDescent="0.25">
      <c r="I3054" t="s">
        <v>8220</v>
      </c>
      <c r="J3054" s="60">
        <v>100000</v>
      </c>
      <c r="K3054" s="45">
        <v>2644</v>
      </c>
    </row>
    <row r="3055" spans="9:11" x14ac:dyDescent="0.25">
      <c r="I3055" t="s">
        <v>8221</v>
      </c>
      <c r="J3055" s="60">
        <v>2000</v>
      </c>
      <c r="K3055" s="45">
        <v>4107</v>
      </c>
    </row>
    <row r="3056" spans="9:11" x14ac:dyDescent="0.25">
      <c r="I3056" t="s">
        <v>8221</v>
      </c>
      <c r="J3056" s="60">
        <v>2200</v>
      </c>
      <c r="K3056" s="45">
        <v>865</v>
      </c>
    </row>
    <row r="3057" spans="9:11" x14ac:dyDescent="0.25">
      <c r="I3057" t="s">
        <v>8221</v>
      </c>
      <c r="J3057" s="60">
        <v>25000</v>
      </c>
      <c r="K3057" s="45">
        <v>1816</v>
      </c>
    </row>
    <row r="3058" spans="9:11" x14ac:dyDescent="0.25">
      <c r="I3058" t="s">
        <v>8221</v>
      </c>
      <c r="J3058" s="60">
        <v>15000</v>
      </c>
      <c r="K3058" s="45">
        <v>421</v>
      </c>
    </row>
    <row r="3059" spans="9:11" x14ac:dyDescent="0.25">
      <c r="I3059" t="s">
        <v>8221</v>
      </c>
      <c r="J3059" s="60">
        <v>5000</v>
      </c>
      <c r="K3059" s="45">
        <v>218</v>
      </c>
    </row>
    <row r="3060" spans="9:11" x14ac:dyDescent="0.25">
      <c r="I3060" t="s">
        <v>8220</v>
      </c>
      <c r="J3060" s="60">
        <v>5000</v>
      </c>
      <c r="K3060" s="45">
        <v>600</v>
      </c>
    </row>
    <row r="3061" spans="9:11" x14ac:dyDescent="0.25">
      <c r="I3061" t="s">
        <v>8221</v>
      </c>
      <c r="J3061" s="60">
        <v>100</v>
      </c>
      <c r="K3061" s="45">
        <v>2148</v>
      </c>
    </row>
    <row r="3062" spans="9:11" x14ac:dyDescent="0.25">
      <c r="I3062" t="s">
        <v>8221</v>
      </c>
      <c r="J3062" s="60">
        <v>5000</v>
      </c>
      <c r="K3062" s="45">
        <v>2766</v>
      </c>
    </row>
    <row r="3063" spans="9:11" x14ac:dyDescent="0.25">
      <c r="I3063" t="s">
        <v>8221</v>
      </c>
      <c r="J3063" s="60">
        <v>5000</v>
      </c>
      <c r="K3063" s="45">
        <v>3742</v>
      </c>
    </row>
    <row r="3064" spans="9:11" x14ac:dyDescent="0.25">
      <c r="I3064" t="s">
        <v>8221</v>
      </c>
      <c r="J3064" s="60">
        <v>500</v>
      </c>
      <c r="K3064" s="45">
        <v>3858</v>
      </c>
    </row>
    <row r="3065" spans="9:11" x14ac:dyDescent="0.25">
      <c r="I3065" t="s">
        <v>8221</v>
      </c>
      <c r="J3065" s="60">
        <v>150</v>
      </c>
      <c r="K3065" s="45">
        <v>4082</v>
      </c>
    </row>
    <row r="3066" spans="9:11" x14ac:dyDescent="0.25">
      <c r="I3066" t="s">
        <v>8221</v>
      </c>
      <c r="J3066" s="60">
        <v>50000</v>
      </c>
      <c r="K3066" s="45">
        <v>1778</v>
      </c>
    </row>
    <row r="3067" spans="9:11" x14ac:dyDescent="0.25">
      <c r="I3067" t="s">
        <v>8221</v>
      </c>
      <c r="J3067" s="60">
        <v>3000</v>
      </c>
      <c r="K3067" s="45">
        <v>4108</v>
      </c>
    </row>
    <row r="3068" spans="9:11" x14ac:dyDescent="0.25">
      <c r="I3068" t="s">
        <v>8221</v>
      </c>
      <c r="J3068" s="60">
        <v>12000</v>
      </c>
      <c r="K3068" s="45">
        <v>957</v>
      </c>
    </row>
    <row r="3069" spans="9:11" x14ac:dyDescent="0.25">
      <c r="I3069" t="s">
        <v>8221</v>
      </c>
      <c r="J3069" s="60">
        <v>150000</v>
      </c>
      <c r="K3069" s="45">
        <v>976</v>
      </c>
    </row>
    <row r="3070" spans="9:11" x14ac:dyDescent="0.25">
      <c r="I3070" t="s">
        <v>8221</v>
      </c>
      <c r="J3070" s="60">
        <v>15000</v>
      </c>
      <c r="K3070" s="45">
        <v>946</v>
      </c>
    </row>
    <row r="3071" spans="9:11" x14ac:dyDescent="0.25">
      <c r="I3071" t="s">
        <v>8221</v>
      </c>
      <c r="J3071" s="60">
        <v>3000</v>
      </c>
      <c r="K3071" s="45">
        <v>1498</v>
      </c>
    </row>
    <row r="3072" spans="9:11" x14ac:dyDescent="0.25">
      <c r="I3072" t="s">
        <v>8221</v>
      </c>
      <c r="J3072" s="60">
        <v>5000</v>
      </c>
      <c r="K3072" s="45">
        <v>2852</v>
      </c>
    </row>
    <row r="3073" spans="9:11" x14ac:dyDescent="0.25">
      <c r="I3073" t="s">
        <v>8220</v>
      </c>
      <c r="J3073" s="60">
        <v>280000</v>
      </c>
      <c r="K3073" s="45">
        <v>2651</v>
      </c>
    </row>
    <row r="3074" spans="9:11" x14ac:dyDescent="0.25">
      <c r="I3074" t="s">
        <v>8220</v>
      </c>
      <c r="J3074" s="60">
        <v>100000</v>
      </c>
      <c r="K3074" s="45">
        <v>128</v>
      </c>
    </row>
    <row r="3075" spans="9:11" x14ac:dyDescent="0.25">
      <c r="I3075" t="s">
        <v>8220</v>
      </c>
      <c r="J3075" s="60">
        <v>15000</v>
      </c>
      <c r="K3075" s="45">
        <v>2957</v>
      </c>
    </row>
    <row r="3076" spans="9:11" x14ac:dyDescent="0.25">
      <c r="I3076" t="s">
        <v>8221</v>
      </c>
      <c r="J3076" s="60">
        <v>25000</v>
      </c>
      <c r="K3076" s="45">
        <v>2409</v>
      </c>
    </row>
    <row r="3077" spans="9:11" x14ac:dyDescent="0.25">
      <c r="I3077" t="s">
        <v>8221</v>
      </c>
      <c r="J3077" s="60">
        <v>1250</v>
      </c>
      <c r="K3077" s="45">
        <v>4002</v>
      </c>
    </row>
    <row r="3078" spans="9:11" x14ac:dyDescent="0.25">
      <c r="I3078" t="s">
        <v>8221</v>
      </c>
      <c r="J3078" s="60">
        <v>6000</v>
      </c>
      <c r="K3078" s="45">
        <v>3979</v>
      </c>
    </row>
    <row r="3079" spans="9:11" x14ac:dyDescent="0.25">
      <c r="I3079" t="s">
        <v>8220</v>
      </c>
      <c r="J3079" s="60">
        <v>86350</v>
      </c>
      <c r="K3079" s="45">
        <v>2381</v>
      </c>
    </row>
    <row r="3080" spans="9:11" x14ac:dyDescent="0.25">
      <c r="I3080" t="s">
        <v>8221</v>
      </c>
      <c r="J3080" s="60">
        <v>5000</v>
      </c>
      <c r="K3080" s="45">
        <v>3919</v>
      </c>
    </row>
    <row r="3081" spans="9:11" x14ac:dyDescent="0.25">
      <c r="I3081" t="s">
        <v>8221</v>
      </c>
      <c r="J3081" s="60">
        <v>6500</v>
      </c>
      <c r="K3081" s="45">
        <v>503</v>
      </c>
    </row>
    <row r="3082" spans="9:11" x14ac:dyDescent="0.25">
      <c r="I3082" t="s">
        <v>8221</v>
      </c>
      <c r="J3082" s="60">
        <v>12000</v>
      </c>
      <c r="K3082" s="45">
        <v>2514</v>
      </c>
    </row>
    <row r="3083" spans="9:11" x14ac:dyDescent="0.25">
      <c r="I3083" t="s">
        <v>8221</v>
      </c>
      <c r="J3083" s="60">
        <v>2000</v>
      </c>
      <c r="K3083" s="45">
        <v>2859</v>
      </c>
    </row>
    <row r="3084" spans="9:11" x14ac:dyDescent="0.25">
      <c r="I3084" t="s">
        <v>8220</v>
      </c>
      <c r="J3084" s="60">
        <v>2000</v>
      </c>
      <c r="K3084" s="45">
        <v>3887</v>
      </c>
    </row>
    <row r="3085" spans="9:11" x14ac:dyDescent="0.25">
      <c r="I3085" t="s">
        <v>8221</v>
      </c>
      <c r="J3085" s="60">
        <v>4000</v>
      </c>
      <c r="K3085" s="45">
        <v>1799</v>
      </c>
    </row>
    <row r="3086" spans="9:11" x14ac:dyDescent="0.25">
      <c r="I3086" t="s">
        <v>8221</v>
      </c>
      <c r="J3086" s="60">
        <v>6000</v>
      </c>
      <c r="K3086" s="45">
        <v>2134</v>
      </c>
    </row>
    <row r="3087" spans="9:11" x14ac:dyDescent="0.25">
      <c r="I3087" t="s">
        <v>8221</v>
      </c>
      <c r="J3087" s="60">
        <v>1500</v>
      </c>
      <c r="K3087" s="45">
        <v>2591</v>
      </c>
    </row>
    <row r="3088" spans="9:11" x14ac:dyDescent="0.25">
      <c r="I3088" t="s">
        <v>8221</v>
      </c>
      <c r="J3088" s="60">
        <v>25000</v>
      </c>
      <c r="K3088" s="45">
        <v>1908</v>
      </c>
    </row>
    <row r="3089" spans="9:11" x14ac:dyDescent="0.25">
      <c r="I3089" t="s">
        <v>8221</v>
      </c>
      <c r="J3089" s="60">
        <v>50000</v>
      </c>
      <c r="K3089" s="45">
        <v>956</v>
      </c>
    </row>
    <row r="3090" spans="9:11" x14ac:dyDescent="0.25">
      <c r="I3090" t="s">
        <v>8221</v>
      </c>
      <c r="J3090" s="60">
        <v>35500</v>
      </c>
      <c r="K3090" s="45">
        <v>2144</v>
      </c>
    </row>
    <row r="3091" spans="9:11" x14ac:dyDescent="0.25">
      <c r="I3091" t="s">
        <v>8221</v>
      </c>
      <c r="J3091" s="60">
        <v>10000</v>
      </c>
      <c r="K3091" s="45">
        <v>775</v>
      </c>
    </row>
    <row r="3092" spans="9:11" x14ac:dyDescent="0.25">
      <c r="I3092" t="s">
        <v>8221</v>
      </c>
      <c r="J3092" s="60">
        <v>60000</v>
      </c>
      <c r="K3092" s="45">
        <v>1590</v>
      </c>
    </row>
    <row r="3093" spans="9:11" x14ac:dyDescent="0.25">
      <c r="I3093" t="s">
        <v>8221</v>
      </c>
      <c r="J3093" s="60">
        <v>35000</v>
      </c>
      <c r="K3093" s="45">
        <v>1127</v>
      </c>
    </row>
    <row r="3094" spans="9:11" x14ac:dyDescent="0.25">
      <c r="I3094" t="s">
        <v>8221</v>
      </c>
      <c r="J3094" s="60">
        <v>3000</v>
      </c>
      <c r="K3094" s="45">
        <v>1713</v>
      </c>
    </row>
    <row r="3095" spans="9:11" x14ac:dyDescent="0.25">
      <c r="I3095" t="s">
        <v>8221</v>
      </c>
      <c r="J3095" s="60">
        <v>600</v>
      </c>
      <c r="K3095" s="45">
        <v>3795</v>
      </c>
    </row>
    <row r="3096" spans="9:11" x14ac:dyDescent="0.25">
      <c r="I3096" t="s">
        <v>8221</v>
      </c>
      <c r="J3096" s="60">
        <v>14500</v>
      </c>
      <c r="K3096" s="45">
        <v>1404</v>
      </c>
    </row>
    <row r="3097" spans="9:11" x14ac:dyDescent="0.25">
      <c r="I3097" t="s">
        <v>8222</v>
      </c>
      <c r="J3097" s="60">
        <v>2750</v>
      </c>
      <c r="K3097" s="45">
        <v>3142</v>
      </c>
    </row>
    <row r="3098" spans="9:11" x14ac:dyDescent="0.25">
      <c r="I3098" t="s">
        <v>8221</v>
      </c>
      <c r="J3098" s="60">
        <v>60000</v>
      </c>
      <c r="K3098" s="45">
        <v>1167</v>
      </c>
    </row>
    <row r="3099" spans="9:11" x14ac:dyDescent="0.25">
      <c r="I3099" t="s">
        <v>8221</v>
      </c>
      <c r="J3099" s="60">
        <v>4000</v>
      </c>
      <c r="K3099" s="45">
        <v>996</v>
      </c>
    </row>
    <row r="3100" spans="9:11" x14ac:dyDescent="0.25">
      <c r="I3100" t="s">
        <v>8221</v>
      </c>
      <c r="J3100" s="60">
        <v>15000</v>
      </c>
      <c r="K3100" s="45">
        <v>1103</v>
      </c>
    </row>
    <row r="3101" spans="9:11" x14ac:dyDescent="0.25">
      <c r="I3101" t="s">
        <v>8221</v>
      </c>
      <c r="J3101" s="60">
        <v>500</v>
      </c>
      <c r="K3101" s="45">
        <v>1915</v>
      </c>
    </row>
    <row r="3102" spans="9:11" x14ac:dyDescent="0.25">
      <c r="I3102" t="s">
        <v>8221</v>
      </c>
      <c r="J3102" s="60">
        <v>1000</v>
      </c>
      <c r="K3102" s="45">
        <v>2133</v>
      </c>
    </row>
    <row r="3103" spans="9:11" x14ac:dyDescent="0.25">
      <c r="I3103" t="s">
        <v>8221</v>
      </c>
      <c r="J3103" s="60">
        <v>2500</v>
      </c>
      <c r="K3103" s="45">
        <v>2864</v>
      </c>
    </row>
    <row r="3104" spans="9:11" x14ac:dyDescent="0.25">
      <c r="I3104" t="s">
        <v>8220</v>
      </c>
      <c r="J3104" s="60">
        <v>650</v>
      </c>
      <c r="K3104" s="45">
        <v>1042</v>
      </c>
    </row>
    <row r="3105" spans="9:11" x14ac:dyDescent="0.25">
      <c r="I3105" t="s">
        <v>8221</v>
      </c>
      <c r="J3105" s="60">
        <v>10000</v>
      </c>
      <c r="K3105" s="45">
        <v>1157</v>
      </c>
    </row>
    <row r="3106" spans="9:11" x14ac:dyDescent="0.25">
      <c r="I3106" t="s">
        <v>8220</v>
      </c>
      <c r="J3106" s="60">
        <v>1000</v>
      </c>
      <c r="K3106" s="45">
        <v>2347</v>
      </c>
    </row>
    <row r="3107" spans="9:11" x14ac:dyDescent="0.25">
      <c r="I3107" t="s">
        <v>8221</v>
      </c>
      <c r="J3107" s="60">
        <v>3000</v>
      </c>
      <c r="K3107" s="45">
        <v>3960</v>
      </c>
    </row>
    <row r="3108" spans="9:11" x14ac:dyDescent="0.25">
      <c r="I3108" t="s">
        <v>8221</v>
      </c>
      <c r="J3108" s="60">
        <v>13500</v>
      </c>
      <c r="K3108" s="45">
        <v>4034</v>
      </c>
    </row>
    <row r="3109" spans="9:11" x14ac:dyDescent="0.25">
      <c r="I3109" t="s">
        <v>8221</v>
      </c>
      <c r="J3109" s="60">
        <v>8000</v>
      </c>
      <c r="K3109" s="45">
        <v>3889</v>
      </c>
    </row>
    <row r="3110" spans="9:11" x14ac:dyDescent="0.25">
      <c r="I3110" t="s">
        <v>8221</v>
      </c>
      <c r="J3110" s="60">
        <v>100000</v>
      </c>
      <c r="K3110" s="45">
        <v>676</v>
      </c>
    </row>
    <row r="3111" spans="9:11" x14ac:dyDescent="0.25">
      <c r="I3111" t="s">
        <v>8221</v>
      </c>
      <c r="J3111" s="60">
        <v>70000</v>
      </c>
      <c r="K3111" s="45">
        <v>3798</v>
      </c>
    </row>
    <row r="3112" spans="9:11" x14ac:dyDescent="0.25">
      <c r="I3112" t="s">
        <v>8221</v>
      </c>
      <c r="J3112" s="60">
        <v>12000</v>
      </c>
      <c r="K3112" s="45">
        <v>579</v>
      </c>
    </row>
    <row r="3113" spans="9:11" x14ac:dyDescent="0.25">
      <c r="I3113" t="s">
        <v>8221</v>
      </c>
      <c r="J3113" s="60">
        <v>2750</v>
      </c>
      <c r="K3113" s="45">
        <v>939</v>
      </c>
    </row>
    <row r="3114" spans="9:11" x14ac:dyDescent="0.25">
      <c r="I3114" t="s">
        <v>8221</v>
      </c>
      <c r="J3114" s="60">
        <v>90000</v>
      </c>
      <c r="K3114" s="45">
        <v>3977</v>
      </c>
    </row>
    <row r="3115" spans="9:11" x14ac:dyDescent="0.25">
      <c r="I3115" t="s">
        <v>8220</v>
      </c>
      <c r="J3115" s="60">
        <v>2500</v>
      </c>
      <c r="K3115" s="45">
        <v>2647</v>
      </c>
    </row>
    <row r="3116" spans="9:11" x14ac:dyDescent="0.25">
      <c r="I3116" t="s">
        <v>8221</v>
      </c>
      <c r="J3116" s="60">
        <v>140000</v>
      </c>
      <c r="K3116" s="45">
        <v>2429</v>
      </c>
    </row>
    <row r="3117" spans="9:11" x14ac:dyDescent="0.25">
      <c r="I3117" t="s">
        <v>8221</v>
      </c>
      <c r="J3117" s="60">
        <v>3500</v>
      </c>
      <c r="K3117" s="45">
        <v>935</v>
      </c>
    </row>
    <row r="3118" spans="9:11" x14ac:dyDescent="0.25">
      <c r="I3118" t="s">
        <v>8221</v>
      </c>
      <c r="J3118" s="60">
        <v>9500</v>
      </c>
      <c r="K3118" s="45">
        <v>4063</v>
      </c>
    </row>
    <row r="3119" spans="9:11" x14ac:dyDescent="0.25">
      <c r="I3119" t="s">
        <v>8221</v>
      </c>
      <c r="J3119" s="60">
        <v>60000</v>
      </c>
      <c r="K3119" s="45">
        <v>2125</v>
      </c>
    </row>
    <row r="3120" spans="9:11" x14ac:dyDescent="0.25">
      <c r="I3120" t="s">
        <v>8220</v>
      </c>
      <c r="J3120" s="60">
        <v>6000</v>
      </c>
      <c r="K3120" s="45">
        <v>1563</v>
      </c>
    </row>
    <row r="3121" spans="9:11" x14ac:dyDescent="0.25">
      <c r="I3121" t="s">
        <v>8220</v>
      </c>
      <c r="J3121" s="60">
        <v>15000</v>
      </c>
      <c r="K3121" s="45">
        <v>1048</v>
      </c>
    </row>
    <row r="3122" spans="9:11" x14ac:dyDescent="0.25">
      <c r="I3122" t="s">
        <v>8220</v>
      </c>
      <c r="J3122" s="60">
        <v>10000</v>
      </c>
      <c r="K3122" s="45">
        <v>601</v>
      </c>
    </row>
    <row r="3123" spans="9:11" x14ac:dyDescent="0.25">
      <c r="I3123" t="s">
        <v>8221</v>
      </c>
      <c r="J3123" s="60">
        <v>5500</v>
      </c>
      <c r="K3123" s="45">
        <v>1788</v>
      </c>
    </row>
    <row r="3124" spans="9:11" x14ac:dyDescent="0.25">
      <c r="I3124" t="s">
        <v>8220</v>
      </c>
      <c r="J3124" s="60">
        <v>50000</v>
      </c>
      <c r="K3124" s="45">
        <v>631</v>
      </c>
    </row>
    <row r="3125" spans="9:11" x14ac:dyDescent="0.25">
      <c r="I3125" t="s">
        <v>8221</v>
      </c>
      <c r="J3125" s="60">
        <v>24500</v>
      </c>
      <c r="K3125" s="45">
        <v>504</v>
      </c>
    </row>
    <row r="3126" spans="9:11" x14ac:dyDescent="0.25">
      <c r="I3126" t="s">
        <v>8220</v>
      </c>
      <c r="J3126" s="60">
        <v>250000</v>
      </c>
      <c r="K3126" s="45">
        <v>1331</v>
      </c>
    </row>
    <row r="3127" spans="9:11" x14ac:dyDescent="0.25">
      <c r="I3127" t="s">
        <v>8221</v>
      </c>
      <c r="J3127" s="60">
        <v>15000</v>
      </c>
      <c r="K3127" s="45">
        <v>517</v>
      </c>
    </row>
    <row r="3128" spans="9:11" x14ac:dyDescent="0.25">
      <c r="I3128" t="s">
        <v>8221</v>
      </c>
      <c r="J3128" s="60">
        <v>20000</v>
      </c>
      <c r="K3128" s="45">
        <v>949</v>
      </c>
    </row>
    <row r="3129" spans="9:11" x14ac:dyDescent="0.25">
      <c r="I3129" t="s">
        <v>8220</v>
      </c>
      <c r="J3129" s="60">
        <v>50000</v>
      </c>
      <c r="K3129" s="45">
        <v>2367</v>
      </c>
    </row>
    <row r="3130" spans="9:11" x14ac:dyDescent="0.25">
      <c r="I3130" t="s">
        <v>8221</v>
      </c>
      <c r="J3130" s="60">
        <v>750</v>
      </c>
      <c r="K3130" s="45">
        <v>1073</v>
      </c>
    </row>
    <row r="3131" spans="9:11" x14ac:dyDescent="0.25">
      <c r="I3131" t="s">
        <v>8221</v>
      </c>
      <c r="J3131" s="60">
        <v>3000</v>
      </c>
      <c r="K3131" s="45">
        <v>1793</v>
      </c>
    </row>
    <row r="3132" spans="9:11" x14ac:dyDescent="0.25">
      <c r="I3132" t="s">
        <v>8221</v>
      </c>
      <c r="J3132" s="60">
        <v>3000</v>
      </c>
      <c r="K3132" s="45">
        <v>4005</v>
      </c>
    </row>
    <row r="3133" spans="9:11" x14ac:dyDescent="0.25">
      <c r="I3133" t="s">
        <v>8221</v>
      </c>
      <c r="J3133" s="60">
        <v>10000</v>
      </c>
      <c r="K3133" s="45">
        <v>426</v>
      </c>
    </row>
    <row r="3134" spans="9:11" x14ac:dyDescent="0.25">
      <c r="I3134" t="s">
        <v>8221</v>
      </c>
      <c r="J3134" s="60">
        <v>48000</v>
      </c>
      <c r="K3134" s="45">
        <v>1913</v>
      </c>
    </row>
    <row r="3135" spans="9:11" x14ac:dyDescent="0.25">
      <c r="I3135" t="s">
        <v>8221</v>
      </c>
      <c r="J3135" s="60">
        <v>8000</v>
      </c>
      <c r="K3135" s="45">
        <v>968</v>
      </c>
    </row>
    <row r="3136" spans="9:11" x14ac:dyDescent="0.25">
      <c r="I3136" t="s">
        <v>8220</v>
      </c>
      <c r="J3136" s="60">
        <v>462000</v>
      </c>
      <c r="K3136" s="45">
        <v>1321</v>
      </c>
    </row>
    <row r="3137" spans="9:11" x14ac:dyDescent="0.25">
      <c r="I3137" t="s">
        <v>8221</v>
      </c>
      <c r="J3137" s="60">
        <v>5000</v>
      </c>
      <c r="K3137" s="45">
        <v>878</v>
      </c>
    </row>
    <row r="3138" spans="9:11" x14ac:dyDescent="0.25">
      <c r="I3138" t="s">
        <v>8221</v>
      </c>
      <c r="J3138" s="60">
        <v>5000</v>
      </c>
      <c r="K3138" s="45">
        <v>997</v>
      </c>
    </row>
    <row r="3139" spans="9:11" x14ac:dyDescent="0.25">
      <c r="I3139" t="s">
        <v>8221</v>
      </c>
      <c r="J3139" s="60">
        <v>2000</v>
      </c>
      <c r="K3139" s="45">
        <v>4013</v>
      </c>
    </row>
    <row r="3140" spans="9:11" x14ac:dyDescent="0.25">
      <c r="I3140" t="s">
        <v>8221</v>
      </c>
      <c r="J3140" s="60">
        <v>15000</v>
      </c>
      <c r="K3140" s="45">
        <v>719</v>
      </c>
    </row>
    <row r="3141" spans="9:11" x14ac:dyDescent="0.25">
      <c r="I3141" t="s">
        <v>8221</v>
      </c>
      <c r="J3141" s="60">
        <v>3500</v>
      </c>
      <c r="K3141" s="45">
        <v>873</v>
      </c>
    </row>
    <row r="3142" spans="9:11" x14ac:dyDescent="0.25">
      <c r="I3142" t="s">
        <v>8220</v>
      </c>
      <c r="J3142" s="60">
        <v>37000</v>
      </c>
      <c r="K3142" s="45">
        <v>2388</v>
      </c>
    </row>
    <row r="3143" spans="9:11" x14ac:dyDescent="0.25">
      <c r="I3143" t="s">
        <v>8221</v>
      </c>
      <c r="J3143" s="60">
        <v>2000</v>
      </c>
      <c r="K3143" s="45">
        <v>3201</v>
      </c>
    </row>
    <row r="3144" spans="9:11" x14ac:dyDescent="0.25">
      <c r="I3144" t="s">
        <v>8221</v>
      </c>
      <c r="J3144" s="60">
        <v>10000</v>
      </c>
      <c r="K3144" s="45">
        <v>3899</v>
      </c>
    </row>
    <row r="3145" spans="9:11" x14ac:dyDescent="0.25">
      <c r="I3145" t="s">
        <v>8221</v>
      </c>
      <c r="J3145" s="60">
        <v>800</v>
      </c>
      <c r="K3145" s="45">
        <v>4024</v>
      </c>
    </row>
    <row r="3146" spans="9:11" x14ac:dyDescent="0.25">
      <c r="I3146" t="s">
        <v>8221</v>
      </c>
      <c r="J3146" s="60">
        <v>25000</v>
      </c>
      <c r="K3146" s="45">
        <v>2424</v>
      </c>
    </row>
    <row r="3147" spans="9:11" x14ac:dyDescent="0.25">
      <c r="I3147" t="s">
        <v>8221</v>
      </c>
      <c r="J3147" s="60">
        <v>4500</v>
      </c>
      <c r="K3147" s="45">
        <v>1417</v>
      </c>
    </row>
    <row r="3148" spans="9:11" x14ac:dyDescent="0.25">
      <c r="I3148" t="s">
        <v>8220</v>
      </c>
      <c r="J3148" s="60">
        <v>65000</v>
      </c>
      <c r="K3148" s="45">
        <v>2385</v>
      </c>
    </row>
    <row r="3149" spans="9:11" x14ac:dyDescent="0.25">
      <c r="I3149" t="s">
        <v>8221</v>
      </c>
      <c r="J3149" s="60">
        <v>500</v>
      </c>
      <c r="K3149" s="45">
        <v>544</v>
      </c>
    </row>
    <row r="3150" spans="9:11" x14ac:dyDescent="0.25">
      <c r="I3150" t="s">
        <v>8221</v>
      </c>
      <c r="J3150" s="60">
        <v>1000</v>
      </c>
      <c r="K3150" s="45">
        <v>1902</v>
      </c>
    </row>
    <row r="3151" spans="9:11" x14ac:dyDescent="0.25">
      <c r="I3151" t="s">
        <v>8221</v>
      </c>
      <c r="J3151" s="60">
        <v>5000</v>
      </c>
      <c r="K3151" s="45">
        <v>3864</v>
      </c>
    </row>
    <row r="3152" spans="9:11" x14ac:dyDescent="0.25">
      <c r="I3152" t="s">
        <v>8221</v>
      </c>
      <c r="J3152" s="60">
        <v>25000</v>
      </c>
      <c r="K3152" s="45">
        <v>965</v>
      </c>
    </row>
    <row r="3153" spans="9:11" x14ac:dyDescent="0.25">
      <c r="I3153" t="s">
        <v>8221</v>
      </c>
      <c r="J3153" s="60">
        <v>100000</v>
      </c>
      <c r="K3153" s="45">
        <v>3092</v>
      </c>
    </row>
    <row r="3154" spans="9:11" x14ac:dyDescent="0.25">
      <c r="I3154" t="s">
        <v>8221</v>
      </c>
      <c r="J3154" s="60">
        <v>20000</v>
      </c>
      <c r="K3154" s="45">
        <v>502</v>
      </c>
    </row>
    <row r="3155" spans="9:11" x14ac:dyDescent="0.25">
      <c r="I3155" t="s">
        <v>8221</v>
      </c>
      <c r="J3155" s="60">
        <v>3500</v>
      </c>
      <c r="K3155" s="45">
        <v>937</v>
      </c>
    </row>
    <row r="3156" spans="9:11" x14ac:dyDescent="0.25">
      <c r="I3156" t="s">
        <v>8221</v>
      </c>
      <c r="J3156" s="60">
        <v>70000</v>
      </c>
      <c r="K3156" s="45">
        <v>2684</v>
      </c>
    </row>
    <row r="3157" spans="9:11" x14ac:dyDescent="0.25">
      <c r="I3157" t="s">
        <v>8220</v>
      </c>
      <c r="J3157" s="60">
        <v>100000</v>
      </c>
      <c r="K3157" s="45">
        <v>1326</v>
      </c>
    </row>
    <row r="3158" spans="9:11" x14ac:dyDescent="0.25">
      <c r="I3158" t="s">
        <v>8220</v>
      </c>
      <c r="J3158" s="60">
        <v>180000</v>
      </c>
      <c r="K3158" s="45">
        <v>1314</v>
      </c>
    </row>
    <row r="3159" spans="9:11" x14ac:dyDescent="0.25">
      <c r="I3159" t="s">
        <v>8221</v>
      </c>
      <c r="J3159" s="60">
        <v>4000</v>
      </c>
      <c r="K3159" s="45">
        <v>2764</v>
      </c>
    </row>
    <row r="3160" spans="9:11" x14ac:dyDescent="0.25">
      <c r="I3160" t="s">
        <v>8221</v>
      </c>
      <c r="J3160" s="60">
        <v>180000</v>
      </c>
      <c r="K3160" s="45">
        <v>1441</v>
      </c>
    </row>
    <row r="3161" spans="9:11" x14ac:dyDescent="0.25">
      <c r="I3161" t="s">
        <v>8221</v>
      </c>
      <c r="J3161" s="60">
        <v>25000</v>
      </c>
      <c r="K3161" s="45">
        <v>198</v>
      </c>
    </row>
    <row r="3162" spans="9:11" x14ac:dyDescent="0.25">
      <c r="I3162" t="s">
        <v>8221</v>
      </c>
      <c r="J3162" s="60">
        <v>4500</v>
      </c>
      <c r="K3162" s="45">
        <v>4099</v>
      </c>
    </row>
    <row r="3163" spans="9:11" x14ac:dyDescent="0.25">
      <c r="I3163" t="s">
        <v>8221</v>
      </c>
      <c r="J3163" s="60">
        <v>10000</v>
      </c>
      <c r="K3163" s="45">
        <v>2749</v>
      </c>
    </row>
    <row r="3164" spans="9:11" x14ac:dyDescent="0.25">
      <c r="I3164" t="s">
        <v>8221</v>
      </c>
      <c r="J3164" s="60">
        <v>35000</v>
      </c>
      <c r="K3164" s="45">
        <v>963</v>
      </c>
    </row>
    <row r="3165" spans="9:11" x14ac:dyDescent="0.25">
      <c r="I3165" t="s">
        <v>8221</v>
      </c>
      <c r="J3165" s="60">
        <v>40000</v>
      </c>
      <c r="K3165" s="45">
        <v>422</v>
      </c>
    </row>
    <row r="3166" spans="9:11" x14ac:dyDescent="0.25">
      <c r="I3166" t="s">
        <v>8221</v>
      </c>
      <c r="J3166" s="60">
        <v>60000</v>
      </c>
      <c r="K3166" s="45">
        <v>695</v>
      </c>
    </row>
    <row r="3167" spans="9:11" x14ac:dyDescent="0.25">
      <c r="I3167" t="s">
        <v>8221</v>
      </c>
      <c r="J3167" s="60">
        <v>10000</v>
      </c>
      <c r="K3167" s="45">
        <v>984</v>
      </c>
    </row>
    <row r="3168" spans="9:11" x14ac:dyDescent="0.25">
      <c r="I3168" t="s">
        <v>8221</v>
      </c>
      <c r="J3168" s="60">
        <v>20000</v>
      </c>
      <c r="K3168" s="45">
        <v>1872</v>
      </c>
    </row>
    <row r="3169" spans="9:11" x14ac:dyDescent="0.25">
      <c r="I3169" t="s">
        <v>8221</v>
      </c>
      <c r="J3169" s="60">
        <v>5000</v>
      </c>
      <c r="K3169" s="45">
        <v>2748</v>
      </c>
    </row>
    <row r="3170" spans="9:11" x14ac:dyDescent="0.25">
      <c r="I3170" t="s">
        <v>8221</v>
      </c>
      <c r="J3170" s="60">
        <v>3500</v>
      </c>
      <c r="K3170" s="45">
        <v>4073</v>
      </c>
    </row>
    <row r="3171" spans="9:11" x14ac:dyDescent="0.25">
      <c r="I3171" t="s">
        <v>8221</v>
      </c>
      <c r="J3171" s="60">
        <v>95000</v>
      </c>
      <c r="K3171" s="45">
        <v>2509</v>
      </c>
    </row>
    <row r="3172" spans="9:11" x14ac:dyDescent="0.25">
      <c r="I3172" t="s">
        <v>8221</v>
      </c>
      <c r="J3172" s="60">
        <v>2000</v>
      </c>
      <c r="K3172" s="45">
        <v>1092</v>
      </c>
    </row>
    <row r="3173" spans="9:11" x14ac:dyDescent="0.25">
      <c r="I3173" t="s">
        <v>8221</v>
      </c>
      <c r="J3173" s="60">
        <v>2000</v>
      </c>
      <c r="K3173" s="45">
        <v>2890</v>
      </c>
    </row>
    <row r="3174" spans="9:11" x14ac:dyDescent="0.25">
      <c r="I3174" t="s">
        <v>8221</v>
      </c>
      <c r="J3174" s="60">
        <v>10000</v>
      </c>
      <c r="K3174" s="45">
        <v>4017</v>
      </c>
    </row>
    <row r="3175" spans="9:11" x14ac:dyDescent="0.25">
      <c r="I3175" t="s">
        <v>8220</v>
      </c>
      <c r="J3175" s="60">
        <v>25000</v>
      </c>
      <c r="K3175" s="45">
        <v>621</v>
      </c>
    </row>
    <row r="3176" spans="9:11" x14ac:dyDescent="0.25">
      <c r="I3176" t="s">
        <v>8221</v>
      </c>
      <c r="J3176" s="60">
        <v>25000</v>
      </c>
      <c r="K3176" s="45">
        <v>1918</v>
      </c>
    </row>
    <row r="3177" spans="9:11" x14ac:dyDescent="0.25">
      <c r="I3177" t="s">
        <v>8221</v>
      </c>
      <c r="J3177" s="60">
        <v>5000</v>
      </c>
      <c r="K3177" s="45">
        <v>470</v>
      </c>
    </row>
    <row r="3178" spans="9:11" x14ac:dyDescent="0.25">
      <c r="I3178" t="s">
        <v>8221</v>
      </c>
      <c r="J3178" s="60">
        <v>5000</v>
      </c>
      <c r="K3178" s="45">
        <v>1703</v>
      </c>
    </row>
    <row r="3179" spans="9:11" x14ac:dyDescent="0.25">
      <c r="I3179" t="s">
        <v>8221</v>
      </c>
      <c r="J3179" s="60">
        <v>10000</v>
      </c>
      <c r="K3179" s="45">
        <v>3192</v>
      </c>
    </row>
    <row r="3180" spans="9:11" x14ac:dyDescent="0.25">
      <c r="I3180" t="s">
        <v>8221</v>
      </c>
      <c r="J3180" s="60">
        <v>24500</v>
      </c>
      <c r="K3180" s="45">
        <v>568</v>
      </c>
    </row>
    <row r="3181" spans="9:11" x14ac:dyDescent="0.25">
      <c r="I3181" t="s">
        <v>8221</v>
      </c>
      <c r="J3181" s="60">
        <v>1000</v>
      </c>
      <c r="K3181" s="45">
        <v>584</v>
      </c>
    </row>
    <row r="3182" spans="9:11" x14ac:dyDescent="0.25">
      <c r="I3182" t="s">
        <v>8220</v>
      </c>
      <c r="J3182" s="60">
        <v>30000</v>
      </c>
      <c r="K3182" s="45">
        <v>620</v>
      </c>
    </row>
    <row r="3183" spans="9:11" x14ac:dyDescent="0.25">
      <c r="I3183" t="s">
        <v>8221</v>
      </c>
      <c r="J3183" s="60">
        <v>2000</v>
      </c>
      <c r="K3183" s="45">
        <v>884</v>
      </c>
    </row>
    <row r="3184" spans="9:11" x14ac:dyDescent="0.25">
      <c r="I3184" t="s">
        <v>8220</v>
      </c>
      <c r="J3184" s="60">
        <v>1500</v>
      </c>
      <c r="K3184" s="45">
        <v>1053</v>
      </c>
    </row>
    <row r="3185" spans="9:11" x14ac:dyDescent="0.25">
      <c r="I3185" t="s">
        <v>8220</v>
      </c>
      <c r="J3185" s="60">
        <v>5000</v>
      </c>
      <c r="K3185" s="45">
        <v>1060</v>
      </c>
    </row>
    <row r="3186" spans="9:11" x14ac:dyDescent="0.25">
      <c r="I3186" t="s">
        <v>8221</v>
      </c>
      <c r="J3186" s="60">
        <v>5000</v>
      </c>
      <c r="K3186" s="45">
        <v>1989</v>
      </c>
    </row>
    <row r="3187" spans="9:11" x14ac:dyDescent="0.25">
      <c r="I3187" t="s">
        <v>8220</v>
      </c>
      <c r="J3187" s="60">
        <v>10000</v>
      </c>
      <c r="K3187" s="45">
        <v>2565</v>
      </c>
    </row>
    <row r="3188" spans="9:11" x14ac:dyDescent="0.25">
      <c r="I3188" t="s">
        <v>8221</v>
      </c>
      <c r="J3188" s="60">
        <v>1500</v>
      </c>
      <c r="K3188" s="45">
        <v>2641</v>
      </c>
    </row>
    <row r="3189" spans="9:11" x14ac:dyDescent="0.25">
      <c r="I3189" t="s">
        <v>8221</v>
      </c>
      <c r="J3189" s="60">
        <v>1000</v>
      </c>
      <c r="K3189" s="45">
        <v>2841</v>
      </c>
    </row>
    <row r="3190" spans="9:11" x14ac:dyDescent="0.25">
      <c r="I3190" t="s">
        <v>8221</v>
      </c>
      <c r="J3190" s="60">
        <v>500</v>
      </c>
      <c r="K3190" s="45">
        <v>2849</v>
      </c>
    </row>
    <row r="3191" spans="9:11" x14ac:dyDescent="0.25">
      <c r="I3191" t="s">
        <v>8221</v>
      </c>
      <c r="J3191" s="60">
        <v>10000</v>
      </c>
      <c r="K3191" s="45">
        <v>2944</v>
      </c>
    </row>
    <row r="3192" spans="9:11" x14ac:dyDescent="0.25">
      <c r="I3192" t="s">
        <v>8221</v>
      </c>
      <c r="J3192" s="60">
        <v>2500</v>
      </c>
      <c r="K3192" s="45">
        <v>3747</v>
      </c>
    </row>
    <row r="3193" spans="9:11" x14ac:dyDescent="0.25">
      <c r="I3193" t="s">
        <v>8221</v>
      </c>
      <c r="J3193" s="60">
        <v>5000</v>
      </c>
      <c r="K3193" s="45">
        <v>3794</v>
      </c>
    </row>
    <row r="3194" spans="9:11" x14ac:dyDescent="0.25">
      <c r="I3194" t="s">
        <v>8221</v>
      </c>
      <c r="J3194" s="60">
        <v>2500</v>
      </c>
      <c r="K3194" s="45">
        <v>3927</v>
      </c>
    </row>
    <row r="3195" spans="9:11" x14ac:dyDescent="0.25">
      <c r="I3195" t="s">
        <v>8221</v>
      </c>
      <c r="J3195" s="60">
        <v>3495</v>
      </c>
      <c r="K3195" s="45">
        <v>4068</v>
      </c>
    </row>
    <row r="3196" spans="9:11" x14ac:dyDescent="0.25">
      <c r="I3196" t="s">
        <v>8221</v>
      </c>
      <c r="J3196" s="60">
        <v>9041</v>
      </c>
      <c r="K3196" s="45">
        <v>2599</v>
      </c>
    </row>
    <row r="3197" spans="9:11" x14ac:dyDescent="0.25">
      <c r="I3197" t="s">
        <v>8221</v>
      </c>
      <c r="J3197" s="60">
        <v>100000</v>
      </c>
      <c r="K3197" s="45">
        <v>705</v>
      </c>
    </row>
    <row r="3198" spans="9:11" x14ac:dyDescent="0.25">
      <c r="I3198" t="s">
        <v>8220</v>
      </c>
      <c r="J3198" s="60">
        <v>150000</v>
      </c>
      <c r="K3198" s="45">
        <v>608</v>
      </c>
    </row>
    <row r="3199" spans="9:11" x14ac:dyDescent="0.25">
      <c r="I3199" t="s">
        <v>8221</v>
      </c>
      <c r="J3199" s="60">
        <v>14000</v>
      </c>
      <c r="K3199" s="45">
        <v>3971</v>
      </c>
    </row>
    <row r="3200" spans="9:11" x14ac:dyDescent="0.25">
      <c r="I3200" t="s">
        <v>8222</v>
      </c>
      <c r="J3200" s="60">
        <v>10000</v>
      </c>
      <c r="K3200" s="45">
        <v>3140</v>
      </c>
    </row>
    <row r="3201" spans="9:11" x14ac:dyDescent="0.25">
      <c r="I3201" t="s">
        <v>8221</v>
      </c>
      <c r="J3201" s="60">
        <v>10000</v>
      </c>
      <c r="K3201" s="45">
        <v>661</v>
      </c>
    </row>
    <row r="3202" spans="9:11" x14ac:dyDescent="0.25">
      <c r="I3202" t="s">
        <v>8220</v>
      </c>
      <c r="J3202" s="60">
        <v>10000</v>
      </c>
      <c r="K3202" s="45">
        <v>149</v>
      </c>
    </row>
    <row r="3203" spans="9:11" x14ac:dyDescent="0.25">
      <c r="I3203" t="s">
        <v>8221</v>
      </c>
      <c r="J3203" s="60">
        <v>150000</v>
      </c>
      <c r="K3203" s="45">
        <v>557</v>
      </c>
    </row>
    <row r="3204" spans="9:11" x14ac:dyDescent="0.25">
      <c r="I3204" t="s">
        <v>8220</v>
      </c>
      <c r="J3204" s="60">
        <v>2750</v>
      </c>
      <c r="K3204" s="45">
        <v>1229</v>
      </c>
    </row>
    <row r="3205" spans="9:11" x14ac:dyDescent="0.25">
      <c r="I3205" t="s">
        <v>8221</v>
      </c>
      <c r="J3205" s="60">
        <v>5500</v>
      </c>
      <c r="K3205" s="45">
        <v>3941</v>
      </c>
    </row>
    <row r="3206" spans="9:11" x14ac:dyDescent="0.25">
      <c r="I3206" t="s">
        <v>8221</v>
      </c>
      <c r="J3206" s="60">
        <v>5000</v>
      </c>
      <c r="K3206" s="45">
        <v>2866</v>
      </c>
    </row>
    <row r="3207" spans="9:11" x14ac:dyDescent="0.25">
      <c r="I3207" t="s">
        <v>8220</v>
      </c>
      <c r="J3207" s="60">
        <v>100000</v>
      </c>
      <c r="K3207" s="45">
        <v>2652</v>
      </c>
    </row>
    <row r="3208" spans="9:11" x14ac:dyDescent="0.25">
      <c r="I3208" t="s">
        <v>8221</v>
      </c>
      <c r="J3208" s="60">
        <v>20000</v>
      </c>
      <c r="K3208" s="45">
        <v>2869</v>
      </c>
    </row>
    <row r="3209" spans="9:11" x14ac:dyDescent="0.25">
      <c r="I3209" t="s">
        <v>8220</v>
      </c>
      <c r="J3209" s="60">
        <v>12000</v>
      </c>
      <c r="K3209" s="45">
        <v>2648</v>
      </c>
    </row>
    <row r="3210" spans="9:11" x14ac:dyDescent="0.25">
      <c r="I3210" t="s">
        <v>8221</v>
      </c>
      <c r="J3210" s="60">
        <v>4000</v>
      </c>
      <c r="K3210" s="45">
        <v>1719</v>
      </c>
    </row>
    <row r="3211" spans="9:11" x14ac:dyDescent="0.25">
      <c r="I3211" t="s">
        <v>8221</v>
      </c>
      <c r="J3211" s="60">
        <v>55000</v>
      </c>
      <c r="K3211" s="45">
        <v>704</v>
      </c>
    </row>
    <row r="3212" spans="9:11" x14ac:dyDescent="0.25">
      <c r="I3212" t="s">
        <v>8221</v>
      </c>
      <c r="J3212" s="60">
        <v>32000</v>
      </c>
      <c r="K3212" s="45">
        <v>2680</v>
      </c>
    </row>
    <row r="3213" spans="9:11" x14ac:dyDescent="0.25">
      <c r="I3213" t="s">
        <v>8221</v>
      </c>
      <c r="J3213" s="60">
        <v>29000</v>
      </c>
      <c r="K3213" s="45">
        <v>226</v>
      </c>
    </row>
    <row r="3214" spans="9:11" x14ac:dyDescent="0.25">
      <c r="I3214" t="s">
        <v>8221</v>
      </c>
      <c r="J3214" s="60">
        <v>3500</v>
      </c>
      <c r="K3214" s="45">
        <v>912</v>
      </c>
    </row>
    <row r="3215" spans="9:11" x14ac:dyDescent="0.25">
      <c r="I3215" t="s">
        <v>8220</v>
      </c>
      <c r="J3215" s="60">
        <v>1750</v>
      </c>
      <c r="K3215" s="45">
        <v>1454</v>
      </c>
    </row>
    <row r="3216" spans="9:11" x14ac:dyDescent="0.25">
      <c r="I3216" t="s">
        <v>8221</v>
      </c>
      <c r="J3216" s="60">
        <v>35000</v>
      </c>
      <c r="K3216" s="45">
        <v>683</v>
      </c>
    </row>
    <row r="3217" spans="9:11" x14ac:dyDescent="0.25">
      <c r="I3217" t="s">
        <v>8221</v>
      </c>
      <c r="J3217" s="60">
        <v>3759</v>
      </c>
      <c r="K3217" s="45">
        <v>773</v>
      </c>
    </row>
    <row r="3218" spans="9:11" x14ac:dyDescent="0.25">
      <c r="I3218" t="s">
        <v>8221</v>
      </c>
      <c r="J3218" s="60">
        <v>10000</v>
      </c>
      <c r="K3218" s="45">
        <v>2160</v>
      </c>
    </row>
    <row r="3219" spans="9:11" x14ac:dyDescent="0.25">
      <c r="I3219" t="s">
        <v>8221</v>
      </c>
      <c r="J3219" s="60">
        <v>4000</v>
      </c>
      <c r="K3219" s="45">
        <v>2767</v>
      </c>
    </row>
    <row r="3220" spans="9:11" x14ac:dyDescent="0.25">
      <c r="I3220" t="s">
        <v>8220</v>
      </c>
      <c r="J3220" s="60">
        <v>7000</v>
      </c>
      <c r="K3220" s="45">
        <v>2570</v>
      </c>
    </row>
    <row r="3221" spans="9:11" x14ac:dyDescent="0.25">
      <c r="I3221" t="s">
        <v>8221</v>
      </c>
      <c r="J3221" s="60">
        <v>1333666</v>
      </c>
      <c r="K3221" s="45">
        <v>3079</v>
      </c>
    </row>
    <row r="3222" spans="9:11" x14ac:dyDescent="0.25">
      <c r="I3222" t="s">
        <v>8220</v>
      </c>
      <c r="J3222" s="60">
        <v>3333</v>
      </c>
      <c r="K3222" s="45">
        <v>1579</v>
      </c>
    </row>
    <row r="3223" spans="9:11" x14ac:dyDescent="0.25">
      <c r="I3223" t="s">
        <v>8221</v>
      </c>
      <c r="J3223" s="60">
        <v>15000</v>
      </c>
      <c r="K3223" s="45">
        <v>953</v>
      </c>
    </row>
    <row r="3224" spans="9:11" x14ac:dyDescent="0.25">
      <c r="I3224" t="s">
        <v>8221</v>
      </c>
      <c r="J3224" s="60">
        <v>3000</v>
      </c>
      <c r="K3224" s="45">
        <v>2413</v>
      </c>
    </row>
    <row r="3225" spans="9:11" x14ac:dyDescent="0.25">
      <c r="I3225" t="s">
        <v>8221</v>
      </c>
      <c r="J3225" s="60">
        <v>3000</v>
      </c>
      <c r="K3225" s="45">
        <v>3901</v>
      </c>
    </row>
    <row r="3226" spans="9:11" x14ac:dyDescent="0.25">
      <c r="I3226" t="s">
        <v>8221</v>
      </c>
      <c r="J3226" s="60">
        <v>15000</v>
      </c>
      <c r="K3226" s="45">
        <v>4021</v>
      </c>
    </row>
    <row r="3227" spans="9:11" x14ac:dyDescent="0.25">
      <c r="I3227" t="s">
        <v>8221</v>
      </c>
      <c r="J3227" s="60">
        <v>3500</v>
      </c>
      <c r="K3227" s="45">
        <v>4019</v>
      </c>
    </row>
    <row r="3228" spans="9:11" x14ac:dyDescent="0.25">
      <c r="I3228" t="s">
        <v>8221</v>
      </c>
      <c r="J3228" s="60">
        <v>10000</v>
      </c>
      <c r="K3228" s="45">
        <v>454</v>
      </c>
    </row>
    <row r="3229" spans="9:11" x14ac:dyDescent="0.25">
      <c r="I3229" t="s">
        <v>8221</v>
      </c>
      <c r="J3229" s="60">
        <v>50000</v>
      </c>
      <c r="K3229" s="45">
        <v>1083</v>
      </c>
    </row>
    <row r="3230" spans="9:11" x14ac:dyDescent="0.25">
      <c r="I3230" t="s">
        <v>8220</v>
      </c>
      <c r="J3230" s="60">
        <v>50000</v>
      </c>
      <c r="K3230" s="45">
        <v>1329</v>
      </c>
    </row>
    <row r="3231" spans="9:11" x14ac:dyDescent="0.25">
      <c r="I3231" t="s">
        <v>8221</v>
      </c>
      <c r="J3231" s="60">
        <v>8000</v>
      </c>
      <c r="K3231" s="45">
        <v>872</v>
      </c>
    </row>
    <row r="3232" spans="9:11" x14ac:dyDescent="0.25">
      <c r="I3232" t="s">
        <v>8221</v>
      </c>
      <c r="J3232" s="60">
        <v>50000</v>
      </c>
      <c r="K3232" s="45">
        <v>2150</v>
      </c>
    </row>
    <row r="3233" spans="9:11" x14ac:dyDescent="0.25">
      <c r="I3233" t="s">
        <v>8221</v>
      </c>
      <c r="J3233" s="60">
        <v>50000</v>
      </c>
      <c r="K3233" s="45">
        <v>508</v>
      </c>
    </row>
    <row r="3234" spans="9:11" x14ac:dyDescent="0.25">
      <c r="I3234" t="s">
        <v>8221</v>
      </c>
      <c r="J3234" s="60">
        <v>2500</v>
      </c>
      <c r="K3234" s="45">
        <v>569</v>
      </c>
    </row>
    <row r="3235" spans="9:11" x14ac:dyDescent="0.25">
      <c r="I3235" t="s">
        <v>8221</v>
      </c>
      <c r="J3235" s="60">
        <v>3750</v>
      </c>
      <c r="K3235" s="45">
        <v>881</v>
      </c>
    </row>
    <row r="3236" spans="9:11" x14ac:dyDescent="0.25">
      <c r="I3236" t="s">
        <v>8220</v>
      </c>
      <c r="J3236" s="60">
        <v>5000</v>
      </c>
      <c r="K3236" s="45">
        <v>1232</v>
      </c>
    </row>
    <row r="3237" spans="9:11" x14ac:dyDescent="0.25">
      <c r="I3237" t="s">
        <v>8221</v>
      </c>
      <c r="J3237" s="60">
        <v>250</v>
      </c>
      <c r="K3237" s="45">
        <v>2154</v>
      </c>
    </row>
    <row r="3238" spans="9:11" x14ac:dyDescent="0.25">
      <c r="I3238" t="s">
        <v>8220</v>
      </c>
      <c r="J3238" s="60">
        <v>1000</v>
      </c>
      <c r="K3238" s="45">
        <v>2384</v>
      </c>
    </row>
    <row r="3239" spans="9:11" x14ac:dyDescent="0.25">
      <c r="I3239" t="s">
        <v>8221</v>
      </c>
      <c r="J3239" s="60">
        <v>5000</v>
      </c>
      <c r="K3239" s="45">
        <v>2693</v>
      </c>
    </row>
    <row r="3240" spans="9:11" x14ac:dyDescent="0.25">
      <c r="I3240" t="s">
        <v>8221</v>
      </c>
      <c r="J3240" s="60">
        <v>750</v>
      </c>
      <c r="K3240" s="45">
        <v>2901</v>
      </c>
    </row>
    <row r="3241" spans="9:11" x14ac:dyDescent="0.25">
      <c r="I3241" t="s">
        <v>8222</v>
      </c>
      <c r="J3241" s="60">
        <v>1250</v>
      </c>
      <c r="K3241" s="45">
        <v>3129</v>
      </c>
    </row>
    <row r="3242" spans="9:11" x14ac:dyDescent="0.25">
      <c r="I3242" t="s">
        <v>8221</v>
      </c>
      <c r="J3242" s="60">
        <v>110000</v>
      </c>
      <c r="K3242" s="45">
        <v>964</v>
      </c>
    </row>
    <row r="3243" spans="9:11" x14ac:dyDescent="0.25">
      <c r="I3243" t="s">
        <v>8221</v>
      </c>
      <c r="J3243" s="60">
        <v>25000</v>
      </c>
      <c r="K3243" s="45">
        <v>713</v>
      </c>
    </row>
    <row r="3244" spans="9:11" x14ac:dyDescent="0.25">
      <c r="I3244" t="s">
        <v>8221</v>
      </c>
      <c r="J3244" s="60">
        <v>50000</v>
      </c>
      <c r="K3244" s="45">
        <v>450</v>
      </c>
    </row>
    <row r="3245" spans="9:11" x14ac:dyDescent="0.25">
      <c r="I3245" t="s">
        <v>8221</v>
      </c>
      <c r="J3245" s="60">
        <v>5000</v>
      </c>
      <c r="K3245" s="45">
        <v>2903</v>
      </c>
    </row>
    <row r="3246" spans="9:11" x14ac:dyDescent="0.25">
      <c r="I3246" t="s">
        <v>8221</v>
      </c>
      <c r="J3246" s="60">
        <v>10000</v>
      </c>
      <c r="K3246" s="45">
        <v>1436</v>
      </c>
    </row>
    <row r="3247" spans="9:11" x14ac:dyDescent="0.25">
      <c r="I3247" t="s">
        <v>8221</v>
      </c>
      <c r="J3247" s="60">
        <v>3250</v>
      </c>
      <c r="K3247" s="45">
        <v>2762</v>
      </c>
    </row>
    <row r="3248" spans="9:11" x14ac:dyDescent="0.25">
      <c r="I3248" t="s">
        <v>8221</v>
      </c>
      <c r="J3248" s="60">
        <v>20000</v>
      </c>
      <c r="K3248" s="45">
        <v>423</v>
      </c>
    </row>
    <row r="3249" spans="9:11" x14ac:dyDescent="0.25">
      <c r="I3249" t="s">
        <v>8221</v>
      </c>
      <c r="J3249" s="60">
        <v>31000</v>
      </c>
      <c r="K3249" s="45">
        <v>1999</v>
      </c>
    </row>
    <row r="3250" spans="9:11" x14ac:dyDescent="0.25">
      <c r="I3250" t="s">
        <v>8221</v>
      </c>
      <c r="J3250" s="60">
        <v>10000</v>
      </c>
      <c r="K3250" s="45">
        <v>466</v>
      </c>
    </row>
    <row r="3251" spans="9:11" x14ac:dyDescent="0.25">
      <c r="I3251" t="s">
        <v>8221</v>
      </c>
      <c r="J3251" s="60">
        <v>25000</v>
      </c>
      <c r="K3251" s="45">
        <v>1155</v>
      </c>
    </row>
    <row r="3252" spans="9:11" x14ac:dyDescent="0.25">
      <c r="I3252" t="s">
        <v>8221</v>
      </c>
      <c r="J3252" s="60">
        <v>12000</v>
      </c>
      <c r="K3252" s="45">
        <v>718</v>
      </c>
    </row>
    <row r="3253" spans="9:11" x14ac:dyDescent="0.25">
      <c r="I3253" t="s">
        <v>8221</v>
      </c>
      <c r="J3253" s="60">
        <v>4000</v>
      </c>
      <c r="K3253" s="45">
        <v>1492</v>
      </c>
    </row>
    <row r="3254" spans="9:11" x14ac:dyDescent="0.25">
      <c r="I3254" t="s">
        <v>8220</v>
      </c>
      <c r="J3254" s="60">
        <v>10000</v>
      </c>
      <c r="K3254" s="45">
        <v>2562</v>
      </c>
    </row>
    <row r="3255" spans="9:11" x14ac:dyDescent="0.25">
      <c r="I3255" t="s">
        <v>8221</v>
      </c>
      <c r="J3255" s="60">
        <v>3000</v>
      </c>
      <c r="K3255" s="45">
        <v>1736</v>
      </c>
    </row>
    <row r="3256" spans="9:11" x14ac:dyDescent="0.25">
      <c r="I3256" t="s">
        <v>8221</v>
      </c>
      <c r="J3256" s="60">
        <v>3600</v>
      </c>
      <c r="K3256" s="45">
        <v>2159</v>
      </c>
    </row>
    <row r="3257" spans="9:11" x14ac:dyDescent="0.25">
      <c r="I3257" t="s">
        <v>8221</v>
      </c>
      <c r="J3257" s="60">
        <v>50000</v>
      </c>
      <c r="K3257" s="45">
        <v>220</v>
      </c>
    </row>
    <row r="3258" spans="9:11" x14ac:dyDescent="0.25">
      <c r="I3258" t="s">
        <v>8222</v>
      </c>
      <c r="J3258" s="60">
        <v>15000</v>
      </c>
      <c r="K3258" s="45">
        <v>2326</v>
      </c>
    </row>
    <row r="3259" spans="9:11" x14ac:dyDescent="0.25">
      <c r="I3259" t="s">
        <v>8221</v>
      </c>
      <c r="J3259" s="60">
        <v>5000</v>
      </c>
      <c r="K3259" s="45">
        <v>2761</v>
      </c>
    </row>
    <row r="3260" spans="9:11" x14ac:dyDescent="0.25">
      <c r="I3260" t="s">
        <v>8220</v>
      </c>
      <c r="J3260" s="60">
        <v>50000</v>
      </c>
      <c r="K3260" s="45">
        <v>153</v>
      </c>
    </row>
    <row r="3261" spans="9:11" x14ac:dyDescent="0.25">
      <c r="I3261" t="s">
        <v>8221</v>
      </c>
      <c r="J3261" s="60">
        <v>28000</v>
      </c>
      <c r="K3261" s="45">
        <v>2401</v>
      </c>
    </row>
    <row r="3262" spans="9:11" x14ac:dyDescent="0.25">
      <c r="I3262" t="s">
        <v>8221</v>
      </c>
      <c r="J3262" s="60">
        <v>11180</v>
      </c>
      <c r="K3262" s="45">
        <v>574</v>
      </c>
    </row>
    <row r="3263" spans="9:11" x14ac:dyDescent="0.25">
      <c r="I3263" t="s">
        <v>8221</v>
      </c>
      <c r="J3263" s="60">
        <v>7000</v>
      </c>
      <c r="K3263" s="45">
        <v>1483</v>
      </c>
    </row>
    <row r="3264" spans="9:11" x14ac:dyDescent="0.25">
      <c r="I3264" t="s">
        <v>8221</v>
      </c>
      <c r="J3264" s="60">
        <v>3500</v>
      </c>
      <c r="K3264" s="45">
        <v>2692</v>
      </c>
    </row>
    <row r="3265" spans="9:11" x14ac:dyDescent="0.25">
      <c r="I3265" t="s">
        <v>8221</v>
      </c>
      <c r="J3265" s="60">
        <v>9999</v>
      </c>
      <c r="K3265" s="45">
        <v>2700</v>
      </c>
    </row>
    <row r="3266" spans="9:11" x14ac:dyDescent="0.25">
      <c r="I3266" t="s">
        <v>8221</v>
      </c>
      <c r="J3266" s="60">
        <v>5000</v>
      </c>
      <c r="K3266" s="45">
        <v>550</v>
      </c>
    </row>
    <row r="3267" spans="9:11" x14ac:dyDescent="0.25">
      <c r="I3267" t="s">
        <v>8221</v>
      </c>
      <c r="J3267" s="60">
        <v>3000</v>
      </c>
      <c r="K3267" s="45">
        <v>777</v>
      </c>
    </row>
    <row r="3268" spans="9:11" x14ac:dyDescent="0.25">
      <c r="I3268" t="s">
        <v>8221</v>
      </c>
      <c r="J3268" s="60">
        <v>10000</v>
      </c>
      <c r="K3268" s="45">
        <v>1070</v>
      </c>
    </row>
    <row r="3269" spans="9:11" x14ac:dyDescent="0.25">
      <c r="I3269" t="s">
        <v>8221</v>
      </c>
      <c r="J3269" s="60">
        <v>3000</v>
      </c>
      <c r="K3269" s="45">
        <v>2430</v>
      </c>
    </row>
    <row r="3270" spans="9:11" x14ac:dyDescent="0.25">
      <c r="I3270" t="s">
        <v>8221</v>
      </c>
      <c r="J3270" s="60">
        <v>390000</v>
      </c>
      <c r="K3270" s="45">
        <v>2147</v>
      </c>
    </row>
    <row r="3271" spans="9:11" x14ac:dyDescent="0.25">
      <c r="I3271" t="s">
        <v>8220</v>
      </c>
      <c r="J3271" s="60">
        <v>8000</v>
      </c>
      <c r="K3271" s="45">
        <v>2355</v>
      </c>
    </row>
    <row r="3272" spans="9:11" x14ac:dyDescent="0.25">
      <c r="I3272" t="s">
        <v>8221</v>
      </c>
      <c r="J3272" s="60">
        <v>8000</v>
      </c>
      <c r="K3272" s="45">
        <v>2681</v>
      </c>
    </row>
    <row r="3273" spans="9:11" x14ac:dyDescent="0.25">
      <c r="I3273" t="s">
        <v>8221</v>
      </c>
      <c r="J3273" s="60">
        <v>8888</v>
      </c>
      <c r="K3273" s="45">
        <v>456</v>
      </c>
    </row>
    <row r="3274" spans="9:11" x14ac:dyDescent="0.25">
      <c r="I3274" t="s">
        <v>8220</v>
      </c>
      <c r="J3274" s="60">
        <v>150000</v>
      </c>
      <c r="K3274" s="45">
        <v>2387</v>
      </c>
    </row>
    <row r="3275" spans="9:11" x14ac:dyDescent="0.25">
      <c r="I3275" t="s">
        <v>8221</v>
      </c>
      <c r="J3275" s="60">
        <v>5000</v>
      </c>
      <c r="K3275" s="45">
        <v>1710</v>
      </c>
    </row>
    <row r="3276" spans="9:11" x14ac:dyDescent="0.25">
      <c r="I3276" t="s">
        <v>8221</v>
      </c>
      <c r="J3276" s="60">
        <v>4000</v>
      </c>
      <c r="K3276" s="45">
        <v>4065</v>
      </c>
    </row>
    <row r="3277" spans="9:11" x14ac:dyDescent="0.25">
      <c r="I3277" t="s">
        <v>8220</v>
      </c>
      <c r="J3277" s="60">
        <v>10000</v>
      </c>
      <c r="K3277" s="45">
        <v>1561</v>
      </c>
    </row>
    <row r="3278" spans="9:11" x14ac:dyDescent="0.25">
      <c r="I3278" t="s">
        <v>8221</v>
      </c>
      <c r="J3278" s="60">
        <v>4480</v>
      </c>
      <c r="K3278" s="45">
        <v>497</v>
      </c>
    </row>
    <row r="3279" spans="9:11" x14ac:dyDescent="0.25">
      <c r="I3279" t="s">
        <v>8221</v>
      </c>
      <c r="J3279" s="60">
        <v>3000</v>
      </c>
      <c r="K3279" s="45">
        <v>1133</v>
      </c>
    </row>
    <row r="3280" spans="9:11" x14ac:dyDescent="0.25">
      <c r="I3280" t="s">
        <v>8221</v>
      </c>
      <c r="J3280" s="60">
        <v>1500</v>
      </c>
      <c r="K3280" s="45">
        <v>2757</v>
      </c>
    </row>
    <row r="3281" spans="9:11" x14ac:dyDescent="0.25">
      <c r="I3281" t="s">
        <v>8220</v>
      </c>
      <c r="J3281" s="60">
        <v>1500</v>
      </c>
      <c r="K3281" s="45">
        <v>3121</v>
      </c>
    </row>
    <row r="3282" spans="9:11" x14ac:dyDescent="0.25">
      <c r="I3282" t="s">
        <v>8221</v>
      </c>
      <c r="J3282" s="60">
        <v>1500</v>
      </c>
      <c r="K3282" s="45">
        <v>3736</v>
      </c>
    </row>
    <row r="3283" spans="9:11" x14ac:dyDescent="0.25">
      <c r="I3283" t="s">
        <v>8221</v>
      </c>
      <c r="J3283" s="60">
        <v>75000</v>
      </c>
      <c r="K3283" s="45">
        <v>3788</v>
      </c>
    </row>
    <row r="3284" spans="9:11" x14ac:dyDescent="0.25">
      <c r="I3284" t="s">
        <v>8220</v>
      </c>
      <c r="J3284" s="60">
        <v>12100</v>
      </c>
      <c r="K3284" s="45">
        <v>1571</v>
      </c>
    </row>
    <row r="3285" spans="9:11" x14ac:dyDescent="0.25">
      <c r="I3285" t="s">
        <v>8220</v>
      </c>
      <c r="J3285" s="60">
        <v>780</v>
      </c>
      <c r="K3285" s="45">
        <v>609</v>
      </c>
    </row>
    <row r="3286" spans="9:11" x14ac:dyDescent="0.25">
      <c r="I3286" t="s">
        <v>8221</v>
      </c>
      <c r="J3286" s="60">
        <v>8000</v>
      </c>
      <c r="K3286" s="45">
        <v>1153</v>
      </c>
    </row>
    <row r="3287" spans="9:11" x14ac:dyDescent="0.25">
      <c r="I3287" t="s">
        <v>8221</v>
      </c>
      <c r="J3287" s="60">
        <v>20000</v>
      </c>
      <c r="K3287" s="45">
        <v>3087</v>
      </c>
    </row>
    <row r="3288" spans="9:11" x14ac:dyDescent="0.25">
      <c r="I3288" t="s">
        <v>8221</v>
      </c>
      <c r="J3288" s="60">
        <v>4000</v>
      </c>
      <c r="K3288" s="45">
        <v>3950</v>
      </c>
    </row>
    <row r="3289" spans="9:11" x14ac:dyDescent="0.25">
      <c r="I3289" t="s">
        <v>8220</v>
      </c>
      <c r="J3289" s="60">
        <v>4600</v>
      </c>
      <c r="K3289" s="45">
        <v>1312</v>
      </c>
    </row>
    <row r="3290" spans="9:11" x14ac:dyDescent="0.25">
      <c r="I3290" t="s">
        <v>8221</v>
      </c>
      <c r="J3290" s="60">
        <v>25000</v>
      </c>
      <c r="K3290" s="45">
        <v>2411</v>
      </c>
    </row>
    <row r="3291" spans="9:11" x14ac:dyDescent="0.25">
      <c r="I3291" t="s">
        <v>8221</v>
      </c>
      <c r="J3291" s="60">
        <v>5000</v>
      </c>
      <c r="K3291" s="45">
        <v>917</v>
      </c>
    </row>
    <row r="3292" spans="9:11" x14ac:dyDescent="0.25">
      <c r="I3292" t="s">
        <v>8221</v>
      </c>
      <c r="J3292" s="60">
        <v>5000</v>
      </c>
      <c r="K3292" s="45">
        <v>2506</v>
      </c>
    </row>
    <row r="3293" spans="9:11" x14ac:dyDescent="0.25">
      <c r="I3293" t="s">
        <v>8220</v>
      </c>
      <c r="J3293" s="60">
        <v>8500</v>
      </c>
      <c r="K3293" s="45">
        <v>2580</v>
      </c>
    </row>
    <row r="3294" spans="9:11" x14ac:dyDescent="0.25">
      <c r="I3294" t="s">
        <v>8221</v>
      </c>
      <c r="J3294" s="60">
        <v>7500</v>
      </c>
      <c r="K3294" s="45">
        <v>3966</v>
      </c>
    </row>
    <row r="3295" spans="9:11" x14ac:dyDescent="0.25">
      <c r="I3295" t="s">
        <v>8220</v>
      </c>
      <c r="J3295" s="60">
        <v>60000</v>
      </c>
      <c r="K3295" s="45">
        <v>2650</v>
      </c>
    </row>
    <row r="3296" spans="9:11" x14ac:dyDescent="0.25">
      <c r="I3296" t="s">
        <v>8221</v>
      </c>
      <c r="J3296" s="60">
        <v>6000</v>
      </c>
      <c r="K3296" s="45">
        <v>1724</v>
      </c>
    </row>
    <row r="3297" spans="9:11" x14ac:dyDescent="0.25">
      <c r="I3297" t="s">
        <v>8220</v>
      </c>
      <c r="J3297" s="60">
        <v>20000</v>
      </c>
      <c r="K3297" s="45">
        <v>146</v>
      </c>
    </row>
    <row r="3298" spans="9:11" x14ac:dyDescent="0.25">
      <c r="I3298" t="s">
        <v>8220</v>
      </c>
      <c r="J3298" s="60">
        <v>18900</v>
      </c>
      <c r="K3298" s="45">
        <v>2351</v>
      </c>
    </row>
    <row r="3299" spans="9:11" x14ac:dyDescent="0.25">
      <c r="I3299" t="s">
        <v>8221</v>
      </c>
      <c r="J3299" s="60">
        <v>50000</v>
      </c>
      <c r="K3299" s="45">
        <v>2121</v>
      </c>
    </row>
    <row r="3300" spans="9:11" x14ac:dyDescent="0.25">
      <c r="I3300" t="s">
        <v>8221</v>
      </c>
      <c r="J3300" s="60">
        <v>10000</v>
      </c>
      <c r="K3300" s="45">
        <v>586</v>
      </c>
    </row>
    <row r="3301" spans="9:11" x14ac:dyDescent="0.25">
      <c r="I3301" t="s">
        <v>8221</v>
      </c>
      <c r="J3301" s="60">
        <v>50000</v>
      </c>
      <c r="K3301" s="45">
        <v>974</v>
      </c>
    </row>
    <row r="3302" spans="9:11" x14ac:dyDescent="0.25">
      <c r="I3302" t="s">
        <v>8221</v>
      </c>
      <c r="J3302" s="60">
        <v>10000</v>
      </c>
      <c r="K3302" s="45">
        <v>1082</v>
      </c>
    </row>
    <row r="3303" spans="9:11" x14ac:dyDescent="0.25">
      <c r="I3303" t="s">
        <v>8221</v>
      </c>
      <c r="J3303" s="60">
        <v>60000</v>
      </c>
      <c r="K3303" s="45">
        <v>2415</v>
      </c>
    </row>
    <row r="3304" spans="9:11" x14ac:dyDescent="0.25">
      <c r="I3304" t="s">
        <v>8221</v>
      </c>
      <c r="J3304" s="60">
        <v>4500</v>
      </c>
      <c r="K3304" s="45">
        <v>541</v>
      </c>
    </row>
    <row r="3305" spans="9:11" x14ac:dyDescent="0.25">
      <c r="I3305" t="s">
        <v>8220</v>
      </c>
      <c r="J3305" s="60">
        <v>10000</v>
      </c>
      <c r="K3305" s="45">
        <v>1577</v>
      </c>
    </row>
    <row r="3306" spans="9:11" x14ac:dyDescent="0.25">
      <c r="I3306" t="s">
        <v>8221</v>
      </c>
      <c r="J3306" s="60">
        <v>2000</v>
      </c>
      <c r="K3306" s="45">
        <v>3866</v>
      </c>
    </row>
    <row r="3307" spans="9:11" x14ac:dyDescent="0.25">
      <c r="I3307" t="s">
        <v>8220</v>
      </c>
      <c r="J3307" s="60">
        <v>911</v>
      </c>
      <c r="K3307" s="45">
        <v>1242</v>
      </c>
    </row>
    <row r="3308" spans="9:11" x14ac:dyDescent="0.25">
      <c r="I3308" t="s">
        <v>8221</v>
      </c>
      <c r="J3308" s="60">
        <v>120000</v>
      </c>
      <c r="K3308" s="45">
        <v>164</v>
      </c>
    </row>
    <row r="3309" spans="9:11" x14ac:dyDescent="0.25">
      <c r="I3309" t="s">
        <v>8221</v>
      </c>
      <c r="J3309" s="60">
        <v>50000</v>
      </c>
      <c r="K3309" s="45">
        <v>691</v>
      </c>
    </row>
    <row r="3310" spans="9:11" x14ac:dyDescent="0.25">
      <c r="I3310" t="s">
        <v>8221</v>
      </c>
      <c r="J3310" s="60">
        <v>50000</v>
      </c>
      <c r="K3310" s="45">
        <v>1110</v>
      </c>
    </row>
    <row r="3311" spans="9:11" x14ac:dyDescent="0.25">
      <c r="I3311" t="s">
        <v>8221</v>
      </c>
      <c r="J3311" s="60">
        <v>10000</v>
      </c>
      <c r="K3311" s="45">
        <v>1875</v>
      </c>
    </row>
    <row r="3312" spans="9:11" x14ac:dyDescent="0.25">
      <c r="I3312" t="s">
        <v>8221</v>
      </c>
      <c r="J3312" s="60">
        <v>20000</v>
      </c>
      <c r="K3312" s="45">
        <v>1916</v>
      </c>
    </row>
    <row r="3313" spans="9:11" x14ac:dyDescent="0.25">
      <c r="I3313" t="s">
        <v>8220</v>
      </c>
      <c r="J3313" s="60">
        <v>100000</v>
      </c>
      <c r="K3313" s="45">
        <v>1320</v>
      </c>
    </row>
    <row r="3314" spans="9:11" x14ac:dyDescent="0.25">
      <c r="I3314" t="s">
        <v>8221</v>
      </c>
      <c r="J3314" s="60">
        <v>20000</v>
      </c>
      <c r="K3314" s="45">
        <v>919</v>
      </c>
    </row>
    <row r="3315" spans="9:11" x14ac:dyDescent="0.25">
      <c r="I3315" t="s">
        <v>8221</v>
      </c>
      <c r="J3315" s="60">
        <v>5000</v>
      </c>
      <c r="K3315" s="45">
        <v>1099</v>
      </c>
    </row>
    <row r="3316" spans="9:11" x14ac:dyDescent="0.25">
      <c r="I3316" t="s">
        <v>8221</v>
      </c>
      <c r="J3316" s="60">
        <v>1000</v>
      </c>
      <c r="K3316" s="45">
        <v>1113</v>
      </c>
    </row>
    <row r="3317" spans="9:11" x14ac:dyDescent="0.25">
      <c r="I3317" t="s">
        <v>8221</v>
      </c>
      <c r="J3317" s="60">
        <v>2000</v>
      </c>
      <c r="K3317" s="45">
        <v>1126</v>
      </c>
    </row>
    <row r="3318" spans="9:11" x14ac:dyDescent="0.25">
      <c r="I3318" t="s">
        <v>8221</v>
      </c>
      <c r="J3318" s="60">
        <v>3000</v>
      </c>
      <c r="K3318" s="45">
        <v>1407</v>
      </c>
    </row>
    <row r="3319" spans="9:11" x14ac:dyDescent="0.25">
      <c r="I3319" t="s">
        <v>8221</v>
      </c>
      <c r="J3319" s="60">
        <v>1000</v>
      </c>
      <c r="K3319" s="45">
        <v>1581</v>
      </c>
    </row>
    <row r="3320" spans="9:11" x14ac:dyDescent="0.25">
      <c r="I3320" t="s">
        <v>8221</v>
      </c>
      <c r="J3320" s="60">
        <v>8000</v>
      </c>
      <c r="K3320" s="45">
        <v>1789</v>
      </c>
    </row>
    <row r="3321" spans="9:11" x14ac:dyDescent="0.25">
      <c r="I3321" t="s">
        <v>8221</v>
      </c>
      <c r="J3321" s="60">
        <v>25000</v>
      </c>
      <c r="K3321" s="45">
        <v>1866</v>
      </c>
    </row>
    <row r="3322" spans="9:11" x14ac:dyDescent="0.25">
      <c r="I3322" t="s">
        <v>8220</v>
      </c>
      <c r="J3322" s="60">
        <v>10000</v>
      </c>
      <c r="K3322" s="45">
        <v>2568</v>
      </c>
    </row>
    <row r="3323" spans="9:11" x14ac:dyDescent="0.25">
      <c r="I3323" t="s">
        <v>8221</v>
      </c>
      <c r="J3323" s="60">
        <v>1000</v>
      </c>
      <c r="K3323" s="45">
        <v>2583</v>
      </c>
    </row>
    <row r="3324" spans="9:11" x14ac:dyDescent="0.25">
      <c r="I3324" t="s">
        <v>8221</v>
      </c>
      <c r="J3324" s="60">
        <v>5000</v>
      </c>
      <c r="K3324" s="45">
        <v>2893</v>
      </c>
    </row>
    <row r="3325" spans="9:11" x14ac:dyDescent="0.25">
      <c r="I3325" t="s">
        <v>8221</v>
      </c>
      <c r="J3325" s="60">
        <v>25000</v>
      </c>
      <c r="K3325" s="45">
        <v>553</v>
      </c>
    </row>
    <row r="3326" spans="9:11" x14ac:dyDescent="0.25">
      <c r="I3326" t="s">
        <v>8221</v>
      </c>
      <c r="J3326" s="60">
        <v>250000</v>
      </c>
      <c r="K3326" s="45">
        <v>2435</v>
      </c>
    </row>
    <row r="3327" spans="9:11" x14ac:dyDescent="0.25">
      <c r="I3327" t="s">
        <v>8221</v>
      </c>
      <c r="J3327" s="60">
        <v>15000</v>
      </c>
      <c r="K3327" s="45">
        <v>1148</v>
      </c>
    </row>
    <row r="3328" spans="9:11" x14ac:dyDescent="0.25">
      <c r="I3328" t="s">
        <v>8221</v>
      </c>
      <c r="J3328" s="60">
        <v>22000</v>
      </c>
      <c r="K3328" s="45">
        <v>3077</v>
      </c>
    </row>
    <row r="3329" spans="9:11" x14ac:dyDescent="0.25">
      <c r="I3329" t="s">
        <v>8221</v>
      </c>
      <c r="J3329" s="60">
        <v>15000</v>
      </c>
      <c r="K3329" s="45">
        <v>2695</v>
      </c>
    </row>
    <row r="3330" spans="9:11" x14ac:dyDescent="0.25">
      <c r="I3330" t="s">
        <v>8221</v>
      </c>
      <c r="J3330" s="60">
        <v>90000</v>
      </c>
      <c r="K3330" s="45">
        <v>1124</v>
      </c>
    </row>
    <row r="3331" spans="9:11" x14ac:dyDescent="0.25">
      <c r="I3331" t="s">
        <v>8221</v>
      </c>
      <c r="J3331" s="60">
        <v>100000</v>
      </c>
      <c r="K3331" s="45">
        <v>992</v>
      </c>
    </row>
    <row r="3332" spans="9:11" x14ac:dyDescent="0.25">
      <c r="I3332" t="s">
        <v>8221</v>
      </c>
      <c r="J3332" s="60">
        <v>7500</v>
      </c>
      <c r="K3332" s="45">
        <v>1158</v>
      </c>
    </row>
    <row r="3333" spans="9:11" x14ac:dyDescent="0.25">
      <c r="I3333" t="s">
        <v>8221</v>
      </c>
      <c r="J3333" s="60">
        <v>10000</v>
      </c>
      <c r="K3333" s="45">
        <v>1109</v>
      </c>
    </row>
    <row r="3334" spans="9:11" x14ac:dyDescent="0.25">
      <c r="I3334" t="s">
        <v>8221</v>
      </c>
      <c r="J3334" s="60">
        <v>8000</v>
      </c>
      <c r="K3334" s="45">
        <v>1873</v>
      </c>
    </row>
    <row r="3335" spans="9:11" x14ac:dyDescent="0.25">
      <c r="I3335" t="s">
        <v>8221</v>
      </c>
      <c r="J3335" s="60">
        <v>2250</v>
      </c>
      <c r="K3335" s="45">
        <v>1543</v>
      </c>
    </row>
    <row r="3336" spans="9:11" x14ac:dyDescent="0.25">
      <c r="I3336" t="s">
        <v>8221</v>
      </c>
      <c r="J3336" s="60">
        <v>3300</v>
      </c>
      <c r="K3336" s="45">
        <v>420</v>
      </c>
    </row>
    <row r="3337" spans="9:11" x14ac:dyDescent="0.25">
      <c r="I3337" t="s">
        <v>8221</v>
      </c>
      <c r="J3337" s="60">
        <v>8000</v>
      </c>
      <c r="K3337" s="45">
        <v>2741</v>
      </c>
    </row>
    <row r="3338" spans="9:11" x14ac:dyDescent="0.25">
      <c r="I3338" t="s">
        <v>8221</v>
      </c>
      <c r="J3338" s="60">
        <v>12000</v>
      </c>
      <c r="K3338" s="45">
        <v>505</v>
      </c>
    </row>
    <row r="3339" spans="9:11" x14ac:dyDescent="0.25">
      <c r="I3339" t="s">
        <v>8221</v>
      </c>
      <c r="J3339" s="60">
        <v>12000</v>
      </c>
      <c r="K3339" s="45">
        <v>2402</v>
      </c>
    </row>
    <row r="3340" spans="9:11" x14ac:dyDescent="0.25">
      <c r="I3340" t="s">
        <v>8221</v>
      </c>
      <c r="J3340" s="60">
        <v>12700</v>
      </c>
      <c r="K3340" s="45">
        <v>2862</v>
      </c>
    </row>
    <row r="3341" spans="9:11" x14ac:dyDescent="0.25">
      <c r="I3341" t="s">
        <v>8221</v>
      </c>
      <c r="J3341" s="60">
        <v>60000</v>
      </c>
      <c r="K3341" s="45">
        <v>575</v>
      </c>
    </row>
    <row r="3342" spans="9:11" x14ac:dyDescent="0.25">
      <c r="I3342" t="s">
        <v>8221</v>
      </c>
      <c r="J3342" s="60">
        <v>100000</v>
      </c>
      <c r="K3342" s="45">
        <v>595</v>
      </c>
    </row>
    <row r="3343" spans="9:11" x14ac:dyDescent="0.25">
      <c r="I3343" t="s">
        <v>8221</v>
      </c>
      <c r="J3343" s="60">
        <v>25000</v>
      </c>
      <c r="K3343" s="45">
        <v>571</v>
      </c>
    </row>
    <row r="3344" spans="9:11" x14ac:dyDescent="0.25">
      <c r="I3344" t="s">
        <v>8221</v>
      </c>
      <c r="J3344" s="60">
        <v>5000</v>
      </c>
      <c r="K3344" s="45">
        <v>900</v>
      </c>
    </row>
    <row r="3345" spans="9:11" x14ac:dyDescent="0.25">
      <c r="I3345" t="s">
        <v>8221</v>
      </c>
      <c r="J3345" s="60">
        <v>25000</v>
      </c>
      <c r="K3345" s="45">
        <v>1405</v>
      </c>
    </row>
    <row r="3346" spans="9:11" x14ac:dyDescent="0.25">
      <c r="I3346" t="s">
        <v>8221</v>
      </c>
      <c r="J3346" s="60">
        <v>5000</v>
      </c>
      <c r="K3346" s="45">
        <v>3961</v>
      </c>
    </row>
    <row r="3347" spans="9:11" x14ac:dyDescent="0.25">
      <c r="I3347" t="s">
        <v>8221</v>
      </c>
      <c r="J3347" s="60">
        <v>5000</v>
      </c>
      <c r="K3347" s="45">
        <v>4041</v>
      </c>
    </row>
    <row r="3348" spans="9:11" x14ac:dyDescent="0.25">
      <c r="I3348" t="s">
        <v>8221</v>
      </c>
      <c r="J3348" s="60">
        <v>12000</v>
      </c>
      <c r="K3348" s="45">
        <v>190</v>
      </c>
    </row>
    <row r="3349" spans="9:11" x14ac:dyDescent="0.25">
      <c r="I3349" t="s">
        <v>8221</v>
      </c>
      <c r="J3349" s="60">
        <v>6000</v>
      </c>
      <c r="K3349" s="45">
        <v>1988</v>
      </c>
    </row>
    <row r="3350" spans="9:11" x14ac:dyDescent="0.25">
      <c r="I3350" t="s">
        <v>8221</v>
      </c>
      <c r="J3350" s="60">
        <v>45000</v>
      </c>
      <c r="K3350" s="45">
        <v>1143</v>
      </c>
    </row>
    <row r="3351" spans="9:11" x14ac:dyDescent="0.25">
      <c r="I3351" t="s">
        <v>8221</v>
      </c>
      <c r="J3351" s="60">
        <v>45000</v>
      </c>
      <c r="K3351" s="45">
        <v>2884</v>
      </c>
    </row>
    <row r="3352" spans="9:11" x14ac:dyDescent="0.25">
      <c r="I3352" t="s">
        <v>8221</v>
      </c>
      <c r="J3352" s="60">
        <v>15000</v>
      </c>
      <c r="K3352" s="45">
        <v>709</v>
      </c>
    </row>
    <row r="3353" spans="9:11" x14ac:dyDescent="0.25">
      <c r="I3353" t="s">
        <v>8221</v>
      </c>
      <c r="J3353" s="60">
        <v>15000</v>
      </c>
      <c r="K3353" s="45">
        <v>230</v>
      </c>
    </row>
    <row r="3354" spans="9:11" x14ac:dyDescent="0.25">
      <c r="I3354" t="s">
        <v>8221</v>
      </c>
      <c r="J3354" s="60">
        <v>39000</v>
      </c>
      <c r="K3354" s="45">
        <v>662</v>
      </c>
    </row>
    <row r="3355" spans="9:11" x14ac:dyDescent="0.25">
      <c r="I3355" t="s">
        <v>8221</v>
      </c>
      <c r="J3355" s="60">
        <v>500</v>
      </c>
      <c r="K3355" s="45">
        <v>778</v>
      </c>
    </row>
    <row r="3356" spans="9:11" x14ac:dyDescent="0.25">
      <c r="I3356" t="s">
        <v>8221</v>
      </c>
      <c r="J3356" s="60">
        <v>25000</v>
      </c>
      <c r="K3356" s="45">
        <v>1170</v>
      </c>
    </row>
    <row r="3357" spans="9:11" x14ac:dyDescent="0.25">
      <c r="I3357" t="s">
        <v>8221</v>
      </c>
      <c r="J3357" s="60">
        <v>5000</v>
      </c>
      <c r="K3357" s="45">
        <v>1738</v>
      </c>
    </row>
    <row r="3358" spans="9:11" x14ac:dyDescent="0.25">
      <c r="I3358" t="s">
        <v>8221</v>
      </c>
      <c r="J3358" s="60">
        <v>2500</v>
      </c>
      <c r="K3358" s="45">
        <v>1863</v>
      </c>
    </row>
    <row r="3359" spans="9:11" x14ac:dyDescent="0.25">
      <c r="I3359" t="s">
        <v>8221</v>
      </c>
      <c r="J3359" s="60">
        <v>10000</v>
      </c>
      <c r="K3359" s="45">
        <v>3053</v>
      </c>
    </row>
    <row r="3360" spans="9:11" x14ac:dyDescent="0.25">
      <c r="I3360" t="s">
        <v>8221</v>
      </c>
      <c r="J3360" s="60">
        <v>1000</v>
      </c>
      <c r="K3360" s="45">
        <v>4072</v>
      </c>
    </row>
    <row r="3361" spans="9:11" x14ac:dyDescent="0.25">
      <c r="I3361" t="s">
        <v>8221</v>
      </c>
      <c r="J3361" s="60">
        <v>150000</v>
      </c>
      <c r="K3361" s="45">
        <v>694</v>
      </c>
    </row>
    <row r="3362" spans="9:11" x14ac:dyDescent="0.25">
      <c r="I3362" t="s">
        <v>8221</v>
      </c>
      <c r="J3362" s="60">
        <v>88888</v>
      </c>
      <c r="K3362" s="45">
        <v>573</v>
      </c>
    </row>
    <row r="3363" spans="9:11" x14ac:dyDescent="0.25">
      <c r="I3363" t="s">
        <v>8221</v>
      </c>
      <c r="J3363" s="60">
        <v>80000</v>
      </c>
      <c r="K3363" s="45">
        <v>2122</v>
      </c>
    </row>
    <row r="3364" spans="9:11" x14ac:dyDescent="0.25">
      <c r="I3364" t="s">
        <v>8220</v>
      </c>
      <c r="J3364" s="60">
        <v>70000</v>
      </c>
      <c r="K3364" s="45">
        <v>2348</v>
      </c>
    </row>
    <row r="3365" spans="9:11" x14ac:dyDescent="0.25">
      <c r="I3365" t="s">
        <v>8220</v>
      </c>
      <c r="J3365" s="60">
        <v>20000</v>
      </c>
      <c r="K3365" s="45">
        <v>1011</v>
      </c>
    </row>
    <row r="3366" spans="9:11" x14ac:dyDescent="0.25">
      <c r="I3366" t="s">
        <v>8221</v>
      </c>
      <c r="J3366" s="60">
        <v>15000</v>
      </c>
      <c r="K3366" s="45">
        <v>561</v>
      </c>
    </row>
    <row r="3367" spans="9:11" x14ac:dyDescent="0.25">
      <c r="I3367" t="s">
        <v>8220</v>
      </c>
      <c r="J3367" s="60">
        <v>15000</v>
      </c>
      <c r="K3367" s="45">
        <v>2380</v>
      </c>
    </row>
    <row r="3368" spans="9:11" x14ac:dyDescent="0.25">
      <c r="I3368" t="s">
        <v>8221</v>
      </c>
      <c r="J3368" s="60">
        <v>30000</v>
      </c>
      <c r="K3368" s="45">
        <v>3198</v>
      </c>
    </row>
    <row r="3369" spans="9:11" x14ac:dyDescent="0.25">
      <c r="I3369" t="s">
        <v>8222</v>
      </c>
      <c r="J3369" s="60">
        <v>5000</v>
      </c>
      <c r="K3369" s="45">
        <v>1686</v>
      </c>
    </row>
    <row r="3370" spans="9:11" x14ac:dyDescent="0.25">
      <c r="I3370" t="s">
        <v>8221</v>
      </c>
      <c r="J3370" s="60">
        <v>7000</v>
      </c>
      <c r="K3370" s="45">
        <v>938</v>
      </c>
    </row>
    <row r="3371" spans="9:11" x14ac:dyDescent="0.25">
      <c r="I3371" t="s">
        <v>8221</v>
      </c>
      <c r="J3371" s="60">
        <v>35000</v>
      </c>
      <c r="K3371" s="45">
        <v>1138</v>
      </c>
    </row>
    <row r="3372" spans="9:11" x14ac:dyDescent="0.25">
      <c r="I3372" t="s">
        <v>8221</v>
      </c>
      <c r="J3372" s="60">
        <v>200000</v>
      </c>
      <c r="K3372" s="45">
        <v>663</v>
      </c>
    </row>
    <row r="3373" spans="9:11" x14ac:dyDescent="0.25">
      <c r="I3373" t="s">
        <v>8221</v>
      </c>
      <c r="J3373" s="60">
        <v>50000</v>
      </c>
      <c r="K3373" s="45">
        <v>862</v>
      </c>
    </row>
    <row r="3374" spans="9:11" x14ac:dyDescent="0.25">
      <c r="I3374" t="s">
        <v>8221</v>
      </c>
      <c r="J3374" s="60">
        <v>14920</v>
      </c>
      <c r="K3374" s="45">
        <v>3095</v>
      </c>
    </row>
    <row r="3375" spans="9:11" x14ac:dyDescent="0.25">
      <c r="I3375" t="s">
        <v>8220</v>
      </c>
      <c r="J3375" s="60">
        <v>3000</v>
      </c>
      <c r="K3375" s="45">
        <v>142</v>
      </c>
    </row>
    <row r="3376" spans="9:11" x14ac:dyDescent="0.25">
      <c r="I3376" t="s">
        <v>8221</v>
      </c>
      <c r="J3376" s="60">
        <v>15000</v>
      </c>
      <c r="K3376" s="45">
        <v>237</v>
      </c>
    </row>
    <row r="3377" spans="9:11" x14ac:dyDescent="0.25">
      <c r="I3377" t="s">
        <v>8221</v>
      </c>
      <c r="J3377" s="60">
        <v>30000</v>
      </c>
      <c r="K3377" s="45">
        <v>1423</v>
      </c>
    </row>
    <row r="3378" spans="9:11" x14ac:dyDescent="0.25">
      <c r="I3378" t="s">
        <v>8221</v>
      </c>
      <c r="J3378" s="60">
        <v>15000</v>
      </c>
      <c r="K3378" s="45">
        <v>1559</v>
      </c>
    </row>
    <row r="3379" spans="9:11" x14ac:dyDescent="0.25">
      <c r="I3379" t="s">
        <v>8221</v>
      </c>
      <c r="J3379" s="60">
        <v>15000</v>
      </c>
      <c r="K3379" s="45">
        <v>2438</v>
      </c>
    </row>
    <row r="3380" spans="9:11" x14ac:dyDescent="0.25">
      <c r="I3380" t="s">
        <v>8221</v>
      </c>
      <c r="J3380" s="60">
        <v>3000</v>
      </c>
      <c r="K3380" s="45">
        <v>2777</v>
      </c>
    </row>
    <row r="3381" spans="9:11" x14ac:dyDescent="0.25">
      <c r="I3381" t="s">
        <v>8221</v>
      </c>
      <c r="J3381" s="60">
        <v>1500</v>
      </c>
      <c r="K3381" s="45">
        <v>3915</v>
      </c>
    </row>
    <row r="3382" spans="9:11" x14ac:dyDescent="0.25">
      <c r="I3382" t="s">
        <v>8221</v>
      </c>
      <c r="J3382" s="60">
        <v>3000</v>
      </c>
      <c r="K3382" s="45">
        <v>4084</v>
      </c>
    </row>
    <row r="3383" spans="9:11" x14ac:dyDescent="0.25">
      <c r="I3383" t="s">
        <v>8221</v>
      </c>
      <c r="J3383" s="60">
        <v>40000</v>
      </c>
      <c r="K3383" s="45">
        <v>2679</v>
      </c>
    </row>
    <row r="3384" spans="9:11" x14ac:dyDescent="0.25">
      <c r="I3384" t="s">
        <v>8220</v>
      </c>
      <c r="J3384" s="60">
        <v>25000</v>
      </c>
      <c r="K3384" s="45">
        <v>2370</v>
      </c>
    </row>
    <row r="3385" spans="9:11" x14ac:dyDescent="0.25">
      <c r="I3385" t="s">
        <v>8221</v>
      </c>
      <c r="J3385" s="60">
        <v>8000</v>
      </c>
      <c r="K3385" s="45">
        <v>2698</v>
      </c>
    </row>
    <row r="3386" spans="9:11" x14ac:dyDescent="0.25">
      <c r="I3386" t="s">
        <v>8221</v>
      </c>
      <c r="J3386" s="60">
        <v>22000</v>
      </c>
      <c r="K3386" s="45">
        <v>543</v>
      </c>
    </row>
    <row r="3387" spans="9:11" x14ac:dyDescent="0.25">
      <c r="I3387" t="s">
        <v>8221</v>
      </c>
      <c r="J3387" s="60">
        <v>20000</v>
      </c>
      <c r="K3387" s="45">
        <v>870</v>
      </c>
    </row>
    <row r="3388" spans="9:11" x14ac:dyDescent="0.25">
      <c r="I3388" t="s">
        <v>8221</v>
      </c>
      <c r="J3388" s="60">
        <v>500000</v>
      </c>
      <c r="K3388" s="45">
        <v>3118</v>
      </c>
    </row>
    <row r="3389" spans="9:11" x14ac:dyDescent="0.25">
      <c r="I3389" t="s">
        <v>8221</v>
      </c>
      <c r="J3389" s="60">
        <v>100000</v>
      </c>
      <c r="K3389" s="45">
        <v>717</v>
      </c>
    </row>
    <row r="3390" spans="9:11" x14ac:dyDescent="0.25">
      <c r="I3390" t="s">
        <v>8220</v>
      </c>
      <c r="J3390" s="60">
        <v>35000</v>
      </c>
      <c r="K3390" s="45">
        <v>1322</v>
      </c>
    </row>
    <row r="3391" spans="9:11" x14ac:dyDescent="0.25">
      <c r="I3391" t="s">
        <v>8221</v>
      </c>
      <c r="J3391" s="60">
        <v>50000</v>
      </c>
      <c r="K3391" s="45">
        <v>904</v>
      </c>
    </row>
    <row r="3392" spans="9:11" x14ac:dyDescent="0.25">
      <c r="I3392" t="s">
        <v>8221</v>
      </c>
      <c r="J3392" s="60">
        <v>30000</v>
      </c>
      <c r="K3392" s="45">
        <v>902</v>
      </c>
    </row>
    <row r="3393" spans="9:11" x14ac:dyDescent="0.25">
      <c r="I3393" t="s">
        <v>8221</v>
      </c>
      <c r="J3393" s="60">
        <v>5000</v>
      </c>
      <c r="K3393" s="45">
        <v>3926</v>
      </c>
    </row>
    <row r="3394" spans="9:11" x14ac:dyDescent="0.25">
      <c r="I3394" t="s">
        <v>8221</v>
      </c>
      <c r="J3394" s="60">
        <v>8500</v>
      </c>
      <c r="K3394" s="45">
        <v>460</v>
      </c>
    </row>
    <row r="3395" spans="9:11" x14ac:dyDescent="0.25">
      <c r="I3395" t="s">
        <v>8220</v>
      </c>
      <c r="J3395" s="60">
        <v>85000</v>
      </c>
      <c r="K3395" s="45">
        <v>1040</v>
      </c>
    </row>
    <row r="3396" spans="9:11" x14ac:dyDescent="0.25">
      <c r="I3396" t="s">
        <v>8221</v>
      </c>
      <c r="J3396" s="60">
        <v>74997</v>
      </c>
      <c r="K3396" s="45">
        <v>489</v>
      </c>
    </row>
    <row r="3397" spans="9:11" x14ac:dyDescent="0.25">
      <c r="I3397" t="s">
        <v>8221</v>
      </c>
      <c r="J3397" s="60">
        <v>3500</v>
      </c>
      <c r="K3397" s="45">
        <v>3917</v>
      </c>
    </row>
    <row r="3398" spans="9:11" x14ac:dyDescent="0.25">
      <c r="I3398" t="s">
        <v>8221</v>
      </c>
      <c r="J3398" s="60">
        <v>3500</v>
      </c>
      <c r="K3398" s="45">
        <v>4085</v>
      </c>
    </row>
    <row r="3399" spans="9:11" x14ac:dyDescent="0.25">
      <c r="I3399" t="s">
        <v>8221</v>
      </c>
      <c r="J3399" s="60">
        <v>30000</v>
      </c>
      <c r="K3399" s="45">
        <v>1907</v>
      </c>
    </row>
    <row r="3400" spans="9:11" x14ac:dyDescent="0.25">
      <c r="I3400" t="s">
        <v>8221</v>
      </c>
      <c r="J3400" s="60">
        <v>100000</v>
      </c>
      <c r="K3400" s="45">
        <v>1595</v>
      </c>
    </row>
    <row r="3401" spans="9:11" x14ac:dyDescent="0.25">
      <c r="I3401" t="s">
        <v>8221</v>
      </c>
      <c r="J3401" s="60">
        <v>20000</v>
      </c>
      <c r="K3401" s="45">
        <v>3083</v>
      </c>
    </row>
    <row r="3402" spans="9:11" x14ac:dyDescent="0.25">
      <c r="I3402" t="s">
        <v>8221</v>
      </c>
      <c r="J3402" s="60">
        <v>12500</v>
      </c>
      <c r="K3402" s="45">
        <v>3792</v>
      </c>
    </row>
    <row r="3403" spans="9:11" x14ac:dyDescent="0.25">
      <c r="I3403" t="s">
        <v>8220</v>
      </c>
      <c r="J3403" s="60">
        <v>55000</v>
      </c>
      <c r="K3403" s="45">
        <v>123</v>
      </c>
    </row>
    <row r="3404" spans="9:11" x14ac:dyDescent="0.25">
      <c r="I3404" t="s">
        <v>8221</v>
      </c>
      <c r="J3404" s="60">
        <v>4100</v>
      </c>
      <c r="K3404" s="45">
        <v>3103</v>
      </c>
    </row>
    <row r="3405" spans="9:11" x14ac:dyDescent="0.25">
      <c r="I3405" t="s">
        <v>8220</v>
      </c>
      <c r="J3405" s="60">
        <v>93500</v>
      </c>
      <c r="K3405" s="45">
        <v>1008</v>
      </c>
    </row>
    <row r="3406" spans="9:11" x14ac:dyDescent="0.25">
      <c r="I3406" t="s">
        <v>8220</v>
      </c>
      <c r="J3406" s="60">
        <v>2995</v>
      </c>
      <c r="K3406" s="45">
        <v>157</v>
      </c>
    </row>
    <row r="3407" spans="9:11" x14ac:dyDescent="0.25">
      <c r="I3407" t="s">
        <v>8221</v>
      </c>
      <c r="J3407" s="60">
        <v>7500</v>
      </c>
      <c r="K3407" s="45">
        <v>597</v>
      </c>
    </row>
    <row r="3408" spans="9:11" x14ac:dyDescent="0.25">
      <c r="I3408" t="s">
        <v>8220</v>
      </c>
      <c r="J3408" s="60">
        <v>45000</v>
      </c>
      <c r="K3408" s="45">
        <v>2567</v>
      </c>
    </row>
    <row r="3409" spans="9:11" x14ac:dyDescent="0.25">
      <c r="I3409" t="s">
        <v>8221</v>
      </c>
      <c r="J3409" s="60">
        <v>45000</v>
      </c>
      <c r="K3409" s="45">
        <v>2151</v>
      </c>
    </row>
    <row r="3410" spans="9:11" x14ac:dyDescent="0.25">
      <c r="I3410" t="s">
        <v>8221</v>
      </c>
      <c r="J3410" s="60">
        <v>11200</v>
      </c>
      <c r="K3410" s="45">
        <v>2879</v>
      </c>
    </row>
    <row r="3411" spans="9:11" x14ac:dyDescent="0.25">
      <c r="I3411" t="s">
        <v>8221</v>
      </c>
      <c r="J3411" s="60">
        <v>2000</v>
      </c>
      <c r="K3411" s="45">
        <v>1499</v>
      </c>
    </row>
    <row r="3412" spans="9:11" x14ac:dyDescent="0.25">
      <c r="I3412" t="s">
        <v>8220</v>
      </c>
      <c r="J3412" s="60">
        <v>40000</v>
      </c>
      <c r="K3412" s="45">
        <v>2368</v>
      </c>
    </row>
    <row r="3413" spans="9:11" x14ac:dyDescent="0.25">
      <c r="I3413" t="s">
        <v>8220</v>
      </c>
      <c r="J3413" s="60">
        <v>100000</v>
      </c>
      <c r="K3413" s="45">
        <v>2571</v>
      </c>
    </row>
    <row r="3414" spans="9:11" x14ac:dyDescent="0.25">
      <c r="I3414" t="s">
        <v>8221</v>
      </c>
      <c r="J3414" s="60">
        <v>800</v>
      </c>
      <c r="K3414" s="45">
        <v>2769</v>
      </c>
    </row>
    <row r="3415" spans="9:11" x14ac:dyDescent="0.25">
      <c r="I3415" t="s">
        <v>8221</v>
      </c>
      <c r="J3415" s="60">
        <v>20000</v>
      </c>
      <c r="K3415" s="45">
        <v>3086</v>
      </c>
    </row>
    <row r="3416" spans="9:11" x14ac:dyDescent="0.25">
      <c r="I3416" t="s">
        <v>8221</v>
      </c>
      <c r="J3416" s="60">
        <v>2000</v>
      </c>
      <c r="K3416" s="45">
        <v>3945</v>
      </c>
    </row>
    <row r="3417" spans="9:11" x14ac:dyDescent="0.25">
      <c r="I3417" t="s">
        <v>8221</v>
      </c>
      <c r="J3417" s="60">
        <v>2000</v>
      </c>
      <c r="K3417" s="45">
        <v>3994</v>
      </c>
    </row>
    <row r="3418" spans="9:11" x14ac:dyDescent="0.25">
      <c r="I3418" t="s">
        <v>8221</v>
      </c>
      <c r="J3418" s="60">
        <v>2000</v>
      </c>
      <c r="K3418" s="45">
        <v>4007</v>
      </c>
    </row>
    <row r="3419" spans="9:11" x14ac:dyDescent="0.25">
      <c r="I3419" t="s">
        <v>8221</v>
      </c>
      <c r="J3419" s="60">
        <v>20000</v>
      </c>
      <c r="K3419" s="45">
        <v>1486</v>
      </c>
    </row>
    <row r="3420" spans="9:11" x14ac:dyDescent="0.25">
      <c r="I3420" t="s">
        <v>8221</v>
      </c>
      <c r="J3420" s="60">
        <v>15000</v>
      </c>
      <c r="K3420" s="45">
        <v>2683</v>
      </c>
    </row>
    <row r="3421" spans="9:11" x14ac:dyDescent="0.25">
      <c r="I3421" t="s">
        <v>8221</v>
      </c>
      <c r="J3421" s="60">
        <v>2100</v>
      </c>
      <c r="K3421" s="45">
        <v>1119</v>
      </c>
    </row>
    <row r="3422" spans="9:11" x14ac:dyDescent="0.25">
      <c r="I3422" t="s">
        <v>8221</v>
      </c>
      <c r="J3422" s="60">
        <v>3000</v>
      </c>
      <c r="K3422" s="45">
        <v>1411</v>
      </c>
    </row>
    <row r="3423" spans="9:11" x14ac:dyDescent="0.25">
      <c r="I3423" t="s">
        <v>8221</v>
      </c>
      <c r="J3423" s="60">
        <v>39400</v>
      </c>
      <c r="K3423" s="45">
        <v>2763</v>
      </c>
    </row>
    <row r="3424" spans="9:11" x14ac:dyDescent="0.25">
      <c r="I3424" t="s">
        <v>8221</v>
      </c>
      <c r="J3424" s="60">
        <v>4400</v>
      </c>
      <c r="K3424" s="45">
        <v>215</v>
      </c>
    </row>
    <row r="3425" spans="9:11" x14ac:dyDescent="0.25">
      <c r="I3425" t="s">
        <v>8221</v>
      </c>
      <c r="J3425" s="60">
        <v>100000</v>
      </c>
      <c r="K3425" s="45">
        <v>971</v>
      </c>
    </row>
    <row r="3426" spans="9:11" x14ac:dyDescent="0.25">
      <c r="I3426" t="s">
        <v>8221</v>
      </c>
      <c r="J3426" s="60">
        <v>60000</v>
      </c>
      <c r="K3426" s="45">
        <v>3909</v>
      </c>
    </row>
    <row r="3427" spans="9:11" x14ac:dyDescent="0.25">
      <c r="I3427" t="s">
        <v>8221</v>
      </c>
      <c r="J3427" s="60">
        <v>5000</v>
      </c>
      <c r="K3427" s="45">
        <v>1123</v>
      </c>
    </row>
    <row r="3428" spans="9:11" x14ac:dyDescent="0.25">
      <c r="I3428" t="s">
        <v>8221</v>
      </c>
      <c r="J3428" s="60">
        <v>5000</v>
      </c>
      <c r="K3428" s="45">
        <v>1130</v>
      </c>
    </row>
    <row r="3429" spans="9:11" x14ac:dyDescent="0.25">
      <c r="I3429" t="s">
        <v>8221</v>
      </c>
      <c r="J3429" s="60">
        <v>5000</v>
      </c>
      <c r="K3429" s="45">
        <v>1715</v>
      </c>
    </row>
    <row r="3430" spans="9:11" x14ac:dyDescent="0.25">
      <c r="I3430" t="s">
        <v>8221</v>
      </c>
      <c r="J3430" s="60">
        <v>5000</v>
      </c>
      <c r="K3430" s="45">
        <v>3940</v>
      </c>
    </row>
    <row r="3431" spans="9:11" x14ac:dyDescent="0.25">
      <c r="I3431" t="s">
        <v>8221</v>
      </c>
      <c r="J3431" s="60">
        <v>48500</v>
      </c>
      <c r="K3431" s="45">
        <v>712</v>
      </c>
    </row>
    <row r="3432" spans="9:11" x14ac:dyDescent="0.25">
      <c r="I3432" t="s">
        <v>8221</v>
      </c>
      <c r="J3432" s="60">
        <v>35000</v>
      </c>
      <c r="K3432" s="45">
        <v>1718</v>
      </c>
    </row>
    <row r="3433" spans="9:11" x14ac:dyDescent="0.25">
      <c r="I3433" t="s">
        <v>8221</v>
      </c>
      <c r="J3433" s="60">
        <v>1000000</v>
      </c>
      <c r="K3433" s="45">
        <v>3081</v>
      </c>
    </row>
    <row r="3434" spans="9:11" x14ac:dyDescent="0.25">
      <c r="I3434" t="s">
        <v>8221</v>
      </c>
      <c r="J3434" s="60">
        <v>10000</v>
      </c>
      <c r="K3434" s="45">
        <v>4042</v>
      </c>
    </row>
    <row r="3435" spans="9:11" x14ac:dyDescent="0.25">
      <c r="I3435" t="s">
        <v>8221</v>
      </c>
      <c r="J3435" s="60">
        <v>100000</v>
      </c>
      <c r="K3435" s="45">
        <v>673</v>
      </c>
    </row>
    <row r="3436" spans="9:11" x14ac:dyDescent="0.25">
      <c r="I3436" t="s">
        <v>8221</v>
      </c>
      <c r="J3436" s="60">
        <v>42000</v>
      </c>
      <c r="K3436" s="45">
        <v>2130</v>
      </c>
    </row>
    <row r="3437" spans="9:11" x14ac:dyDescent="0.25">
      <c r="I3437" t="s">
        <v>8221</v>
      </c>
      <c r="J3437" s="60">
        <v>5000</v>
      </c>
      <c r="K3437" s="45">
        <v>509</v>
      </c>
    </row>
    <row r="3438" spans="9:11" x14ac:dyDescent="0.25">
      <c r="I3438" t="s">
        <v>8221</v>
      </c>
      <c r="J3438" s="60">
        <v>5000</v>
      </c>
      <c r="K3438" s="45">
        <v>577</v>
      </c>
    </row>
    <row r="3439" spans="9:11" x14ac:dyDescent="0.25">
      <c r="I3439" t="s">
        <v>8220</v>
      </c>
      <c r="J3439" s="60">
        <v>5000</v>
      </c>
      <c r="K3439" s="45">
        <v>606</v>
      </c>
    </row>
    <row r="3440" spans="9:11" x14ac:dyDescent="0.25">
      <c r="I3440" t="s">
        <v>8220</v>
      </c>
      <c r="J3440" s="60">
        <v>2000</v>
      </c>
      <c r="K3440" s="45">
        <v>636</v>
      </c>
    </row>
    <row r="3441" spans="9:11" x14ac:dyDescent="0.25">
      <c r="I3441" t="s">
        <v>8220</v>
      </c>
      <c r="J3441" s="60">
        <v>50000</v>
      </c>
      <c r="K3441" s="45">
        <v>1342</v>
      </c>
    </row>
    <row r="3442" spans="9:11" x14ac:dyDescent="0.25">
      <c r="I3442" t="s">
        <v>8221</v>
      </c>
      <c r="J3442" s="60">
        <v>500</v>
      </c>
      <c r="K3442" s="45">
        <v>1414</v>
      </c>
    </row>
    <row r="3443" spans="9:11" x14ac:dyDescent="0.25">
      <c r="I3443" t="s">
        <v>8221</v>
      </c>
      <c r="J3443" s="60">
        <v>3000</v>
      </c>
      <c r="K3443" s="45">
        <v>1418</v>
      </c>
    </row>
    <row r="3444" spans="9:11" x14ac:dyDescent="0.25">
      <c r="I3444" t="s">
        <v>8220</v>
      </c>
      <c r="J3444" s="60">
        <v>5000</v>
      </c>
      <c r="K3444" s="45">
        <v>2396</v>
      </c>
    </row>
    <row r="3445" spans="9:11" x14ac:dyDescent="0.25">
      <c r="I3445" t="s">
        <v>8221</v>
      </c>
      <c r="J3445" s="60">
        <v>15000</v>
      </c>
      <c r="K3445" s="45">
        <v>2408</v>
      </c>
    </row>
    <row r="3446" spans="9:11" x14ac:dyDescent="0.25">
      <c r="I3446" t="s">
        <v>8221</v>
      </c>
      <c r="J3446" s="60">
        <v>500</v>
      </c>
      <c r="K3446" s="45">
        <v>2422</v>
      </c>
    </row>
    <row r="3447" spans="9:11" x14ac:dyDescent="0.25">
      <c r="I3447" t="s">
        <v>8221</v>
      </c>
      <c r="J3447" s="60">
        <v>5000</v>
      </c>
      <c r="K3447" s="45">
        <v>2440</v>
      </c>
    </row>
    <row r="3448" spans="9:11" x14ac:dyDescent="0.25">
      <c r="I3448" t="s">
        <v>8221</v>
      </c>
      <c r="J3448" s="60">
        <v>35000</v>
      </c>
      <c r="K3448" s="45">
        <v>2848</v>
      </c>
    </row>
    <row r="3449" spans="9:11" x14ac:dyDescent="0.25">
      <c r="I3449" t="s">
        <v>8221</v>
      </c>
      <c r="J3449" s="60">
        <v>10000</v>
      </c>
      <c r="K3449" s="45">
        <v>3852</v>
      </c>
    </row>
    <row r="3450" spans="9:11" x14ac:dyDescent="0.25">
      <c r="I3450" t="s">
        <v>8220</v>
      </c>
      <c r="J3450" s="60">
        <v>5000</v>
      </c>
      <c r="K3450" s="45">
        <v>3868</v>
      </c>
    </row>
    <row r="3451" spans="9:11" x14ac:dyDescent="0.25">
      <c r="I3451" t="s">
        <v>8221</v>
      </c>
      <c r="J3451" s="60">
        <v>60000</v>
      </c>
      <c r="K3451" s="45">
        <v>3918</v>
      </c>
    </row>
    <row r="3452" spans="9:11" x14ac:dyDescent="0.25">
      <c r="I3452" t="s">
        <v>8221</v>
      </c>
      <c r="J3452" s="60">
        <v>500</v>
      </c>
      <c r="K3452" s="45">
        <v>4004</v>
      </c>
    </row>
    <row r="3453" spans="9:11" x14ac:dyDescent="0.25">
      <c r="I3453" t="s">
        <v>8221</v>
      </c>
      <c r="J3453" s="60">
        <v>1500</v>
      </c>
      <c r="K3453" s="45">
        <v>4113</v>
      </c>
    </row>
    <row r="3454" spans="9:11" x14ac:dyDescent="0.25">
      <c r="I3454" t="s">
        <v>8221</v>
      </c>
      <c r="J3454" s="60">
        <v>5050</v>
      </c>
      <c r="K3454" s="45">
        <v>1701</v>
      </c>
    </row>
    <row r="3455" spans="9:11" x14ac:dyDescent="0.25">
      <c r="I3455" t="s">
        <v>8221</v>
      </c>
      <c r="J3455" s="60">
        <v>65000</v>
      </c>
      <c r="K3455" s="45">
        <v>3088</v>
      </c>
    </row>
    <row r="3456" spans="9:11" x14ac:dyDescent="0.25">
      <c r="I3456" t="s">
        <v>8220</v>
      </c>
      <c r="J3456" s="60">
        <v>115250</v>
      </c>
      <c r="K3456" s="45">
        <v>1010</v>
      </c>
    </row>
    <row r="3457" spans="9:11" x14ac:dyDescent="0.25">
      <c r="I3457" t="s">
        <v>8221</v>
      </c>
      <c r="J3457" s="60">
        <v>530</v>
      </c>
      <c r="K3457" s="45">
        <v>2773</v>
      </c>
    </row>
    <row r="3458" spans="9:11" x14ac:dyDescent="0.25">
      <c r="I3458" t="s">
        <v>8220</v>
      </c>
      <c r="J3458" s="60">
        <v>16000</v>
      </c>
      <c r="K3458" s="45">
        <v>2389</v>
      </c>
    </row>
    <row r="3459" spans="9:11" x14ac:dyDescent="0.25">
      <c r="I3459" t="s">
        <v>8221</v>
      </c>
      <c r="J3459" s="60">
        <v>80000</v>
      </c>
      <c r="K3459" s="45">
        <v>484</v>
      </c>
    </row>
    <row r="3460" spans="9:11" x14ac:dyDescent="0.25">
      <c r="I3460" t="s">
        <v>8220</v>
      </c>
      <c r="J3460" s="60">
        <v>200000</v>
      </c>
      <c r="K3460" s="45">
        <v>629</v>
      </c>
    </row>
    <row r="3461" spans="9:11" x14ac:dyDescent="0.25">
      <c r="I3461" t="s">
        <v>8221</v>
      </c>
      <c r="J3461" s="60">
        <v>10000</v>
      </c>
      <c r="K3461" s="45">
        <v>1169</v>
      </c>
    </row>
    <row r="3462" spans="9:11" x14ac:dyDescent="0.25">
      <c r="I3462" t="s">
        <v>8221</v>
      </c>
      <c r="J3462" s="60">
        <v>25000</v>
      </c>
      <c r="K3462" s="45">
        <v>1905</v>
      </c>
    </row>
    <row r="3463" spans="9:11" x14ac:dyDescent="0.25">
      <c r="I3463" t="s">
        <v>8221</v>
      </c>
      <c r="J3463" s="60">
        <v>85000</v>
      </c>
      <c r="K3463" s="45">
        <v>570</v>
      </c>
    </row>
    <row r="3464" spans="9:11" x14ac:dyDescent="0.25">
      <c r="I3464" t="s">
        <v>8221</v>
      </c>
      <c r="J3464" s="60">
        <v>6000</v>
      </c>
      <c r="K3464" s="45">
        <v>1114</v>
      </c>
    </row>
    <row r="3465" spans="9:11" x14ac:dyDescent="0.25">
      <c r="I3465" t="s">
        <v>8221</v>
      </c>
      <c r="J3465" s="60">
        <v>15000</v>
      </c>
      <c r="K3465" s="45">
        <v>2128</v>
      </c>
    </row>
    <row r="3466" spans="9:11" x14ac:dyDescent="0.25">
      <c r="I3466" t="s">
        <v>8221</v>
      </c>
      <c r="J3466" s="60">
        <v>30000</v>
      </c>
      <c r="K3466" s="45">
        <v>2152</v>
      </c>
    </row>
    <row r="3467" spans="9:11" x14ac:dyDescent="0.25">
      <c r="I3467" t="s">
        <v>8221</v>
      </c>
      <c r="J3467" s="60">
        <v>30000</v>
      </c>
      <c r="K3467" s="45">
        <v>2585</v>
      </c>
    </row>
    <row r="3468" spans="9:11" x14ac:dyDescent="0.25">
      <c r="I3468" t="s">
        <v>8221</v>
      </c>
      <c r="J3468" s="60">
        <v>3000</v>
      </c>
      <c r="K3468" s="45">
        <v>2586</v>
      </c>
    </row>
    <row r="3469" spans="9:11" x14ac:dyDescent="0.25">
      <c r="I3469" t="s">
        <v>8221</v>
      </c>
      <c r="J3469" s="60">
        <v>30000</v>
      </c>
      <c r="K3469" s="45">
        <v>2592</v>
      </c>
    </row>
    <row r="3470" spans="9:11" x14ac:dyDescent="0.25">
      <c r="I3470" t="s">
        <v>8221</v>
      </c>
      <c r="J3470" s="60">
        <v>3000</v>
      </c>
      <c r="K3470" s="45">
        <v>2887</v>
      </c>
    </row>
    <row r="3471" spans="9:11" x14ac:dyDescent="0.25">
      <c r="I3471" t="s">
        <v>8221</v>
      </c>
      <c r="J3471" s="60">
        <v>15000</v>
      </c>
      <c r="K3471" s="45">
        <v>4066</v>
      </c>
    </row>
    <row r="3472" spans="9:11" x14ac:dyDescent="0.25">
      <c r="I3472" t="s">
        <v>8221</v>
      </c>
      <c r="J3472" s="60">
        <v>3000</v>
      </c>
      <c r="K3472" s="45">
        <v>4079</v>
      </c>
    </row>
    <row r="3473" spans="9:11" x14ac:dyDescent="0.25">
      <c r="I3473" t="s">
        <v>8221</v>
      </c>
      <c r="J3473" s="60">
        <v>900000</v>
      </c>
      <c r="K3473" s="45">
        <v>1105</v>
      </c>
    </row>
    <row r="3474" spans="9:11" x14ac:dyDescent="0.25">
      <c r="I3474" t="s">
        <v>8221</v>
      </c>
      <c r="J3474" s="60">
        <v>20000</v>
      </c>
      <c r="K3474" s="45">
        <v>494</v>
      </c>
    </row>
    <row r="3475" spans="9:11" x14ac:dyDescent="0.25">
      <c r="I3475" t="s">
        <v>8221</v>
      </c>
      <c r="J3475" s="60">
        <v>220000</v>
      </c>
      <c r="K3475" s="45">
        <v>3060</v>
      </c>
    </row>
    <row r="3476" spans="9:11" x14ac:dyDescent="0.25">
      <c r="I3476" t="s">
        <v>8220</v>
      </c>
      <c r="J3476" s="60">
        <v>400000</v>
      </c>
      <c r="K3476" s="45">
        <v>2953</v>
      </c>
    </row>
    <row r="3477" spans="9:11" x14ac:dyDescent="0.25">
      <c r="I3477" t="s">
        <v>8221</v>
      </c>
      <c r="J3477" s="60">
        <v>30000</v>
      </c>
      <c r="K3477" s="45">
        <v>1068</v>
      </c>
    </row>
    <row r="3478" spans="9:11" x14ac:dyDescent="0.25">
      <c r="I3478" t="s">
        <v>8221</v>
      </c>
      <c r="J3478" s="60">
        <v>50000</v>
      </c>
      <c r="K3478" s="45">
        <v>1149</v>
      </c>
    </row>
    <row r="3479" spans="9:11" x14ac:dyDescent="0.25">
      <c r="I3479" t="s">
        <v>8221</v>
      </c>
      <c r="J3479" s="60">
        <v>50000</v>
      </c>
      <c r="K3479" s="45">
        <v>2510</v>
      </c>
    </row>
    <row r="3480" spans="9:11" x14ac:dyDescent="0.25">
      <c r="I3480" t="s">
        <v>8221</v>
      </c>
      <c r="J3480" s="60">
        <v>50000</v>
      </c>
      <c r="K3480" s="45">
        <v>3052</v>
      </c>
    </row>
    <row r="3481" spans="9:11" x14ac:dyDescent="0.25">
      <c r="I3481" t="s">
        <v>8221</v>
      </c>
      <c r="J3481" s="60">
        <v>50000</v>
      </c>
      <c r="K3481" s="45">
        <v>2688</v>
      </c>
    </row>
    <row r="3482" spans="9:11" x14ac:dyDescent="0.25">
      <c r="I3482" t="s">
        <v>8220</v>
      </c>
      <c r="J3482" s="60">
        <v>200000</v>
      </c>
      <c r="K3482" s="45">
        <v>2579</v>
      </c>
    </row>
    <row r="3483" spans="9:11" x14ac:dyDescent="0.25">
      <c r="I3483" t="s">
        <v>8221</v>
      </c>
      <c r="J3483" s="60">
        <v>8000</v>
      </c>
      <c r="K3483" s="45">
        <v>512</v>
      </c>
    </row>
    <row r="3484" spans="9:11" x14ac:dyDescent="0.25">
      <c r="I3484" t="s">
        <v>8221</v>
      </c>
      <c r="J3484" s="60">
        <v>1500</v>
      </c>
      <c r="K3484" s="45">
        <v>1992</v>
      </c>
    </row>
    <row r="3485" spans="9:11" x14ac:dyDescent="0.25">
      <c r="I3485" t="s">
        <v>8221</v>
      </c>
      <c r="J3485" s="60">
        <v>40000</v>
      </c>
      <c r="K3485" s="45">
        <v>1115</v>
      </c>
    </row>
    <row r="3486" spans="9:11" x14ac:dyDescent="0.25">
      <c r="I3486" t="s">
        <v>8221</v>
      </c>
      <c r="J3486" s="60">
        <v>20000</v>
      </c>
      <c r="K3486" s="45">
        <v>2434</v>
      </c>
    </row>
    <row r="3487" spans="9:11" x14ac:dyDescent="0.25">
      <c r="I3487" t="s">
        <v>8221</v>
      </c>
      <c r="J3487" s="60">
        <v>200000</v>
      </c>
      <c r="K3487" s="45">
        <v>506</v>
      </c>
    </row>
    <row r="3488" spans="9:11" x14ac:dyDescent="0.25">
      <c r="I3488" t="s">
        <v>8221</v>
      </c>
      <c r="J3488" s="60">
        <v>80000</v>
      </c>
      <c r="K3488" s="45">
        <v>1145</v>
      </c>
    </row>
    <row r="3489" spans="9:11" x14ac:dyDescent="0.25">
      <c r="I3489" t="s">
        <v>8221</v>
      </c>
      <c r="J3489" s="60">
        <v>12000</v>
      </c>
      <c r="K3489" s="45">
        <v>1406</v>
      </c>
    </row>
    <row r="3490" spans="9:11" x14ac:dyDescent="0.25">
      <c r="I3490" t="s">
        <v>8221</v>
      </c>
      <c r="J3490" s="60">
        <v>800</v>
      </c>
      <c r="K3490" s="45">
        <v>1598</v>
      </c>
    </row>
    <row r="3491" spans="9:11" x14ac:dyDescent="0.25">
      <c r="I3491" t="s">
        <v>8220</v>
      </c>
      <c r="J3491" s="60">
        <v>20000</v>
      </c>
      <c r="K3491" s="45">
        <v>2391</v>
      </c>
    </row>
    <row r="3492" spans="9:11" x14ac:dyDescent="0.25">
      <c r="I3492" t="s">
        <v>8221</v>
      </c>
      <c r="J3492" s="60">
        <v>8000</v>
      </c>
      <c r="K3492" s="45">
        <v>4000</v>
      </c>
    </row>
    <row r="3493" spans="9:11" x14ac:dyDescent="0.25">
      <c r="I3493" t="s">
        <v>8221</v>
      </c>
      <c r="J3493" s="60">
        <v>2500</v>
      </c>
      <c r="K3493" s="45">
        <v>194</v>
      </c>
    </row>
    <row r="3494" spans="9:11" x14ac:dyDescent="0.25">
      <c r="I3494" t="s">
        <v>8221</v>
      </c>
      <c r="J3494" s="60">
        <v>5000</v>
      </c>
      <c r="K3494" s="45">
        <v>1879</v>
      </c>
    </row>
    <row r="3495" spans="9:11" x14ac:dyDescent="0.25">
      <c r="I3495" t="s">
        <v>8221</v>
      </c>
      <c r="J3495" s="60">
        <v>60000</v>
      </c>
      <c r="K3495" s="45">
        <v>3078</v>
      </c>
    </row>
    <row r="3496" spans="9:11" x14ac:dyDescent="0.25">
      <c r="I3496" t="s">
        <v>8221</v>
      </c>
      <c r="J3496" s="60">
        <v>4290</v>
      </c>
      <c r="K3496" s="45">
        <v>763</v>
      </c>
    </row>
    <row r="3497" spans="9:11" x14ac:dyDescent="0.25">
      <c r="I3497" t="s">
        <v>8221</v>
      </c>
      <c r="J3497" s="60">
        <v>500000</v>
      </c>
      <c r="K3497" s="45">
        <v>2140</v>
      </c>
    </row>
    <row r="3498" spans="9:11" x14ac:dyDescent="0.25">
      <c r="I3498" t="s">
        <v>8221</v>
      </c>
      <c r="J3498" s="60">
        <v>45000</v>
      </c>
      <c r="K3498" s="45">
        <v>868</v>
      </c>
    </row>
    <row r="3499" spans="9:11" x14ac:dyDescent="0.25">
      <c r="I3499" t="s">
        <v>8221</v>
      </c>
      <c r="J3499" s="60">
        <v>50000</v>
      </c>
      <c r="K3499" s="45">
        <v>682</v>
      </c>
    </row>
    <row r="3500" spans="9:11" x14ac:dyDescent="0.25">
      <c r="I3500" t="s">
        <v>8221</v>
      </c>
      <c r="J3500" s="60">
        <v>20000</v>
      </c>
      <c r="K3500" s="45">
        <v>1129</v>
      </c>
    </row>
    <row r="3501" spans="9:11" x14ac:dyDescent="0.25">
      <c r="I3501" t="s">
        <v>8221</v>
      </c>
      <c r="J3501" s="60">
        <v>25000</v>
      </c>
      <c r="K3501" s="45">
        <v>594</v>
      </c>
    </row>
    <row r="3502" spans="9:11" x14ac:dyDescent="0.25">
      <c r="I3502" t="s">
        <v>8221</v>
      </c>
      <c r="J3502" s="60">
        <v>25000</v>
      </c>
      <c r="K3502" s="45">
        <v>990</v>
      </c>
    </row>
    <row r="3503" spans="9:11" x14ac:dyDescent="0.25">
      <c r="I3503" t="s">
        <v>8221</v>
      </c>
      <c r="J3503" s="60">
        <v>25000</v>
      </c>
      <c r="K3503" s="45">
        <v>1422</v>
      </c>
    </row>
    <row r="3504" spans="9:11" x14ac:dyDescent="0.25">
      <c r="I3504" t="s">
        <v>8221</v>
      </c>
      <c r="J3504" s="60">
        <v>5000</v>
      </c>
      <c r="K3504" s="45">
        <v>440</v>
      </c>
    </row>
    <row r="3505" spans="9:11" x14ac:dyDescent="0.25">
      <c r="I3505" t="s">
        <v>8221</v>
      </c>
      <c r="J3505" s="60">
        <v>10000</v>
      </c>
      <c r="K3505" s="45">
        <v>443</v>
      </c>
    </row>
    <row r="3506" spans="9:11" x14ac:dyDescent="0.25">
      <c r="I3506" t="s">
        <v>8221</v>
      </c>
      <c r="J3506" s="60">
        <v>10000</v>
      </c>
      <c r="K3506" s="45">
        <v>482</v>
      </c>
    </row>
    <row r="3507" spans="9:11" x14ac:dyDescent="0.25">
      <c r="I3507" t="s">
        <v>8221</v>
      </c>
      <c r="J3507" s="60">
        <v>1000</v>
      </c>
      <c r="K3507" s="45">
        <v>1128</v>
      </c>
    </row>
    <row r="3508" spans="9:11" x14ac:dyDescent="0.25">
      <c r="I3508" t="s">
        <v>8221</v>
      </c>
      <c r="J3508" s="60">
        <v>25000</v>
      </c>
      <c r="K3508" s="45">
        <v>1171</v>
      </c>
    </row>
    <row r="3509" spans="9:11" x14ac:dyDescent="0.25">
      <c r="I3509" t="s">
        <v>8221</v>
      </c>
      <c r="J3509" s="60">
        <v>200000</v>
      </c>
      <c r="K3509" s="45">
        <v>1421</v>
      </c>
    </row>
    <row r="3510" spans="9:11" x14ac:dyDescent="0.25">
      <c r="I3510" t="s">
        <v>8221</v>
      </c>
      <c r="J3510" s="60">
        <v>15000</v>
      </c>
      <c r="K3510" s="45">
        <v>1435</v>
      </c>
    </row>
    <row r="3511" spans="9:11" x14ac:dyDescent="0.25">
      <c r="I3511" t="s">
        <v>8221</v>
      </c>
      <c r="J3511" s="60">
        <v>5000</v>
      </c>
      <c r="K3511" s="45">
        <v>1482</v>
      </c>
    </row>
    <row r="3512" spans="9:11" x14ac:dyDescent="0.25">
      <c r="I3512" t="s">
        <v>8220</v>
      </c>
      <c r="J3512" s="60">
        <v>10000</v>
      </c>
      <c r="K3512" s="45">
        <v>1564</v>
      </c>
    </row>
    <row r="3513" spans="9:11" x14ac:dyDescent="0.25">
      <c r="I3513" t="s">
        <v>8221</v>
      </c>
      <c r="J3513" s="60">
        <v>1000</v>
      </c>
      <c r="K3513" s="45">
        <v>1739</v>
      </c>
    </row>
    <row r="3514" spans="9:11" x14ac:dyDescent="0.25">
      <c r="I3514" t="s">
        <v>8221</v>
      </c>
      <c r="J3514" s="60">
        <v>50000</v>
      </c>
      <c r="K3514" s="45">
        <v>1904</v>
      </c>
    </row>
    <row r="3515" spans="9:11" x14ac:dyDescent="0.25">
      <c r="I3515" t="s">
        <v>8220</v>
      </c>
      <c r="J3515" s="60">
        <v>1000</v>
      </c>
      <c r="K3515" s="45">
        <v>2344</v>
      </c>
    </row>
    <row r="3516" spans="9:11" x14ac:dyDescent="0.25">
      <c r="I3516" t="s">
        <v>8221</v>
      </c>
      <c r="J3516" s="60">
        <v>2000</v>
      </c>
      <c r="K3516" s="45">
        <v>2946</v>
      </c>
    </row>
    <row r="3517" spans="9:11" x14ac:dyDescent="0.25">
      <c r="I3517" t="s">
        <v>8221</v>
      </c>
      <c r="J3517" s="60">
        <v>1000</v>
      </c>
      <c r="K3517" s="45">
        <v>3117</v>
      </c>
    </row>
    <row r="3518" spans="9:11" x14ac:dyDescent="0.25">
      <c r="I3518" t="s">
        <v>8221</v>
      </c>
      <c r="J3518" s="60">
        <v>1000</v>
      </c>
      <c r="K3518" s="45">
        <v>3645</v>
      </c>
    </row>
    <row r="3519" spans="9:11" x14ac:dyDescent="0.25">
      <c r="I3519" t="s">
        <v>8221</v>
      </c>
      <c r="J3519" s="60">
        <v>5000</v>
      </c>
      <c r="K3519" s="45">
        <v>3939</v>
      </c>
    </row>
    <row r="3520" spans="9:11" x14ac:dyDescent="0.25">
      <c r="I3520" t="s">
        <v>8220</v>
      </c>
      <c r="J3520" s="60">
        <v>125000</v>
      </c>
      <c r="K3520" s="45">
        <v>2649</v>
      </c>
    </row>
    <row r="3521" spans="9:11" x14ac:dyDescent="0.25">
      <c r="I3521" t="s">
        <v>8221</v>
      </c>
      <c r="J3521" s="60">
        <v>1010</v>
      </c>
      <c r="K3521" s="45">
        <v>464</v>
      </c>
    </row>
    <row r="3522" spans="9:11" x14ac:dyDescent="0.25">
      <c r="I3522" t="s">
        <v>8221</v>
      </c>
      <c r="J3522" s="60">
        <v>26000</v>
      </c>
      <c r="K3522" s="45">
        <v>3952</v>
      </c>
    </row>
    <row r="3523" spans="9:11" x14ac:dyDescent="0.25">
      <c r="I3523" t="s">
        <v>8220</v>
      </c>
      <c r="J3523" s="60">
        <v>20000</v>
      </c>
      <c r="K3523" s="45">
        <v>2660</v>
      </c>
    </row>
    <row r="3524" spans="9:11" x14ac:dyDescent="0.25">
      <c r="I3524" t="s">
        <v>8220</v>
      </c>
      <c r="J3524" s="60">
        <v>98000</v>
      </c>
      <c r="K3524" s="45">
        <v>2658</v>
      </c>
    </row>
    <row r="3525" spans="9:11" x14ac:dyDescent="0.25">
      <c r="I3525" t="s">
        <v>8221</v>
      </c>
      <c r="J3525" s="60">
        <v>75000</v>
      </c>
      <c r="K3525" s="45">
        <v>563</v>
      </c>
    </row>
    <row r="3526" spans="9:11" x14ac:dyDescent="0.25">
      <c r="I3526" t="s">
        <v>8221</v>
      </c>
      <c r="J3526" s="60">
        <v>10000</v>
      </c>
      <c r="K3526" s="45">
        <v>548</v>
      </c>
    </row>
    <row r="3527" spans="9:11" x14ac:dyDescent="0.25">
      <c r="I3527" t="s">
        <v>8221</v>
      </c>
      <c r="J3527" s="60">
        <v>25000</v>
      </c>
      <c r="K3527" s="45">
        <v>3074</v>
      </c>
    </row>
    <row r="3528" spans="9:11" x14ac:dyDescent="0.25">
      <c r="I3528" t="s">
        <v>8221</v>
      </c>
      <c r="J3528" s="60">
        <v>60000</v>
      </c>
      <c r="K3528" s="45">
        <v>546</v>
      </c>
    </row>
    <row r="3529" spans="9:11" x14ac:dyDescent="0.25">
      <c r="I3529" t="s">
        <v>8220</v>
      </c>
      <c r="J3529" s="60">
        <v>7000</v>
      </c>
      <c r="K3529" s="45">
        <v>1044</v>
      </c>
    </row>
    <row r="3530" spans="9:11" x14ac:dyDescent="0.25">
      <c r="I3530" t="s">
        <v>8220</v>
      </c>
      <c r="J3530" s="60">
        <v>11999</v>
      </c>
      <c r="K3530" s="45">
        <v>630</v>
      </c>
    </row>
    <row r="3531" spans="9:11" x14ac:dyDescent="0.25">
      <c r="I3531" t="s">
        <v>8221</v>
      </c>
      <c r="J3531" s="60">
        <v>18000</v>
      </c>
      <c r="K3531" s="45">
        <v>1086</v>
      </c>
    </row>
    <row r="3532" spans="9:11" x14ac:dyDescent="0.25">
      <c r="I3532" t="s">
        <v>8220</v>
      </c>
      <c r="J3532" s="60">
        <v>50000</v>
      </c>
      <c r="K3532" s="45">
        <v>148</v>
      </c>
    </row>
    <row r="3533" spans="9:11" x14ac:dyDescent="0.25">
      <c r="I3533" t="s">
        <v>8221</v>
      </c>
      <c r="J3533" s="60">
        <v>2500</v>
      </c>
      <c r="K3533" s="45">
        <v>2907</v>
      </c>
    </row>
    <row r="3534" spans="9:11" x14ac:dyDescent="0.25">
      <c r="I3534" t="s">
        <v>8221</v>
      </c>
      <c r="J3534" s="60">
        <v>20000</v>
      </c>
      <c r="K3534" s="45">
        <v>4049</v>
      </c>
    </row>
    <row r="3535" spans="9:11" x14ac:dyDescent="0.25">
      <c r="I3535" t="s">
        <v>8221</v>
      </c>
      <c r="J3535" s="60">
        <v>110000</v>
      </c>
      <c r="K3535" s="45">
        <v>2502</v>
      </c>
    </row>
    <row r="3536" spans="9:11" x14ac:dyDescent="0.25">
      <c r="I3536" t="s">
        <v>8221</v>
      </c>
      <c r="J3536" s="60">
        <v>20000</v>
      </c>
      <c r="K3536" s="45">
        <v>1583</v>
      </c>
    </row>
    <row r="3537" spans="9:11" x14ac:dyDescent="0.25">
      <c r="I3537" t="s">
        <v>8221</v>
      </c>
      <c r="J3537" s="60">
        <v>54000</v>
      </c>
      <c r="K3537" s="45">
        <v>1811</v>
      </c>
    </row>
    <row r="3538" spans="9:11" x14ac:dyDescent="0.25">
      <c r="I3538" t="s">
        <v>8221</v>
      </c>
      <c r="J3538" s="60">
        <v>15000</v>
      </c>
      <c r="K3538" s="45">
        <v>3970</v>
      </c>
    </row>
    <row r="3539" spans="9:11" x14ac:dyDescent="0.25">
      <c r="I3539" t="s">
        <v>8220</v>
      </c>
      <c r="J3539" s="60">
        <v>35000</v>
      </c>
      <c r="K3539" s="45">
        <v>2354</v>
      </c>
    </row>
    <row r="3540" spans="9:11" x14ac:dyDescent="0.25">
      <c r="I3540" t="s">
        <v>8221</v>
      </c>
      <c r="J3540" s="60">
        <v>250000</v>
      </c>
      <c r="K3540" s="45">
        <v>3068</v>
      </c>
    </row>
    <row r="3541" spans="9:11" x14ac:dyDescent="0.25">
      <c r="I3541" t="s">
        <v>8221</v>
      </c>
      <c r="J3541" s="60">
        <v>65000</v>
      </c>
      <c r="K3541" s="45">
        <v>455</v>
      </c>
    </row>
    <row r="3542" spans="9:11" x14ac:dyDescent="0.25">
      <c r="I3542" t="s">
        <v>8221</v>
      </c>
      <c r="J3542" s="60">
        <v>500000</v>
      </c>
      <c r="K3542" s="45">
        <v>189</v>
      </c>
    </row>
    <row r="3543" spans="9:11" x14ac:dyDescent="0.25">
      <c r="I3543" t="s">
        <v>8221</v>
      </c>
      <c r="J3543" s="60">
        <v>75000</v>
      </c>
      <c r="K3543" s="45">
        <v>1072</v>
      </c>
    </row>
    <row r="3544" spans="9:11" x14ac:dyDescent="0.25">
      <c r="I3544" t="s">
        <v>8221</v>
      </c>
      <c r="J3544" s="60">
        <v>7500</v>
      </c>
      <c r="K3544" s="45">
        <v>3806</v>
      </c>
    </row>
    <row r="3545" spans="9:11" x14ac:dyDescent="0.25">
      <c r="I3545" t="s">
        <v>8221</v>
      </c>
      <c r="J3545" s="60">
        <v>1500</v>
      </c>
      <c r="K3545" s="45">
        <v>4050</v>
      </c>
    </row>
    <row r="3546" spans="9:11" x14ac:dyDescent="0.25">
      <c r="I3546" t="s">
        <v>8220</v>
      </c>
      <c r="J3546" s="60">
        <v>60000</v>
      </c>
      <c r="K3546" s="45">
        <v>2346</v>
      </c>
    </row>
    <row r="3547" spans="9:11" x14ac:dyDescent="0.25">
      <c r="I3547" t="s">
        <v>8221</v>
      </c>
      <c r="J3547" s="60">
        <v>39000</v>
      </c>
      <c r="K3547" s="45">
        <v>459</v>
      </c>
    </row>
    <row r="3548" spans="9:11" x14ac:dyDescent="0.25">
      <c r="I3548" t="s">
        <v>8221</v>
      </c>
      <c r="J3548" s="60">
        <v>8000</v>
      </c>
      <c r="K3548" s="45">
        <v>1139</v>
      </c>
    </row>
    <row r="3549" spans="9:11" x14ac:dyDescent="0.25">
      <c r="I3549" t="s">
        <v>8221</v>
      </c>
      <c r="J3549" s="60">
        <v>50000</v>
      </c>
      <c r="K3549" s="45">
        <v>599</v>
      </c>
    </row>
    <row r="3550" spans="9:11" x14ac:dyDescent="0.25">
      <c r="I3550" t="s">
        <v>8221</v>
      </c>
      <c r="J3550" s="60">
        <v>100000</v>
      </c>
      <c r="K3550" s="45">
        <v>591</v>
      </c>
    </row>
    <row r="3551" spans="9:11" x14ac:dyDescent="0.25">
      <c r="I3551" t="s">
        <v>8220</v>
      </c>
      <c r="J3551" s="60">
        <v>5000</v>
      </c>
      <c r="K3551" s="45">
        <v>2394</v>
      </c>
    </row>
    <row r="3552" spans="9:11" x14ac:dyDescent="0.25">
      <c r="I3552" t="s">
        <v>8221</v>
      </c>
      <c r="J3552" s="60">
        <v>3000000</v>
      </c>
      <c r="K3552" s="45">
        <v>3196</v>
      </c>
    </row>
    <row r="3553" spans="9:11" x14ac:dyDescent="0.25">
      <c r="I3553" t="s">
        <v>8221</v>
      </c>
      <c r="J3553" s="60">
        <v>80000</v>
      </c>
      <c r="K3553" s="45">
        <v>2136</v>
      </c>
    </row>
    <row r="3554" spans="9:11" x14ac:dyDescent="0.25">
      <c r="I3554" t="s">
        <v>8221</v>
      </c>
      <c r="J3554" s="60">
        <v>60000</v>
      </c>
      <c r="K3554" s="45">
        <v>1162</v>
      </c>
    </row>
    <row r="3555" spans="9:11" x14ac:dyDescent="0.25">
      <c r="I3555" t="s">
        <v>8220</v>
      </c>
      <c r="J3555" s="60">
        <v>250000</v>
      </c>
      <c r="K3555" s="45">
        <v>151</v>
      </c>
    </row>
    <row r="3556" spans="9:11" x14ac:dyDescent="0.25">
      <c r="I3556" t="s">
        <v>8220</v>
      </c>
      <c r="J3556" s="60">
        <v>18000</v>
      </c>
      <c r="K3556" s="45">
        <v>3878</v>
      </c>
    </row>
    <row r="3557" spans="9:11" x14ac:dyDescent="0.25">
      <c r="I3557" t="s">
        <v>8221</v>
      </c>
      <c r="J3557" s="60">
        <v>65000</v>
      </c>
      <c r="K3557" s="45">
        <v>2691</v>
      </c>
    </row>
    <row r="3558" spans="9:11" x14ac:dyDescent="0.25">
      <c r="I3558" t="s">
        <v>8221</v>
      </c>
      <c r="J3558" s="60">
        <v>50000</v>
      </c>
      <c r="K3558" s="45">
        <v>3108</v>
      </c>
    </row>
    <row r="3559" spans="9:11" x14ac:dyDescent="0.25">
      <c r="I3559" t="s">
        <v>8220</v>
      </c>
      <c r="J3559" s="60">
        <v>100000</v>
      </c>
      <c r="K3559" s="45">
        <v>2654</v>
      </c>
    </row>
    <row r="3560" spans="9:11" x14ac:dyDescent="0.25">
      <c r="I3560" t="s">
        <v>8220</v>
      </c>
      <c r="J3560" s="60">
        <v>2000</v>
      </c>
      <c r="K3560" s="45">
        <v>1047</v>
      </c>
    </row>
    <row r="3561" spans="9:11" x14ac:dyDescent="0.25">
      <c r="I3561" t="s">
        <v>8222</v>
      </c>
      <c r="J3561" s="60">
        <v>10000</v>
      </c>
      <c r="K3561" s="45">
        <v>1694</v>
      </c>
    </row>
    <row r="3562" spans="9:11" x14ac:dyDescent="0.25">
      <c r="I3562" t="s">
        <v>8221</v>
      </c>
      <c r="J3562" s="60">
        <v>20000</v>
      </c>
      <c r="K3562" s="45">
        <v>1867</v>
      </c>
    </row>
    <row r="3563" spans="9:11" x14ac:dyDescent="0.25">
      <c r="I3563" t="s">
        <v>8221</v>
      </c>
      <c r="J3563" s="60">
        <v>2000</v>
      </c>
      <c r="K3563" s="45">
        <v>1986</v>
      </c>
    </row>
    <row r="3564" spans="9:11" x14ac:dyDescent="0.25">
      <c r="I3564" t="s">
        <v>8221</v>
      </c>
      <c r="J3564" s="60">
        <v>20000</v>
      </c>
      <c r="K3564" s="45">
        <v>2126</v>
      </c>
    </row>
    <row r="3565" spans="9:11" x14ac:dyDescent="0.25">
      <c r="I3565" t="s">
        <v>8220</v>
      </c>
      <c r="J3565" s="60">
        <v>100000</v>
      </c>
      <c r="K3565" s="45">
        <v>2393</v>
      </c>
    </row>
    <row r="3566" spans="9:11" x14ac:dyDescent="0.25">
      <c r="I3566" t="s">
        <v>8221</v>
      </c>
      <c r="J3566" s="60">
        <v>10000</v>
      </c>
      <c r="K3566" s="45">
        <v>3119</v>
      </c>
    </row>
    <row r="3567" spans="9:11" x14ac:dyDescent="0.25">
      <c r="I3567" t="s">
        <v>8221</v>
      </c>
      <c r="J3567" s="60">
        <v>100000</v>
      </c>
      <c r="K3567" s="45">
        <v>1097</v>
      </c>
    </row>
    <row r="3568" spans="9:11" x14ac:dyDescent="0.25">
      <c r="I3568" t="s">
        <v>8220</v>
      </c>
      <c r="J3568" s="60">
        <v>22000</v>
      </c>
      <c r="K3568" s="45">
        <v>2374</v>
      </c>
    </row>
    <row r="3569" spans="9:11" x14ac:dyDescent="0.25">
      <c r="I3569" t="s">
        <v>8221</v>
      </c>
      <c r="J3569" s="60">
        <v>150000</v>
      </c>
      <c r="K3569" s="45">
        <v>2519</v>
      </c>
    </row>
    <row r="3570" spans="9:11" x14ac:dyDescent="0.25">
      <c r="I3570" t="s">
        <v>8221</v>
      </c>
      <c r="J3570" s="60">
        <v>100000</v>
      </c>
      <c r="K3570" s="45">
        <v>1101</v>
      </c>
    </row>
    <row r="3571" spans="9:11" x14ac:dyDescent="0.25">
      <c r="I3571" t="s">
        <v>8221</v>
      </c>
      <c r="J3571" s="60">
        <v>50000</v>
      </c>
      <c r="K3571" s="45">
        <v>213</v>
      </c>
    </row>
    <row r="3572" spans="9:11" x14ac:dyDescent="0.25">
      <c r="I3572" t="s">
        <v>8221</v>
      </c>
      <c r="J3572" s="60">
        <v>2500</v>
      </c>
      <c r="K3572" s="45">
        <v>681</v>
      </c>
    </row>
    <row r="3573" spans="9:11" x14ac:dyDescent="0.25">
      <c r="I3573" t="s">
        <v>8221</v>
      </c>
      <c r="J3573" s="60">
        <v>2500</v>
      </c>
      <c r="K3573" s="45">
        <v>1111</v>
      </c>
    </row>
    <row r="3574" spans="9:11" x14ac:dyDescent="0.25">
      <c r="I3574" t="s">
        <v>8220</v>
      </c>
      <c r="J3574" s="60">
        <v>5000</v>
      </c>
      <c r="K3574" s="45">
        <v>2360</v>
      </c>
    </row>
    <row r="3575" spans="9:11" x14ac:dyDescent="0.25">
      <c r="I3575" t="s">
        <v>8221</v>
      </c>
      <c r="J3575" s="60">
        <v>50000</v>
      </c>
      <c r="K3575" s="45">
        <v>2863</v>
      </c>
    </row>
    <row r="3576" spans="9:11" x14ac:dyDescent="0.25">
      <c r="I3576" t="s">
        <v>8221</v>
      </c>
      <c r="J3576" s="60">
        <v>25000</v>
      </c>
      <c r="K3576" s="45">
        <v>3065</v>
      </c>
    </row>
    <row r="3577" spans="9:11" x14ac:dyDescent="0.25">
      <c r="I3577" t="s">
        <v>8221</v>
      </c>
      <c r="J3577" s="60">
        <v>25000</v>
      </c>
      <c r="K3577" s="45">
        <v>3110</v>
      </c>
    </row>
    <row r="3578" spans="9:11" x14ac:dyDescent="0.25">
      <c r="I3578" t="s">
        <v>8221</v>
      </c>
      <c r="J3578" s="60">
        <v>2500</v>
      </c>
      <c r="K3578" s="45">
        <v>3859</v>
      </c>
    </row>
    <row r="3579" spans="9:11" x14ac:dyDescent="0.25">
      <c r="I3579" t="s">
        <v>8221</v>
      </c>
      <c r="J3579" s="60">
        <v>2500</v>
      </c>
      <c r="K3579" s="45">
        <v>4112</v>
      </c>
    </row>
    <row r="3580" spans="9:11" x14ac:dyDescent="0.25">
      <c r="I3580" t="s">
        <v>8221</v>
      </c>
      <c r="J3580" s="60">
        <v>12999</v>
      </c>
      <c r="K3580" s="45">
        <v>1090</v>
      </c>
    </row>
    <row r="3581" spans="9:11" x14ac:dyDescent="0.25">
      <c r="I3581" t="s">
        <v>8221</v>
      </c>
      <c r="J3581" s="60">
        <v>117000</v>
      </c>
      <c r="K3581" s="45">
        <v>2436</v>
      </c>
    </row>
    <row r="3582" spans="9:11" x14ac:dyDescent="0.25">
      <c r="I3582" t="s">
        <v>8221</v>
      </c>
      <c r="J3582" s="60">
        <v>500000</v>
      </c>
      <c r="K3582" s="45">
        <v>1116</v>
      </c>
    </row>
    <row r="3583" spans="9:11" x14ac:dyDescent="0.25">
      <c r="I3583" t="s">
        <v>8221</v>
      </c>
      <c r="J3583" s="60">
        <v>20000</v>
      </c>
      <c r="K3583" s="45">
        <v>2875</v>
      </c>
    </row>
    <row r="3584" spans="9:11" x14ac:dyDescent="0.25">
      <c r="I3584" t="s">
        <v>8221</v>
      </c>
      <c r="J3584" s="60">
        <v>2880</v>
      </c>
      <c r="K3584" s="45">
        <v>1722</v>
      </c>
    </row>
    <row r="3585" spans="9:11" x14ac:dyDescent="0.25">
      <c r="I3585" t="s">
        <v>8220</v>
      </c>
      <c r="J3585" s="60">
        <v>3000</v>
      </c>
      <c r="K3585" s="45">
        <v>121</v>
      </c>
    </row>
    <row r="3586" spans="9:11" x14ac:dyDescent="0.25">
      <c r="I3586" t="s">
        <v>8221</v>
      </c>
      <c r="J3586" s="60">
        <v>3000</v>
      </c>
      <c r="K3586" s="45">
        <v>580</v>
      </c>
    </row>
    <row r="3587" spans="9:11" x14ac:dyDescent="0.25">
      <c r="I3587" t="s">
        <v>8221</v>
      </c>
      <c r="J3587" s="60">
        <v>18000</v>
      </c>
      <c r="K3587" s="45">
        <v>1541</v>
      </c>
    </row>
    <row r="3588" spans="9:11" x14ac:dyDescent="0.25">
      <c r="I3588" t="s">
        <v>8221</v>
      </c>
      <c r="J3588" s="60">
        <v>3000</v>
      </c>
      <c r="K3588" s="45">
        <v>1545</v>
      </c>
    </row>
    <row r="3589" spans="9:11" x14ac:dyDescent="0.25">
      <c r="I3589" t="s">
        <v>8221</v>
      </c>
      <c r="J3589" s="60">
        <v>3000</v>
      </c>
      <c r="K3589" s="45">
        <v>1727</v>
      </c>
    </row>
    <row r="3590" spans="9:11" x14ac:dyDescent="0.25">
      <c r="I3590" t="s">
        <v>8222</v>
      </c>
      <c r="J3590" s="60">
        <v>30000</v>
      </c>
      <c r="K3590" s="45">
        <v>3132</v>
      </c>
    </row>
    <row r="3591" spans="9:11" x14ac:dyDescent="0.25">
      <c r="I3591" t="s">
        <v>8221</v>
      </c>
      <c r="J3591" s="60">
        <v>3000</v>
      </c>
      <c r="K3591" s="45">
        <v>3630</v>
      </c>
    </row>
    <row r="3592" spans="9:11" x14ac:dyDescent="0.25">
      <c r="I3592" t="s">
        <v>8221</v>
      </c>
      <c r="J3592" s="60">
        <v>3300</v>
      </c>
      <c r="K3592" s="45">
        <v>474</v>
      </c>
    </row>
    <row r="3593" spans="9:11" x14ac:dyDescent="0.25">
      <c r="I3593" t="s">
        <v>8221</v>
      </c>
      <c r="J3593" s="60">
        <v>20000</v>
      </c>
      <c r="K3593" s="45">
        <v>596</v>
      </c>
    </row>
    <row r="3594" spans="9:11" x14ac:dyDescent="0.25">
      <c r="I3594" t="s">
        <v>8221</v>
      </c>
      <c r="J3594" s="60">
        <v>50000</v>
      </c>
      <c r="K3594" s="45">
        <v>674</v>
      </c>
    </row>
    <row r="3595" spans="9:11" x14ac:dyDescent="0.25">
      <c r="I3595" t="s">
        <v>8221</v>
      </c>
      <c r="J3595" s="60">
        <v>10000</v>
      </c>
      <c r="K3595" s="45">
        <v>3904</v>
      </c>
    </row>
    <row r="3596" spans="9:11" x14ac:dyDescent="0.25">
      <c r="I3596" t="s">
        <v>8221</v>
      </c>
      <c r="J3596" s="60">
        <v>3500</v>
      </c>
      <c r="K3596" s="45">
        <v>2425</v>
      </c>
    </row>
    <row r="3597" spans="9:11" x14ac:dyDescent="0.25">
      <c r="I3597" t="s">
        <v>8221</v>
      </c>
      <c r="J3597" s="60">
        <v>94875</v>
      </c>
      <c r="K3597" s="45">
        <v>453</v>
      </c>
    </row>
    <row r="3598" spans="9:11" x14ac:dyDescent="0.25">
      <c r="I3598" t="s">
        <v>8221</v>
      </c>
      <c r="J3598" s="60">
        <v>38000</v>
      </c>
      <c r="K3598" s="45">
        <v>771</v>
      </c>
    </row>
    <row r="3599" spans="9:11" x14ac:dyDescent="0.25">
      <c r="I3599" t="s">
        <v>8221</v>
      </c>
      <c r="J3599" s="60">
        <v>100000</v>
      </c>
      <c r="K3599" s="45">
        <v>3853</v>
      </c>
    </row>
    <row r="3600" spans="9:11" x14ac:dyDescent="0.25">
      <c r="I3600" t="s">
        <v>8221</v>
      </c>
      <c r="J3600" s="60">
        <v>20000</v>
      </c>
      <c r="K3600" s="45">
        <v>2416</v>
      </c>
    </row>
    <row r="3601" spans="9:11" x14ac:dyDescent="0.25">
      <c r="I3601" t="s">
        <v>8221</v>
      </c>
      <c r="J3601" s="60">
        <v>100000</v>
      </c>
      <c r="K3601" s="45">
        <v>3094</v>
      </c>
    </row>
    <row r="3602" spans="9:11" x14ac:dyDescent="0.25">
      <c r="I3602" t="s">
        <v>8221</v>
      </c>
      <c r="J3602" s="60">
        <v>28000</v>
      </c>
      <c r="K3602" s="45">
        <v>3957</v>
      </c>
    </row>
    <row r="3603" spans="9:11" x14ac:dyDescent="0.25">
      <c r="I3603" t="s">
        <v>8221</v>
      </c>
      <c r="J3603" s="60">
        <v>125000</v>
      </c>
      <c r="K3603" s="45">
        <v>1173</v>
      </c>
    </row>
    <row r="3604" spans="9:11" x14ac:dyDescent="0.25">
      <c r="I3604" t="s">
        <v>8221</v>
      </c>
      <c r="J3604" s="60">
        <v>42500</v>
      </c>
      <c r="K3604" s="45">
        <v>1911</v>
      </c>
    </row>
    <row r="3605" spans="9:11" x14ac:dyDescent="0.25">
      <c r="I3605" t="s">
        <v>8221</v>
      </c>
      <c r="J3605" s="60">
        <v>2800000</v>
      </c>
      <c r="K3605" s="45">
        <v>3073</v>
      </c>
    </row>
    <row r="3606" spans="9:11" x14ac:dyDescent="0.25">
      <c r="I3606" t="s">
        <v>8221</v>
      </c>
      <c r="J3606" s="60">
        <v>4500</v>
      </c>
      <c r="K3606" s="45">
        <v>1734</v>
      </c>
    </row>
    <row r="3607" spans="9:11" x14ac:dyDescent="0.25">
      <c r="I3607" t="s">
        <v>8221</v>
      </c>
      <c r="J3607" s="60">
        <v>240000</v>
      </c>
      <c r="K3607" s="45">
        <v>559</v>
      </c>
    </row>
    <row r="3608" spans="9:11" x14ac:dyDescent="0.25">
      <c r="I3608" t="s">
        <v>8221</v>
      </c>
      <c r="J3608" s="60">
        <v>5000</v>
      </c>
      <c r="K3608" s="45">
        <v>566</v>
      </c>
    </row>
    <row r="3609" spans="9:11" x14ac:dyDescent="0.25">
      <c r="I3609" t="s">
        <v>8220</v>
      </c>
      <c r="J3609" s="60">
        <v>450000</v>
      </c>
      <c r="K3609" s="45">
        <v>627</v>
      </c>
    </row>
    <row r="3610" spans="9:11" x14ac:dyDescent="0.25">
      <c r="I3610" t="s">
        <v>8220</v>
      </c>
      <c r="J3610" s="60">
        <v>5000</v>
      </c>
      <c r="K3610" s="45">
        <v>634</v>
      </c>
    </row>
    <row r="3611" spans="9:11" x14ac:dyDescent="0.25">
      <c r="I3611" t="s">
        <v>8221</v>
      </c>
      <c r="J3611" s="60">
        <v>5000</v>
      </c>
      <c r="K3611" s="45">
        <v>2146</v>
      </c>
    </row>
    <row r="3612" spans="9:11" x14ac:dyDescent="0.25">
      <c r="I3612" t="s">
        <v>8221</v>
      </c>
      <c r="J3612" s="60">
        <v>25000</v>
      </c>
      <c r="K3612" s="45">
        <v>2418</v>
      </c>
    </row>
    <row r="3613" spans="9:11" x14ac:dyDescent="0.25">
      <c r="I3613" t="s">
        <v>8221</v>
      </c>
      <c r="J3613" s="60">
        <v>50000</v>
      </c>
      <c r="K3613" s="45">
        <v>2685</v>
      </c>
    </row>
    <row r="3614" spans="9:11" x14ac:dyDescent="0.25">
      <c r="I3614" t="s">
        <v>8221</v>
      </c>
      <c r="J3614" s="60">
        <v>10000</v>
      </c>
      <c r="K3614" s="45">
        <v>2913</v>
      </c>
    </row>
    <row r="3615" spans="9:11" x14ac:dyDescent="0.25">
      <c r="I3615" t="s">
        <v>8221</v>
      </c>
      <c r="J3615" s="60">
        <v>5000</v>
      </c>
      <c r="K3615" s="45">
        <v>3856</v>
      </c>
    </row>
    <row r="3616" spans="9:11" x14ac:dyDescent="0.25">
      <c r="I3616" t="s">
        <v>8221</v>
      </c>
      <c r="J3616" s="60">
        <v>5000</v>
      </c>
      <c r="K3616" s="45">
        <v>4045</v>
      </c>
    </row>
    <row r="3617" spans="9:11" x14ac:dyDescent="0.25">
      <c r="I3617" t="s">
        <v>8221</v>
      </c>
      <c r="J3617" s="60">
        <v>2000000</v>
      </c>
      <c r="K3617" s="45">
        <v>3080</v>
      </c>
    </row>
    <row r="3618" spans="9:11" x14ac:dyDescent="0.25">
      <c r="I3618" t="s">
        <v>8221</v>
      </c>
      <c r="J3618" s="60">
        <v>110000</v>
      </c>
      <c r="K3618" s="45">
        <v>4092</v>
      </c>
    </row>
    <row r="3619" spans="9:11" x14ac:dyDescent="0.25">
      <c r="I3619" t="s">
        <v>8221</v>
      </c>
      <c r="J3619" s="60">
        <v>68000</v>
      </c>
      <c r="K3619" s="45">
        <v>1081</v>
      </c>
    </row>
    <row r="3620" spans="9:11" x14ac:dyDescent="0.25">
      <c r="I3620" t="s">
        <v>8221</v>
      </c>
      <c r="J3620" s="60">
        <v>17500</v>
      </c>
      <c r="K3620" s="45">
        <v>982</v>
      </c>
    </row>
    <row r="3621" spans="9:11" x14ac:dyDescent="0.25">
      <c r="I3621" t="s">
        <v>8221</v>
      </c>
      <c r="J3621" s="60">
        <v>30000</v>
      </c>
      <c r="K3621" s="45">
        <v>447</v>
      </c>
    </row>
    <row r="3622" spans="9:11" x14ac:dyDescent="0.25">
      <c r="I3622" t="s">
        <v>8221</v>
      </c>
      <c r="J3622" s="60">
        <v>6000</v>
      </c>
      <c r="K3622" s="45">
        <v>1410</v>
      </c>
    </row>
    <row r="3623" spans="9:11" x14ac:dyDescent="0.25">
      <c r="I3623" t="s">
        <v>8221</v>
      </c>
      <c r="J3623" s="60">
        <v>6000</v>
      </c>
      <c r="K3623" s="45">
        <v>2421</v>
      </c>
    </row>
    <row r="3624" spans="9:11" x14ac:dyDescent="0.25">
      <c r="I3624" t="s">
        <v>8221</v>
      </c>
      <c r="J3624" s="60">
        <v>150000</v>
      </c>
      <c r="K3624" s="45">
        <v>2902</v>
      </c>
    </row>
    <row r="3625" spans="9:11" x14ac:dyDescent="0.25">
      <c r="I3625" t="s">
        <v>8221</v>
      </c>
      <c r="J3625" s="60">
        <v>18000</v>
      </c>
      <c r="K3625" s="45">
        <v>3058</v>
      </c>
    </row>
    <row r="3626" spans="9:11" x14ac:dyDescent="0.25">
      <c r="I3626" t="s">
        <v>8221</v>
      </c>
      <c r="J3626" s="60">
        <v>12000</v>
      </c>
      <c r="K3626" s="45">
        <v>3072</v>
      </c>
    </row>
    <row r="3627" spans="9:11" x14ac:dyDescent="0.25">
      <c r="I3627" t="s">
        <v>8221</v>
      </c>
      <c r="J3627" s="60">
        <v>160000</v>
      </c>
      <c r="K3627" s="45">
        <v>1874</v>
      </c>
    </row>
    <row r="3628" spans="9:11" x14ac:dyDescent="0.25">
      <c r="I3628" t="s">
        <v>8221</v>
      </c>
      <c r="J3628" s="60">
        <v>6300</v>
      </c>
      <c r="K3628" s="45">
        <v>212</v>
      </c>
    </row>
    <row r="3629" spans="9:11" x14ac:dyDescent="0.25">
      <c r="I3629" t="s">
        <v>8221</v>
      </c>
      <c r="J3629" s="60">
        <v>500000</v>
      </c>
      <c r="K3629" s="45">
        <v>1447</v>
      </c>
    </row>
    <row r="3630" spans="9:11" x14ac:dyDescent="0.25">
      <c r="I3630" t="s">
        <v>8220</v>
      </c>
      <c r="J3630" s="60">
        <v>70000</v>
      </c>
      <c r="K3630" s="45">
        <v>120</v>
      </c>
    </row>
    <row r="3631" spans="9:11" x14ac:dyDescent="0.25">
      <c r="I3631" t="s">
        <v>8221</v>
      </c>
      <c r="J3631" s="60">
        <v>14000</v>
      </c>
      <c r="K3631" s="45">
        <v>2432</v>
      </c>
    </row>
    <row r="3632" spans="9:11" x14ac:dyDescent="0.25">
      <c r="I3632" t="s">
        <v>8221</v>
      </c>
      <c r="J3632" s="60">
        <v>7000</v>
      </c>
      <c r="K3632" s="45">
        <v>4015</v>
      </c>
    </row>
    <row r="3633" spans="9:11" x14ac:dyDescent="0.25">
      <c r="I3633" t="s">
        <v>8221</v>
      </c>
      <c r="J3633" s="60">
        <v>8000000</v>
      </c>
      <c r="K3633" s="45">
        <v>2678</v>
      </c>
    </row>
    <row r="3634" spans="9:11" x14ac:dyDescent="0.25">
      <c r="I3634" t="s">
        <v>8221</v>
      </c>
      <c r="J3634" s="60">
        <v>22000</v>
      </c>
      <c r="K3634" s="45">
        <v>1593</v>
      </c>
    </row>
    <row r="3635" spans="9:11" x14ac:dyDescent="0.25">
      <c r="I3635" t="s">
        <v>8221</v>
      </c>
      <c r="J3635" s="60">
        <v>7500</v>
      </c>
      <c r="K3635" s="45">
        <v>589</v>
      </c>
    </row>
    <row r="3636" spans="9:11" x14ac:dyDescent="0.25">
      <c r="I3636" t="s">
        <v>8221</v>
      </c>
      <c r="J3636" s="60">
        <v>7500</v>
      </c>
      <c r="K3636" s="45">
        <v>1587</v>
      </c>
    </row>
    <row r="3637" spans="9:11" x14ac:dyDescent="0.25">
      <c r="I3637" t="s">
        <v>8221</v>
      </c>
      <c r="J3637" s="60">
        <v>60000</v>
      </c>
      <c r="K3637" s="45">
        <v>2423</v>
      </c>
    </row>
    <row r="3638" spans="9:11" x14ac:dyDescent="0.25">
      <c r="I3638" t="s">
        <v>8221</v>
      </c>
      <c r="J3638" s="60">
        <v>7500</v>
      </c>
      <c r="K3638" s="45">
        <v>3862</v>
      </c>
    </row>
    <row r="3639" spans="9:11" x14ac:dyDescent="0.25">
      <c r="I3639" t="s">
        <v>8221</v>
      </c>
      <c r="J3639" s="60">
        <v>88888</v>
      </c>
      <c r="K3639" s="45">
        <v>981</v>
      </c>
    </row>
    <row r="3640" spans="9:11" x14ac:dyDescent="0.25">
      <c r="I3640" t="s">
        <v>8221</v>
      </c>
      <c r="J3640" s="60">
        <v>50000</v>
      </c>
      <c r="K3640" s="45">
        <v>425</v>
      </c>
    </row>
    <row r="3641" spans="9:11" x14ac:dyDescent="0.25">
      <c r="I3641" t="s">
        <v>8221</v>
      </c>
      <c r="J3641" s="60">
        <v>100000</v>
      </c>
      <c r="K3641" s="45">
        <v>560</v>
      </c>
    </row>
    <row r="3642" spans="9:11" x14ac:dyDescent="0.25">
      <c r="I3642" t="s">
        <v>8221</v>
      </c>
      <c r="J3642" s="60">
        <v>250000</v>
      </c>
      <c r="K3642" s="45">
        <v>1121</v>
      </c>
    </row>
    <row r="3643" spans="9:11" x14ac:dyDescent="0.25">
      <c r="I3643" t="s">
        <v>8221</v>
      </c>
      <c r="J3643" s="60">
        <v>125000</v>
      </c>
      <c r="K3643" s="45">
        <v>578</v>
      </c>
    </row>
    <row r="3644" spans="9:11" x14ac:dyDescent="0.25">
      <c r="I3644" t="s">
        <v>8221</v>
      </c>
      <c r="J3644" s="60">
        <v>9000</v>
      </c>
      <c r="K3644" s="45">
        <v>583</v>
      </c>
    </row>
    <row r="3645" spans="9:11" x14ac:dyDescent="0.25">
      <c r="I3645" t="s">
        <v>8221</v>
      </c>
      <c r="J3645" s="60">
        <v>180000</v>
      </c>
      <c r="K3645" s="45">
        <v>2909</v>
      </c>
    </row>
    <row r="3646" spans="9:11" x14ac:dyDescent="0.25">
      <c r="I3646" t="s">
        <v>8220</v>
      </c>
      <c r="J3646" s="60">
        <v>18950</v>
      </c>
      <c r="K3646" s="45">
        <v>1451</v>
      </c>
    </row>
    <row r="3647" spans="9:11" x14ac:dyDescent="0.25">
      <c r="I3647" t="s">
        <v>8221</v>
      </c>
      <c r="J3647" s="60">
        <v>50000</v>
      </c>
      <c r="K3647" s="45">
        <v>161</v>
      </c>
    </row>
    <row r="3648" spans="9:11" x14ac:dyDescent="0.25">
      <c r="I3648" t="s">
        <v>8221</v>
      </c>
      <c r="J3648" s="60">
        <v>110000</v>
      </c>
      <c r="K3648" s="45">
        <v>167</v>
      </c>
    </row>
    <row r="3649" spans="9:11" x14ac:dyDescent="0.25">
      <c r="I3649" t="s">
        <v>8221</v>
      </c>
      <c r="J3649" s="60">
        <v>50000</v>
      </c>
      <c r="K3649" s="45">
        <v>2589</v>
      </c>
    </row>
    <row r="3650" spans="9:11" x14ac:dyDescent="0.25">
      <c r="I3650" t="s">
        <v>8221</v>
      </c>
      <c r="J3650" s="60">
        <v>1300000</v>
      </c>
      <c r="K3650" s="45">
        <v>3120</v>
      </c>
    </row>
    <row r="3651" spans="9:11" x14ac:dyDescent="0.25">
      <c r="I3651" t="s">
        <v>8221</v>
      </c>
      <c r="J3651" s="60">
        <v>372625</v>
      </c>
      <c r="K3651" s="45">
        <v>2153</v>
      </c>
    </row>
    <row r="3652" spans="9:11" x14ac:dyDescent="0.25">
      <c r="I3652" t="s">
        <v>8221</v>
      </c>
      <c r="J3652" s="60">
        <v>550000</v>
      </c>
      <c r="K3652" s="45">
        <v>486</v>
      </c>
    </row>
    <row r="3653" spans="9:11" x14ac:dyDescent="0.25">
      <c r="I3653" t="s">
        <v>8220</v>
      </c>
      <c r="J3653" s="60">
        <v>200000</v>
      </c>
      <c r="K3653" s="45">
        <v>638</v>
      </c>
    </row>
    <row r="3654" spans="9:11" x14ac:dyDescent="0.25">
      <c r="I3654" t="s">
        <v>8221</v>
      </c>
      <c r="J3654" s="60">
        <v>12000</v>
      </c>
      <c r="K3654" s="45">
        <v>3932</v>
      </c>
    </row>
    <row r="3655" spans="9:11" x14ac:dyDescent="0.25">
      <c r="I3655" t="s">
        <v>8221</v>
      </c>
      <c r="J3655" s="60">
        <v>12500</v>
      </c>
      <c r="K3655" s="45">
        <v>214</v>
      </c>
    </row>
    <row r="3656" spans="9:11" x14ac:dyDescent="0.25">
      <c r="I3656" t="s">
        <v>8220</v>
      </c>
      <c r="J3656" s="60">
        <v>25000</v>
      </c>
      <c r="K3656" s="45">
        <v>635</v>
      </c>
    </row>
    <row r="3657" spans="9:11" x14ac:dyDescent="0.25">
      <c r="I3657" t="s">
        <v>8221</v>
      </c>
      <c r="J3657" s="60">
        <v>50000</v>
      </c>
      <c r="K3657" s="45">
        <v>1181</v>
      </c>
    </row>
    <row r="3658" spans="9:11" x14ac:dyDescent="0.25">
      <c r="I3658" t="s">
        <v>8220</v>
      </c>
      <c r="J3658" s="60">
        <v>380000</v>
      </c>
      <c r="K3658" s="45">
        <v>152</v>
      </c>
    </row>
    <row r="3659" spans="9:11" x14ac:dyDescent="0.25">
      <c r="I3659" t="s">
        <v>8221</v>
      </c>
      <c r="J3659" s="60">
        <v>13000</v>
      </c>
      <c r="K3659" s="45">
        <v>1440</v>
      </c>
    </row>
    <row r="3660" spans="9:11" x14ac:dyDescent="0.25">
      <c r="I3660" t="s">
        <v>8221</v>
      </c>
      <c r="J3660" s="60">
        <v>15000</v>
      </c>
      <c r="K3660" s="45">
        <v>540</v>
      </c>
    </row>
    <row r="3661" spans="9:11" x14ac:dyDescent="0.25">
      <c r="I3661" t="s">
        <v>8221</v>
      </c>
      <c r="J3661" s="60">
        <v>75000</v>
      </c>
      <c r="K3661" s="45">
        <v>1178</v>
      </c>
    </row>
    <row r="3662" spans="9:11" x14ac:dyDescent="0.25">
      <c r="I3662" t="s">
        <v>8221</v>
      </c>
      <c r="J3662" s="60">
        <v>15000</v>
      </c>
      <c r="K3662" s="45">
        <v>1497</v>
      </c>
    </row>
    <row r="3663" spans="9:11" x14ac:dyDescent="0.25">
      <c r="I3663" t="s">
        <v>8221</v>
      </c>
      <c r="J3663" s="60">
        <v>15000</v>
      </c>
      <c r="K3663" s="45">
        <v>3912</v>
      </c>
    </row>
    <row r="3664" spans="9:11" x14ac:dyDescent="0.25">
      <c r="I3664" t="s">
        <v>8221</v>
      </c>
      <c r="J3664" s="60">
        <v>30000</v>
      </c>
      <c r="K3664" s="45">
        <v>4006</v>
      </c>
    </row>
    <row r="3665" spans="9:11" x14ac:dyDescent="0.25">
      <c r="I3665" t="s">
        <v>8221</v>
      </c>
      <c r="J3665" s="60">
        <v>16500</v>
      </c>
      <c r="K3665" s="45">
        <v>1702</v>
      </c>
    </row>
    <row r="3666" spans="9:11" x14ac:dyDescent="0.25">
      <c r="I3666" t="s">
        <v>8220</v>
      </c>
      <c r="J3666" s="60">
        <v>1350000</v>
      </c>
      <c r="K3666" s="45">
        <v>155</v>
      </c>
    </row>
    <row r="3667" spans="9:11" x14ac:dyDescent="0.25">
      <c r="I3667" t="s">
        <v>8221</v>
      </c>
      <c r="J3667" s="60">
        <v>50000</v>
      </c>
      <c r="K3667" s="45">
        <v>3993</v>
      </c>
    </row>
    <row r="3668" spans="9:11" x14ac:dyDescent="0.25">
      <c r="I3668" t="s">
        <v>8220</v>
      </c>
      <c r="J3668" s="60">
        <v>850000</v>
      </c>
      <c r="K3668" s="45">
        <v>2373</v>
      </c>
    </row>
    <row r="3669" spans="9:11" x14ac:dyDescent="0.25">
      <c r="I3669" t="s">
        <v>8221</v>
      </c>
      <c r="J3669" s="60">
        <v>175000</v>
      </c>
      <c r="K3669" s="45">
        <v>1176</v>
      </c>
    </row>
    <row r="3670" spans="9:11" x14ac:dyDescent="0.25">
      <c r="I3670" t="s">
        <v>8221</v>
      </c>
      <c r="J3670" s="60">
        <v>18000</v>
      </c>
      <c r="K3670" s="45">
        <v>564</v>
      </c>
    </row>
    <row r="3671" spans="9:11" x14ac:dyDescent="0.25">
      <c r="I3671" t="s">
        <v>8221</v>
      </c>
      <c r="J3671" s="60">
        <v>20000</v>
      </c>
      <c r="K3671" s="45">
        <v>3055</v>
      </c>
    </row>
    <row r="3672" spans="9:11" x14ac:dyDescent="0.25">
      <c r="I3672" t="s">
        <v>8221</v>
      </c>
      <c r="J3672" s="60">
        <v>500000</v>
      </c>
      <c r="K3672" s="45">
        <v>2948</v>
      </c>
    </row>
    <row r="3673" spans="9:11" x14ac:dyDescent="0.25">
      <c r="I3673" t="s">
        <v>8221</v>
      </c>
      <c r="J3673" s="60">
        <v>22500</v>
      </c>
      <c r="K3673" s="45">
        <v>3796</v>
      </c>
    </row>
    <row r="3674" spans="9:11" x14ac:dyDescent="0.25">
      <c r="I3674" t="s">
        <v>8221</v>
      </c>
      <c r="J3674" s="60">
        <v>200000</v>
      </c>
      <c r="K3674" s="45">
        <v>666</v>
      </c>
    </row>
    <row r="3675" spans="9:11" x14ac:dyDescent="0.25">
      <c r="I3675" t="s">
        <v>8221</v>
      </c>
      <c r="J3675" s="60">
        <v>25000</v>
      </c>
      <c r="K3675" s="45">
        <v>1134</v>
      </c>
    </row>
    <row r="3676" spans="9:11" x14ac:dyDescent="0.25">
      <c r="I3676" t="s">
        <v>8221</v>
      </c>
      <c r="J3676" s="60">
        <v>25000</v>
      </c>
      <c r="K3676" s="45">
        <v>2914</v>
      </c>
    </row>
    <row r="3677" spans="9:11" x14ac:dyDescent="0.25">
      <c r="I3677" t="s">
        <v>8221</v>
      </c>
      <c r="J3677" s="60">
        <v>25000</v>
      </c>
      <c r="K3677" s="45">
        <v>2941</v>
      </c>
    </row>
    <row r="3678" spans="9:11" x14ac:dyDescent="0.25">
      <c r="I3678" t="s">
        <v>8221</v>
      </c>
      <c r="J3678" s="60">
        <v>25000</v>
      </c>
      <c r="K3678" s="45">
        <v>3639</v>
      </c>
    </row>
    <row r="3679" spans="9:11" x14ac:dyDescent="0.25">
      <c r="I3679" t="s">
        <v>8221</v>
      </c>
      <c r="J3679" s="60">
        <v>110000</v>
      </c>
      <c r="K3679" s="45">
        <v>1865</v>
      </c>
    </row>
    <row r="3680" spans="9:11" x14ac:dyDescent="0.25">
      <c r="I3680" t="s">
        <v>8221</v>
      </c>
      <c r="J3680" s="60">
        <v>60000</v>
      </c>
      <c r="K3680" s="45">
        <v>445</v>
      </c>
    </row>
    <row r="3681" spans="9:11" x14ac:dyDescent="0.25">
      <c r="I3681" t="s">
        <v>8221</v>
      </c>
      <c r="J3681" s="60">
        <v>30000</v>
      </c>
      <c r="K3681" s="45">
        <v>2694</v>
      </c>
    </row>
    <row r="3682" spans="9:11" x14ac:dyDescent="0.25">
      <c r="I3682" t="s">
        <v>8221</v>
      </c>
      <c r="J3682" s="60">
        <v>30000</v>
      </c>
      <c r="K3682" s="45">
        <v>2910</v>
      </c>
    </row>
    <row r="3683" spans="9:11" x14ac:dyDescent="0.25">
      <c r="I3683" t="s">
        <v>8220</v>
      </c>
      <c r="J3683" s="60">
        <v>800000</v>
      </c>
      <c r="K3683" s="45">
        <v>3124</v>
      </c>
    </row>
    <row r="3684" spans="9:11" x14ac:dyDescent="0.25">
      <c r="I3684" t="s">
        <v>8221</v>
      </c>
      <c r="J3684" s="60">
        <v>35000</v>
      </c>
      <c r="K3684" s="45">
        <v>2428</v>
      </c>
    </row>
    <row r="3685" spans="9:11" x14ac:dyDescent="0.25">
      <c r="I3685" t="s">
        <v>8221</v>
      </c>
      <c r="J3685" s="60">
        <v>35000</v>
      </c>
      <c r="K3685" s="45">
        <v>2689</v>
      </c>
    </row>
    <row r="3686" spans="9:11" x14ac:dyDescent="0.25">
      <c r="I3686" t="s">
        <v>8221</v>
      </c>
      <c r="J3686" s="60">
        <v>110000</v>
      </c>
      <c r="K3686" s="45">
        <v>435</v>
      </c>
    </row>
    <row r="3687" spans="9:11" x14ac:dyDescent="0.25">
      <c r="I3687" t="s">
        <v>8220</v>
      </c>
      <c r="J3687" s="60">
        <v>500000</v>
      </c>
      <c r="K3687" s="45">
        <v>159</v>
      </c>
    </row>
    <row r="3688" spans="9:11" x14ac:dyDescent="0.25">
      <c r="I3688" t="s">
        <v>8221</v>
      </c>
      <c r="J3688" s="60">
        <v>50000</v>
      </c>
      <c r="K3688" s="45">
        <v>171</v>
      </c>
    </row>
    <row r="3689" spans="9:11" x14ac:dyDescent="0.25">
      <c r="I3689" t="s">
        <v>8221</v>
      </c>
      <c r="J3689" s="60">
        <v>50000</v>
      </c>
      <c r="K3689" s="45">
        <v>2427</v>
      </c>
    </row>
    <row r="3690" spans="9:11" x14ac:dyDescent="0.25">
      <c r="I3690" t="s">
        <v>8221</v>
      </c>
      <c r="J3690" s="60">
        <v>100000</v>
      </c>
      <c r="K3690" s="45">
        <v>2431</v>
      </c>
    </row>
    <row r="3691" spans="9:11" x14ac:dyDescent="0.25">
      <c r="I3691" t="s">
        <v>8221</v>
      </c>
      <c r="J3691" s="60">
        <v>50000</v>
      </c>
      <c r="K3691" s="45">
        <v>3200</v>
      </c>
    </row>
    <row r="3692" spans="9:11" x14ac:dyDescent="0.25">
      <c r="I3692" t="s">
        <v>8221</v>
      </c>
      <c r="J3692" s="60">
        <v>150000</v>
      </c>
      <c r="K3692" s="45">
        <v>3805</v>
      </c>
    </row>
    <row r="3693" spans="9:11" x14ac:dyDescent="0.25">
      <c r="I3693" t="s">
        <v>8221</v>
      </c>
      <c r="J3693" s="60">
        <v>1000000</v>
      </c>
      <c r="K3693" s="45">
        <v>192</v>
      </c>
    </row>
    <row r="3694" spans="9:11" x14ac:dyDescent="0.25">
      <c r="I3694" t="s">
        <v>8221</v>
      </c>
      <c r="J3694" s="60">
        <v>60000</v>
      </c>
      <c r="K3694" s="45">
        <v>496</v>
      </c>
    </row>
    <row r="3695" spans="9:11" x14ac:dyDescent="0.25">
      <c r="I3695" t="s">
        <v>8220</v>
      </c>
      <c r="J3695" s="60">
        <v>75000</v>
      </c>
      <c r="K3695" s="45">
        <v>1316</v>
      </c>
    </row>
    <row r="3696" spans="9:11" x14ac:dyDescent="0.25">
      <c r="I3696" t="s">
        <v>8221</v>
      </c>
      <c r="J3696" s="60">
        <v>80000</v>
      </c>
      <c r="K3696" s="45">
        <v>576</v>
      </c>
    </row>
    <row r="3697" spans="9:11" x14ac:dyDescent="0.25">
      <c r="I3697" t="s">
        <v>8221</v>
      </c>
      <c r="J3697" s="60">
        <v>80000</v>
      </c>
      <c r="K3697" s="45">
        <v>2594</v>
      </c>
    </row>
    <row r="3698" spans="9:11" x14ac:dyDescent="0.25">
      <c r="I3698" t="s">
        <v>8221</v>
      </c>
      <c r="J3698" s="60">
        <v>90000</v>
      </c>
      <c r="K3698" s="45">
        <v>2582</v>
      </c>
    </row>
    <row r="3699" spans="9:11" x14ac:dyDescent="0.25">
      <c r="I3699" t="s">
        <v>8221</v>
      </c>
      <c r="J3699" s="60">
        <v>100000</v>
      </c>
      <c r="K3699" s="45">
        <v>1450</v>
      </c>
    </row>
    <row r="3700" spans="9:11" x14ac:dyDescent="0.25">
      <c r="I3700" t="s">
        <v>8221</v>
      </c>
      <c r="J3700" s="60">
        <v>175000</v>
      </c>
      <c r="K3700" s="45">
        <v>696</v>
      </c>
    </row>
    <row r="3701" spans="9:11" x14ac:dyDescent="0.25">
      <c r="I3701" t="s">
        <v>8221</v>
      </c>
      <c r="J3701" s="60">
        <v>200000</v>
      </c>
      <c r="K3701" s="45">
        <v>3951</v>
      </c>
    </row>
    <row r="3702" spans="9:11" x14ac:dyDescent="0.25">
      <c r="I3702" t="s">
        <v>8221</v>
      </c>
      <c r="J3702" s="60">
        <v>250000</v>
      </c>
      <c r="K3702" s="45">
        <v>542</v>
      </c>
    </row>
    <row r="3703" spans="9:11" x14ac:dyDescent="0.25">
      <c r="I3703" t="s">
        <v>8221</v>
      </c>
      <c r="J3703" s="60">
        <v>1000000</v>
      </c>
      <c r="K3703" s="45">
        <v>3629</v>
      </c>
    </row>
    <row r="3704" spans="9:11" x14ac:dyDescent="0.25">
      <c r="I3704" t="s">
        <v>8220</v>
      </c>
      <c r="J3704" s="60">
        <v>1000000</v>
      </c>
      <c r="K3704" s="45">
        <v>639</v>
      </c>
    </row>
    <row r="3705" spans="9:11" x14ac:dyDescent="0.25">
      <c r="I3705" t="s">
        <v>8220</v>
      </c>
      <c r="J3705" s="60">
        <v>2500000</v>
      </c>
      <c r="K3705" s="45">
        <v>619</v>
      </c>
    </row>
    <row r="3706" spans="9:11" x14ac:dyDescent="0.25">
      <c r="I3706" t="s">
        <v>8220</v>
      </c>
      <c r="J3706" s="60">
        <v>100000000</v>
      </c>
      <c r="K3706" s="45">
        <v>122</v>
      </c>
    </row>
    <row r="3707" spans="9:11" x14ac:dyDescent="0.25">
      <c r="I3707" t="s">
        <v>8220</v>
      </c>
      <c r="J3707" s="60">
        <v>4000</v>
      </c>
      <c r="K3707" s="45">
        <v>124</v>
      </c>
    </row>
    <row r="3708" spans="9:11" x14ac:dyDescent="0.25">
      <c r="I3708" t="s">
        <v>8220</v>
      </c>
      <c r="J3708" s="60">
        <v>20000</v>
      </c>
      <c r="K3708" s="45">
        <v>129</v>
      </c>
    </row>
    <row r="3709" spans="9:11" x14ac:dyDescent="0.25">
      <c r="I3709" t="s">
        <v>8220</v>
      </c>
      <c r="J3709" s="60">
        <v>600</v>
      </c>
      <c r="K3709" s="45">
        <v>130</v>
      </c>
    </row>
    <row r="3710" spans="9:11" x14ac:dyDescent="0.25">
      <c r="I3710" t="s">
        <v>8220</v>
      </c>
      <c r="J3710" s="60">
        <v>1200</v>
      </c>
      <c r="K3710" s="45">
        <v>131</v>
      </c>
    </row>
    <row r="3711" spans="9:11" x14ac:dyDescent="0.25">
      <c r="I3711" t="s">
        <v>8220</v>
      </c>
      <c r="J3711" s="60">
        <v>71764</v>
      </c>
      <c r="K3711" s="45">
        <v>133</v>
      </c>
    </row>
    <row r="3712" spans="9:11" x14ac:dyDescent="0.25">
      <c r="I3712" t="s">
        <v>8220</v>
      </c>
      <c r="J3712" s="60">
        <v>5000</v>
      </c>
      <c r="K3712" s="45">
        <v>134</v>
      </c>
    </row>
    <row r="3713" spans="9:11" x14ac:dyDescent="0.25">
      <c r="I3713" t="s">
        <v>8220</v>
      </c>
      <c r="J3713" s="60">
        <v>3000</v>
      </c>
      <c r="K3713" s="45">
        <v>136</v>
      </c>
    </row>
    <row r="3714" spans="9:11" x14ac:dyDescent="0.25">
      <c r="I3714" t="s">
        <v>8220</v>
      </c>
      <c r="J3714" s="60">
        <v>55000</v>
      </c>
      <c r="K3714" s="45">
        <v>137</v>
      </c>
    </row>
    <row r="3715" spans="9:11" x14ac:dyDescent="0.25">
      <c r="I3715" t="s">
        <v>8220</v>
      </c>
      <c r="J3715" s="60">
        <v>200000</v>
      </c>
      <c r="K3715" s="45">
        <v>140</v>
      </c>
    </row>
    <row r="3716" spans="9:11" x14ac:dyDescent="0.25">
      <c r="I3716" t="s">
        <v>8220</v>
      </c>
      <c r="J3716" s="60">
        <v>5500</v>
      </c>
      <c r="K3716" s="45">
        <v>143</v>
      </c>
    </row>
    <row r="3717" spans="9:11" x14ac:dyDescent="0.25">
      <c r="I3717" t="s">
        <v>8220</v>
      </c>
      <c r="J3717" s="60">
        <v>7000</v>
      </c>
      <c r="K3717" s="45">
        <v>147</v>
      </c>
    </row>
    <row r="3718" spans="9:11" x14ac:dyDescent="0.25">
      <c r="I3718" t="s">
        <v>8220</v>
      </c>
      <c r="J3718" s="60">
        <v>5000</v>
      </c>
      <c r="K3718" s="45">
        <v>158</v>
      </c>
    </row>
    <row r="3719" spans="9:11" x14ac:dyDescent="0.25">
      <c r="I3719" t="s">
        <v>8221</v>
      </c>
      <c r="J3719" s="60">
        <v>5000</v>
      </c>
      <c r="K3719" s="45">
        <v>160</v>
      </c>
    </row>
    <row r="3720" spans="9:11" x14ac:dyDescent="0.25">
      <c r="I3720" t="s">
        <v>8221</v>
      </c>
      <c r="J3720" s="60">
        <v>2000000</v>
      </c>
      <c r="K3720" s="45">
        <v>163</v>
      </c>
    </row>
    <row r="3721" spans="9:11" x14ac:dyDescent="0.25">
      <c r="I3721" t="s">
        <v>8221</v>
      </c>
      <c r="J3721" s="60">
        <v>17000</v>
      </c>
      <c r="K3721" s="45">
        <v>165</v>
      </c>
    </row>
    <row r="3722" spans="9:11" x14ac:dyDescent="0.25">
      <c r="I3722" t="s">
        <v>8221</v>
      </c>
      <c r="J3722" s="60">
        <v>95000</v>
      </c>
      <c r="K3722" s="45">
        <v>172</v>
      </c>
    </row>
    <row r="3723" spans="9:11" x14ac:dyDescent="0.25">
      <c r="I3723" t="s">
        <v>8221</v>
      </c>
      <c r="J3723" s="60">
        <v>1110</v>
      </c>
      <c r="K3723" s="45">
        <v>173</v>
      </c>
    </row>
    <row r="3724" spans="9:11" x14ac:dyDescent="0.25">
      <c r="I3724" t="s">
        <v>8221</v>
      </c>
      <c r="J3724" s="60">
        <v>6000</v>
      </c>
      <c r="K3724" s="45">
        <v>174</v>
      </c>
    </row>
    <row r="3725" spans="9:11" x14ac:dyDescent="0.25">
      <c r="I3725" t="s">
        <v>8221</v>
      </c>
      <c r="J3725" s="60">
        <v>1500</v>
      </c>
      <c r="K3725" s="45">
        <v>176</v>
      </c>
    </row>
    <row r="3726" spans="9:11" x14ac:dyDescent="0.25">
      <c r="I3726" t="s">
        <v>8221</v>
      </c>
      <c r="J3726" s="60">
        <v>500000</v>
      </c>
      <c r="K3726" s="45">
        <v>178</v>
      </c>
    </row>
    <row r="3727" spans="9:11" x14ac:dyDescent="0.25">
      <c r="I3727" t="s">
        <v>8221</v>
      </c>
      <c r="J3727" s="60">
        <v>1000</v>
      </c>
      <c r="K3727" s="45">
        <v>182</v>
      </c>
    </row>
    <row r="3728" spans="9:11" x14ac:dyDescent="0.25">
      <c r="I3728" t="s">
        <v>8221</v>
      </c>
      <c r="J3728" s="60">
        <v>5000</v>
      </c>
      <c r="K3728" s="45">
        <v>186</v>
      </c>
    </row>
    <row r="3729" spans="9:11" x14ac:dyDescent="0.25">
      <c r="I3729" t="s">
        <v>8221</v>
      </c>
      <c r="J3729" s="60">
        <v>1500</v>
      </c>
      <c r="K3729" s="45">
        <v>188</v>
      </c>
    </row>
    <row r="3730" spans="9:11" x14ac:dyDescent="0.25">
      <c r="I3730" t="s">
        <v>8221</v>
      </c>
      <c r="J3730" s="60">
        <v>1000</v>
      </c>
      <c r="K3730" s="45">
        <v>193</v>
      </c>
    </row>
    <row r="3731" spans="9:11" x14ac:dyDescent="0.25">
      <c r="I3731" t="s">
        <v>8221</v>
      </c>
      <c r="J3731" s="60">
        <v>2000000</v>
      </c>
      <c r="K3731" s="45">
        <v>195</v>
      </c>
    </row>
    <row r="3732" spans="9:11" x14ac:dyDescent="0.25">
      <c r="I3732" t="s">
        <v>8221</v>
      </c>
      <c r="J3732" s="60">
        <v>10000</v>
      </c>
      <c r="K3732" s="45">
        <v>199</v>
      </c>
    </row>
    <row r="3733" spans="9:11" x14ac:dyDescent="0.25">
      <c r="I3733" t="s">
        <v>8221</v>
      </c>
      <c r="J3733" s="60">
        <v>6000</v>
      </c>
      <c r="K3733" s="45">
        <v>202</v>
      </c>
    </row>
    <row r="3734" spans="9:11" x14ac:dyDescent="0.25">
      <c r="I3734" t="s">
        <v>8221</v>
      </c>
      <c r="J3734" s="60">
        <v>12700</v>
      </c>
      <c r="K3734" s="45">
        <v>206</v>
      </c>
    </row>
    <row r="3735" spans="9:11" x14ac:dyDescent="0.25">
      <c r="I3735" t="s">
        <v>8221</v>
      </c>
      <c r="J3735" s="60">
        <v>50000</v>
      </c>
      <c r="K3735" s="45">
        <v>208</v>
      </c>
    </row>
    <row r="3736" spans="9:11" x14ac:dyDescent="0.25">
      <c r="I3736" t="s">
        <v>8221</v>
      </c>
      <c r="J3736" s="60">
        <v>25000</v>
      </c>
      <c r="K3736" s="45">
        <v>209</v>
      </c>
    </row>
    <row r="3737" spans="9:11" x14ac:dyDescent="0.25">
      <c r="I3737" t="s">
        <v>8221</v>
      </c>
      <c r="J3737" s="60">
        <v>50000</v>
      </c>
      <c r="K3737" s="45">
        <v>221</v>
      </c>
    </row>
    <row r="3738" spans="9:11" x14ac:dyDescent="0.25">
      <c r="I3738" t="s">
        <v>8221</v>
      </c>
      <c r="J3738" s="60">
        <v>1500000</v>
      </c>
      <c r="K3738" s="45">
        <v>223</v>
      </c>
    </row>
    <row r="3739" spans="9:11" x14ac:dyDescent="0.25">
      <c r="I3739" t="s">
        <v>8221</v>
      </c>
      <c r="J3739" s="60">
        <v>6000000</v>
      </c>
      <c r="K3739" s="45">
        <v>224</v>
      </c>
    </row>
    <row r="3740" spans="9:11" x14ac:dyDescent="0.25">
      <c r="I3740" t="s">
        <v>8221</v>
      </c>
      <c r="J3740" s="60">
        <v>200</v>
      </c>
      <c r="K3740" s="45">
        <v>225</v>
      </c>
    </row>
    <row r="3741" spans="9:11" x14ac:dyDescent="0.25">
      <c r="I3741" t="s">
        <v>8221</v>
      </c>
      <c r="J3741" s="60">
        <v>28000</v>
      </c>
      <c r="K3741" s="45">
        <v>227</v>
      </c>
    </row>
    <row r="3742" spans="9:11" x14ac:dyDescent="0.25">
      <c r="I3742" t="s">
        <v>8221</v>
      </c>
      <c r="J3742" s="60">
        <v>8000</v>
      </c>
      <c r="K3742" s="45">
        <v>228</v>
      </c>
    </row>
    <row r="3743" spans="9:11" x14ac:dyDescent="0.25">
      <c r="I3743" t="s">
        <v>8221</v>
      </c>
      <c r="J3743" s="60">
        <v>3000</v>
      </c>
      <c r="K3743" s="45">
        <v>229</v>
      </c>
    </row>
    <row r="3744" spans="9:11" x14ac:dyDescent="0.25">
      <c r="I3744" t="s">
        <v>8221</v>
      </c>
      <c r="J3744" s="60">
        <v>1500000</v>
      </c>
      <c r="K3744" s="45">
        <v>231</v>
      </c>
    </row>
    <row r="3745" spans="9:11" x14ac:dyDescent="0.25">
      <c r="I3745" t="s">
        <v>8221</v>
      </c>
      <c r="J3745" s="60">
        <v>350000</v>
      </c>
      <c r="K3745" s="45">
        <v>233</v>
      </c>
    </row>
    <row r="3746" spans="9:11" x14ac:dyDescent="0.25">
      <c r="I3746" t="s">
        <v>8221</v>
      </c>
      <c r="J3746" s="60">
        <v>10000</v>
      </c>
      <c r="K3746" s="45">
        <v>235</v>
      </c>
    </row>
    <row r="3747" spans="9:11" x14ac:dyDescent="0.25">
      <c r="I3747" t="s">
        <v>8221</v>
      </c>
      <c r="J3747" s="60">
        <v>150000</v>
      </c>
      <c r="K3747" s="45">
        <v>236</v>
      </c>
    </row>
    <row r="3748" spans="9:11" x14ac:dyDescent="0.25">
      <c r="I3748" t="s">
        <v>8221</v>
      </c>
      <c r="J3748" s="60">
        <v>26000</v>
      </c>
      <c r="K3748" s="45">
        <v>238</v>
      </c>
    </row>
    <row r="3749" spans="9:11" x14ac:dyDescent="0.25">
      <c r="I3749" t="s">
        <v>8221</v>
      </c>
      <c r="J3749" s="60">
        <v>6500</v>
      </c>
      <c r="K3749" s="45">
        <v>427</v>
      </c>
    </row>
    <row r="3750" spans="9:11" x14ac:dyDescent="0.25">
      <c r="I3750" t="s">
        <v>8221</v>
      </c>
      <c r="J3750" s="60">
        <v>5000</v>
      </c>
      <c r="K3750" s="45">
        <v>429</v>
      </c>
    </row>
    <row r="3751" spans="9:11" x14ac:dyDescent="0.25">
      <c r="I3751" t="s">
        <v>8221</v>
      </c>
      <c r="J3751" s="60">
        <v>3000</v>
      </c>
      <c r="K3751" s="45">
        <v>433</v>
      </c>
    </row>
    <row r="3752" spans="9:11" x14ac:dyDescent="0.25">
      <c r="I3752" t="s">
        <v>8221</v>
      </c>
      <c r="J3752" s="60">
        <v>1000</v>
      </c>
      <c r="K3752" s="45">
        <v>436</v>
      </c>
    </row>
    <row r="3753" spans="9:11" x14ac:dyDescent="0.25">
      <c r="I3753" t="s">
        <v>8221</v>
      </c>
      <c r="J3753" s="60">
        <v>7000</v>
      </c>
      <c r="K3753" s="45">
        <v>437</v>
      </c>
    </row>
    <row r="3754" spans="9:11" x14ac:dyDescent="0.25">
      <c r="I3754" t="s">
        <v>8221</v>
      </c>
      <c r="J3754" s="60">
        <v>450</v>
      </c>
      <c r="K3754" s="45">
        <v>439</v>
      </c>
    </row>
    <row r="3755" spans="9:11" x14ac:dyDescent="0.25">
      <c r="I3755" t="s">
        <v>8221</v>
      </c>
      <c r="J3755" s="60">
        <v>400</v>
      </c>
      <c r="K3755" s="45">
        <v>441</v>
      </c>
    </row>
    <row r="3756" spans="9:11" x14ac:dyDescent="0.25">
      <c r="I3756" t="s">
        <v>8221</v>
      </c>
      <c r="J3756" s="60">
        <v>20000</v>
      </c>
      <c r="K3756" s="45">
        <v>451</v>
      </c>
    </row>
    <row r="3757" spans="9:11" x14ac:dyDescent="0.25">
      <c r="I3757" t="s">
        <v>8221</v>
      </c>
      <c r="J3757" s="60">
        <v>20000</v>
      </c>
      <c r="K3757" s="45">
        <v>457</v>
      </c>
    </row>
    <row r="3758" spans="9:11" x14ac:dyDescent="0.25">
      <c r="I3758" t="s">
        <v>8221</v>
      </c>
      <c r="J3758" s="60">
        <v>550</v>
      </c>
      <c r="K3758" s="45">
        <v>461</v>
      </c>
    </row>
    <row r="3759" spans="9:11" x14ac:dyDescent="0.25">
      <c r="I3759" t="s">
        <v>8221</v>
      </c>
      <c r="J3759" s="60">
        <v>100000</v>
      </c>
      <c r="K3759" s="45">
        <v>462</v>
      </c>
    </row>
    <row r="3760" spans="9:11" x14ac:dyDescent="0.25">
      <c r="I3760" t="s">
        <v>8221</v>
      </c>
      <c r="J3760" s="60">
        <v>7500</v>
      </c>
      <c r="K3760" s="45">
        <v>468</v>
      </c>
    </row>
    <row r="3761" spans="9:11" x14ac:dyDescent="0.25">
      <c r="I3761" t="s">
        <v>8221</v>
      </c>
      <c r="J3761" s="60">
        <v>6000</v>
      </c>
      <c r="K3761" s="45">
        <v>469</v>
      </c>
    </row>
    <row r="3762" spans="9:11" x14ac:dyDescent="0.25">
      <c r="I3762" t="s">
        <v>8221</v>
      </c>
      <c r="J3762" s="60">
        <v>2000</v>
      </c>
      <c r="K3762" s="45">
        <v>475</v>
      </c>
    </row>
    <row r="3763" spans="9:11" x14ac:dyDescent="0.25">
      <c r="I3763" t="s">
        <v>8221</v>
      </c>
      <c r="J3763" s="60">
        <v>1500</v>
      </c>
      <c r="K3763" s="45">
        <v>477</v>
      </c>
    </row>
    <row r="3764" spans="9:11" x14ac:dyDescent="0.25">
      <c r="I3764" t="s">
        <v>8221</v>
      </c>
      <c r="J3764" s="60">
        <v>10000</v>
      </c>
      <c r="K3764" s="45">
        <v>478</v>
      </c>
    </row>
    <row r="3765" spans="9:11" x14ac:dyDescent="0.25">
      <c r="I3765" t="s">
        <v>8221</v>
      </c>
      <c r="J3765" s="60">
        <v>50000</v>
      </c>
      <c r="K3765" s="45">
        <v>487</v>
      </c>
    </row>
    <row r="3766" spans="9:11" x14ac:dyDescent="0.25">
      <c r="I3766" t="s">
        <v>8221</v>
      </c>
      <c r="J3766" s="60">
        <v>12000</v>
      </c>
      <c r="K3766" s="45">
        <v>488</v>
      </c>
    </row>
    <row r="3767" spans="9:11" x14ac:dyDescent="0.25">
      <c r="I3767" t="s">
        <v>8221</v>
      </c>
      <c r="J3767" s="60">
        <v>1000</v>
      </c>
      <c r="K3767" s="45">
        <v>490</v>
      </c>
    </row>
    <row r="3768" spans="9:11" x14ac:dyDescent="0.25">
      <c r="I3768" t="s">
        <v>8221</v>
      </c>
      <c r="J3768" s="60">
        <v>10000</v>
      </c>
      <c r="K3768" s="45">
        <v>491</v>
      </c>
    </row>
    <row r="3769" spans="9:11" x14ac:dyDescent="0.25">
      <c r="I3769" t="s">
        <v>8221</v>
      </c>
      <c r="J3769" s="60">
        <v>10000000</v>
      </c>
      <c r="K3769" s="45">
        <v>492</v>
      </c>
    </row>
    <row r="3770" spans="9:11" x14ac:dyDescent="0.25">
      <c r="I3770" t="s">
        <v>8221</v>
      </c>
      <c r="J3770" s="60">
        <v>30000</v>
      </c>
      <c r="K3770" s="45">
        <v>493</v>
      </c>
    </row>
    <row r="3771" spans="9:11" x14ac:dyDescent="0.25">
      <c r="I3771" t="s">
        <v>8221</v>
      </c>
      <c r="J3771" s="60">
        <v>7000</v>
      </c>
      <c r="K3771" s="45">
        <v>495</v>
      </c>
    </row>
    <row r="3772" spans="9:11" x14ac:dyDescent="0.25">
      <c r="I3772" t="s">
        <v>8221</v>
      </c>
      <c r="J3772" s="60">
        <v>10000</v>
      </c>
      <c r="K3772" s="45">
        <v>501</v>
      </c>
    </row>
    <row r="3773" spans="9:11" x14ac:dyDescent="0.25">
      <c r="I3773" t="s">
        <v>8221</v>
      </c>
      <c r="J3773" s="60">
        <v>14000</v>
      </c>
      <c r="K3773" s="45">
        <v>510</v>
      </c>
    </row>
    <row r="3774" spans="9:11" x14ac:dyDescent="0.25">
      <c r="I3774" t="s">
        <v>8221</v>
      </c>
      <c r="J3774" s="60">
        <v>5000</v>
      </c>
      <c r="K3774" s="45">
        <v>516</v>
      </c>
    </row>
    <row r="3775" spans="9:11" x14ac:dyDescent="0.25">
      <c r="I3775" t="s">
        <v>8221</v>
      </c>
      <c r="J3775" s="60">
        <v>7175</v>
      </c>
      <c r="K3775" s="45">
        <v>518</v>
      </c>
    </row>
    <row r="3776" spans="9:11" x14ac:dyDescent="0.25">
      <c r="I3776" t="s">
        <v>8221</v>
      </c>
      <c r="J3776" s="60">
        <v>7500</v>
      </c>
      <c r="K3776" s="45">
        <v>547</v>
      </c>
    </row>
    <row r="3777" spans="9:11" x14ac:dyDescent="0.25">
      <c r="I3777" t="s">
        <v>8221</v>
      </c>
      <c r="J3777" s="60">
        <v>45000</v>
      </c>
      <c r="K3777" s="45">
        <v>552</v>
      </c>
    </row>
    <row r="3778" spans="9:11" x14ac:dyDescent="0.25">
      <c r="I3778" t="s">
        <v>8221</v>
      </c>
      <c r="J3778" s="60">
        <v>7500</v>
      </c>
      <c r="K3778" s="45">
        <v>555</v>
      </c>
    </row>
    <row r="3779" spans="9:11" x14ac:dyDescent="0.25">
      <c r="I3779" t="s">
        <v>8221</v>
      </c>
      <c r="J3779" s="60">
        <v>750</v>
      </c>
      <c r="K3779" s="45">
        <v>558</v>
      </c>
    </row>
    <row r="3780" spans="9:11" x14ac:dyDescent="0.25">
      <c r="I3780" t="s">
        <v>8221</v>
      </c>
      <c r="J3780" s="60">
        <v>50000</v>
      </c>
      <c r="K3780" s="45">
        <v>562</v>
      </c>
    </row>
    <row r="3781" spans="9:11" x14ac:dyDescent="0.25">
      <c r="I3781" t="s">
        <v>8221</v>
      </c>
      <c r="J3781" s="60">
        <v>25000</v>
      </c>
      <c r="K3781" s="45">
        <v>565</v>
      </c>
    </row>
    <row r="3782" spans="9:11" x14ac:dyDescent="0.25">
      <c r="I3782" t="s">
        <v>8221</v>
      </c>
      <c r="J3782" s="60">
        <v>10000</v>
      </c>
      <c r="K3782" s="45">
        <v>567</v>
      </c>
    </row>
    <row r="3783" spans="9:11" x14ac:dyDescent="0.25">
      <c r="I3783" t="s">
        <v>8221</v>
      </c>
      <c r="J3783" s="60">
        <v>2500</v>
      </c>
      <c r="K3783" s="45">
        <v>572</v>
      </c>
    </row>
    <row r="3784" spans="9:11" x14ac:dyDescent="0.25">
      <c r="I3784" t="s">
        <v>8221</v>
      </c>
      <c r="J3784" s="60">
        <v>400</v>
      </c>
      <c r="K3784" s="45">
        <v>581</v>
      </c>
    </row>
    <row r="3785" spans="9:11" x14ac:dyDescent="0.25">
      <c r="I3785" t="s">
        <v>8221</v>
      </c>
      <c r="J3785" s="60">
        <v>100000</v>
      </c>
      <c r="K3785" s="45">
        <v>582</v>
      </c>
    </row>
    <row r="3786" spans="9:11" x14ac:dyDescent="0.25">
      <c r="I3786" t="s">
        <v>8221</v>
      </c>
      <c r="J3786" s="60">
        <v>9000</v>
      </c>
      <c r="K3786" s="45">
        <v>585</v>
      </c>
    </row>
    <row r="3787" spans="9:11" x14ac:dyDescent="0.25">
      <c r="I3787" t="s">
        <v>8220</v>
      </c>
      <c r="J3787" s="60">
        <v>70000</v>
      </c>
      <c r="K3787" s="45">
        <v>602</v>
      </c>
    </row>
    <row r="3788" spans="9:11" x14ac:dyDescent="0.25">
      <c r="I3788" t="s">
        <v>8220</v>
      </c>
      <c r="J3788" s="60">
        <v>1500</v>
      </c>
      <c r="K3788" s="45">
        <v>604</v>
      </c>
    </row>
    <row r="3789" spans="9:11" x14ac:dyDescent="0.25">
      <c r="I3789" t="s">
        <v>8220</v>
      </c>
      <c r="J3789" s="60">
        <v>250</v>
      </c>
      <c r="K3789" s="45">
        <v>607</v>
      </c>
    </row>
    <row r="3790" spans="9:11" x14ac:dyDescent="0.25">
      <c r="I3790" t="s">
        <v>8220</v>
      </c>
      <c r="J3790" s="60">
        <v>13803</v>
      </c>
      <c r="K3790" s="45">
        <v>610</v>
      </c>
    </row>
    <row r="3791" spans="9:11" x14ac:dyDescent="0.25">
      <c r="I3791" t="s">
        <v>8220</v>
      </c>
      <c r="J3791" s="60">
        <v>80000</v>
      </c>
      <c r="K3791" s="45">
        <v>611</v>
      </c>
    </row>
    <row r="3792" spans="9:11" x14ac:dyDescent="0.25">
      <c r="I3792" t="s">
        <v>8220</v>
      </c>
      <c r="J3792" s="60">
        <v>10000</v>
      </c>
      <c r="K3792" s="45">
        <v>612</v>
      </c>
    </row>
    <row r="3793" spans="9:11" x14ac:dyDescent="0.25">
      <c r="I3793" t="s">
        <v>8220</v>
      </c>
      <c r="J3793" s="60">
        <v>10000</v>
      </c>
      <c r="K3793" s="45">
        <v>614</v>
      </c>
    </row>
    <row r="3794" spans="9:11" x14ac:dyDescent="0.25">
      <c r="I3794" t="s">
        <v>8220</v>
      </c>
      <c r="J3794" s="60">
        <v>515</v>
      </c>
      <c r="K3794" s="45">
        <v>615</v>
      </c>
    </row>
    <row r="3795" spans="9:11" x14ac:dyDescent="0.25">
      <c r="I3795" t="s">
        <v>8220</v>
      </c>
      <c r="J3795" s="60">
        <v>5000</v>
      </c>
      <c r="K3795" s="45">
        <v>616</v>
      </c>
    </row>
    <row r="3796" spans="9:11" x14ac:dyDescent="0.25">
      <c r="I3796" t="s">
        <v>8220</v>
      </c>
      <c r="J3796" s="60">
        <v>400</v>
      </c>
      <c r="K3796" s="45">
        <v>618</v>
      </c>
    </row>
    <row r="3797" spans="9:11" x14ac:dyDescent="0.25">
      <c r="I3797" t="s">
        <v>8220</v>
      </c>
      <c r="J3797" s="60">
        <v>75000</v>
      </c>
      <c r="K3797" s="45">
        <v>623</v>
      </c>
    </row>
    <row r="3798" spans="9:11" x14ac:dyDescent="0.25">
      <c r="I3798" t="s">
        <v>8220</v>
      </c>
      <c r="J3798" s="60">
        <v>5000</v>
      </c>
      <c r="K3798" s="45">
        <v>624</v>
      </c>
    </row>
    <row r="3799" spans="9:11" x14ac:dyDescent="0.25">
      <c r="I3799" t="s">
        <v>8220</v>
      </c>
      <c r="J3799" s="60">
        <v>25000</v>
      </c>
      <c r="K3799" s="45">
        <v>625</v>
      </c>
    </row>
    <row r="3800" spans="9:11" x14ac:dyDescent="0.25">
      <c r="I3800" t="s">
        <v>8220</v>
      </c>
      <c r="J3800" s="60">
        <v>5000</v>
      </c>
      <c r="K3800" s="45">
        <v>628</v>
      </c>
    </row>
    <row r="3801" spans="9:11" x14ac:dyDescent="0.25">
      <c r="I3801" t="s">
        <v>8220</v>
      </c>
      <c r="J3801" s="60">
        <v>20000</v>
      </c>
      <c r="K3801" s="45">
        <v>632</v>
      </c>
    </row>
    <row r="3802" spans="9:11" x14ac:dyDescent="0.25">
      <c r="I3802" t="s">
        <v>8220</v>
      </c>
      <c r="J3802" s="60">
        <v>100000</v>
      </c>
      <c r="K3802" s="45">
        <v>637</v>
      </c>
    </row>
    <row r="3803" spans="9:11" x14ac:dyDescent="0.25">
      <c r="I3803" t="s">
        <v>8221</v>
      </c>
      <c r="J3803" s="60">
        <v>500000</v>
      </c>
      <c r="K3803" s="45">
        <v>686</v>
      </c>
    </row>
    <row r="3804" spans="9:11" x14ac:dyDescent="0.25">
      <c r="I3804" t="s">
        <v>8221</v>
      </c>
      <c r="J3804" s="60">
        <v>100000</v>
      </c>
      <c r="K3804" s="45">
        <v>706</v>
      </c>
    </row>
    <row r="3805" spans="9:11" x14ac:dyDescent="0.25">
      <c r="I3805" t="s">
        <v>8221</v>
      </c>
      <c r="J3805" s="60">
        <v>1200</v>
      </c>
      <c r="K3805" s="45">
        <v>710</v>
      </c>
    </row>
    <row r="3806" spans="9:11" x14ac:dyDescent="0.25">
      <c r="I3806" t="s">
        <v>8221</v>
      </c>
      <c r="J3806" s="60">
        <v>2200</v>
      </c>
      <c r="K3806" s="45">
        <v>760</v>
      </c>
    </row>
    <row r="3807" spans="9:11" x14ac:dyDescent="0.25">
      <c r="I3807" t="s">
        <v>8221</v>
      </c>
      <c r="J3807" s="60">
        <v>3500</v>
      </c>
      <c r="K3807" s="45">
        <v>762</v>
      </c>
    </row>
    <row r="3808" spans="9:11" x14ac:dyDescent="0.25">
      <c r="I3808" t="s">
        <v>8221</v>
      </c>
      <c r="J3808" s="60">
        <v>5000</v>
      </c>
      <c r="K3808" s="45">
        <v>764</v>
      </c>
    </row>
    <row r="3809" spans="9:11" x14ac:dyDescent="0.25">
      <c r="I3809" t="s">
        <v>8221</v>
      </c>
      <c r="J3809" s="60">
        <v>4000</v>
      </c>
      <c r="K3809" s="45">
        <v>766</v>
      </c>
    </row>
    <row r="3810" spans="9:11" x14ac:dyDescent="0.25">
      <c r="I3810" t="s">
        <v>8221</v>
      </c>
      <c r="J3810" s="60">
        <v>2500</v>
      </c>
      <c r="K3810" s="45">
        <v>768</v>
      </c>
    </row>
    <row r="3811" spans="9:11" x14ac:dyDescent="0.25">
      <c r="I3811" t="s">
        <v>8221</v>
      </c>
      <c r="J3811" s="60">
        <v>17500</v>
      </c>
      <c r="K3811" s="45">
        <v>770</v>
      </c>
    </row>
    <row r="3812" spans="9:11" x14ac:dyDescent="0.25">
      <c r="I3812" t="s">
        <v>8221</v>
      </c>
      <c r="J3812" s="60">
        <v>5000</v>
      </c>
      <c r="K3812" s="45">
        <v>875</v>
      </c>
    </row>
    <row r="3813" spans="9:11" x14ac:dyDescent="0.25">
      <c r="I3813" t="s">
        <v>8221</v>
      </c>
      <c r="J3813" s="60">
        <v>1000</v>
      </c>
      <c r="K3813" s="45">
        <v>887</v>
      </c>
    </row>
    <row r="3814" spans="9:11" x14ac:dyDescent="0.25">
      <c r="I3814" t="s">
        <v>8221</v>
      </c>
      <c r="J3814" s="60">
        <v>3000</v>
      </c>
      <c r="K3814" s="45">
        <v>897</v>
      </c>
    </row>
    <row r="3815" spans="9:11" x14ac:dyDescent="0.25">
      <c r="I3815" t="s">
        <v>8221</v>
      </c>
      <c r="J3815" s="60">
        <v>6500</v>
      </c>
      <c r="K3815" s="45">
        <v>901</v>
      </c>
    </row>
    <row r="3816" spans="9:11" x14ac:dyDescent="0.25">
      <c r="I3816" t="s">
        <v>8221</v>
      </c>
      <c r="J3816" s="60">
        <v>15000</v>
      </c>
      <c r="K3816" s="45">
        <v>906</v>
      </c>
    </row>
    <row r="3817" spans="9:11" x14ac:dyDescent="0.25">
      <c r="I3817" t="s">
        <v>8221</v>
      </c>
      <c r="J3817" s="60">
        <v>2900</v>
      </c>
      <c r="K3817" s="45">
        <v>907</v>
      </c>
    </row>
    <row r="3818" spans="9:11" x14ac:dyDescent="0.25">
      <c r="I3818" t="s">
        <v>8221</v>
      </c>
      <c r="J3818" s="60">
        <v>2500</v>
      </c>
      <c r="K3818" s="45">
        <v>908</v>
      </c>
    </row>
    <row r="3819" spans="9:11" x14ac:dyDescent="0.25">
      <c r="I3819" t="s">
        <v>8221</v>
      </c>
      <c r="J3819" s="60">
        <v>100000</v>
      </c>
      <c r="K3819" s="45">
        <v>911</v>
      </c>
    </row>
    <row r="3820" spans="9:11" x14ac:dyDescent="0.25">
      <c r="I3820" t="s">
        <v>8221</v>
      </c>
      <c r="J3820" s="60">
        <v>1500</v>
      </c>
      <c r="K3820" s="45">
        <v>914</v>
      </c>
    </row>
    <row r="3821" spans="9:11" x14ac:dyDescent="0.25">
      <c r="I3821" t="s">
        <v>8221</v>
      </c>
      <c r="J3821" s="60">
        <v>3300</v>
      </c>
      <c r="K3821" s="45">
        <v>916</v>
      </c>
    </row>
    <row r="3822" spans="9:11" x14ac:dyDescent="0.25">
      <c r="I3822" t="s">
        <v>8221</v>
      </c>
      <c r="J3822" s="60">
        <v>5500</v>
      </c>
      <c r="K3822" s="45">
        <v>920</v>
      </c>
    </row>
    <row r="3823" spans="9:11" x14ac:dyDescent="0.25">
      <c r="I3823" t="s">
        <v>8221</v>
      </c>
      <c r="J3823" s="60">
        <v>7000</v>
      </c>
      <c r="K3823" s="45">
        <v>926</v>
      </c>
    </row>
    <row r="3824" spans="9:11" x14ac:dyDescent="0.25">
      <c r="I3824" t="s">
        <v>8221</v>
      </c>
      <c r="J3824" s="60">
        <v>20000</v>
      </c>
      <c r="K3824" s="45">
        <v>927</v>
      </c>
    </row>
    <row r="3825" spans="9:11" x14ac:dyDescent="0.25">
      <c r="I3825" t="s">
        <v>8221</v>
      </c>
      <c r="J3825" s="60">
        <v>500</v>
      </c>
      <c r="K3825" s="45">
        <v>929</v>
      </c>
    </row>
    <row r="3826" spans="9:11" x14ac:dyDescent="0.25">
      <c r="I3826" t="s">
        <v>8221</v>
      </c>
      <c r="J3826" s="60">
        <v>1400</v>
      </c>
      <c r="K3826" s="45">
        <v>936</v>
      </c>
    </row>
    <row r="3827" spans="9:11" x14ac:dyDescent="0.25">
      <c r="I3827" t="s">
        <v>8221</v>
      </c>
      <c r="J3827" s="60">
        <v>850</v>
      </c>
      <c r="K3827" s="45">
        <v>947</v>
      </c>
    </row>
    <row r="3828" spans="9:11" x14ac:dyDescent="0.25">
      <c r="I3828" t="s">
        <v>8221</v>
      </c>
      <c r="J3828" s="60">
        <v>5000</v>
      </c>
      <c r="K3828" s="45">
        <v>988</v>
      </c>
    </row>
    <row r="3829" spans="9:11" x14ac:dyDescent="0.25">
      <c r="I3829" t="s">
        <v>8220</v>
      </c>
      <c r="J3829" s="60">
        <v>50</v>
      </c>
      <c r="K3829" s="45">
        <v>1041</v>
      </c>
    </row>
    <row r="3830" spans="9:11" x14ac:dyDescent="0.25">
      <c r="I3830" t="s">
        <v>8220</v>
      </c>
      <c r="J3830" s="60">
        <v>3000</v>
      </c>
      <c r="K3830" s="45">
        <v>1046</v>
      </c>
    </row>
    <row r="3831" spans="9:11" x14ac:dyDescent="0.25">
      <c r="I3831" t="s">
        <v>8220</v>
      </c>
      <c r="J3831" s="60">
        <v>12000</v>
      </c>
      <c r="K3831" s="45">
        <v>1049</v>
      </c>
    </row>
    <row r="3832" spans="9:11" x14ac:dyDescent="0.25">
      <c r="I3832" t="s">
        <v>8220</v>
      </c>
      <c r="J3832" s="60">
        <v>2500</v>
      </c>
      <c r="K3832" s="45">
        <v>1050</v>
      </c>
    </row>
    <row r="3833" spans="9:11" x14ac:dyDescent="0.25">
      <c r="I3833" t="s">
        <v>8220</v>
      </c>
      <c r="J3833" s="60">
        <v>500</v>
      </c>
      <c r="K3833" s="45">
        <v>1051</v>
      </c>
    </row>
    <row r="3834" spans="9:11" x14ac:dyDescent="0.25">
      <c r="I3834" t="s">
        <v>8220</v>
      </c>
      <c r="J3834" s="60">
        <v>4336</v>
      </c>
      <c r="K3834" s="45">
        <v>1052</v>
      </c>
    </row>
    <row r="3835" spans="9:11" x14ac:dyDescent="0.25">
      <c r="I3835" t="s">
        <v>8220</v>
      </c>
      <c r="J3835" s="60">
        <v>2500</v>
      </c>
      <c r="K3835" s="45">
        <v>1054</v>
      </c>
    </row>
    <row r="3836" spans="9:11" x14ac:dyDescent="0.25">
      <c r="I3836" t="s">
        <v>8220</v>
      </c>
      <c r="J3836" s="60">
        <v>3500</v>
      </c>
      <c r="K3836" s="45">
        <v>1055</v>
      </c>
    </row>
    <row r="3837" spans="9:11" x14ac:dyDescent="0.25">
      <c r="I3837" t="s">
        <v>8220</v>
      </c>
      <c r="J3837" s="60">
        <v>10000</v>
      </c>
      <c r="K3837" s="45">
        <v>1056</v>
      </c>
    </row>
    <row r="3838" spans="9:11" x14ac:dyDescent="0.25">
      <c r="I3838" t="s">
        <v>8220</v>
      </c>
      <c r="J3838" s="60">
        <v>10000</v>
      </c>
      <c r="K3838" s="45">
        <v>1057</v>
      </c>
    </row>
    <row r="3839" spans="9:11" x14ac:dyDescent="0.25">
      <c r="I3839" t="s">
        <v>8220</v>
      </c>
      <c r="J3839" s="60">
        <v>40000</v>
      </c>
      <c r="K3839" s="45">
        <v>1058</v>
      </c>
    </row>
    <row r="3840" spans="9:11" x14ac:dyDescent="0.25">
      <c r="I3840" t="s">
        <v>8220</v>
      </c>
      <c r="J3840" s="60">
        <v>1100</v>
      </c>
      <c r="K3840" s="45">
        <v>1059</v>
      </c>
    </row>
    <row r="3841" spans="9:11" x14ac:dyDescent="0.25">
      <c r="I3841" t="s">
        <v>8220</v>
      </c>
      <c r="J3841" s="60">
        <v>4000</v>
      </c>
      <c r="K3841" s="45">
        <v>1061</v>
      </c>
    </row>
    <row r="3842" spans="9:11" x14ac:dyDescent="0.25">
      <c r="I3842" t="s">
        <v>8220</v>
      </c>
      <c r="J3842" s="60">
        <v>1000</v>
      </c>
      <c r="K3842" s="45">
        <v>1063</v>
      </c>
    </row>
    <row r="3843" spans="9:11" x14ac:dyDescent="0.25">
      <c r="I3843" t="s">
        <v>8221</v>
      </c>
      <c r="J3843" s="60">
        <v>100</v>
      </c>
      <c r="K3843" s="45">
        <v>1071</v>
      </c>
    </row>
    <row r="3844" spans="9:11" x14ac:dyDescent="0.25">
      <c r="I3844" t="s">
        <v>8221</v>
      </c>
      <c r="J3844" s="60">
        <v>550</v>
      </c>
      <c r="K3844" s="45">
        <v>1084</v>
      </c>
    </row>
    <row r="3845" spans="9:11" x14ac:dyDescent="0.25">
      <c r="I3845" t="s">
        <v>8221</v>
      </c>
      <c r="J3845" s="60">
        <v>1100</v>
      </c>
      <c r="K3845" s="45">
        <v>1087</v>
      </c>
    </row>
    <row r="3846" spans="9:11" x14ac:dyDescent="0.25">
      <c r="I3846" t="s">
        <v>8221</v>
      </c>
      <c r="J3846" s="60">
        <v>10000</v>
      </c>
      <c r="K3846" s="45">
        <v>1107</v>
      </c>
    </row>
    <row r="3847" spans="9:11" x14ac:dyDescent="0.25">
      <c r="I3847" t="s">
        <v>8221</v>
      </c>
      <c r="J3847" s="60">
        <v>25000</v>
      </c>
      <c r="K3847" s="45">
        <v>1120</v>
      </c>
    </row>
    <row r="3848" spans="9:11" x14ac:dyDescent="0.25">
      <c r="I3848" t="s">
        <v>8221</v>
      </c>
      <c r="J3848" s="60">
        <v>3200</v>
      </c>
      <c r="K3848" s="45">
        <v>1122</v>
      </c>
    </row>
    <row r="3849" spans="9:11" x14ac:dyDescent="0.25">
      <c r="I3849" t="s">
        <v>8221</v>
      </c>
      <c r="J3849" s="60">
        <v>3000</v>
      </c>
      <c r="K3849" s="45">
        <v>1125</v>
      </c>
    </row>
    <row r="3850" spans="9:11" x14ac:dyDescent="0.25">
      <c r="I3850" t="s">
        <v>8221</v>
      </c>
      <c r="J3850" s="60">
        <v>40000</v>
      </c>
      <c r="K3850" s="45">
        <v>1131</v>
      </c>
    </row>
    <row r="3851" spans="9:11" x14ac:dyDescent="0.25">
      <c r="I3851" t="s">
        <v>8221</v>
      </c>
      <c r="J3851" s="60">
        <v>5000</v>
      </c>
      <c r="K3851" s="45">
        <v>1140</v>
      </c>
    </row>
    <row r="3852" spans="9:11" x14ac:dyDescent="0.25">
      <c r="I3852" t="s">
        <v>8221</v>
      </c>
      <c r="J3852" s="60">
        <v>500</v>
      </c>
      <c r="K3852" s="45">
        <v>1141</v>
      </c>
    </row>
    <row r="3853" spans="9:11" x14ac:dyDescent="0.25">
      <c r="I3853" t="s">
        <v>8221</v>
      </c>
      <c r="J3853" s="60">
        <v>4000</v>
      </c>
      <c r="K3853" s="45">
        <v>1142</v>
      </c>
    </row>
    <row r="3854" spans="9:11" x14ac:dyDescent="0.25">
      <c r="I3854" t="s">
        <v>8221</v>
      </c>
      <c r="J3854" s="60">
        <v>9300</v>
      </c>
      <c r="K3854" s="45">
        <v>1144</v>
      </c>
    </row>
    <row r="3855" spans="9:11" x14ac:dyDescent="0.25">
      <c r="I3855" t="s">
        <v>8221</v>
      </c>
      <c r="J3855" s="60">
        <v>25000</v>
      </c>
      <c r="K3855" s="45">
        <v>1147</v>
      </c>
    </row>
    <row r="3856" spans="9:11" x14ac:dyDescent="0.25">
      <c r="I3856" t="s">
        <v>8221</v>
      </c>
      <c r="J3856" s="60">
        <v>25000</v>
      </c>
      <c r="K3856" s="45">
        <v>1151</v>
      </c>
    </row>
    <row r="3857" spans="9:11" x14ac:dyDescent="0.25">
      <c r="I3857" t="s">
        <v>8221</v>
      </c>
      <c r="J3857" s="60">
        <v>6500</v>
      </c>
      <c r="K3857" s="45">
        <v>1156</v>
      </c>
    </row>
    <row r="3858" spans="9:11" x14ac:dyDescent="0.25">
      <c r="I3858" t="s">
        <v>8221</v>
      </c>
      <c r="J3858" s="60">
        <v>6750</v>
      </c>
      <c r="K3858" s="45">
        <v>1159</v>
      </c>
    </row>
    <row r="3859" spans="9:11" x14ac:dyDescent="0.25">
      <c r="I3859" t="s">
        <v>8221</v>
      </c>
      <c r="J3859" s="60">
        <v>18000</v>
      </c>
      <c r="K3859" s="45">
        <v>1161</v>
      </c>
    </row>
    <row r="3860" spans="9:11" x14ac:dyDescent="0.25">
      <c r="I3860" t="s">
        <v>8221</v>
      </c>
      <c r="J3860" s="60">
        <v>5200</v>
      </c>
      <c r="K3860" s="45">
        <v>1163</v>
      </c>
    </row>
    <row r="3861" spans="9:11" x14ac:dyDescent="0.25">
      <c r="I3861" t="s">
        <v>8221</v>
      </c>
      <c r="J3861" s="60">
        <v>10000</v>
      </c>
      <c r="K3861" s="45">
        <v>1164</v>
      </c>
    </row>
    <row r="3862" spans="9:11" x14ac:dyDescent="0.25">
      <c r="I3862" t="s">
        <v>8221</v>
      </c>
      <c r="J3862" s="60">
        <v>9000</v>
      </c>
      <c r="K3862" s="45">
        <v>1172</v>
      </c>
    </row>
    <row r="3863" spans="9:11" x14ac:dyDescent="0.25">
      <c r="I3863" t="s">
        <v>8221</v>
      </c>
      <c r="J3863" s="60">
        <v>6000</v>
      </c>
      <c r="K3863" s="45">
        <v>1177</v>
      </c>
    </row>
    <row r="3864" spans="9:11" x14ac:dyDescent="0.25">
      <c r="I3864" t="s">
        <v>8220</v>
      </c>
      <c r="J3864" s="60">
        <v>2000</v>
      </c>
      <c r="K3864" s="45">
        <v>1227</v>
      </c>
    </row>
    <row r="3865" spans="9:11" x14ac:dyDescent="0.25">
      <c r="I3865" t="s">
        <v>8220</v>
      </c>
      <c r="J3865" s="60">
        <v>500000</v>
      </c>
      <c r="K3865" s="45">
        <v>1230</v>
      </c>
    </row>
    <row r="3866" spans="9:11" x14ac:dyDescent="0.25">
      <c r="I3866" t="s">
        <v>8220</v>
      </c>
      <c r="J3866" s="60">
        <v>5000</v>
      </c>
      <c r="K3866" s="45">
        <v>1231</v>
      </c>
    </row>
    <row r="3867" spans="9:11" x14ac:dyDescent="0.25">
      <c r="I3867" t="s">
        <v>8220</v>
      </c>
      <c r="J3867" s="60">
        <v>50000</v>
      </c>
      <c r="K3867" s="45">
        <v>1234</v>
      </c>
    </row>
    <row r="3868" spans="9:11" x14ac:dyDescent="0.25">
      <c r="I3868" t="s">
        <v>8220</v>
      </c>
      <c r="J3868" s="60">
        <v>2500</v>
      </c>
      <c r="K3868" s="45">
        <v>1236</v>
      </c>
    </row>
    <row r="3869" spans="9:11" x14ac:dyDescent="0.25">
      <c r="I3869" t="s">
        <v>8220</v>
      </c>
      <c r="J3869" s="60">
        <v>25000</v>
      </c>
      <c r="K3869" s="45">
        <v>1237</v>
      </c>
    </row>
    <row r="3870" spans="9:11" x14ac:dyDescent="0.25">
      <c r="I3870" t="s">
        <v>8220</v>
      </c>
      <c r="J3870" s="60">
        <v>2500</v>
      </c>
      <c r="K3870" s="45">
        <v>1239</v>
      </c>
    </row>
    <row r="3871" spans="9:11" x14ac:dyDescent="0.25">
      <c r="I3871" t="s">
        <v>8220</v>
      </c>
      <c r="J3871" s="60">
        <v>10115</v>
      </c>
      <c r="K3871" s="45">
        <v>1332</v>
      </c>
    </row>
    <row r="3872" spans="9:11" x14ac:dyDescent="0.25">
      <c r="I3872" t="s">
        <v>8220</v>
      </c>
      <c r="J3872" s="60">
        <v>2500</v>
      </c>
      <c r="K3872" s="45">
        <v>1333</v>
      </c>
    </row>
    <row r="3873" spans="9:11" x14ac:dyDescent="0.25">
      <c r="I3873" t="s">
        <v>8220</v>
      </c>
      <c r="J3873" s="60">
        <v>1680</v>
      </c>
      <c r="K3873" s="45">
        <v>1340</v>
      </c>
    </row>
    <row r="3874" spans="9:11" x14ac:dyDescent="0.25">
      <c r="I3874" t="s">
        <v>8221</v>
      </c>
      <c r="J3874" s="60">
        <v>4000</v>
      </c>
      <c r="K3874" s="45">
        <v>1409</v>
      </c>
    </row>
    <row r="3875" spans="9:11" x14ac:dyDescent="0.25">
      <c r="I3875" t="s">
        <v>8221</v>
      </c>
      <c r="J3875" s="60">
        <v>50000</v>
      </c>
      <c r="K3875" s="45">
        <v>1416</v>
      </c>
    </row>
    <row r="3876" spans="9:11" x14ac:dyDescent="0.25">
      <c r="I3876" t="s">
        <v>8221</v>
      </c>
      <c r="J3876" s="60">
        <v>13000</v>
      </c>
      <c r="K3876" s="45">
        <v>1425</v>
      </c>
    </row>
    <row r="3877" spans="9:11" x14ac:dyDescent="0.25">
      <c r="I3877" t="s">
        <v>8221</v>
      </c>
      <c r="J3877" s="60">
        <v>1000</v>
      </c>
      <c r="K3877" s="45">
        <v>1426</v>
      </c>
    </row>
    <row r="3878" spans="9:11" x14ac:dyDescent="0.25">
      <c r="I3878" t="s">
        <v>8221</v>
      </c>
      <c r="J3878" s="60">
        <v>10000</v>
      </c>
      <c r="K3878" s="45">
        <v>1429</v>
      </c>
    </row>
    <row r="3879" spans="9:11" x14ac:dyDescent="0.25">
      <c r="I3879" t="s">
        <v>8221</v>
      </c>
      <c r="J3879" s="60">
        <v>40000</v>
      </c>
      <c r="K3879" s="45">
        <v>1432</v>
      </c>
    </row>
    <row r="3880" spans="9:11" x14ac:dyDescent="0.25">
      <c r="I3880" t="s">
        <v>8221</v>
      </c>
      <c r="J3880" s="60">
        <v>1500</v>
      </c>
      <c r="K3880" s="45">
        <v>1442</v>
      </c>
    </row>
    <row r="3881" spans="9:11" x14ac:dyDescent="0.25">
      <c r="I3881" t="s">
        <v>8221</v>
      </c>
      <c r="J3881" s="60">
        <v>13000</v>
      </c>
      <c r="K3881" s="45">
        <v>1443</v>
      </c>
    </row>
    <row r="3882" spans="9:11" x14ac:dyDescent="0.25">
      <c r="I3882" t="s">
        <v>8221</v>
      </c>
      <c r="J3882" s="60">
        <v>4950</v>
      </c>
      <c r="K3882" s="45">
        <v>1444</v>
      </c>
    </row>
    <row r="3883" spans="9:11" x14ac:dyDescent="0.25">
      <c r="I3883" t="s">
        <v>8221</v>
      </c>
      <c r="J3883" s="60">
        <v>130000</v>
      </c>
      <c r="K3883" s="45">
        <v>1445</v>
      </c>
    </row>
    <row r="3884" spans="9:11" x14ac:dyDescent="0.25">
      <c r="I3884" t="s">
        <v>8221</v>
      </c>
      <c r="J3884" s="60">
        <v>900</v>
      </c>
      <c r="K3884" s="45">
        <v>1446</v>
      </c>
    </row>
    <row r="3885" spans="9:11" x14ac:dyDescent="0.25">
      <c r="I3885" t="s">
        <v>8221</v>
      </c>
      <c r="J3885" s="60">
        <v>200000</v>
      </c>
      <c r="K3885" s="45">
        <v>1448</v>
      </c>
    </row>
    <row r="3886" spans="9:11" x14ac:dyDescent="0.25">
      <c r="I3886" t="s">
        <v>8221</v>
      </c>
      <c r="J3886" s="60">
        <v>8888</v>
      </c>
      <c r="K3886" s="45">
        <v>1449</v>
      </c>
    </row>
    <row r="3887" spans="9:11" x14ac:dyDescent="0.25">
      <c r="I3887" t="s">
        <v>8220</v>
      </c>
      <c r="J3887" s="60">
        <v>14000</v>
      </c>
      <c r="K3887" s="45">
        <v>1452</v>
      </c>
    </row>
    <row r="3888" spans="9:11" x14ac:dyDescent="0.25">
      <c r="I3888" t="s">
        <v>8220</v>
      </c>
      <c r="J3888" s="60">
        <v>25000</v>
      </c>
      <c r="K3888" s="45">
        <v>1453</v>
      </c>
    </row>
    <row r="3889" spans="9:11" x14ac:dyDescent="0.25">
      <c r="I3889" t="s">
        <v>8220</v>
      </c>
      <c r="J3889" s="60">
        <v>6000</v>
      </c>
      <c r="K3889" s="45">
        <v>1457</v>
      </c>
    </row>
    <row r="3890" spans="9:11" x14ac:dyDescent="0.25">
      <c r="I3890" t="s">
        <v>8220</v>
      </c>
      <c r="J3890" s="60">
        <v>5000</v>
      </c>
      <c r="K3890" s="45">
        <v>1458</v>
      </c>
    </row>
    <row r="3891" spans="9:11" x14ac:dyDescent="0.25">
      <c r="I3891" t="s">
        <v>8220</v>
      </c>
      <c r="J3891" s="60">
        <v>37000</v>
      </c>
      <c r="K3891" s="45">
        <v>1459</v>
      </c>
    </row>
    <row r="3892" spans="9:11" x14ac:dyDescent="0.25">
      <c r="I3892" t="s">
        <v>8220</v>
      </c>
      <c r="J3892" s="60">
        <v>25000000</v>
      </c>
      <c r="K3892" s="45">
        <v>1460</v>
      </c>
    </row>
    <row r="3893" spans="9:11" x14ac:dyDescent="0.25">
      <c r="I3893" t="s">
        <v>8221</v>
      </c>
      <c r="J3893" s="60">
        <v>2000</v>
      </c>
      <c r="K3893" s="45">
        <v>1484</v>
      </c>
    </row>
    <row r="3894" spans="9:11" x14ac:dyDescent="0.25">
      <c r="I3894" t="s">
        <v>8221</v>
      </c>
      <c r="J3894" s="60">
        <v>10000</v>
      </c>
      <c r="K3894" s="45">
        <v>1487</v>
      </c>
    </row>
    <row r="3895" spans="9:11" x14ac:dyDescent="0.25">
      <c r="I3895" t="s">
        <v>8221</v>
      </c>
      <c r="J3895" s="60">
        <v>5000</v>
      </c>
      <c r="K3895" s="45">
        <v>1489</v>
      </c>
    </row>
    <row r="3896" spans="9:11" x14ac:dyDescent="0.25">
      <c r="I3896" t="s">
        <v>8221</v>
      </c>
      <c r="J3896" s="60">
        <v>2400</v>
      </c>
      <c r="K3896" s="45">
        <v>1493</v>
      </c>
    </row>
    <row r="3897" spans="9:11" x14ac:dyDescent="0.25">
      <c r="I3897" t="s">
        <v>8221</v>
      </c>
      <c r="J3897" s="60">
        <v>2000</v>
      </c>
      <c r="K3897" s="45">
        <v>1495</v>
      </c>
    </row>
    <row r="3898" spans="9:11" x14ac:dyDescent="0.25">
      <c r="I3898" t="s">
        <v>8221</v>
      </c>
      <c r="J3898" s="60">
        <v>1500</v>
      </c>
      <c r="K3898" s="45">
        <v>1496</v>
      </c>
    </row>
    <row r="3899" spans="9:11" x14ac:dyDescent="0.25">
      <c r="I3899" t="s">
        <v>8221</v>
      </c>
      <c r="J3899" s="60">
        <v>1000</v>
      </c>
      <c r="K3899" s="45">
        <v>1544</v>
      </c>
    </row>
    <row r="3900" spans="9:11" x14ac:dyDescent="0.25">
      <c r="I3900" t="s">
        <v>8221</v>
      </c>
      <c r="J3900" s="60">
        <v>20</v>
      </c>
      <c r="K3900" s="45">
        <v>1547</v>
      </c>
    </row>
    <row r="3901" spans="9:11" x14ac:dyDescent="0.25">
      <c r="I3901" t="s">
        <v>8221</v>
      </c>
      <c r="J3901" s="60">
        <v>3500</v>
      </c>
      <c r="K3901" s="45">
        <v>1551</v>
      </c>
    </row>
    <row r="3902" spans="9:11" x14ac:dyDescent="0.25">
      <c r="I3902" t="s">
        <v>8221</v>
      </c>
      <c r="J3902" s="60">
        <v>6000</v>
      </c>
      <c r="K3902" s="45">
        <v>1553</v>
      </c>
    </row>
    <row r="3903" spans="9:11" x14ac:dyDescent="0.25">
      <c r="I3903" t="s">
        <v>8221</v>
      </c>
      <c r="J3903" s="60">
        <v>20000</v>
      </c>
      <c r="K3903" s="45">
        <v>1554</v>
      </c>
    </row>
    <row r="3904" spans="9:11" x14ac:dyDescent="0.25">
      <c r="I3904" t="s">
        <v>8221</v>
      </c>
      <c r="J3904" s="60">
        <v>750</v>
      </c>
      <c r="K3904" s="45">
        <v>1555</v>
      </c>
    </row>
    <row r="3905" spans="9:11" x14ac:dyDescent="0.25">
      <c r="I3905" t="s">
        <v>8220</v>
      </c>
      <c r="J3905" s="60">
        <v>4000</v>
      </c>
      <c r="K3905" s="45">
        <v>1562</v>
      </c>
    </row>
    <row r="3906" spans="9:11" x14ac:dyDescent="0.25">
      <c r="I3906" t="s">
        <v>8220</v>
      </c>
      <c r="J3906" s="60">
        <v>30000</v>
      </c>
      <c r="K3906" s="45">
        <v>1569</v>
      </c>
    </row>
    <row r="3907" spans="9:11" x14ac:dyDescent="0.25">
      <c r="I3907" t="s">
        <v>8220</v>
      </c>
      <c r="J3907" s="60">
        <v>1750</v>
      </c>
      <c r="K3907" s="45">
        <v>1580</v>
      </c>
    </row>
    <row r="3908" spans="9:11" x14ac:dyDescent="0.25">
      <c r="I3908" t="s">
        <v>8221</v>
      </c>
      <c r="J3908" s="60">
        <v>1200</v>
      </c>
      <c r="K3908" s="45">
        <v>1584</v>
      </c>
    </row>
    <row r="3909" spans="9:11" x14ac:dyDescent="0.25">
      <c r="I3909" t="s">
        <v>8221</v>
      </c>
      <c r="J3909" s="60">
        <v>1500</v>
      </c>
      <c r="K3909" s="45">
        <v>1586</v>
      </c>
    </row>
    <row r="3910" spans="9:11" x14ac:dyDescent="0.25">
      <c r="I3910" t="s">
        <v>8221</v>
      </c>
      <c r="J3910" s="60">
        <v>516</v>
      </c>
      <c r="K3910" s="45">
        <v>1588</v>
      </c>
    </row>
    <row r="3911" spans="9:11" x14ac:dyDescent="0.25">
      <c r="I3911" t="s">
        <v>8221</v>
      </c>
      <c r="J3911" s="60">
        <v>1200</v>
      </c>
      <c r="K3911" s="45">
        <v>1589</v>
      </c>
    </row>
    <row r="3912" spans="9:11" x14ac:dyDescent="0.25">
      <c r="I3912" t="s">
        <v>8221</v>
      </c>
      <c r="J3912" s="60">
        <v>25</v>
      </c>
      <c r="K3912" s="45">
        <v>1592</v>
      </c>
    </row>
    <row r="3913" spans="9:11" x14ac:dyDescent="0.25">
      <c r="I3913" t="s">
        <v>8221</v>
      </c>
      <c r="J3913" s="60">
        <v>15000</v>
      </c>
      <c r="K3913" s="45">
        <v>1597</v>
      </c>
    </row>
    <row r="3914" spans="9:11" x14ac:dyDescent="0.25">
      <c r="I3914" t="s">
        <v>8221</v>
      </c>
      <c r="J3914" s="60">
        <v>500</v>
      </c>
      <c r="K3914" s="45">
        <v>1599</v>
      </c>
    </row>
    <row r="3915" spans="9:11" x14ac:dyDescent="0.25">
      <c r="I3915" t="s">
        <v>8222</v>
      </c>
      <c r="J3915" s="60">
        <v>6000</v>
      </c>
      <c r="K3915" s="45">
        <v>1682</v>
      </c>
    </row>
    <row r="3916" spans="9:11" x14ac:dyDescent="0.25">
      <c r="I3916" t="s">
        <v>8222</v>
      </c>
      <c r="J3916" s="60">
        <v>300000</v>
      </c>
      <c r="K3916" s="45">
        <v>1696</v>
      </c>
    </row>
    <row r="3917" spans="9:11" x14ac:dyDescent="0.25">
      <c r="I3917" t="s">
        <v>8222</v>
      </c>
      <c r="J3917" s="60">
        <v>125000</v>
      </c>
      <c r="K3917" s="45">
        <v>1698</v>
      </c>
    </row>
    <row r="3918" spans="9:11" x14ac:dyDescent="0.25">
      <c r="I3918" t="s">
        <v>8221</v>
      </c>
      <c r="J3918" s="60">
        <v>2000</v>
      </c>
      <c r="K3918" s="45">
        <v>1705</v>
      </c>
    </row>
    <row r="3919" spans="9:11" x14ac:dyDescent="0.25">
      <c r="I3919" t="s">
        <v>8221</v>
      </c>
      <c r="J3919" s="60">
        <v>5500</v>
      </c>
      <c r="K3919" s="45">
        <v>1706</v>
      </c>
    </row>
    <row r="3920" spans="9:11" x14ac:dyDescent="0.25">
      <c r="I3920" t="s">
        <v>8221</v>
      </c>
      <c r="J3920" s="60">
        <v>7000</v>
      </c>
      <c r="K3920" s="45">
        <v>1708</v>
      </c>
    </row>
    <row r="3921" spans="9:11" x14ac:dyDescent="0.25">
      <c r="I3921" t="s">
        <v>8221</v>
      </c>
      <c r="J3921" s="60">
        <v>5000</v>
      </c>
      <c r="K3921" s="45">
        <v>1712</v>
      </c>
    </row>
    <row r="3922" spans="9:11" x14ac:dyDescent="0.25">
      <c r="I3922" t="s">
        <v>8221</v>
      </c>
      <c r="J3922" s="60">
        <v>5000</v>
      </c>
      <c r="K3922" s="45">
        <v>1721</v>
      </c>
    </row>
    <row r="3923" spans="9:11" x14ac:dyDescent="0.25">
      <c r="I3923" t="s">
        <v>8221</v>
      </c>
      <c r="J3923" s="60">
        <v>10000</v>
      </c>
      <c r="K3923" s="45">
        <v>1729</v>
      </c>
    </row>
    <row r="3924" spans="9:11" x14ac:dyDescent="0.25">
      <c r="I3924" t="s">
        <v>8221</v>
      </c>
      <c r="J3924" s="60">
        <v>3000</v>
      </c>
      <c r="K3924" s="45">
        <v>1730</v>
      </c>
    </row>
    <row r="3925" spans="9:11" x14ac:dyDescent="0.25">
      <c r="I3925" t="s">
        <v>8221</v>
      </c>
      <c r="J3925" s="60">
        <v>1000</v>
      </c>
      <c r="K3925" s="45">
        <v>1731</v>
      </c>
    </row>
    <row r="3926" spans="9:11" x14ac:dyDescent="0.25">
      <c r="I3926" t="s">
        <v>8221</v>
      </c>
      <c r="J3926" s="60">
        <v>4000</v>
      </c>
      <c r="K3926" s="45">
        <v>1732</v>
      </c>
    </row>
    <row r="3927" spans="9:11" x14ac:dyDescent="0.25">
      <c r="I3927" t="s">
        <v>8221</v>
      </c>
      <c r="J3927" s="60">
        <v>10000</v>
      </c>
      <c r="K3927" s="45">
        <v>1733</v>
      </c>
    </row>
    <row r="3928" spans="9:11" x14ac:dyDescent="0.25">
      <c r="I3928" t="s">
        <v>8221</v>
      </c>
      <c r="J3928" s="60">
        <v>3000</v>
      </c>
      <c r="K3928" s="45">
        <v>1740</v>
      </c>
    </row>
    <row r="3929" spans="9:11" x14ac:dyDescent="0.25">
      <c r="I3929" t="s">
        <v>8221</v>
      </c>
      <c r="J3929" s="60">
        <v>1500</v>
      </c>
      <c r="K3929" s="45">
        <v>1766</v>
      </c>
    </row>
    <row r="3930" spans="9:11" x14ac:dyDescent="0.25">
      <c r="I3930" t="s">
        <v>8221</v>
      </c>
      <c r="J3930" s="60">
        <v>8750</v>
      </c>
      <c r="K3930" s="45">
        <v>1813</v>
      </c>
    </row>
    <row r="3931" spans="9:11" x14ac:dyDescent="0.25">
      <c r="I3931" t="s">
        <v>8221</v>
      </c>
      <c r="J3931" s="60">
        <v>3000</v>
      </c>
      <c r="K3931" s="45">
        <v>1815</v>
      </c>
    </row>
    <row r="3932" spans="9:11" x14ac:dyDescent="0.25">
      <c r="I3932" t="s">
        <v>8221</v>
      </c>
      <c r="J3932" s="60">
        <v>15000</v>
      </c>
      <c r="K3932" s="45">
        <v>1818</v>
      </c>
    </row>
    <row r="3933" spans="9:11" x14ac:dyDescent="0.25">
      <c r="I3933" t="s">
        <v>8221</v>
      </c>
      <c r="J3933" s="60">
        <v>250000</v>
      </c>
      <c r="K3933" s="45">
        <v>1861</v>
      </c>
    </row>
    <row r="3934" spans="9:11" x14ac:dyDescent="0.25">
      <c r="I3934" t="s">
        <v>8221</v>
      </c>
      <c r="J3934" s="60">
        <v>10000</v>
      </c>
      <c r="K3934" s="45">
        <v>1869</v>
      </c>
    </row>
    <row r="3935" spans="9:11" x14ac:dyDescent="0.25">
      <c r="I3935" t="s">
        <v>8221</v>
      </c>
      <c r="J3935" s="60">
        <v>280</v>
      </c>
      <c r="K3935" s="45">
        <v>1876</v>
      </c>
    </row>
    <row r="3936" spans="9:11" x14ac:dyDescent="0.25">
      <c r="I3936" t="s">
        <v>8221</v>
      </c>
      <c r="J3936" s="60">
        <v>60</v>
      </c>
      <c r="K3936" s="45">
        <v>1877</v>
      </c>
    </row>
    <row r="3937" spans="9:11" x14ac:dyDescent="0.25">
      <c r="I3937" t="s">
        <v>8221</v>
      </c>
      <c r="J3937" s="60">
        <v>8000</v>
      </c>
      <c r="K3937" s="45">
        <v>1878</v>
      </c>
    </row>
    <row r="3938" spans="9:11" x14ac:dyDescent="0.25">
      <c r="I3938" t="s">
        <v>8221</v>
      </c>
      <c r="J3938" s="60">
        <v>180000</v>
      </c>
      <c r="K3938" s="45">
        <v>1982</v>
      </c>
    </row>
    <row r="3939" spans="9:11" x14ac:dyDescent="0.25">
      <c r="I3939" t="s">
        <v>8221</v>
      </c>
      <c r="J3939" s="60">
        <v>2000</v>
      </c>
      <c r="K3939" s="45">
        <v>1993</v>
      </c>
    </row>
    <row r="3940" spans="9:11" x14ac:dyDescent="0.25">
      <c r="I3940" t="s">
        <v>8221</v>
      </c>
      <c r="J3940" s="60">
        <v>3200</v>
      </c>
      <c r="K3940" s="45">
        <v>1994</v>
      </c>
    </row>
    <row r="3941" spans="9:11" x14ac:dyDescent="0.25">
      <c r="I3941" t="s">
        <v>8221</v>
      </c>
      <c r="J3941" s="60">
        <v>133800</v>
      </c>
      <c r="K3941" s="45">
        <v>1996</v>
      </c>
    </row>
    <row r="3942" spans="9:11" x14ac:dyDescent="0.25">
      <c r="I3942" t="s">
        <v>8221</v>
      </c>
      <c r="J3942" s="60">
        <v>6500</v>
      </c>
      <c r="K3942" s="45">
        <v>1997</v>
      </c>
    </row>
    <row r="3943" spans="9:11" x14ac:dyDescent="0.25">
      <c r="I3943" t="s">
        <v>8221</v>
      </c>
      <c r="J3943" s="60">
        <v>15000</v>
      </c>
      <c r="K3943" s="45">
        <v>2141</v>
      </c>
    </row>
    <row r="3944" spans="9:11" x14ac:dyDescent="0.25">
      <c r="I3944" t="s">
        <v>8221</v>
      </c>
      <c r="J3944" s="60">
        <v>2000</v>
      </c>
      <c r="K3944" s="45">
        <v>2149</v>
      </c>
    </row>
    <row r="3945" spans="9:11" x14ac:dyDescent="0.25">
      <c r="I3945" t="s">
        <v>8220</v>
      </c>
      <c r="J3945" s="60">
        <v>5000</v>
      </c>
      <c r="K3945" s="45">
        <v>2341</v>
      </c>
    </row>
    <row r="3946" spans="9:11" x14ac:dyDescent="0.25">
      <c r="I3946" t="s">
        <v>8220</v>
      </c>
      <c r="J3946" s="60">
        <v>5500</v>
      </c>
      <c r="K3946" s="45">
        <v>2342</v>
      </c>
    </row>
    <row r="3947" spans="9:11" x14ac:dyDescent="0.25">
      <c r="I3947" t="s">
        <v>8220</v>
      </c>
      <c r="J3947" s="60">
        <v>3000</v>
      </c>
      <c r="K3947" s="45">
        <v>2345</v>
      </c>
    </row>
    <row r="3948" spans="9:11" x14ac:dyDescent="0.25">
      <c r="I3948" t="s">
        <v>8220</v>
      </c>
      <c r="J3948" s="60">
        <v>474900</v>
      </c>
      <c r="K3948" s="45">
        <v>2349</v>
      </c>
    </row>
    <row r="3949" spans="9:11" x14ac:dyDescent="0.25">
      <c r="I3949" t="s">
        <v>8220</v>
      </c>
      <c r="J3949" s="60">
        <v>50000</v>
      </c>
      <c r="K3949" s="45">
        <v>2350</v>
      </c>
    </row>
    <row r="3950" spans="9:11" x14ac:dyDescent="0.25">
      <c r="I3950" t="s">
        <v>8220</v>
      </c>
      <c r="J3950" s="60">
        <v>2000</v>
      </c>
      <c r="K3950" s="45">
        <v>2352</v>
      </c>
    </row>
    <row r="3951" spans="9:11" x14ac:dyDescent="0.25">
      <c r="I3951" t="s">
        <v>8220</v>
      </c>
      <c r="J3951" s="60">
        <v>1000</v>
      </c>
      <c r="K3951" s="45">
        <v>2353</v>
      </c>
    </row>
    <row r="3952" spans="9:11" x14ac:dyDescent="0.25">
      <c r="I3952" t="s">
        <v>8220</v>
      </c>
      <c r="J3952" s="60">
        <v>10000</v>
      </c>
      <c r="K3952" s="45">
        <v>2356</v>
      </c>
    </row>
    <row r="3953" spans="9:11" x14ac:dyDescent="0.25">
      <c r="I3953" t="s">
        <v>8220</v>
      </c>
      <c r="J3953" s="60">
        <v>27000</v>
      </c>
      <c r="K3953" s="45">
        <v>2357</v>
      </c>
    </row>
    <row r="3954" spans="9:11" x14ac:dyDescent="0.25">
      <c r="I3954" t="s">
        <v>8220</v>
      </c>
      <c r="J3954" s="60">
        <v>1500</v>
      </c>
      <c r="K3954" s="45">
        <v>2358</v>
      </c>
    </row>
    <row r="3955" spans="9:11" x14ac:dyDescent="0.25">
      <c r="I3955" t="s">
        <v>8220</v>
      </c>
      <c r="J3955" s="60">
        <v>200</v>
      </c>
      <c r="K3955" s="45">
        <v>2361</v>
      </c>
    </row>
    <row r="3956" spans="9:11" x14ac:dyDescent="0.25">
      <c r="I3956" t="s">
        <v>8220</v>
      </c>
      <c r="J3956" s="60">
        <v>175000</v>
      </c>
      <c r="K3956" s="45">
        <v>2363</v>
      </c>
    </row>
    <row r="3957" spans="9:11" x14ac:dyDescent="0.25">
      <c r="I3957" t="s">
        <v>8220</v>
      </c>
      <c r="J3957" s="60">
        <v>128</v>
      </c>
      <c r="K3957" s="45">
        <v>2364</v>
      </c>
    </row>
    <row r="3958" spans="9:11" x14ac:dyDescent="0.25">
      <c r="I3958" t="s">
        <v>8220</v>
      </c>
      <c r="J3958" s="60">
        <v>1000</v>
      </c>
      <c r="K3958" s="45">
        <v>2365</v>
      </c>
    </row>
    <row r="3959" spans="9:11" x14ac:dyDescent="0.25">
      <c r="I3959" t="s">
        <v>8220</v>
      </c>
      <c r="J3959" s="60">
        <v>25000</v>
      </c>
      <c r="K3959" s="45">
        <v>2369</v>
      </c>
    </row>
    <row r="3960" spans="9:11" x14ac:dyDescent="0.25">
      <c r="I3960" t="s">
        <v>8220</v>
      </c>
      <c r="J3960" s="60">
        <v>2000</v>
      </c>
      <c r="K3960" s="45">
        <v>2371</v>
      </c>
    </row>
    <row r="3961" spans="9:11" x14ac:dyDescent="0.25">
      <c r="I3961" t="s">
        <v>8220</v>
      </c>
      <c r="J3961" s="60">
        <v>10000</v>
      </c>
      <c r="K3961" s="45">
        <v>2375</v>
      </c>
    </row>
    <row r="3962" spans="9:11" x14ac:dyDescent="0.25">
      <c r="I3962" t="s">
        <v>8220</v>
      </c>
      <c r="J3962" s="60">
        <v>2500</v>
      </c>
      <c r="K3962" s="45">
        <v>2377</v>
      </c>
    </row>
    <row r="3963" spans="9:11" x14ac:dyDescent="0.25">
      <c r="I3963" t="s">
        <v>8220</v>
      </c>
      <c r="J3963" s="60">
        <v>110000</v>
      </c>
      <c r="K3963" s="45">
        <v>2378</v>
      </c>
    </row>
    <row r="3964" spans="9:11" x14ac:dyDescent="0.25">
      <c r="I3964" t="s">
        <v>8220</v>
      </c>
      <c r="J3964" s="60">
        <v>30000</v>
      </c>
      <c r="K3964" s="45">
        <v>2379</v>
      </c>
    </row>
    <row r="3965" spans="9:11" x14ac:dyDescent="0.25">
      <c r="I3965" t="s">
        <v>8220</v>
      </c>
      <c r="J3965" s="60">
        <v>30000</v>
      </c>
      <c r="K3965" s="45">
        <v>2386</v>
      </c>
    </row>
    <row r="3966" spans="9:11" x14ac:dyDescent="0.25">
      <c r="I3966" t="s">
        <v>8220</v>
      </c>
      <c r="J3966" s="60">
        <v>510000</v>
      </c>
      <c r="K3966" s="45">
        <v>2390</v>
      </c>
    </row>
    <row r="3967" spans="9:11" x14ac:dyDescent="0.25">
      <c r="I3967" t="s">
        <v>8220</v>
      </c>
      <c r="J3967" s="60">
        <v>4200</v>
      </c>
      <c r="K3967" s="45">
        <v>2392</v>
      </c>
    </row>
    <row r="3968" spans="9:11" x14ac:dyDescent="0.25">
      <c r="I3968" t="s">
        <v>8220</v>
      </c>
      <c r="J3968" s="60">
        <v>33000</v>
      </c>
      <c r="K3968" s="45">
        <v>2395</v>
      </c>
    </row>
    <row r="3969" spans="9:11" x14ac:dyDescent="0.25">
      <c r="I3969" t="s">
        <v>8220</v>
      </c>
      <c r="J3969" s="60">
        <v>124000</v>
      </c>
      <c r="K3969" s="45">
        <v>2397</v>
      </c>
    </row>
    <row r="3970" spans="9:11" x14ac:dyDescent="0.25">
      <c r="I3970" t="s">
        <v>8220</v>
      </c>
      <c r="J3970" s="60">
        <v>4000</v>
      </c>
      <c r="K3970" s="45">
        <v>2398</v>
      </c>
    </row>
    <row r="3971" spans="9:11" x14ac:dyDescent="0.25">
      <c r="I3971" t="s">
        <v>8220</v>
      </c>
      <c r="J3971" s="60">
        <v>13000</v>
      </c>
      <c r="K3971" s="45">
        <v>2399</v>
      </c>
    </row>
    <row r="3972" spans="9:11" x14ac:dyDescent="0.25">
      <c r="I3972" t="s">
        <v>8220</v>
      </c>
      <c r="J3972" s="60">
        <v>50000</v>
      </c>
      <c r="K3972" s="45">
        <v>2400</v>
      </c>
    </row>
    <row r="3973" spans="9:11" x14ac:dyDescent="0.25">
      <c r="I3973" t="s">
        <v>8221</v>
      </c>
      <c r="J3973" s="60">
        <v>15000</v>
      </c>
      <c r="K3973" s="45">
        <v>2404</v>
      </c>
    </row>
    <row r="3974" spans="9:11" x14ac:dyDescent="0.25">
      <c r="I3974" t="s">
        <v>8221</v>
      </c>
      <c r="J3974" s="60">
        <v>15000</v>
      </c>
      <c r="K3974" s="45">
        <v>2410</v>
      </c>
    </row>
    <row r="3975" spans="9:11" x14ac:dyDescent="0.25">
      <c r="I3975" t="s">
        <v>8221</v>
      </c>
      <c r="J3975" s="60">
        <v>8000</v>
      </c>
      <c r="K3975" s="45">
        <v>2412</v>
      </c>
    </row>
    <row r="3976" spans="9:11" x14ac:dyDescent="0.25">
      <c r="I3976" t="s">
        <v>8221</v>
      </c>
      <c r="J3976" s="60">
        <v>1000</v>
      </c>
      <c r="K3976" s="45">
        <v>2417</v>
      </c>
    </row>
    <row r="3977" spans="9:11" x14ac:dyDescent="0.25">
      <c r="I3977" t="s">
        <v>8221</v>
      </c>
      <c r="J3977" s="60">
        <v>3000</v>
      </c>
      <c r="K3977" s="45">
        <v>2419</v>
      </c>
    </row>
    <row r="3978" spans="9:11" x14ac:dyDescent="0.25">
      <c r="I3978" t="s">
        <v>8221</v>
      </c>
      <c r="J3978" s="60">
        <v>20000</v>
      </c>
      <c r="K3978" s="45">
        <v>2426</v>
      </c>
    </row>
    <row r="3979" spans="9:11" x14ac:dyDescent="0.25">
      <c r="I3979" t="s">
        <v>8221</v>
      </c>
      <c r="J3979" s="60">
        <v>10000</v>
      </c>
      <c r="K3979" s="45">
        <v>2433</v>
      </c>
    </row>
    <row r="3980" spans="9:11" x14ac:dyDescent="0.25">
      <c r="I3980" t="s">
        <v>8221</v>
      </c>
      <c r="J3980" s="60">
        <v>8000</v>
      </c>
      <c r="K3980" s="45">
        <v>2437</v>
      </c>
    </row>
    <row r="3981" spans="9:11" x14ac:dyDescent="0.25">
      <c r="I3981" t="s">
        <v>8221</v>
      </c>
      <c r="J3981" s="60">
        <v>10000</v>
      </c>
      <c r="K3981" s="45">
        <v>2439</v>
      </c>
    </row>
    <row r="3982" spans="9:11" x14ac:dyDescent="0.25">
      <c r="I3982" t="s">
        <v>8221</v>
      </c>
      <c r="J3982" s="60">
        <v>10000</v>
      </c>
      <c r="K3982" s="45">
        <v>2503</v>
      </c>
    </row>
    <row r="3983" spans="9:11" x14ac:dyDescent="0.25">
      <c r="I3983" t="s">
        <v>8221</v>
      </c>
      <c r="J3983" s="60">
        <v>35000</v>
      </c>
      <c r="K3983" s="45">
        <v>2504</v>
      </c>
    </row>
    <row r="3984" spans="9:11" x14ac:dyDescent="0.25">
      <c r="I3984" t="s">
        <v>8221</v>
      </c>
      <c r="J3984" s="60">
        <v>7000</v>
      </c>
      <c r="K3984" s="45">
        <v>2505</v>
      </c>
    </row>
    <row r="3985" spans="9:11" x14ac:dyDescent="0.25">
      <c r="I3985" t="s">
        <v>8221</v>
      </c>
      <c r="J3985" s="60">
        <v>42850</v>
      </c>
      <c r="K3985" s="45">
        <v>2507</v>
      </c>
    </row>
    <row r="3986" spans="9:11" x14ac:dyDescent="0.25">
      <c r="I3986" t="s">
        <v>8221</v>
      </c>
      <c r="J3986" s="60">
        <v>20000</v>
      </c>
      <c r="K3986" s="45">
        <v>2508</v>
      </c>
    </row>
    <row r="3987" spans="9:11" x14ac:dyDescent="0.25">
      <c r="I3987" t="s">
        <v>8221</v>
      </c>
      <c r="J3987" s="60">
        <v>100000</v>
      </c>
      <c r="K3987" s="45">
        <v>2511</v>
      </c>
    </row>
    <row r="3988" spans="9:11" x14ac:dyDescent="0.25">
      <c r="I3988" t="s">
        <v>8221</v>
      </c>
      <c r="J3988" s="60">
        <v>1150</v>
      </c>
      <c r="K3988" s="45">
        <v>2512</v>
      </c>
    </row>
    <row r="3989" spans="9:11" x14ac:dyDescent="0.25">
      <c r="I3989" t="s">
        <v>8221</v>
      </c>
      <c r="J3989" s="60">
        <v>180000</v>
      </c>
      <c r="K3989" s="45">
        <v>2513</v>
      </c>
    </row>
    <row r="3990" spans="9:11" x14ac:dyDescent="0.25">
      <c r="I3990" t="s">
        <v>8221</v>
      </c>
      <c r="J3990" s="60">
        <v>22000</v>
      </c>
      <c r="K3990" s="45">
        <v>2516</v>
      </c>
    </row>
    <row r="3991" spans="9:11" x14ac:dyDescent="0.25">
      <c r="I3991" t="s">
        <v>8221</v>
      </c>
      <c r="J3991" s="60">
        <v>5000</v>
      </c>
      <c r="K3991" s="45">
        <v>2518</v>
      </c>
    </row>
    <row r="3992" spans="9:11" x14ac:dyDescent="0.25">
      <c r="I3992" t="s">
        <v>8221</v>
      </c>
      <c r="J3992" s="60">
        <v>100000</v>
      </c>
      <c r="K3992" s="45">
        <v>2520</v>
      </c>
    </row>
    <row r="3993" spans="9:11" x14ac:dyDescent="0.25">
      <c r="I3993" t="s">
        <v>8220</v>
      </c>
      <c r="J3993" s="60">
        <v>100000</v>
      </c>
      <c r="K3993" s="45">
        <v>2561</v>
      </c>
    </row>
    <row r="3994" spans="9:11" x14ac:dyDescent="0.25">
      <c r="I3994" t="s">
        <v>8220</v>
      </c>
      <c r="J3994" s="60">
        <v>20000</v>
      </c>
      <c r="K3994" s="45">
        <v>2563</v>
      </c>
    </row>
    <row r="3995" spans="9:11" x14ac:dyDescent="0.25">
      <c r="I3995" t="s">
        <v>8220</v>
      </c>
      <c r="J3995" s="60">
        <v>40000</v>
      </c>
      <c r="K3995" s="45">
        <v>2564</v>
      </c>
    </row>
    <row r="3996" spans="9:11" x14ac:dyDescent="0.25">
      <c r="I3996" t="s">
        <v>8220</v>
      </c>
      <c r="J3996" s="60">
        <v>35000</v>
      </c>
      <c r="K3996" s="45">
        <v>2566</v>
      </c>
    </row>
    <row r="3997" spans="9:11" x14ac:dyDescent="0.25">
      <c r="I3997" t="s">
        <v>8220</v>
      </c>
      <c r="J3997" s="60">
        <v>30000</v>
      </c>
      <c r="K3997" s="45">
        <v>2572</v>
      </c>
    </row>
    <row r="3998" spans="9:11" x14ac:dyDescent="0.25">
      <c r="I3998" t="s">
        <v>8220</v>
      </c>
      <c r="J3998" s="60">
        <v>8000</v>
      </c>
      <c r="K3998" s="45">
        <v>2573</v>
      </c>
    </row>
    <row r="3999" spans="9:11" x14ac:dyDescent="0.25">
      <c r="I3999" t="s">
        <v>8220</v>
      </c>
      <c r="J3999" s="60">
        <v>10000</v>
      </c>
      <c r="K3999" s="45">
        <v>2574</v>
      </c>
    </row>
    <row r="4000" spans="9:11" x14ac:dyDescent="0.25">
      <c r="I4000" t="s">
        <v>8220</v>
      </c>
      <c r="J4000" s="60">
        <v>85000</v>
      </c>
      <c r="K4000" s="45">
        <v>2575</v>
      </c>
    </row>
    <row r="4001" spans="9:11" x14ac:dyDescent="0.25">
      <c r="I4001" t="s">
        <v>8220</v>
      </c>
      <c r="J4001" s="60">
        <v>10000</v>
      </c>
      <c r="K4001" s="45">
        <v>2576</v>
      </c>
    </row>
    <row r="4002" spans="9:11" x14ac:dyDescent="0.25">
      <c r="I4002" t="s">
        <v>8220</v>
      </c>
      <c r="J4002" s="60">
        <v>15000</v>
      </c>
      <c r="K4002" s="45">
        <v>2577</v>
      </c>
    </row>
    <row r="4003" spans="9:11" x14ac:dyDescent="0.25">
      <c r="I4003" t="s">
        <v>8220</v>
      </c>
      <c r="J4003" s="60">
        <v>6000</v>
      </c>
      <c r="K4003" s="45">
        <v>2578</v>
      </c>
    </row>
    <row r="4004" spans="9:11" x14ac:dyDescent="0.25">
      <c r="I4004" t="s">
        <v>8221</v>
      </c>
      <c r="J4004" s="60">
        <v>10000</v>
      </c>
      <c r="K4004" s="45">
        <v>2584</v>
      </c>
    </row>
    <row r="4005" spans="9:11" x14ac:dyDescent="0.25">
      <c r="I4005" t="s">
        <v>8221</v>
      </c>
      <c r="J4005" s="60">
        <v>3000</v>
      </c>
      <c r="K4005" s="45">
        <v>2590</v>
      </c>
    </row>
    <row r="4006" spans="9:11" x14ac:dyDescent="0.25">
      <c r="I4006" t="s">
        <v>8221</v>
      </c>
      <c r="J4006" s="60">
        <v>10000</v>
      </c>
      <c r="K4006" s="45">
        <v>2593</v>
      </c>
    </row>
    <row r="4007" spans="9:11" x14ac:dyDescent="0.25">
      <c r="I4007" t="s">
        <v>8221</v>
      </c>
      <c r="J4007" s="60">
        <v>500000</v>
      </c>
      <c r="K4007" s="45">
        <v>2642</v>
      </c>
    </row>
    <row r="4008" spans="9:11" x14ac:dyDescent="0.25">
      <c r="I4008" t="s">
        <v>8221</v>
      </c>
      <c r="J4008" s="60">
        <v>30000</v>
      </c>
      <c r="K4008" s="45">
        <v>2686</v>
      </c>
    </row>
    <row r="4009" spans="9:11" x14ac:dyDescent="0.25">
      <c r="I4009" t="s">
        <v>8221</v>
      </c>
      <c r="J4009" s="60">
        <v>15000</v>
      </c>
      <c r="K4009" s="45">
        <v>2687</v>
      </c>
    </row>
    <row r="4010" spans="9:11" x14ac:dyDescent="0.25">
      <c r="I4010" t="s">
        <v>8221</v>
      </c>
      <c r="J4010" s="60">
        <v>2</v>
      </c>
      <c r="K4010" s="45">
        <v>2699</v>
      </c>
    </row>
    <row r="4011" spans="9:11" x14ac:dyDescent="0.25">
      <c r="I4011" t="s">
        <v>8221</v>
      </c>
      <c r="J4011" s="60">
        <v>5999</v>
      </c>
      <c r="K4011" s="45">
        <v>2743</v>
      </c>
    </row>
    <row r="4012" spans="9:11" x14ac:dyDescent="0.25">
      <c r="I4012" t="s">
        <v>8221</v>
      </c>
      <c r="J4012" s="60">
        <v>1999</v>
      </c>
      <c r="K4012" s="45">
        <v>2750</v>
      </c>
    </row>
    <row r="4013" spans="9:11" x14ac:dyDescent="0.25">
      <c r="I4013" t="s">
        <v>8221</v>
      </c>
      <c r="J4013" s="60">
        <v>3274</v>
      </c>
      <c r="K4013" s="45">
        <v>2751</v>
      </c>
    </row>
    <row r="4014" spans="9:11" x14ac:dyDescent="0.25">
      <c r="I4014" t="s">
        <v>8221</v>
      </c>
      <c r="J4014" s="60">
        <v>10000</v>
      </c>
      <c r="K4014" s="45">
        <v>2754</v>
      </c>
    </row>
    <row r="4015" spans="9:11" x14ac:dyDescent="0.25">
      <c r="I4015" t="s">
        <v>8221</v>
      </c>
      <c r="J4015" s="60">
        <v>5000</v>
      </c>
      <c r="K4015" s="45">
        <v>2760</v>
      </c>
    </row>
    <row r="4016" spans="9:11" x14ac:dyDescent="0.25">
      <c r="I4016" t="s">
        <v>8221</v>
      </c>
      <c r="J4016" s="60">
        <v>4000</v>
      </c>
      <c r="K4016" s="45">
        <v>2765</v>
      </c>
    </row>
    <row r="4017" spans="9:11" x14ac:dyDescent="0.25">
      <c r="I4017" t="s">
        <v>8221</v>
      </c>
      <c r="J4017" s="60">
        <v>19980</v>
      </c>
      <c r="K4017" s="45">
        <v>2771</v>
      </c>
    </row>
    <row r="4018" spans="9:11" x14ac:dyDescent="0.25">
      <c r="I4018" t="s">
        <v>8221</v>
      </c>
      <c r="J4018" s="60">
        <v>8000</v>
      </c>
      <c r="K4018" s="45">
        <v>2772</v>
      </c>
    </row>
    <row r="4019" spans="9:11" x14ac:dyDescent="0.25">
      <c r="I4019" t="s">
        <v>8221</v>
      </c>
      <c r="J4019" s="60">
        <v>100000</v>
      </c>
      <c r="K4019" s="45">
        <v>2780</v>
      </c>
    </row>
    <row r="4020" spans="9:11" x14ac:dyDescent="0.25">
      <c r="I4020" t="s">
        <v>8221</v>
      </c>
      <c r="J4020" s="60">
        <v>1500</v>
      </c>
      <c r="K4020" s="45">
        <v>2842</v>
      </c>
    </row>
    <row r="4021" spans="9:11" x14ac:dyDescent="0.25">
      <c r="I4021" t="s">
        <v>8221</v>
      </c>
      <c r="J4021" s="60">
        <v>1200</v>
      </c>
      <c r="K4021" s="45">
        <v>2843</v>
      </c>
    </row>
    <row r="4022" spans="9:11" x14ac:dyDescent="0.25">
      <c r="I4022" t="s">
        <v>8221</v>
      </c>
      <c r="J4022" s="60">
        <v>8000</v>
      </c>
      <c r="K4022" s="45">
        <v>2846</v>
      </c>
    </row>
    <row r="4023" spans="9:11" x14ac:dyDescent="0.25">
      <c r="I4023" t="s">
        <v>8221</v>
      </c>
      <c r="J4023" s="60">
        <v>2000</v>
      </c>
      <c r="K4023" s="45">
        <v>2847</v>
      </c>
    </row>
    <row r="4024" spans="9:11" x14ac:dyDescent="0.25">
      <c r="I4024" t="s">
        <v>8221</v>
      </c>
      <c r="J4024" s="60">
        <v>4500</v>
      </c>
      <c r="K4024" s="45">
        <v>2851</v>
      </c>
    </row>
    <row r="4025" spans="9:11" x14ac:dyDescent="0.25">
      <c r="I4025" t="s">
        <v>8221</v>
      </c>
      <c r="J4025" s="60">
        <v>9500</v>
      </c>
      <c r="K4025" s="45">
        <v>2853</v>
      </c>
    </row>
    <row r="4026" spans="9:11" x14ac:dyDescent="0.25">
      <c r="I4026" t="s">
        <v>8221</v>
      </c>
      <c r="J4026" s="60">
        <v>1000</v>
      </c>
      <c r="K4026" s="45">
        <v>2858</v>
      </c>
    </row>
    <row r="4027" spans="9:11" x14ac:dyDescent="0.25">
      <c r="I4027" t="s">
        <v>8221</v>
      </c>
      <c r="J4027" s="60">
        <v>2888</v>
      </c>
      <c r="K4027" s="45">
        <v>2865</v>
      </c>
    </row>
    <row r="4028" spans="9:11" x14ac:dyDescent="0.25">
      <c r="I4028" t="s">
        <v>8221</v>
      </c>
      <c r="J4028" s="60">
        <v>3000</v>
      </c>
      <c r="K4028" s="45">
        <v>2872</v>
      </c>
    </row>
    <row r="4029" spans="9:11" x14ac:dyDescent="0.25">
      <c r="I4029" t="s">
        <v>8221</v>
      </c>
      <c r="J4029" s="60">
        <v>150000</v>
      </c>
      <c r="K4029" s="45">
        <v>2876</v>
      </c>
    </row>
    <row r="4030" spans="9:11" x14ac:dyDescent="0.25">
      <c r="I4030" t="s">
        <v>8221</v>
      </c>
      <c r="J4030" s="60">
        <v>5500</v>
      </c>
      <c r="K4030" s="45">
        <v>2881</v>
      </c>
    </row>
    <row r="4031" spans="9:11" x14ac:dyDescent="0.25">
      <c r="I4031" t="s">
        <v>8221</v>
      </c>
      <c r="J4031" s="60">
        <v>30000</v>
      </c>
      <c r="K4031" s="45">
        <v>2888</v>
      </c>
    </row>
    <row r="4032" spans="9:11" x14ac:dyDescent="0.25">
      <c r="I4032" t="s">
        <v>8221</v>
      </c>
      <c r="J4032" s="60">
        <v>50000</v>
      </c>
      <c r="K4032" s="45">
        <v>2894</v>
      </c>
    </row>
    <row r="4033" spans="9:11" x14ac:dyDescent="0.25">
      <c r="I4033" t="s">
        <v>8221</v>
      </c>
      <c r="J4033" s="60">
        <v>10000</v>
      </c>
      <c r="K4033" s="45">
        <v>2899</v>
      </c>
    </row>
    <row r="4034" spans="9:11" x14ac:dyDescent="0.25">
      <c r="I4034" t="s">
        <v>8221</v>
      </c>
      <c r="J4034" s="60">
        <v>3000</v>
      </c>
      <c r="K4034" s="45">
        <v>2943</v>
      </c>
    </row>
    <row r="4035" spans="9:11" x14ac:dyDescent="0.25">
      <c r="I4035" t="s">
        <v>8221</v>
      </c>
      <c r="J4035" s="60">
        <v>50000</v>
      </c>
      <c r="K4035" s="45">
        <v>2945</v>
      </c>
    </row>
    <row r="4036" spans="9:11" x14ac:dyDescent="0.25">
      <c r="I4036" t="s">
        <v>8221</v>
      </c>
      <c r="J4036" s="60">
        <v>5000000</v>
      </c>
      <c r="K4036" s="45">
        <v>2950</v>
      </c>
    </row>
    <row r="4037" spans="9:11" x14ac:dyDescent="0.25">
      <c r="I4037" t="s">
        <v>8220</v>
      </c>
      <c r="J4037" s="60">
        <v>15000</v>
      </c>
      <c r="K4037" s="45">
        <v>2954</v>
      </c>
    </row>
    <row r="4038" spans="9:11" x14ac:dyDescent="0.25">
      <c r="I4038" t="s">
        <v>8220</v>
      </c>
      <c r="J4038" s="60">
        <v>80000</v>
      </c>
      <c r="K4038" s="45">
        <v>2958</v>
      </c>
    </row>
    <row r="4039" spans="9:11" x14ac:dyDescent="0.25">
      <c r="I4039" t="s">
        <v>8220</v>
      </c>
      <c r="J4039" s="60">
        <v>10000</v>
      </c>
      <c r="K4039" s="45">
        <v>2959</v>
      </c>
    </row>
    <row r="4040" spans="9:11" x14ac:dyDescent="0.25">
      <c r="I4040" t="s">
        <v>8220</v>
      </c>
      <c r="J4040" s="60">
        <v>30000000</v>
      </c>
      <c r="K4040" s="45">
        <v>2960</v>
      </c>
    </row>
    <row r="4041" spans="9:11" x14ac:dyDescent="0.25">
      <c r="I4041" t="s">
        <v>8221</v>
      </c>
      <c r="J4041" s="60">
        <v>300</v>
      </c>
      <c r="K4041" s="45">
        <v>3054</v>
      </c>
    </row>
    <row r="4042" spans="9:11" x14ac:dyDescent="0.25">
      <c r="I4042" t="s">
        <v>8221</v>
      </c>
      <c r="J4042" s="60">
        <v>25000</v>
      </c>
      <c r="K4042" s="45">
        <v>3056</v>
      </c>
    </row>
    <row r="4043" spans="9:11" x14ac:dyDescent="0.25">
      <c r="I4043" t="s">
        <v>8221</v>
      </c>
      <c r="J4043" s="60">
        <v>50000</v>
      </c>
      <c r="K4043" s="45">
        <v>3057</v>
      </c>
    </row>
    <row r="4044" spans="9:11" x14ac:dyDescent="0.25">
      <c r="I4044" t="s">
        <v>8221</v>
      </c>
      <c r="J4044" s="60">
        <v>1000000</v>
      </c>
      <c r="K4044" s="45">
        <v>3061</v>
      </c>
    </row>
    <row r="4045" spans="9:11" x14ac:dyDescent="0.25">
      <c r="I4045" t="s">
        <v>8221</v>
      </c>
      <c r="J4045" s="60">
        <v>9000</v>
      </c>
      <c r="K4045" s="45">
        <v>3082</v>
      </c>
    </row>
    <row r="4046" spans="9:11" x14ac:dyDescent="0.25">
      <c r="I4046" t="s">
        <v>8221</v>
      </c>
      <c r="J4046" s="60">
        <v>75000</v>
      </c>
      <c r="K4046" s="45">
        <v>3114</v>
      </c>
    </row>
    <row r="4047" spans="9:11" x14ac:dyDescent="0.25">
      <c r="I4047" t="s">
        <v>8220</v>
      </c>
      <c r="J4047" s="60">
        <v>1500000</v>
      </c>
      <c r="K4047" s="45">
        <v>3125</v>
      </c>
    </row>
    <row r="4048" spans="9:11" x14ac:dyDescent="0.25">
      <c r="I4048" t="s">
        <v>8220</v>
      </c>
      <c r="J4048" s="60">
        <v>100000</v>
      </c>
      <c r="K4048" s="45">
        <v>3127</v>
      </c>
    </row>
    <row r="4049" spans="9:11" x14ac:dyDescent="0.25">
      <c r="I4049" t="s">
        <v>8222</v>
      </c>
      <c r="J4049" s="60">
        <v>200</v>
      </c>
      <c r="K4049" s="45">
        <v>3138</v>
      </c>
    </row>
    <row r="4050" spans="9:11" x14ac:dyDescent="0.25">
      <c r="I4050" t="s">
        <v>8222</v>
      </c>
      <c r="J4050" s="60">
        <v>700</v>
      </c>
      <c r="K4050" s="45">
        <v>3143</v>
      </c>
    </row>
    <row r="4051" spans="9:11" x14ac:dyDescent="0.25">
      <c r="I4051" t="s">
        <v>8222</v>
      </c>
      <c r="J4051" s="60">
        <v>25000</v>
      </c>
      <c r="K4051" s="45">
        <v>3145</v>
      </c>
    </row>
    <row r="4052" spans="9:11" x14ac:dyDescent="0.25">
      <c r="I4052" t="s">
        <v>8221</v>
      </c>
      <c r="J4052" s="60">
        <v>4000</v>
      </c>
      <c r="K4052" s="45">
        <v>3190</v>
      </c>
    </row>
    <row r="4053" spans="9:11" x14ac:dyDescent="0.25">
      <c r="I4053" t="s">
        <v>8221</v>
      </c>
      <c r="J4053" s="60">
        <v>11000</v>
      </c>
      <c r="K4053" s="45">
        <v>3194</v>
      </c>
    </row>
    <row r="4054" spans="9:11" x14ac:dyDescent="0.25">
      <c r="I4054" t="s">
        <v>8221</v>
      </c>
      <c r="J4054" s="60">
        <v>500</v>
      </c>
      <c r="K4054" s="45">
        <v>3204</v>
      </c>
    </row>
    <row r="4055" spans="9:11" x14ac:dyDescent="0.25">
      <c r="I4055" t="s">
        <v>8221</v>
      </c>
      <c r="J4055" s="60">
        <v>5000</v>
      </c>
      <c r="K4055" s="45">
        <v>3206</v>
      </c>
    </row>
    <row r="4056" spans="9:11" x14ac:dyDescent="0.25">
      <c r="I4056" t="s">
        <v>8221</v>
      </c>
      <c r="J4056" s="60">
        <v>100000</v>
      </c>
      <c r="K4056" s="45">
        <v>3628</v>
      </c>
    </row>
    <row r="4057" spans="9:11" x14ac:dyDescent="0.25">
      <c r="I4057" t="s">
        <v>8221</v>
      </c>
      <c r="J4057" s="60">
        <v>150000</v>
      </c>
      <c r="K4057" s="45">
        <v>3636</v>
      </c>
    </row>
    <row r="4058" spans="9:11" x14ac:dyDescent="0.25">
      <c r="I4058" t="s">
        <v>8221</v>
      </c>
      <c r="J4058" s="60">
        <v>3000</v>
      </c>
      <c r="K4058" s="45">
        <v>3641</v>
      </c>
    </row>
    <row r="4059" spans="9:11" x14ac:dyDescent="0.25">
      <c r="I4059" t="s">
        <v>8221</v>
      </c>
      <c r="J4059" s="60">
        <v>25000</v>
      </c>
      <c r="K4059" s="45">
        <v>3643</v>
      </c>
    </row>
    <row r="4060" spans="9:11" x14ac:dyDescent="0.25">
      <c r="I4060" t="s">
        <v>8221</v>
      </c>
      <c r="J4060" s="60">
        <v>1500</v>
      </c>
      <c r="K4060" s="45">
        <v>3733</v>
      </c>
    </row>
    <row r="4061" spans="9:11" x14ac:dyDescent="0.25">
      <c r="I4061" t="s">
        <v>8221</v>
      </c>
      <c r="J4061" s="60">
        <v>20000</v>
      </c>
      <c r="K4061" s="45">
        <v>3741</v>
      </c>
    </row>
    <row r="4062" spans="9:11" x14ac:dyDescent="0.25">
      <c r="I4062" t="s">
        <v>8221</v>
      </c>
      <c r="J4062" s="60">
        <v>2200</v>
      </c>
      <c r="K4062" s="45">
        <v>3743</v>
      </c>
    </row>
    <row r="4063" spans="9:11" x14ac:dyDescent="0.25">
      <c r="I4063" t="s">
        <v>8221</v>
      </c>
      <c r="J4063" s="60">
        <v>1200</v>
      </c>
      <c r="K4063" s="45">
        <v>3744</v>
      </c>
    </row>
    <row r="4064" spans="9:11" x14ac:dyDescent="0.25">
      <c r="I4064" t="s">
        <v>8221</v>
      </c>
      <c r="J4064" s="60">
        <v>15000</v>
      </c>
      <c r="K4064" s="45">
        <v>3790</v>
      </c>
    </row>
    <row r="4065" spans="9:11" x14ac:dyDescent="0.25">
      <c r="I4065" t="s">
        <v>8221</v>
      </c>
      <c r="J4065" s="60">
        <v>1500</v>
      </c>
      <c r="K4065" s="45">
        <v>3791</v>
      </c>
    </row>
    <row r="4066" spans="9:11" x14ac:dyDescent="0.25">
      <c r="I4066" t="s">
        <v>8221</v>
      </c>
      <c r="J4066" s="60">
        <v>3000</v>
      </c>
      <c r="K4066" s="45">
        <v>3802</v>
      </c>
    </row>
    <row r="4067" spans="9:11" x14ac:dyDescent="0.25">
      <c r="I4067" t="s">
        <v>8221</v>
      </c>
      <c r="J4067" s="60">
        <v>8000</v>
      </c>
      <c r="K4067" s="45">
        <v>3804</v>
      </c>
    </row>
    <row r="4068" spans="9:11" x14ac:dyDescent="0.25">
      <c r="I4068" t="s">
        <v>8221</v>
      </c>
      <c r="J4068" s="60">
        <v>6000</v>
      </c>
      <c r="K4068" s="45">
        <v>3863</v>
      </c>
    </row>
    <row r="4069" spans="9:11" x14ac:dyDescent="0.25">
      <c r="I4069" t="s">
        <v>8220</v>
      </c>
      <c r="J4069" s="60">
        <v>15000</v>
      </c>
      <c r="K4069" s="45">
        <v>3872</v>
      </c>
    </row>
    <row r="4070" spans="9:11" x14ac:dyDescent="0.25">
      <c r="I4070" t="s">
        <v>8220</v>
      </c>
      <c r="J4070" s="60">
        <v>5500</v>
      </c>
      <c r="K4070" s="45">
        <v>3873</v>
      </c>
    </row>
    <row r="4071" spans="9:11" x14ac:dyDescent="0.25">
      <c r="I4071" t="s">
        <v>8220</v>
      </c>
      <c r="J4071" s="60">
        <v>620</v>
      </c>
      <c r="K4071" s="45">
        <v>3874</v>
      </c>
    </row>
    <row r="4072" spans="9:11" x14ac:dyDescent="0.25">
      <c r="I4072" t="s">
        <v>8220</v>
      </c>
      <c r="J4072" s="60">
        <v>30000</v>
      </c>
      <c r="K4072" s="45">
        <v>3875</v>
      </c>
    </row>
    <row r="4073" spans="9:11" x14ac:dyDescent="0.25">
      <c r="I4073" t="s">
        <v>8220</v>
      </c>
      <c r="J4073" s="60">
        <v>15000</v>
      </c>
      <c r="K4073" s="45">
        <v>3879</v>
      </c>
    </row>
    <row r="4074" spans="9:11" x14ac:dyDescent="0.25">
      <c r="I4074" t="s">
        <v>8220</v>
      </c>
      <c r="J4074" s="60">
        <v>30000</v>
      </c>
      <c r="K4074" s="45">
        <v>3882</v>
      </c>
    </row>
    <row r="4075" spans="9:11" x14ac:dyDescent="0.25">
      <c r="I4075" t="s">
        <v>8220</v>
      </c>
      <c r="J4075" s="60">
        <v>15000</v>
      </c>
      <c r="K4075" s="45">
        <v>3883</v>
      </c>
    </row>
    <row r="4076" spans="9:11" x14ac:dyDescent="0.25">
      <c r="I4076" t="s">
        <v>8220</v>
      </c>
      <c r="J4076" s="60">
        <v>10000</v>
      </c>
      <c r="K4076" s="45">
        <v>3884</v>
      </c>
    </row>
    <row r="4077" spans="9:11" x14ac:dyDescent="0.25">
      <c r="I4077" t="s">
        <v>8220</v>
      </c>
      <c r="J4077" s="60">
        <v>375000</v>
      </c>
      <c r="K4077" s="45">
        <v>3885</v>
      </c>
    </row>
    <row r="4078" spans="9:11" x14ac:dyDescent="0.25">
      <c r="I4078" t="s">
        <v>8220</v>
      </c>
      <c r="J4078" s="60">
        <v>10000</v>
      </c>
      <c r="K4078" s="45">
        <v>3886</v>
      </c>
    </row>
    <row r="4079" spans="9:11" x14ac:dyDescent="0.25">
      <c r="I4079" t="s">
        <v>8221</v>
      </c>
      <c r="J4079" s="60">
        <v>1000</v>
      </c>
      <c r="K4079" s="45">
        <v>3892</v>
      </c>
    </row>
    <row r="4080" spans="9:11" x14ac:dyDescent="0.25">
      <c r="I4080" t="s">
        <v>8221</v>
      </c>
      <c r="J4080" s="60">
        <v>1500</v>
      </c>
      <c r="K4080" s="45">
        <v>3903</v>
      </c>
    </row>
    <row r="4081" spans="9:11" x14ac:dyDescent="0.25">
      <c r="I4081" t="s">
        <v>8221</v>
      </c>
      <c r="J4081" s="60">
        <v>2000</v>
      </c>
      <c r="K4081" s="45">
        <v>3916</v>
      </c>
    </row>
    <row r="4082" spans="9:11" x14ac:dyDescent="0.25">
      <c r="I4082" t="s">
        <v>8221</v>
      </c>
      <c r="J4082" s="60">
        <v>3000</v>
      </c>
      <c r="K4082" s="45">
        <v>3921</v>
      </c>
    </row>
    <row r="4083" spans="9:11" x14ac:dyDescent="0.25">
      <c r="I4083" t="s">
        <v>8221</v>
      </c>
      <c r="J4083" s="60">
        <v>10000</v>
      </c>
      <c r="K4083" s="45">
        <v>3930</v>
      </c>
    </row>
    <row r="4084" spans="9:11" x14ac:dyDescent="0.25">
      <c r="I4084" t="s">
        <v>8221</v>
      </c>
      <c r="J4084" s="60">
        <v>8000</v>
      </c>
      <c r="K4084" s="45">
        <v>3931</v>
      </c>
    </row>
    <row r="4085" spans="9:11" x14ac:dyDescent="0.25">
      <c r="I4085" t="s">
        <v>8221</v>
      </c>
      <c r="J4085" s="60">
        <v>20000</v>
      </c>
      <c r="K4085" s="45">
        <v>3936</v>
      </c>
    </row>
    <row r="4086" spans="9:11" x14ac:dyDescent="0.25">
      <c r="I4086" t="s">
        <v>8221</v>
      </c>
      <c r="J4086" s="60">
        <v>1200</v>
      </c>
      <c r="K4086" s="45">
        <v>3942</v>
      </c>
    </row>
    <row r="4087" spans="9:11" x14ac:dyDescent="0.25">
      <c r="I4087" t="s">
        <v>8221</v>
      </c>
      <c r="J4087" s="60">
        <v>5000</v>
      </c>
      <c r="K4087" s="45">
        <v>3944</v>
      </c>
    </row>
    <row r="4088" spans="9:11" x14ac:dyDescent="0.25">
      <c r="I4088" t="s">
        <v>8221</v>
      </c>
      <c r="J4088" s="60">
        <v>30000</v>
      </c>
      <c r="K4088" s="45">
        <v>3948</v>
      </c>
    </row>
    <row r="4089" spans="9:11" x14ac:dyDescent="0.25">
      <c r="I4089" t="s">
        <v>8221</v>
      </c>
      <c r="J4089" s="60">
        <v>17600</v>
      </c>
      <c r="K4089" s="45">
        <v>3953</v>
      </c>
    </row>
    <row r="4090" spans="9:11" x14ac:dyDescent="0.25">
      <c r="I4090" t="s">
        <v>8221</v>
      </c>
      <c r="J4090" s="60">
        <v>25000</v>
      </c>
      <c r="K4090" s="45">
        <v>3954</v>
      </c>
    </row>
    <row r="4091" spans="9:11" x14ac:dyDescent="0.25">
      <c r="I4091" t="s">
        <v>8221</v>
      </c>
      <c r="J4091" s="60">
        <v>5500</v>
      </c>
      <c r="K4091" s="45">
        <v>3956</v>
      </c>
    </row>
    <row r="4092" spans="9:11" x14ac:dyDescent="0.25">
      <c r="I4092" t="s">
        <v>8221</v>
      </c>
      <c r="J4092" s="60">
        <v>10000</v>
      </c>
      <c r="K4092" s="45">
        <v>3963</v>
      </c>
    </row>
    <row r="4093" spans="9:11" x14ac:dyDescent="0.25">
      <c r="I4093" t="s">
        <v>8221</v>
      </c>
      <c r="J4093" s="60">
        <v>678</v>
      </c>
      <c r="K4093" s="45">
        <v>3975</v>
      </c>
    </row>
    <row r="4094" spans="9:11" x14ac:dyDescent="0.25">
      <c r="I4094" t="s">
        <v>8221</v>
      </c>
      <c r="J4094" s="60">
        <v>3000</v>
      </c>
      <c r="K4094" s="45">
        <v>3989</v>
      </c>
    </row>
    <row r="4095" spans="9:11" x14ac:dyDescent="0.25">
      <c r="I4095" t="s">
        <v>8221</v>
      </c>
      <c r="J4095" s="60">
        <v>3000</v>
      </c>
      <c r="K4095" s="45">
        <v>3997</v>
      </c>
    </row>
    <row r="4096" spans="9:11" x14ac:dyDescent="0.25">
      <c r="I4096" t="s">
        <v>8221</v>
      </c>
      <c r="J4096" s="60">
        <v>575</v>
      </c>
      <c r="K4096" s="45">
        <v>4012</v>
      </c>
    </row>
    <row r="4097" spans="9:11" x14ac:dyDescent="0.25">
      <c r="I4097" t="s">
        <v>8221</v>
      </c>
      <c r="J4097" s="60">
        <v>9000</v>
      </c>
      <c r="K4097" s="45">
        <v>4014</v>
      </c>
    </row>
    <row r="4098" spans="9:11" x14ac:dyDescent="0.25">
      <c r="I4098" t="s">
        <v>8221</v>
      </c>
      <c r="J4098" s="60">
        <v>7000</v>
      </c>
      <c r="K4098" s="45">
        <v>4023</v>
      </c>
    </row>
    <row r="4099" spans="9:11" x14ac:dyDescent="0.25">
      <c r="I4099" t="s">
        <v>8221</v>
      </c>
      <c r="J4099" s="60">
        <v>4000</v>
      </c>
      <c r="K4099" s="45">
        <v>4026</v>
      </c>
    </row>
    <row r="4100" spans="9:11" x14ac:dyDescent="0.25">
      <c r="I4100" t="s">
        <v>8221</v>
      </c>
      <c r="J4100" s="60">
        <v>20000</v>
      </c>
      <c r="K4100" s="45">
        <v>4029</v>
      </c>
    </row>
    <row r="4101" spans="9:11" x14ac:dyDescent="0.25">
      <c r="I4101" t="s">
        <v>8221</v>
      </c>
      <c r="J4101" s="60">
        <v>5000</v>
      </c>
      <c r="K4101" s="45">
        <v>4031</v>
      </c>
    </row>
    <row r="4102" spans="9:11" x14ac:dyDescent="0.25">
      <c r="I4102" t="s">
        <v>8221</v>
      </c>
      <c r="J4102" s="60">
        <v>300</v>
      </c>
      <c r="K4102" s="45">
        <v>4043</v>
      </c>
    </row>
    <row r="4103" spans="9:11" x14ac:dyDescent="0.25">
      <c r="I4103" t="s">
        <v>8221</v>
      </c>
      <c r="J4103" s="60">
        <v>500</v>
      </c>
      <c r="K4103" s="45">
        <v>4051</v>
      </c>
    </row>
    <row r="4104" spans="9:11" x14ac:dyDescent="0.25">
      <c r="I4104" t="s">
        <v>8221</v>
      </c>
      <c r="J4104" s="60">
        <v>8880</v>
      </c>
      <c r="K4104" s="45">
        <v>4054</v>
      </c>
    </row>
    <row r="4105" spans="9:11" x14ac:dyDescent="0.25">
      <c r="I4105" t="s">
        <v>8221</v>
      </c>
      <c r="J4105" s="60">
        <v>525</v>
      </c>
      <c r="K4105" s="45">
        <v>4061</v>
      </c>
    </row>
    <row r="4106" spans="9:11" x14ac:dyDescent="0.25">
      <c r="I4106" t="s">
        <v>8221</v>
      </c>
      <c r="J4106" s="60">
        <v>20000</v>
      </c>
      <c r="K4106" s="45">
        <v>4071</v>
      </c>
    </row>
    <row r="4107" spans="9:11" x14ac:dyDescent="0.25">
      <c r="I4107" t="s">
        <v>8221</v>
      </c>
      <c r="J4107" s="60">
        <v>700</v>
      </c>
      <c r="K4107" s="45">
        <v>4076</v>
      </c>
    </row>
    <row r="4108" spans="9:11" x14ac:dyDescent="0.25">
      <c r="I4108" t="s">
        <v>8221</v>
      </c>
      <c r="J4108" s="60">
        <v>250</v>
      </c>
      <c r="K4108" s="45">
        <v>4078</v>
      </c>
    </row>
    <row r="4109" spans="9:11" x14ac:dyDescent="0.25">
      <c r="I4109" t="s">
        <v>8221</v>
      </c>
      <c r="J4109" s="60">
        <v>3000</v>
      </c>
      <c r="K4109" s="45">
        <v>4080</v>
      </c>
    </row>
    <row r="4110" spans="9:11" x14ac:dyDescent="0.25">
      <c r="I4110" t="s">
        <v>8221</v>
      </c>
      <c r="J4110" s="60">
        <v>9600</v>
      </c>
      <c r="K4110" s="45">
        <v>4087</v>
      </c>
    </row>
    <row r="4111" spans="9:11" x14ac:dyDescent="0.25">
      <c r="I4111" t="s">
        <v>8221</v>
      </c>
      <c r="J4111" s="60">
        <v>10000</v>
      </c>
      <c r="K4111" s="45">
        <v>4097</v>
      </c>
    </row>
    <row r="4112" spans="9:11" x14ac:dyDescent="0.25">
      <c r="I4112" t="s">
        <v>8221</v>
      </c>
      <c r="J4112" s="60">
        <v>75000</v>
      </c>
      <c r="K4112" s="45">
        <v>4098</v>
      </c>
    </row>
    <row r="4113" spans="9:11" x14ac:dyDescent="0.25">
      <c r="I4113" t="s">
        <v>8221</v>
      </c>
      <c r="J4113" s="60">
        <v>270</v>
      </c>
      <c r="K4113" s="45">
        <v>4100</v>
      </c>
    </row>
    <row r="4114" spans="9:11" x14ac:dyDescent="0.25">
      <c r="I4114" t="s">
        <v>8221</v>
      </c>
      <c r="J4114" s="60">
        <v>600</v>
      </c>
      <c r="K4114" s="45">
        <v>4101</v>
      </c>
    </row>
    <row r="4115" spans="9:11" x14ac:dyDescent="0.25">
      <c r="I4115" t="s">
        <v>8221</v>
      </c>
      <c r="J4115" s="60">
        <v>500</v>
      </c>
      <c r="K4115" s="45">
        <v>4109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text="live" id="{11842089-9C26-4C62-ADE0-EFC75ECC80A3}">
            <xm:f>NOT(ISERROR(SEARCH("live",'Data Table'!I1)))</xm:f>
            <x14:dxf>
              <fill>
                <patternFill>
                  <bgColor rgb="FF92D050"/>
                </patternFill>
              </fill>
            </x14:dxf>
          </x14:cfRule>
          <x14:cfRule type="containsText" priority="2" operator="containsText" text="failed" id="{B4F0DDA4-9D46-4CDF-A73D-F1115E027753}">
            <xm:f>NOT(ISERROR(SEARCH("failed",'Data Table'!I1)))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operator="containsText" text="successful" id="{8866A49F-4931-4E1D-BB05-C5611603C5F8}">
            <xm:f>NOT(ISERROR(SEARCH("successful",'Data Table'!I1)))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text="canceled" id="{788F4A67-E082-49D9-B6B7-917E7D0B223A}">
            <xm:f>NOT(ISERROR(SEARCH("canceled",'Data Table'!I1)))</xm:f>
            <x14:dxf>
              <fill>
                <patternFill>
                  <bgColor rgb="FFFFC000"/>
                </patternFill>
              </fill>
            </x14:dxf>
          </x14:cfRule>
          <xm:sqref>I1:I1048576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R51"/>
  <sheetViews>
    <sheetView showGridLines="0" workbookViewId="0">
      <selection sqref="A1:R51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25">
      <c r="A2">
        <v>3145</v>
      </c>
      <c r="B2" t="s">
        <v>3145</v>
      </c>
      <c r="C2" t="s">
        <v>7255</v>
      </c>
      <c r="D2">
        <v>25000</v>
      </c>
      <c r="E2">
        <v>0</v>
      </c>
      <c r="F2" t="s">
        <v>8222</v>
      </c>
      <c r="G2" t="s">
        <v>8224</v>
      </c>
      <c r="H2" t="s">
        <v>8246</v>
      </c>
      <c r="I2">
        <v>1490659134</v>
      </c>
      <c r="J2">
        <v>1485478734</v>
      </c>
      <c r="K2" t="b">
        <v>0</v>
      </c>
      <c r="L2">
        <v>0</v>
      </c>
      <c r="M2" t="b">
        <v>0</v>
      </c>
      <c r="N2" t="s">
        <v>8271</v>
      </c>
      <c r="O2">
        <v>0</v>
      </c>
      <c r="P2">
        <v>0</v>
      </c>
    </row>
    <row r="3" spans="1:18" x14ac:dyDescent="0.25">
      <c r="A3">
        <v>3143</v>
      </c>
      <c r="B3" t="s">
        <v>3143</v>
      </c>
      <c r="C3" s="3" t="s">
        <v>7253</v>
      </c>
      <c r="D3">
        <v>700</v>
      </c>
      <c r="E3">
        <v>0</v>
      </c>
      <c r="F3" t="s">
        <v>8222</v>
      </c>
      <c r="G3" t="s">
        <v>8225</v>
      </c>
      <c r="H3" t="s">
        <v>8247</v>
      </c>
      <c r="I3">
        <v>1491726956</v>
      </c>
      <c r="J3">
        <v>1489480556</v>
      </c>
      <c r="K3" t="b">
        <v>0</v>
      </c>
      <c r="L3">
        <v>0</v>
      </c>
      <c r="M3" t="b">
        <v>0</v>
      </c>
      <c r="N3" t="s">
        <v>8271</v>
      </c>
      <c r="O3">
        <v>0</v>
      </c>
      <c r="P3">
        <v>0</v>
      </c>
    </row>
    <row r="4" spans="1:18" x14ac:dyDescent="0.25">
      <c r="A4">
        <v>3138</v>
      </c>
      <c r="B4" t="s">
        <v>3138</v>
      </c>
      <c r="C4" t="s">
        <v>7248</v>
      </c>
      <c r="D4">
        <v>200</v>
      </c>
      <c r="E4">
        <v>0</v>
      </c>
      <c r="F4" t="s">
        <v>8222</v>
      </c>
      <c r="G4" t="s">
        <v>8225</v>
      </c>
      <c r="H4" t="s">
        <v>8247</v>
      </c>
      <c r="I4">
        <v>1491233407</v>
      </c>
      <c r="J4">
        <v>1489591807</v>
      </c>
      <c r="K4" t="b">
        <v>0</v>
      </c>
      <c r="L4">
        <v>0</v>
      </c>
      <c r="M4" t="b">
        <v>0</v>
      </c>
      <c r="N4" t="s">
        <v>8271</v>
      </c>
      <c r="O4">
        <v>0</v>
      </c>
      <c r="P4">
        <v>0</v>
      </c>
    </row>
    <row r="5" spans="1:18" x14ac:dyDescent="0.25">
      <c r="A5">
        <v>1698</v>
      </c>
      <c r="B5" t="s">
        <v>1699</v>
      </c>
      <c r="C5" s="3" t="s">
        <v>5808</v>
      </c>
      <c r="D5">
        <v>125000</v>
      </c>
      <c r="E5">
        <v>0</v>
      </c>
      <c r="F5" t="s">
        <v>8222</v>
      </c>
      <c r="G5" t="s">
        <v>8224</v>
      </c>
      <c r="H5" t="s">
        <v>8246</v>
      </c>
      <c r="I5">
        <v>1490499180</v>
      </c>
      <c r="J5">
        <v>1488430760</v>
      </c>
      <c r="K5" t="b">
        <v>0</v>
      </c>
      <c r="L5">
        <v>0</v>
      </c>
      <c r="M5" t="b">
        <v>0</v>
      </c>
      <c r="N5" t="s">
        <v>8293</v>
      </c>
      <c r="O5">
        <v>0</v>
      </c>
      <c r="P5">
        <v>0</v>
      </c>
    </row>
    <row r="6" spans="1:18" x14ac:dyDescent="0.25">
      <c r="A6">
        <v>1696</v>
      </c>
      <c r="B6" t="s">
        <v>1697</v>
      </c>
      <c r="C6" t="s">
        <v>5806</v>
      </c>
      <c r="D6">
        <v>300000</v>
      </c>
      <c r="E6">
        <v>0</v>
      </c>
      <c r="F6" t="s">
        <v>8222</v>
      </c>
      <c r="G6" t="s">
        <v>8224</v>
      </c>
      <c r="H6" t="s">
        <v>8246</v>
      </c>
      <c r="I6">
        <v>1491007211</v>
      </c>
      <c r="J6">
        <v>1488418811</v>
      </c>
      <c r="K6" t="b">
        <v>0</v>
      </c>
      <c r="L6">
        <v>0</v>
      </c>
      <c r="M6" t="b">
        <v>0</v>
      </c>
      <c r="N6" t="s">
        <v>8293</v>
      </c>
      <c r="O6">
        <v>0</v>
      </c>
      <c r="P6">
        <v>0</v>
      </c>
    </row>
    <row r="7" spans="1:18" x14ac:dyDescent="0.25">
      <c r="A7">
        <v>1682</v>
      </c>
      <c r="B7" t="s">
        <v>1683</v>
      </c>
      <c r="C7" t="s">
        <v>5792</v>
      </c>
      <c r="D7">
        <v>6000</v>
      </c>
      <c r="E7">
        <v>0</v>
      </c>
      <c r="F7" t="s">
        <v>8222</v>
      </c>
      <c r="G7" t="s">
        <v>8224</v>
      </c>
      <c r="H7" t="s">
        <v>8246</v>
      </c>
      <c r="I7">
        <v>1492142860</v>
      </c>
      <c r="J7">
        <v>1486962460</v>
      </c>
      <c r="K7" t="b">
        <v>0</v>
      </c>
      <c r="L7">
        <v>0</v>
      </c>
      <c r="M7" t="b">
        <v>0</v>
      </c>
      <c r="N7" t="s">
        <v>8293</v>
      </c>
      <c r="O7">
        <v>0</v>
      </c>
      <c r="P7">
        <v>0</v>
      </c>
    </row>
    <row r="8" spans="1:18" x14ac:dyDescent="0.25">
      <c r="A8">
        <v>3132</v>
      </c>
      <c r="B8" t="s">
        <v>3132</v>
      </c>
      <c r="C8" t="s">
        <v>7242</v>
      </c>
      <c r="D8">
        <v>30000</v>
      </c>
      <c r="E8">
        <v>10</v>
      </c>
      <c r="F8" t="s">
        <v>8222</v>
      </c>
      <c r="G8" t="s">
        <v>8224</v>
      </c>
      <c r="H8" t="s">
        <v>8246</v>
      </c>
      <c r="I8">
        <v>1492759460</v>
      </c>
      <c r="J8">
        <v>1487579060</v>
      </c>
      <c r="K8" t="b">
        <v>0</v>
      </c>
      <c r="L8">
        <v>1</v>
      </c>
      <c r="M8" t="b">
        <v>0</v>
      </c>
      <c r="N8" t="s">
        <v>8271</v>
      </c>
      <c r="O8">
        <v>3.3333333333333332E-4</v>
      </c>
      <c r="P8">
        <v>5.5</v>
      </c>
    </row>
    <row r="9" spans="1:18" x14ac:dyDescent="0.25">
      <c r="A9">
        <v>1694</v>
      </c>
      <c r="B9" t="s">
        <v>1695</v>
      </c>
      <c r="C9" t="s">
        <v>5804</v>
      </c>
      <c r="D9">
        <v>10000</v>
      </c>
      <c r="E9">
        <v>5</v>
      </c>
      <c r="F9" t="s">
        <v>8222</v>
      </c>
      <c r="G9" t="s">
        <v>8224</v>
      </c>
      <c r="H9" t="s">
        <v>8246</v>
      </c>
      <c r="I9">
        <v>1490589360</v>
      </c>
      <c r="J9">
        <v>1488038674</v>
      </c>
      <c r="K9" t="b">
        <v>0</v>
      </c>
      <c r="L9">
        <v>1</v>
      </c>
      <c r="M9" t="b">
        <v>0</v>
      </c>
      <c r="N9" t="s">
        <v>8293</v>
      </c>
      <c r="O9">
        <v>5.0000000000000001E-4</v>
      </c>
      <c r="P9">
        <v>3</v>
      </c>
    </row>
    <row r="10" spans="1:18" x14ac:dyDescent="0.25">
      <c r="A10">
        <v>1686</v>
      </c>
      <c r="B10" t="s">
        <v>1687</v>
      </c>
      <c r="C10" t="s">
        <v>5796</v>
      </c>
      <c r="D10">
        <v>5000</v>
      </c>
      <c r="E10">
        <v>18</v>
      </c>
      <c r="F10" t="s">
        <v>8222</v>
      </c>
      <c r="G10" t="s">
        <v>8229</v>
      </c>
      <c r="H10" t="s">
        <v>8251</v>
      </c>
      <c r="I10">
        <v>1493320519</v>
      </c>
      <c r="J10">
        <v>1488140119</v>
      </c>
      <c r="K10" t="b">
        <v>0</v>
      </c>
      <c r="L10">
        <v>1</v>
      </c>
      <c r="M10" t="b">
        <v>0</v>
      </c>
      <c r="N10" t="s">
        <v>8293</v>
      </c>
      <c r="O10">
        <v>3.5999999999999999E-3</v>
      </c>
      <c r="P10">
        <v>9.5</v>
      </c>
    </row>
    <row r="11" spans="1:18" x14ac:dyDescent="0.25">
      <c r="A11">
        <v>2326</v>
      </c>
      <c r="B11" t="s">
        <v>2327</v>
      </c>
      <c r="C11" t="s">
        <v>6436</v>
      </c>
      <c r="D11">
        <v>15000</v>
      </c>
      <c r="E11">
        <v>108</v>
      </c>
      <c r="F11" t="s">
        <v>8222</v>
      </c>
      <c r="G11" t="s">
        <v>8224</v>
      </c>
      <c r="H11" t="s">
        <v>8246</v>
      </c>
      <c r="I11">
        <v>1493571600</v>
      </c>
      <c r="J11">
        <v>1489106948</v>
      </c>
      <c r="K11" t="b">
        <v>0</v>
      </c>
      <c r="L11">
        <v>1</v>
      </c>
      <c r="M11" t="b">
        <v>0</v>
      </c>
      <c r="N11" t="s">
        <v>8298</v>
      </c>
      <c r="O11">
        <v>7.1999999999999998E-3</v>
      </c>
      <c r="P11">
        <v>54.5</v>
      </c>
    </row>
    <row r="12" spans="1:18" x14ac:dyDescent="0.25">
      <c r="A12">
        <v>3129</v>
      </c>
      <c r="B12" t="s">
        <v>3129</v>
      </c>
      <c r="C12" t="s">
        <v>7239</v>
      </c>
      <c r="D12">
        <v>1250</v>
      </c>
      <c r="E12">
        <v>10</v>
      </c>
      <c r="F12" t="s">
        <v>8222</v>
      </c>
      <c r="G12" t="s">
        <v>8224</v>
      </c>
      <c r="H12" t="s">
        <v>8246</v>
      </c>
      <c r="I12">
        <v>1492542819</v>
      </c>
      <c r="J12">
        <v>1489090419</v>
      </c>
      <c r="K12" t="b">
        <v>0</v>
      </c>
      <c r="L12">
        <v>1</v>
      </c>
      <c r="M12" t="b">
        <v>0</v>
      </c>
      <c r="N12" t="s">
        <v>8271</v>
      </c>
      <c r="O12">
        <v>8.0000000000000002E-3</v>
      </c>
      <c r="P12">
        <v>5.5</v>
      </c>
    </row>
    <row r="13" spans="1:18" x14ac:dyDescent="0.25">
      <c r="A13">
        <v>3140</v>
      </c>
      <c r="B13" t="s">
        <v>3140</v>
      </c>
      <c r="C13" t="s">
        <v>7250</v>
      </c>
      <c r="D13">
        <v>10000</v>
      </c>
      <c r="E13">
        <v>96</v>
      </c>
      <c r="F13" t="s">
        <v>8222</v>
      </c>
      <c r="G13" t="s">
        <v>8230</v>
      </c>
      <c r="H13" t="s">
        <v>8249</v>
      </c>
      <c r="I13">
        <v>1491581703</v>
      </c>
      <c r="J13">
        <v>1488993303</v>
      </c>
      <c r="K13" t="b">
        <v>0</v>
      </c>
      <c r="L13">
        <v>4</v>
      </c>
      <c r="M13" t="b">
        <v>0</v>
      </c>
      <c r="N13" t="s">
        <v>8271</v>
      </c>
      <c r="O13">
        <v>9.5999999999999992E-3</v>
      </c>
      <c r="P13">
        <v>50</v>
      </c>
    </row>
    <row r="14" spans="1:18" x14ac:dyDescent="0.25">
      <c r="A14">
        <v>3142</v>
      </c>
      <c r="B14" t="s">
        <v>3142</v>
      </c>
      <c r="C14" t="s">
        <v>7252</v>
      </c>
      <c r="D14">
        <v>2750</v>
      </c>
      <c r="E14">
        <v>45</v>
      </c>
      <c r="F14" t="s">
        <v>8222</v>
      </c>
      <c r="G14" t="s">
        <v>8225</v>
      </c>
      <c r="H14" t="s">
        <v>8247</v>
      </c>
      <c r="I14">
        <v>1489922339</v>
      </c>
      <c r="J14">
        <v>1487333939</v>
      </c>
      <c r="K14" t="b">
        <v>0</v>
      </c>
      <c r="L14">
        <v>3</v>
      </c>
      <c r="M14" t="b">
        <v>0</v>
      </c>
      <c r="N14" t="s">
        <v>8271</v>
      </c>
      <c r="O14">
        <v>1.6363636363636365E-2</v>
      </c>
      <c r="P14">
        <v>24</v>
      </c>
    </row>
    <row r="15" spans="1:18" x14ac:dyDescent="0.25">
      <c r="A15">
        <v>2322</v>
      </c>
      <c r="B15" t="s">
        <v>2323</v>
      </c>
      <c r="C15" t="s">
        <v>6432</v>
      </c>
      <c r="D15">
        <v>2700</v>
      </c>
      <c r="E15">
        <v>85</v>
      </c>
      <c r="F15" t="s">
        <v>8222</v>
      </c>
      <c r="G15" t="s">
        <v>8224</v>
      </c>
      <c r="H15" t="s">
        <v>8246</v>
      </c>
      <c r="I15">
        <v>1491769769</v>
      </c>
      <c r="J15">
        <v>1489181369</v>
      </c>
      <c r="K15" t="b">
        <v>0</v>
      </c>
      <c r="L15">
        <v>4</v>
      </c>
      <c r="M15" t="b">
        <v>0</v>
      </c>
      <c r="N15" t="s">
        <v>8298</v>
      </c>
      <c r="O15">
        <v>3.1481481481481478E-2</v>
      </c>
      <c r="P15">
        <v>44.5</v>
      </c>
    </row>
    <row r="16" spans="1:18" x14ac:dyDescent="0.25">
      <c r="A16">
        <v>3137</v>
      </c>
      <c r="B16" t="s">
        <v>3137</v>
      </c>
      <c r="C16" t="s">
        <v>7247</v>
      </c>
      <c r="D16">
        <v>1500</v>
      </c>
      <c r="E16">
        <v>50</v>
      </c>
      <c r="F16" t="s">
        <v>8222</v>
      </c>
      <c r="G16" t="s">
        <v>8224</v>
      </c>
      <c r="H16" t="s">
        <v>8246</v>
      </c>
      <c r="I16">
        <v>1493838720</v>
      </c>
      <c r="J16">
        <v>1489439669</v>
      </c>
      <c r="K16" t="b">
        <v>0</v>
      </c>
      <c r="L16">
        <v>1</v>
      </c>
      <c r="M16" t="b">
        <v>0</v>
      </c>
      <c r="N16" t="s">
        <v>8271</v>
      </c>
      <c r="O16">
        <v>3.3333333333333333E-2</v>
      </c>
      <c r="P16">
        <v>25.5</v>
      </c>
    </row>
    <row r="17" spans="1:16" x14ac:dyDescent="0.25">
      <c r="A17">
        <v>3130</v>
      </c>
      <c r="B17" t="s">
        <v>3130</v>
      </c>
      <c r="C17" t="s">
        <v>7240</v>
      </c>
      <c r="D17">
        <v>10000</v>
      </c>
      <c r="E17">
        <v>375</v>
      </c>
      <c r="F17" t="s">
        <v>8222</v>
      </c>
      <c r="G17" t="s">
        <v>8224</v>
      </c>
      <c r="H17" t="s">
        <v>8246</v>
      </c>
      <c r="I17">
        <v>1492145940</v>
      </c>
      <c r="J17">
        <v>1489504916</v>
      </c>
      <c r="K17" t="b">
        <v>0</v>
      </c>
      <c r="L17">
        <v>4</v>
      </c>
      <c r="M17" t="b">
        <v>0</v>
      </c>
      <c r="N17" t="s">
        <v>8271</v>
      </c>
      <c r="O17">
        <v>3.7499999999999999E-2</v>
      </c>
      <c r="P17">
        <v>189.5</v>
      </c>
    </row>
    <row r="18" spans="1:16" x14ac:dyDescent="0.25">
      <c r="A18">
        <v>1699</v>
      </c>
      <c r="B18" t="s">
        <v>1700</v>
      </c>
      <c r="C18" t="s">
        <v>5809</v>
      </c>
      <c r="D18">
        <v>5105</v>
      </c>
      <c r="E18">
        <v>216</v>
      </c>
      <c r="F18" t="s">
        <v>8222</v>
      </c>
      <c r="G18" t="s">
        <v>8224</v>
      </c>
      <c r="H18" t="s">
        <v>8246</v>
      </c>
      <c r="I18">
        <v>1491943445</v>
      </c>
      <c r="J18">
        <v>1489351445</v>
      </c>
      <c r="K18" t="b">
        <v>0</v>
      </c>
      <c r="L18">
        <v>4</v>
      </c>
      <c r="M18" t="b">
        <v>0</v>
      </c>
      <c r="N18" t="s">
        <v>8293</v>
      </c>
      <c r="O18">
        <v>4.2311459353574929E-2</v>
      </c>
      <c r="P18">
        <v>110</v>
      </c>
    </row>
    <row r="19" spans="1:16" x14ac:dyDescent="0.25">
      <c r="A19">
        <v>3139</v>
      </c>
      <c r="B19" t="s">
        <v>3139</v>
      </c>
      <c r="C19" t="s">
        <v>7249</v>
      </c>
      <c r="D19">
        <v>50000</v>
      </c>
      <c r="E19">
        <v>2700</v>
      </c>
      <c r="F19" t="s">
        <v>8222</v>
      </c>
      <c r="G19" t="s">
        <v>8238</v>
      </c>
      <c r="H19" t="s">
        <v>8256</v>
      </c>
      <c r="I19">
        <v>1490416380</v>
      </c>
      <c r="J19">
        <v>1487485760</v>
      </c>
      <c r="K19" t="b">
        <v>0</v>
      </c>
      <c r="L19">
        <v>6</v>
      </c>
      <c r="M19" t="b">
        <v>0</v>
      </c>
      <c r="N19" t="s">
        <v>8271</v>
      </c>
      <c r="O19">
        <v>5.3999999999999999E-2</v>
      </c>
      <c r="P19">
        <v>1353</v>
      </c>
    </row>
    <row r="20" spans="1:16" x14ac:dyDescent="0.25">
      <c r="A20">
        <v>2704</v>
      </c>
      <c r="B20" t="s">
        <v>2704</v>
      </c>
      <c r="C20" t="s">
        <v>6814</v>
      </c>
      <c r="D20">
        <v>19000</v>
      </c>
      <c r="E20">
        <v>1145</v>
      </c>
      <c r="F20" t="s">
        <v>8222</v>
      </c>
      <c r="G20" t="s">
        <v>8224</v>
      </c>
      <c r="H20" t="s">
        <v>8246</v>
      </c>
      <c r="I20">
        <v>1491421314</v>
      </c>
      <c r="J20">
        <v>1487709714</v>
      </c>
      <c r="K20" t="b">
        <v>0</v>
      </c>
      <c r="L20">
        <v>7</v>
      </c>
      <c r="M20" t="b">
        <v>0</v>
      </c>
      <c r="N20" t="s">
        <v>8303</v>
      </c>
      <c r="O20">
        <v>6.0263157894736845E-2</v>
      </c>
      <c r="P20">
        <v>576</v>
      </c>
    </row>
    <row r="21" spans="1:16" x14ac:dyDescent="0.25">
      <c r="A21">
        <v>2325</v>
      </c>
      <c r="B21" t="s">
        <v>2326</v>
      </c>
      <c r="C21" t="s">
        <v>6435</v>
      </c>
      <c r="D21">
        <v>1000</v>
      </c>
      <c r="E21">
        <v>80</v>
      </c>
      <c r="F21" t="s">
        <v>8222</v>
      </c>
      <c r="G21" t="s">
        <v>8224</v>
      </c>
      <c r="H21" t="s">
        <v>8246</v>
      </c>
      <c r="I21">
        <v>1490830331</v>
      </c>
      <c r="J21">
        <v>1488241931</v>
      </c>
      <c r="K21" t="b">
        <v>0</v>
      </c>
      <c r="L21">
        <v>7</v>
      </c>
      <c r="M21" t="b">
        <v>0</v>
      </c>
      <c r="N21" t="s">
        <v>8298</v>
      </c>
      <c r="O21">
        <v>0.08</v>
      </c>
      <c r="P21">
        <v>43.5</v>
      </c>
    </row>
    <row r="22" spans="1:16" x14ac:dyDescent="0.25">
      <c r="A22">
        <v>1693</v>
      </c>
      <c r="B22" t="s">
        <v>1694</v>
      </c>
      <c r="C22" t="s">
        <v>5803</v>
      </c>
      <c r="D22">
        <v>3000</v>
      </c>
      <c r="E22">
        <v>280</v>
      </c>
      <c r="F22" t="s">
        <v>8222</v>
      </c>
      <c r="G22" t="s">
        <v>8225</v>
      </c>
      <c r="H22" t="s">
        <v>8247</v>
      </c>
      <c r="I22">
        <v>1491768000</v>
      </c>
      <c r="J22">
        <v>1489097112</v>
      </c>
      <c r="K22" t="b">
        <v>0</v>
      </c>
      <c r="L22">
        <v>8</v>
      </c>
      <c r="M22" t="b">
        <v>0</v>
      </c>
      <c r="N22" t="s">
        <v>8293</v>
      </c>
      <c r="O22">
        <v>9.3333333333333338E-2</v>
      </c>
      <c r="P22">
        <v>144</v>
      </c>
    </row>
    <row r="23" spans="1:16" x14ac:dyDescent="0.25">
      <c r="A23">
        <v>3146</v>
      </c>
      <c r="B23" t="s">
        <v>3146</v>
      </c>
      <c r="C23" t="s">
        <v>7256</v>
      </c>
      <c r="D23">
        <v>50000</v>
      </c>
      <c r="E23">
        <v>5250</v>
      </c>
      <c r="F23" t="s">
        <v>8222</v>
      </c>
      <c r="G23" t="s">
        <v>8238</v>
      </c>
      <c r="H23" t="s">
        <v>8256</v>
      </c>
      <c r="I23">
        <v>1492356166</v>
      </c>
      <c r="J23">
        <v>1488471766</v>
      </c>
      <c r="K23" t="b">
        <v>0</v>
      </c>
      <c r="L23">
        <v>12</v>
      </c>
      <c r="M23" t="b">
        <v>0</v>
      </c>
      <c r="N23" t="s">
        <v>8271</v>
      </c>
      <c r="O23">
        <v>0.105</v>
      </c>
      <c r="P23">
        <v>2631</v>
      </c>
    </row>
    <row r="24" spans="1:16" x14ac:dyDescent="0.25">
      <c r="A24">
        <v>2705</v>
      </c>
      <c r="B24" t="s">
        <v>2705</v>
      </c>
      <c r="C24" t="s">
        <v>6815</v>
      </c>
      <c r="D24">
        <v>16500</v>
      </c>
      <c r="E24">
        <v>1739</v>
      </c>
      <c r="F24" t="s">
        <v>8222</v>
      </c>
      <c r="G24" t="s">
        <v>8224</v>
      </c>
      <c r="H24" t="s">
        <v>8246</v>
      </c>
      <c r="I24">
        <v>1490389158</v>
      </c>
      <c r="J24">
        <v>1486504758</v>
      </c>
      <c r="K24" t="b">
        <v>0</v>
      </c>
      <c r="L24">
        <v>8</v>
      </c>
      <c r="M24" t="b">
        <v>0</v>
      </c>
      <c r="N24" t="s">
        <v>8303</v>
      </c>
      <c r="O24">
        <v>0.10539393939393939</v>
      </c>
      <c r="P24">
        <v>873.5</v>
      </c>
    </row>
    <row r="25" spans="1:16" x14ac:dyDescent="0.25">
      <c r="A25">
        <v>1695</v>
      </c>
      <c r="B25" t="s">
        <v>1696</v>
      </c>
      <c r="C25" t="s">
        <v>5805</v>
      </c>
      <c r="D25">
        <v>12000</v>
      </c>
      <c r="E25">
        <v>1405</v>
      </c>
      <c r="F25" t="s">
        <v>8222</v>
      </c>
      <c r="G25" t="s">
        <v>8224</v>
      </c>
      <c r="H25" t="s">
        <v>8246</v>
      </c>
      <c r="I25">
        <v>1491786000</v>
      </c>
      <c r="J25">
        <v>1488847514</v>
      </c>
      <c r="K25" t="b">
        <v>0</v>
      </c>
      <c r="L25">
        <v>23</v>
      </c>
      <c r="M25" t="b">
        <v>0</v>
      </c>
      <c r="N25" t="s">
        <v>8293</v>
      </c>
      <c r="O25">
        <v>0.11708333333333333</v>
      </c>
      <c r="P25">
        <v>714</v>
      </c>
    </row>
    <row r="26" spans="1:16" x14ac:dyDescent="0.25">
      <c r="A26">
        <v>3131</v>
      </c>
      <c r="B26" t="s">
        <v>3131</v>
      </c>
      <c r="C26" t="s">
        <v>7241</v>
      </c>
      <c r="D26">
        <v>4100</v>
      </c>
      <c r="E26">
        <v>645</v>
      </c>
      <c r="F26" t="s">
        <v>8222</v>
      </c>
      <c r="G26" t="s">
        <v>8224</v>
      </c>
      <c r="H26" t="s">
        <v>8246</v>
      </c>
      <c r="I26">
        <v>1491656045</v>
      </c>
      <c r="J26">
        <v>1489067645</v>
      </c>
      <c r="K26" t="b">
        <v>0</v>
      </c>
      <c r="L26">
        <v>12</v>
      </c>
      <c r="M26" t="b">
        <v>0</v>
      </c>
      <c r="N26" t="s">
        <v>8271</v>
      </c>
      <c r="O26">
        <v>0.15731707317073171</v>
      </c>
      <c r="P26">
        <v>328.5</v>
      </c>
    </row>
    <row r="27" spans="1:16" x14ac:dyDescent="0.25">
      <c r="A27">
        <v>1697</v>
      </c>
      <c r="B27" t="s">
        <v>1698</v>
      </c>
      <c r="C27" t="s">
        <v>5807</v>
      </c>
      <c r="D27">
        <v>12500</v>
      </c>
      <c r="E27">
        <v>2526</v>
      </c>
      <c r="F27" t="s">
        <v>8222</v>
      </c>
      <c r="G27" t="s">
        <v>8224</v>
      </c>
      <c r="H27" t="s">
        <v>8246</v>
      </c>
      <c r="I27">
        <v>1491781648</v>
      </c>
      <c r="J27">
        <v>1489193248</v>
      </c>
      <c r="K27" t="b">
        <v>0</v>
      </c>
      <c r="L27">
        <v>22</v>
      </c>
      <c r="M27" t="b">
        <v>0</v>
      </c>
      <c r="N27" t="s">
        <v>8293</v>
      </c>
      <c r="O27">
        <v>0.20208000000000001</v>
      </c>
      <c r="P27">
        <v>1274</v>
      </c>
    </row>
    <row r="28" spans="1:16" x14ac:dyDescent="0.25">
      <c r="A28">
        <v>2324</v>
      </c>
      <c r="B28" t="s">
        <v>2325</v>
      </c>
      <c r="C28" t="s">
        <v>6434</v>
      </c>
      <c r="D28">
        <v>7500</v>
      </c>
      <c r="E28">
        <v>1555</v>
      </c>
      <c r="F28" t="s">
        <v>8222</v>
      </c>
      <c r="G28" t="s">
        <v>8225</v>
      </c>
      <c r="H28" t="s">
        <v>8247</v>
      </c>
      <c r="I28">
        <v>1490559285</v>
      </c>
      <c r="J28">
        <v>1487970885</v>
      </c>
      <c r="K28" t="b">
        <v>0</v>
      </c>
      <c r="L28">
        <v>61</v>
      </c>
      <c r="M28" t="b">
        <v>0</v>
      </c>
      <c r="N28" t="s">
        <v>8298</v>
      </c>
      <c r="O28">
        <v>0.20733333333333334</v>
      </c>
      <c r="P28">
        <v>808</v>
      </c>
    </row>
    <row r="29" spans="1:16" x14ac:dyDescent="0.25">
      <c r="A29">
        <v>3135</v>
      </c>
      <c r="B29" t="s">
        <v>3135</v>
      </c>
      <c r="C29" t="s">
        <v>7245</v>
      </c>
      <c r="D29">
        <v>777</v>
      </c>
      <c r="E29">
        <v>162</v>
      </c>
      <c r="F29" t="s">
        <v>8222</v>
      </c>
      <c r="G29" t="s">
        <v>8224</v>
      </c>
      <c r="H29" t="s">
        <v>8246</v>
      </c>
      <c r="I29">
        <v>1491277121</v>
      </c>
      <c r="J29">
        <v>1489376321</v>
      </c>
      <c r="K29" t="b">
        <v>0</v>
      </c>
      <c r="L29">
        <v>7</v>
      </c>
      <c r="M29" t="b">
        <v>0</v>
      </c>
      <c r="N29" t="s">
        <v>8271</v>
      </c>
      <c r="O29">
        <v>0.20849420849420849</v>
      </c>
      <c r="P29">
        <v>84.5</v>
      </c>
    </row>
    <row r="30" spans="1:16" x14ac:dyDescent="0.25">
      <c r="A30">
        <v>1683</v>
      </c>
      <c r="B30" t="s">
        <v>1684</v>
      </c>
      <c r="C30" t="s">
        <v>5793</v>
      </c>
      <c r="D30">
        <v>3500</v>
      </c>
      <c r="E30">
        <v>760</v>
      </c>
      <c r="F30" t="s">
        <v>8222</v>
      </c>
      <c r="G30" t="s">
        <v>8230</v>
      </c>
      <c r="H30" t="s">
        <v>8249</v>
      </c>
      <c r="I30">
        <v>1491590738</v>
      </c>
      <c r="J30">
        <v>1489517138</v>
      </c>
      <c r="K30" t="b">
        <v>0</v>
      </c>
      <c r="L30">
        <v>10</v>
      </c>
      <c r="M30" t="b">
        <v>0</v>
      </c>
      <c r="N30" t="s">
        <v>8293</v>
      </c>
      <c r="O30">
        <v>0.21714285714285714</v>
      </c>
      <c r="P30">
        <v>385</v>
      </c>
    </row>
    <row r="31" spans="1:16" x14ac:dyDescent="0.25">
      <c r="A31">
        <v>3134</v>
      </c>
      <c r="B31" t="s">
        <v>3134</v>
      </c>
      <c r="C31" t="s">
        <v>7244</v>
      </c>
      <c r="D31">
        <v>1000</v>
      </c>
      <c r="E31">
        <v>225</v>
      </c>
      <c r="F31" t="s">
        <v>8222</v>
      </c>
      <c r="G31" t="s">
        <v>8225</v>
      </c>
      <c r="H31" t="s">
        <v>8247</v>
      </c>
      <c r="I31">
        <v>1490631419</v>
      </c>
      <c r="J31">
        <v>1488820619</v>
      </c>
      <c r="K31" t="b">
        <v>0</v>
      </c>
      <c r="L31">
        <v>12</v>
      </c>
      <c r="M31" t="b">
        <v>0</v>
      </c>
      <c r="N31" t="s">
        <v>8271</v>
      </c>
      <c r="O31">
        <v>0.22500000000000001</v>
      </c>
      <c r="P31">
        <v>118.5</v>
      </c>
    </row>
    <row r="32" spans="1:16" x14ac:dyDescent="0.25">
      <c r="A32">
        <v>1690</v>
      </c>
      <c r="B32" t="s">
        <v>1691</v>
      </c>
      <c r="C32" t="s">
        <v>5800</v>
      </c>
      <c r="D32">
        <v>2500</v>
      </c>
      <c r="E32">
        <v>635</v>
      </c>
      <c r="F32" t="s">
        <v>8222</v>
      </c>
      <c r="G32" t="s">
        <v>8224</v>
      </c>
      <c r="H32" t="s">
        <v>8246</v>
      </c>
      <c r="I32">
        <v>1491470442</v>
      </c>
      <c r="J32">
        <v>1488882042</v>
      </c>
      <c r="K32" t="b">
        <v>0</v>
      </c>
      <c r="L32">
        <v>11</v>
      </c>
      <c r="M32" t="b">
        <v>0</v>
      </c>
      <c r="N32" t="s">
        <v>8293</v>
      </c>
      <c r="O32">
        <v>0.254</v>
      </c>
      <c r="P32">
        <v>323</v>
      </c>
    </row>
    <row r="33" spans="1:16" x14ac:dyDescent="0.25">
      <c r="A33">
        <v>1700</v>
      </c>
      <c r="B33" t="s">
        <v>1701</v>
      </c>
      <c r="C33" t="s">
        <v>5810</v>
      </c>
      <c r="D33">
        <v>20000</v>
      </c>
      <c r="E33">
        <v>5212</v>
      </c>
      <c r="F33" t="s">
        <v>8222</v>
      </c>
      <c r="G33" t="s">
        <v>8224</v>
      </c>
      <c r="H33" t="s">
        <v>8246</v>
      </c>
      <c r="I33">
        <v>1491019200</v>
      </c>
      <c r="J33">
        <v>1488418990</v>
      </c>
      <c r="K33" t="b">
        <v>0</v>
      </c>
      <c r="L33">
        <v>79</v>
      </c>
      <c r="M33" t="b">
        <v>0</v>
      </c>
      <c r="N33" t="s">
        <v>8293</v>
      </c>
      <c r="O33">
        <v>0.2606</v>
      </c>
      <c r="P33">
        <v>2645.5</v>
      </c>
    </row>
    <row r="34" spans="1:16" x14ac:dyDescent="0.25">
      <c r="A34">
        <v>1687</v>
      </c>
      <c r="B34" t="s">
        <v>1688</v>
      </c>
      <c r="C34" t="s">
        <v>5797</v>
      </c>
      <c r="D34">
        <v>10000</v>
      </c>
      <c r="E34">
        <v>3125</v>
      </c>
      <c r="F34" t="s">
        <v>8222</v>
      </c>
      <c r="G34" t="s">
        <v>8224</v>
      </c>
      <c r="H34" t="s">
        <v>8246</v>
      </c>
      <c r="I34">
        <v>1491855300</v>
      </c>
      <c r="J34">
        <v>1488935245</v>
      </c>
      <c r="K34" t="b">
        <v>0</v>
      </c>
      <c r="L34">
        <v>39</v>
      </c>
      <c r="M34" t="b">
        <v>0</v>
      </c>
      <c r="N34" t="s">
        <v>8293</v>
      </c>
      <c r="O34">
        <v>0.3125</v>
      </c>
      <c r="P34">
        <v>1582</v>
      </c>
    </row>
    <row r="35" spans="1:16" x14ac:dyDescent="0.25">
      <c r="A35">
        <v>1691</v>
      </c>
      <c r="B35" t="s">
        <v>1692</v>
      </c>
      <c r="C35" t="s">
        <v>5801</v>
      </c>
      <c r="D35">
        <v>30000</v>
      </c>
      <c r="E35">
        <v>10042</v>
      </c>
      <c r="F35" t="s">
        <v>8222</v>
      </c>
      <c r="G35" t="s">
        <v>8224</v>
      </c>
      <c r="H35" t="s">
        <v>8246</v>
      </c>
      <c r="I35">
        <v>1491181200</v>
      </c>
      <c r="J35">
        <v>1488387008</v>
      </c>
      <c r="K35" t="b">
        <v>0</v>
      </c>
      <c r="L35">
        <v>38</v>
      </c>
      <c r="M35" t="b">
        <v>0</v>
      </c>
      <c r="N35" t="s">
        <v>8293</v>
      </c>
      <c r="O35">
        <v>0.33473333333333333</v>
      </c>
      <c r="P35">
        <v>5040</v>
      </c>
    </row>
    <row r="36" spans="1:16" x14ac:dyDescent="0.25">
      <c r="A36">
        <v>2702</v>
      </c>
      <c r="B36" t="s">
        <v>2702</v>
      </c>
      <c r="C36" t="s">
        <v>6812</v>
      </c>
      <c r="D36">
        <v>10000</v>
      </c>
      <c r="E36">
        <v>3441</v>
      </c>
      <c r="F36" t="s">
        <v>8222</v>
      </c>
      <c r="G36" t="s">
        <v>8224</v>
      </c>
      <c r="H36" t="s">
        <v>8246</v>
      </c>
      <c r="I36">
        <v>1491416077</v>
      </c>
      <c r="J36">
        <v>1488827677</v>
      </c>
      <c r="K36" t="b">
        <v>1</v>
      </c>
      <c r="L36">
        <v>26</v>
      </c>
      <c r="M36" t="b">
        <v>0</v>
      </c>
      <c r="N36" t="s">
        <v>8303</v>
      </c>
      <c r="O36">
        <v>0.34410000000000002</v>
      </c>
      <c r="P36">
        <v>1733.5</v>
      </c>
    </row>
    <row r="37" spans="1:16" x14ac:dyDescent="0.25">
      <c r="A37">
        <v>2321</v>
      </c>
      <c r="B37" t="s">
        <v>2322</v>
      </c>
      <c r="C37" t="s">
        <v>6431</v>
      </c>
      <c r="D37">
        <v>10557</v>
      </c>
      <c r="E37">
        <v>4130</v>
      </c>
      <c r="F37" t="s">
        <v>8222</v>
      </c>
      <c r="G37" t="s">
        <v>8239</v>
      </c>
      <c r="H37" t="s">
        <v>8249</v>
      </c>
      <c r="I37">
        <v>1491282901</v>
      </c>
      <c r="J37">
        <v>1488694501</v>
      </c>
      <c r="K37" t="b">
        <v>0</v>
      </c>
      <c r="L37">
        <v>64</v>
      </c>
      <c r="M37" t="b">
        <v>0</v>
      </c>
      <c r="N37" t="s">
        <v>8298</v>
      </c>
      <c r="O37">
        <v>0.39120962394619685</v>
      </c>
      <c r="P37">
        <v>2097</v>
      </c>
    </row>
    <row r="38" spans="1:16" x14ac:dyDescent="0.25">
      <c r="A38">
        <v>1688</v>
      </c>
      <c r="B38" t="s">
        <v>1689</v>
      </c>
      <c r="C38" t="s">
        <v>5798</v>
      </c>
      <c r="D38">
        <v>4000</v>
      </c>
      <c r="E38">
        <v>1772</v>
      </c>
      <c r="F38" t="s">
        <v>8222</v>
      </c>
      <c r="G38" t="s">
        <v>8224</v>
      </c>
      <c r="H38" t="s">
        <v>8246</v>
      </c>
      <c r="I38">
        <v>1491738594</v>
      </c>
      <c r="J38">
        <v>1489150194</v>
      </c>
      <c r="K38" t="b">
        <v>0</v>
      </c>
      <c r="L38">
        <v>7</v>
      </c>
      <c r="M38" t="b">
        <v>0</v>
      </c>
      <c r="N38" t="s">
        <v>8293</v>
      </c>
      <c r="O38">
        <v>0.443</v>
      </c>
      <c r="P38">
        <v>889.5</v>
      </c>
    </row>
    <row r="39" spans="1:16" x14ac:dyDescent="0.25">
      <c r="A39">
        <v>2701</v>
      </c>
      <c r="B39" t="s">
        <v>2701</v>
      </c>
      <c r="C39" t="s">
        <v>6811</v>
      </c>
      <c r="D39">
        <v>3400</v>
      </c>
      <c r="E39">
        <v>1570</v>
      </c>
      <c r="F39" t="s">
        <v>8222</v>
      </c>
      <c r="G39" t="s">
        <v>8241</v>
      </c>
      <c r="H39" t="s">
        <v>8249</v>
      </c>
      <c r="I39">
        <v>1491586534</v>
      </c>
      <c r="J39">
        <v>1488911734</v>
      </c>
      <c r="K39" t="b">
        <v>0</v>
      </c>
      <c r="L39">
        <v>46</v>
      </c>
      <c r="M39" t="b">
        <v>0</v>
      </c>
      <c r="N39" t="s">
        <v>8303</v>
      </c>
      <c r="O39">
        <v>0.46176470588235297</v>
      </c>
      <c r="P39">
        <v>808</v>
      </c>
    </row>
    <row r="40" spans="1:16" x14ac:dyDescent="0.25">
      <c r="A40">
        <v>1692</v>
      </c>
      <c r="B40" t="s">
        <v>1693</v>
      </c>
      <c r="C40" t="s">
        <v>5802</v>
      </c>
      <c r="D40">
        <v>5000</v>
      </c>
      <c r="E40">
        <v>2390</v>
      </c>
      <c r="F40" t="s">
        <v>8222</v>
      </c>
      <c r="G40" t="s">
        <v>8224</v>
      </c>
      <c r="H40" t="s">
        <v>8246</v>
      </c>
      <c r="I40">
        <v>1490572740</v>
      </c>
      <c r="J40">
        <v>1487734667</v>
      </c>
      <c r="K40" t="b">
        <v>0</v>
      </c>
      <c r="L40">
        <v>15</v>
      </c>
      <c r="M40" t="b">
        <v>0</v>
      </c>
      <c r="N40" t="s">
        <v>8293</v>
      </c>
      <c r="O40">
        <v>0.47799999999999998</v>
      </c>
      <c r="P40">
        <v>1202.5</v>
      </c>
    </row>
    <row r="41" spans="1:16" x14ac:dyDescent="0.25">
      <c r="A41">
        <v>2323</v>
      </c>
      <c r="B41" t="s">
        <v>2324</v>
      </c>
      <c r="C41" t="s">
        <v>6433</v>
      </c>
      <c r="D41">
        <v>250</v>
      </c>
      <c r="E41">
        <v>120</v>
      </c>
      <c r="F41" t="s">
        <v>8222</v>
      </c>
      <c r="G41" t="s">
        <v>8224</v>
      </c>
      <c r="H41" t="s">
        <v>8246</v>
      </c>
      <c r="I41">
        <v>1490033247</v>
      </c>
      <c r="J41">
        <v>1489428447</v>
      </c>
      <c r="K41" t="b">
        <v>0</v>
      </c>
      <c r="L41">
        <v>4</v>
      </c>
      <c r="M41" t="b">
        <v>0</v>
      </c>
      <c r="N41" t="s">
        <v>8298</v>
      </c>
      <c r="O41">
        <v>0.48</v>
      </c>
      <c r="P41">
        <v>62</v>
      </c>
    </row>
    <row r="42" spans="1:16" ht="285" x14ac:dyDescent="0.25">
      <c r="A42">
        <v>3141</v>
      </c>
      <c r="B42" t="s">
        <v>3141</v>
      </c>
      <c r="C42" s="3" t="s">
        <v>7251</v>
      </c>
      <c r="D42">
        <v>500</v>
      </c>
      <c r="E42">
        <v>258</v>
      </c>
      <c r="F42" t="s">
        <v>8222</v>
      </c>
      <c r="G42" t="s">
        <v>8233</v>
      </c>
      <c r="H42" t="s">
        <v>8249</v>
      </c>
      <c r="I42">
        <v>1492372800</v>
      </c>
      <c r="J42">
        <v>1488823488</v>
      </c>
      <c r="K42" t="b">
        <v>0</v>
      </c>
      <c r="L42">
        <v>8</v>
      </c>
      <c r="M42" t="b">
        <v>0</v>
      </c>
      <c r="N42" t="s">
        <v>8271</v>
      </c>
      <c r="O42">
        <v>0.51600000000000001</v>
      </c>
      <c r="P42">
        <v>133</v>
      </c>
    </row>
    <row r="43" spans="1:16" x14ac:dyDescent="0.25">
      <c r="A43">
        <v>3144</v>
      </c>
      <c r="B43" t="s">
        <v>3144</v>
      </c>
      <c r="C43" t="s">
        <v>7254</v>
      </c>
      <c r="D43">
        <v>10000</v>
      </c>
      <c r="E43">
        <v>7540</v>
      </c>
      <c r="F43" t="s">
        <v>8222</v>
      </c>
      <c r="G43" t="s">
        <v>8224</v>
      </c>
      <c r="H43" t="s">
        <v>8246</v>
      </c>
      <c r="I43">
        <v>1489903200</v>
      </c>
      <c r="J43">
        <v>1488459307</v>
      </c>
      <c r="K43" t="b">
        <v>0</v>
      </c>
      <c r="L43">
        <v>30</v>
      </c>
      <c r="M43" t="b">
        <v>0</v>
      </c>
      <c r="N43" t="s">
        <v>8271</v>
      </c>
      <c r="O43">
        <v>0.754</v>
      </c>
      <c r="P43">
        <v>3785</v>
      </c>
    </row>
    <row r="44" spans="1:16" x14ac:dyDescent="0.25">
      <c r="A44">
        <v>1689</v>
      </c>
      <c r="B44" t="s">
        <v>1690</v>
      </c>
      <c r="C44" t="s">
        <v>5799</v>
      </c>
      <c r="D44">
        <v>2400</v>
      </c>
      <c r="E44">
        <v>2400</v>
      </c>
      <c r="F44" t="s">
        <v>8222</v>
      </c>
      <c r="G44" t="s">
        <v>8224</v>
      </c>
      <c r="H44" t="s">
        <v>8246</v>
      </c>
      <c r="I44">
        <v>1489700230</v>
      </c>
      <c r="J44">
        <v>1487111830</v>
      </c>
      <c r="K44" t="b">
        <v>0</v>
      </c>
      <c r="L44">
        <v>14</v>
      </c>
      <c r="M44" t="b">
        <v>0</v>
      </c>
      <c r="N44" t="s">
        <v>8293</v>
      </c>
      <c r="O44">
        <v>1</v>
      </c>
      <c r="P44">
        <v>1207</v>
      </c>
    </row>
    <row r="45" spans="1:16" x14ac:dyDescent="0.25">
      <c r="A45">
        <v>1681</v>
      </c>
      <c r="B45" t="s">
        <v>1682</v>
      </c>
      <c r="C45" t="s">
        <v>5791</v>
      </c>
      <c r="D45">
        <v>65000</v>
      </c>
      <c r="E45">
        <v>65924.38</v>
      </c>
      <c r="F45" t="s">
        <v>8222</v>
      </c>
      <c r="G45" t="s">
        <v>8224</v>
      </c>
      <c r="H45" t="s">
        <v>8246</v>
      </c>
      <c r="I45">
        <v>1490752800</v>
      </c>
      <c r="J45">
        <v>1486522484</v>
      </c>
      <c r="K45" t="b">
        <v>0</v>
      </c>
      <c r="L45">
        <v>884</v>
      </c>
      <c r="M45" t="b">
        <v>0</v>
      </c>
      <c r="N45" t="s">
        <v>8293</v>
      </c>
      <c r="O45">
        <v>1.0142212307692309</v>
      </c>
      <c r="P45">
        <v>33404.19</v>
      </c>
    </row>
    <row r="46" spans="1:16" x14ac:dyDescent="0.25">
      <c r="A46">
        <v>1685</v>
      </c>
      <c r="B46" t="s">
        <v>1686</v>
      </c>
      <c r="C46" t="s">
        <v>5795</v>
      </c>
      <c r="D46">
        <v>350</v>
      </c>
      <c r="E46">
        <v>360</v>
      </c>
      <c r="F46" t="s">
        <v>8222</v>
      </c>
      <c r="G46" t="s">
        <v>8224</v>
      </c>
      <c r="H46" t="s">
        <v>8246</v>
      </c>
      <c r="I46">
        <v>1490331623</v>
      </c>
      <c r="J46">
        <v>1487743223</v>
      </c>
      <c r="K46" t="b">
        <v>0</v>
      </c>
      <c r="L46">
        <v>15</v>
      </c>
      <c r="M46" t="b">
        <v>0</v>
      </c>
      <c r="N46" t="s">
        <v>8293</v>
      </c>
      <c r="O46">
        <v>1.0285714285714285</v>
      </c>
      <c r="P46">
        <v>187.5</v>
      </c>
    </row>
    <row r="47" spans="1:16" x14ac:dyDescent="0.25">
      <c r="A47">
        <v>2703</v>
      </c>
      <c r="B47" t="s">
        <v>2703</v>
      </c>
      <c r="C47" t="s">
        <v>6813</v>
      </c>
      <c r="D47">
        <v>40000</v>
      </c>
      <c r="E47">
        <v>41500</v>
      </c>
      <c r="F47" t="s">
        <v>8222</v>
      </c>
      <c r="G47" t="s">
        <v>8238</v>
      </c>
      <c r="H47" t="s">
        <v>8256</v>
      </c>
      <c r="I47">
        <v>1490196830</v>
      </c>
      <c r="J47">
        <v>1485016430</v>
      </c>
      <c r="K47" t="b">
        <v>0</v>
      </c>
      <c r="L47">
        <v>45</v>
      </c>
      <c r="M47" t="b">
        <v>0</v>
      </c>
      <c r="N47" t="s">
        <v>8303</v>
      </c>
      <c r="O47">
        <v>1.0375000000000001</v>
      </c>
      <c r="P47">
        <v>20772.5</v>
      </c>
    </row>
    <row r="48" spans="1:16" ht="225" x14ac:dyDescent="0.25">
      <c r="A48">
        <v>3133</v>
      </c>
      <c r="B48" t="s">
        <v>3133</v>
      </c>
      <c r="C48" s="3" t="s">
        <v>7243</v>
      </c>
      <c r="D48">
        <v>500</v>
      </c>
      <c r="E48">
        <v>540</v>
      </c>
      <c r="F48" t="s">
        <v>8222</v>
      </c>
      <c r="G48" t="s">
        <v>8225</v>
      </c>
      <c r="H48" t="s">
        <v>8247</v>
      </c>
      <c r="I48">
        <v>1490358834</v>
      </c>
      <c r="J48">
        <v>1487770434</v>
      </c>
      <c r="K48" t="b">
        <v>0</v>
      </c>
      <c r="L48">
        <v>16</v>
      </c>
      <c r="M48" t="b">
        <v>0</v>
      </c>
      <c r="N48" t="s">
        <v>8271</v>
      </c>
      <c r="O48">
        <v>1.08</v>
      </c>
      <c r="P48">
        <v>278</v>
      </c>
    </row>
    <row r="49" spans="1:16" x14ac:dyDescent="0.25">
      <c r="A49">
        <v>3128</v>
      </c>
      <c r="B49" t="s">
        <v>3128</v>
      </c>
      <c r="C49" t="s">
        <v>7238</v>
      </c>
      <c r="D49">
        <v>15000</v>
      </c>
      <c r="E49">
        <v>16291</v>
      </c>
      <c r="F49" t="s">
        <v>8222</v>
      </c>
      <c r="G49" t="s">
        <v>8224</v>
      </c>
      <c r="H49" t="s">
        <v>8246</v>
      </c>
      <c r="I49">
        <v>1489690141</v>
      </c>
      <c r="J49">
        <v>1487101741</v>
      </c>
      <c r="K49" t="b">
        <v>0</v>
      </c>
      <c r="L49">
        <v>117</v>
      </c>
      <c r="M49" t="b">
        <v>0</v>
      </c>
      <c r="N49" t="s">
        <v>8271</v>
      </c>
      <c r="O49">
        <v>1.0860666666666667</v>
      </c>
      <c r="P49">
        <v>8204</v>
      </c>
    </row>
    <row r="50" spans="1:16" x14ac:dyDescent="0.25">
      <c r="A50">
        <v>1684</v>
      </c>
      <c r="B50" t="s">
        <v>1685</v>
      </c>
      <c r="C50" t="s">
        <v>5794</v>
      </c>
      <c r="D50">
        <v>8000</v>
      </c>
      <c r="E50">
        <v>8730</v>
      </c>
      <c r="F50" t="s">
        <v>8222</v>
      </c>
      <c r="G50" t="s">
        <v>8224</v>
      </c>
      <c r="H50" t="s">
        <v>8246</v>
      </c>
      <c r="I50">
        <v>1489775641</v>
      </c>
      <c r="J50">
        <v>1487360041</v>
      </c>
      <c r="K50" t="b">
        <v>0</v>
      </c>
      <c r="L50">
        <v>101</v>
      </c>
      <c r="M50" t="b">
        <v>0</v>
      </c>
      <c r="N50" t="s">
        <v>8293</v>
      </c>
      <c r="O50">
        <v>1.0912500000000001</v>
      </c>
      <c r="P50">
        <v>4415.5</v>
      </c>
    </row>
    <row r="51" spans="1:16" x14ac:dyDescent="0.25">
      <c r="A51">
        <v>3136</v>
      </c>
      <c r="B51" t="s">
        <v>3136</v>
      </c>
      <c r="C51" t="s">
        <v>7246</v>
      </c>
      <c r="D51">
        <v>500</v>
      </c>
      <c r="E51">
        <v>639</v>
      </c>
      <c r="F51" t="s">
        <v>8222</v>
      </c>
      <c r="G51" t="s">
        <v>8225</v>
      </c>
      <c r="H51" t="s">
        <v>8247</v>
      </c>
      <c r="I51">
        <v>1491001140</v>
      </c>
      <c r="J51">
        <v>1487847954</v>
      </c>
      <c r="K51" t="b">
        <v>0</v>
      </c>
      <c r="L51">
        <v>22</v>
      </c>
      <c r="M51" t="b">
        <v>0</v>
      </c>
      <c r="N51" t="s">
        <v>8271</v>
      </c>
      <c r="O51">
        <v>1.278</v>
      </c>
      <c r="P51">
        <v>330.5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Table</vt:lpstr>
      <vt:lpstr>Pivot 1</vt:lpstr>
      <vt:lpstr>Pivot 2</vt:lpstr>
      <vt:lpstr>Sheet8</vt:lpstr>
      <vt:lpstr>Sheet9</vt:lpstr>
      <vt:lpstr>Sheet10</vt:lpstr>
      <vt:lpstr>Pivot 3</vt:lpstr>
      <vt:lpstr>Pivot3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Kerry Millen</cp:lastModifiedBy>
  <dcterms:created xsi:type="dcterms:W3CDTF">2017-04-20T15:17:24Z</dcterms:created>
  <dcterms:modified xsi:type="dcterms:W3CDTF">2020-08-09T03:28:42Z</dcterms:modified>
</cp:coreProperties>
</file>