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202300"/>
  <mc:AlternateContent xmlns:mc="http://schemas.openxmlformats.org/markup-compatibility/2006">
    <mc:Choice Requires="x15">
      <x15ac:absPath xmlns:x15ac="http://schemas.microsoft.com/office/spreadsheetml/2010/11/ac" url="https://d.docs.live.net/0e5887ad311d3ef3/Data Analysis/Cyclistic Project/"/>
    </mc:Choice>
  </mc:AlternateContent>
  <xr:revisionPtr revIDLastSave="0" documentId="8_{14D3F2F8-EA89-411E-AC36-6D8E5E2562FF}" xr6:coauthVersionLast="47" xr6:coauthVersionMax="47" xr10:uidLastSave="{00000000-0000-0000-0000-000000000000}"/>
  <bookViews>
    <workbookView xWindow="-108" yWindow="-108" windowWidth="23256" windowHeight="12456" xr2:uid="{41134EA4-72CD-46D7-A9D7-0B1AA314BF8B}"/>
  </bookViews>
  <sheets>
    <sheet name="Tables" sheetId="1" r:id="rId1"/>
    <sheet name="Graphs" sheetId="2" r:id="rId2"/>
    <sheet name="Pivot Chart - Bike Type" sheetId="3" r:id="rId3"/>
  </sheets>
  <calcPr calcId="0"/>
  <pivotCaches>
    <pivotCache cacheId="16" r:id="rId4"/>
  </pivotCaches>
</workbook>
</file>

<file path=xl/calcChain.xml><?xml version="1.0" encoding="utf-8"?>
<calcChain xmlns="http://schemas.openxmlformats.org/spreadsheetml/2006/main">
  <c r="M23" i="1" l="1"/>
  <c r="H25" i="1"/>
  <c r="H24" i="1"/>
  <c r="M4" i="1"/>
  <c r="H6" i="1"/>
  <c r="H5" i="1"/>
  <c r="M24" i="1" l="1"/>
  <c r="N23" i="1" s="1"/>
  <c r="M5" i="1"/>
  <c r="N4" i="1" s="1"/>
  <c r="I5" i="1"/>
  <c r="I6" i="1"/>
</calcChain>
</file>

<file path=xl/sharedStrings.xml><?xml version="1.0" encoding="utf-8"?>
<sst xmlns="http://schemas.openxmlformats.org/spreadsheetml/2006/main" count="61" uniqueCount="29">
  <si>
    <t>member_casual</t>
  </si>
  <si>
    <t>rideable_type</t>
  </si>
  <si>
    <t>number_of_rides</t>
  </si>
  <si>
    <t>average_ride_length</t>
  </si>
  <si>
    <t>member</t>
  </si>
  <si>
    <t>classic_bike</t>
  </si>
  <si>
    <t>electric_bike</t>
  </si>
  <si>
    <t>casual</t>
  </si>
  <si>
    <t>docked_bike</t>
  </si>
  <si>
    <t>Cyclistic Raw Data Table - Annual</t>
  </si>
  <si>
    <t>Membership</t>
  </si>
  <si>
    <t>This data was retrieved from the City of Chicago's Divvy Bike Share Database from July 2023 to June 2024. It is being used for the Google Data Analytics Capstone Course Project for a fictitious company called "Cyclistic". The Licensing for the data can be found at this website: https://divvybikes.com/data-license-agreement.</t>
  </si>
  <si>
    <t>Total Number of Rides</t>
  </si>
  <si>
    <t>Average Ride Length (minutes)</t>
  </si>
  <si>
    <t>*7/1/2023 - 6/30/2024</t>
  </si>
  <si>
    <t>Note: It was found that the docked_bike type was only available to casual riders between July 2023 and August 2023 upon further investigation into the dataset. Since it dramatically skews the average ride length for casual riders it will be excluded moving forward for the average ride time calculations. However, it will still be included in the analysis of total bike rides.</t>
  </si>
  <si>
    <t>Total number of rides in Raw Data</t>
  </si>
  <si>
    <t>Total number of rides in Summary</t>
  </si>
  <si>
    <t>Data Validation</t>
  </si>
  <si>
    <t>*removed docked_bike row</t>
  </si>
  <si>
    <t>Average of Raw Data</t>
  </si>
  <si>
    <t>Percentage of Rides</t>
  </si>
  <si>
    <t>Cyclistic Annual Summary - Total Number of Rides</t>
  </si>
  <si>
    <t>Cyclistic Overall Summary - Average Ride Length</t>
  </si>
  <si>
    <t>*Note: This is excluding the docked_bike data for casual riders. It was found that this option was only available to casual riders from July-August 2023 and skews the data for average ride times. So It will be omitted for Average Ride Time calculations moving forward</t>
  </si>
  <si>
    <t>Column Labels</t>
  </si>
  <si>
    <t>Grand Total</t>
  </si>
  <si>
    <t>Row Labels</t>
  </si>
  <si>
    <t>Sum of number_of_rides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</si>
</sst>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9" formatCode="#,##0.0"/>
    <numFmt numFmtId="171" formatCode="0.0%"/>
  </numFmts>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u/>
      <sz val="12"/>
      <color theme="1"/>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4">
    <xf numFmtId="0" fontId="0" fillId="0" borderId="0" xfId="0"/>
    <xf numFmtId="0" fontId="0" fillId="0" borderId="0" xfId="0" applyAlignment="1">
      <alignment horizontal="center"/>
    </xf>
    <xf numFmtId="0" fontId="0" fillId="0" borderId="10" xfId="0" applyBorder="1" applyAlignment="1">
      <alignment horizontal="center"/>
    </xf>
    <xf numFmtId="0" fontId="0" fillId="0" borderId="12" xfId="0" applyBorder="1" applyAlignment="1">
      <alignment horizontal="center"/>
    </xf>
    <xf numFmtId="0" fontId="16" fillId="0" borderId="11" xfId="0" applyFont="1" applyBorder="1" applyAlignment="1">
      <alignment horizontal="center"/>
    </xf>
    <xf numFmtId="0" fontId="18" fillId="0" borderId="0" xfId="0" applyFont="1" applyAlignment="1">
      <alignment horizontal="left"/>
    </xf>
    <xf numFmtId="0" fontId="16" fillId="0" borderId="0" xfId="0" applyFont="1" applyFill="1" applyBorder="1" applyAlignment="1">
      <alignment horizontal="center"/>
    </xf>
    <xf numFmtId="0" fontId="0" fillId="0" borderId="10" xfId="0" applyBorder="1" applyAlignment="1">
      <alignment horizontal="center" vertical="center" wrapText="1"/>
    </xf>
    <xf numFmtId="0" fontId="16" fillId="0" borderId="11" xfId="0" applyFont="1" applyFill="1" applyBorder="1" applyAlignment="1">
      <alignment horizontal="center"/>
    </xf>
    <xf numFmtId="3" fontId="0" fillId="0" borderId="12" xfId="0" applyNumberFormat="1" applyBorder="1" applyAlignment="1">
      <alignment horizontal="center"/>
    </xf>
    <xf numFmtId="3" fontId="0" fillId="0" borderId="10" xfId="0" applyNumberFormat="1" applyBorder="1" applyAlignment="1">
      <alignment horizontal="center"/>
    </xf>
    <xf numFmtId="0" fontId="18" fillId="0" borderId="0" xfId="0" applyFont="1"/>
    <xf numFmtId="2" fontId="0" fillId="0" borderId="10" xfId="0" applyNumberFormat="1" applyBorder="1" applyAlignment="1">
      <alignment horizontal="center"/>
    </xf>
    <xf numFmtId="0" fontId="0" fillId="0" borderId="0" xfId="0" applyAlignment="1">
      <alignment horizontal="left"/>
    </xf>
    <xf numFmtId="169" fontId="0" fillId="0" borderId="12" xfId="0" applyNumberFormat="1" applyBorder="1" applyAlignment="1">
      <alignment horizontal="center"/>
    </xf>
    <xf numFmtId="0" fontId="0" fillId="0" borderId="0" xfId="0" applyBorder="1" applyAlignment="1">
      <alignment horizontal="center" vertical="center" wrapText="1"/>
    </xf>
    <xf numFmtId="0" fontId="0" fillId="0" borderId="10" xfId="0" applyBorder="1" applyAlignment="1">
      <alignment horizontal="center" vertical="center"/>
    </xf>
    <xf numFmtId="0" fontId="0" fillId="0" borderId="0" xfId="0" applyBorder="1" applyAlignment="1">
      <alignment vertical="center" wrapText="1"/>
    </xf>
    <xf numFmtId="0" fontId="0" fillId="0" borderId="0" xfId="0" applyBorder="1"/>
    <xf numFmtId="169" fontId="0" fillId="0" borderId="0" xfId="0" applyNumberFormat="1" applyBorder="1" applyAlignment="1">
      <alignment horizontal="center"/>
    </xf>
    <xf numFmtId="171" fontId="0" fillId="0" borderId="12" xfId="1" applyNumberFormat="1" applyFont="1" applyBorder="1" applyAlignment="1">
      <alignment horizontal="center"/>
    </xf>
    <xf numFmtId="0" fontId="0" fillId="0" borderId="10" xfId="0" applyBorder="1" applyAlignment="1">
      <alignment horizontal="left" vertical="center" wrapText="1"/>
    </xf>
    <xf numFmtId="0" fontId="0" fillId="0" borderId="0" xfId="0" pivotButton="1"/>
    <xf numFmtId="0" fontId="0" fillId="0" borderId="0" xfId="0" applyNumberForma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3">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Total Number of Rides - Annual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1"/>
        <c:ser>
          <c:idx val="0"/>
          <c:order val="0"/>
          <c:tx>
            <c:strRef>
              <c:f>Tables!$H$4</c:f>
              <c:strCache>
                <c:ptCount val="1"/>
                <c:pt idx="0">
                  <c:v>Total Number of Rides</c:v>
                </c:pt>
              </c:strCache>
            </c:strRef>
          </c:tx>
          <c:invertIfNegative val="0"/>
          <c:dPt>
            <c:idx val="0"/>
            <c:invertIfNegative val="0"/>
            <c:bubble3D val="0"/>
            <c:spPr>
              <a:solidFill>
                <a:schemeClr val="accent2"/>
              </a:solidFill>
              <a:ln>
                <a:noFill/>
              </a:ln>
              <a:effectLst/>
            </c:spPr>
          </c:dPt>
          <c:dPt>
            <c:idx val="1"/>
            <c:invertIfNegative val="0"/>
            <c:bubble3D val="0"/>
            <c:spPr>
              <a:solidFill>
                <a:schemeClr val="accent4"/>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Tables!$G$5:$G$6</c:f>
              <c:strCache>
                <c:ptCount val="2"/>
                <c:pt idx="0">
                  <c:v>casual</c:v>
                </c:pt>
                <c:pt idx="1">
                  <c:v>member</c:v>
                </c:pt>
              </c:strCache>
            </c:strRef>
          </c:cat>
          <c:val>
            <c:numRef>
              <c:f>Tables!$H$5:$H$6</c:f>
              <c:numCache>
                <c:formatCode>#,##0</c:formatCode>
                <c:ptCount val="2"/>
                <c:pt idx="0">
                  <c:v>2049386</c:v>
                </c:pt>
                <c:pt idx="1">
                  <c:v>3684995</c:v>
                </c:pt>
              </c:numCache>
            </c:numRef>
          </c:val>
          <c:extLst>
            <c:ext xmlns:c16="http://schemas.microsoft.com/office/drawing/2014/chart" uri="{C3380CC4-5D6E-409C-BE32-E72D297353CC}">
              <c16:uniqueId val="{00000000-669F-41E7-B69D-450BFA094600}"/>
            </c:ext>
          </c:extLst>
        </c:ser>
        <c:dLbls>
          <c:dLblPos val="outEnd"/>
          <c:showLegendKey val="0"/>
          <c:showVal val="1"/>
          <c:showCatName val="0"/>
          <c:showSerName val="0"/>
          <c:showPercent val="0"/>
          <c:showBubbleSize val="0"/>
        </c:dLbls>
        <c:gapWidth val="219"/>
        <c:overlap val="-27"/>
        <c:axId val="426302143"/>
        <c:axId val="426302623"/>
      </c:barChart>
      <c:catAx>
        <c:axId val="426302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426302623"/>
        <c:crosses val="autoZero"/>
        <c:auto val="1"/>
        <c:lblAlgn val="ctr"/>
        <c:lblOffset val="100"/>
        <c:noMultiLvlLbl val="0"/>
      </c:catAx>
      <c:valAx>
        <c:axId val="426302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Total</a:t>
                </a:r>
                <a:r>
                  <a:rPr lang="en-US" baseline="0"/>
                  <a:t> Number of Rides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426302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Percentage of Rides -</a:t>
            </a:r>
            <a:r>
              <a:rPr lang="en-US" baseline="0"/>
              <a:t> Annual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pieChart>
        <c:varyColors val="1"/>
        <c:ser>
          <c:idx val="0"/>
          <c:order val="0"/>
          <c:tx>
            <c:strRef>
              <c:f>Tables!$I$4</c:f>
              <c:strCache>
                <c:ptCount val="1"/>
                <c:pt idx="0">
                  <c:v>Percentage of Rides</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C05D-4704-8BD8-9F991D5E010A}"/>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C05D-4704-8BD8-9F991D5E010A}"/>
              </c:ext>
            </c:extLst>
          </c:dPt>
          <c:dLbls>
            <c:spPr>
              <a:noFill/>
              <a:ln>
                <a:noFill/>
              </a:ln>
              <a:effectLst/>
            </c:spPr>
            <c:txPr>
              <a:bodyPr rot="0" spcFirstLastPara="1" vertOverflow="ellipsis" vert="horz" wrap="square" lIns="38100" tIns="19050" rIns="38100" bIns="19050" anchor="ctr" anchorCtr="0">
                <a:spAutoFit/>
              </a:bodyPr>
              <a:lstStyle/>
              <a:p>
                <a:pPr>
                  <a:defRPr sz="1100" b="0" i="0" u="none" strike="noStrike" kern="1200" baseline="0">
                    <a:solidFill>
                      <a:schemeClr val="tx1"/>
                    </a:solidFill>
                    <a:latin typeface="+mn-lt"/>
                    <a:ea typeface="+mn-ea"/>
                    <a:cs typeface="+mn-cs"/>
                  </a:defRPr>
                </a:pPr>
                <a:endParaRPr lang="en-US"/>
              </a:p>
            </c:txPr>
            <c:dLblPos val="ct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Tables!$G$5:$G$6</c:f>
              <c:strCache>
                <c:ptCount val="2"/>
                <c:pt idx="0">
                  <c:v>casual</c:v>
                </c:pt>
                <c:pt idx="1">
                  <c:v>member</c:v>
                </c:pt>
              </c:strCache>
            </c:strRef>
          </c:cat>
          <c:val>
            <c:numRef>
              <c:f>Tables!$I$5:$I$6</c:f>
              <c:numCache>
                <c:formatCode>0.0%</c:formatCode>
                <c:ptCount val="2"/>
                <c:pt idx="0">
                  <c:v>0.35738574050102356</c:v>
                </c:pt>
                <c:pt idx="1">
                  <c:v>0.64261425949897644</c:v>
                </c:pt>
              </c:numCache>
            </c:numRef>
          </c:val>
          <c:extLst>
            <c:ext xmlns:c16="http://schemas.microsoft.com/office/drawing/2014/chart" uri="{C3380CC4-5D6E-409C-BE32-E72D297353CC}">
              <c16:uniqueId val="{00000004-C05D-4704-8BD8-9F991D5E010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Average Time of Ride - Annual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1"/>
        <c:ser>
          <c:idx val="0"/>
          <c:order val="0"/>
          <c:tx>
            <c:strRef>
              <c:f>Tables!$H$23</c:f>
              <c:strCache>
                <c:ptCount val="1"/>
                <c:pt idx="0">
                  <c:v>Average Ride Length (minutes)</c:v>
                </c:pt>
              </c:strCache>
            </c:strRef>
          </c:tx>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FF7E-4EA3-8EE9-1571289FFD57}"/>
              </c:ext>
            </c:extLst>
          </c:dPt>
          <c:dPt>
            <c:idx val="1"/>
            <c:invertIfNegative val="0"/>
            <c:bubble3D val="0"/>
            <c:spPr>
              <a:solidFill>
                <a:schemeClr val="accent4"/>
              </a:solidFill>
              <a:ln>
                <a:noFill/>
              </a:ln>
              <a:effectLst/>
            </c:spPr>
            <c:extLst>
              <c:ext xmlns:c16="http://schemas.microsoft.com/office/drawing/2014/chart" uri="{C3380CC4-5D6E-409C-BE32-E72D297353CC}">
                <c16:uniqueId val="{00000003-FF7E-4EA3-8EE9-1571289FFD57}"/>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Tables!$G$24:$G$25</c:f>
              <c:strCache>
                <c:ptCount val="2"/>
                <c:pt idx="0">
                  <c:v>casual</c:v>
                </c:pt>
                <c:pt idx="1">
                  <c:v>member</c:v>
                </c:pt>
              </c:strCache>
            </c:strRef>
          </c:cat>
          <c:val>
            <c:numRef>
              <c:f>Tables!$H$24:$H$25</c:f>
              <c:numCache>
                <c:formatCode>#,##0.0</c:formatCode>
                <c:ptCount val="2"/>
                <c:pt idx="0">
                  <c:v>24.96</c:v>
                </c:pt>
                <c:pt idx="1">
                  <c:v>12.774999999999999</c:v>
                </c:pt>
              </c:numCache>
            </c:numRef>
          </c:val>
          <c:extLst>
            <c:ext xmlns:c16="http://schemas.microsoft.com/office/drawing/2014/chart" uri="{C3380CC4-5D6E-409C-BE32-E72D297353CC}">
              <c16:uniqueId val="{00000004-FF7E-4EA3-8EE9-1571289FFD57}"/>
            </c:ext>
          </c:extLst>
        </c:ser>
        <c:dLbls>
          <c:dLblPos val="outEnd"/>
          <c:showLegendKey val="0"/>
          <c:showVal val="1"/>
          <c:showCatName val="0"/>
          <c:showSerName val="0"/>
          <c:showPercent val="0"/>
          <c:showBubbleSize val="0"/>
        </c:dLbls>
        <c:gapWidth val="219"/>
        <c:overlap val="-27"/>
        <c:axId val="426302143"/>
        <c:axId val="426302623"/>
      </c:barChart>
      <c:catAx>
        <c:axId val="426302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426302623"/>
        <c:crosses val="autoZero"/>
        <c:auto val="1"/>
        <c:lblAlgn val="ctr"/>
        <c:lblOffset val="100"/>
        <c:noMultiLvlLbl val="0"/>
      </c:catAx>
      <c:valAx>
        <c:axId val="426302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Average</a:t>
                </a:r>
                <a:r>
                  <a:rPr lang="en-US" baseline="0"/>
                  <a:t> Ride Time (minutes)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426302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[Cyclistic Case Study - Annual Analysis.xlsx]Pivot Chart - Bike Type!PivotTable7</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Bike Type Chosen - Annual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 - Bike Type'!$B$1:$B$2</c:f>
              <c:strCache>
                <c:ptCount val="1"/>
                <c:pt idx="0">
                  <c:v>casual</c:v>
                </c:pt>
              </c:strCache>
            </c:strRef>
          </c:tx>
          <c:spPr>
            <a:solidFill>
              <a:schemeClr val="accent2"/>
            </a:solidFill>
            <a:ln>
              <a:noFill/>
            </a:ln>
            <a:effectLst/>
          </c:spPr>
          <c:invertIfNegative val="0"/>
          <c:cat>
            <c:strRef>
              <c:f>'Pivot Chart - Bike Type'!$A$3:$A$6</c:f>
              <c:strCache>
                <c:ptCount val="3"/>
                <c:pt idx="0">
                  <c:v>classic_bike</c:v>
                </c:pt>
                <c:pt idx="1">
                  <c:v>docked_bike</c:v>
                </c:pt>
                <c:pt idx="2">
                  <c:v>electric_bike</c:v>
                </c:pt>
              </c:strCache>
            </c:strRef>
          </c:cat>
          <c:val>
            <c:numRef>
              <c:f>'Pivot Chart - Bike Type'!$B$3:$B$6</c:f>
              <c:numCache>
                <c:formatCode>General</c:formatCode>
                <c:ptCount val="3"/>
                <c:pt idx="0">
                  <c:v>964446</c:v>
                </c:pt>
                <c:pt idx="1">
                  <c:v>34381</c:v>
                </c:pt>
                <c:pt idx="2">
                  <c:v>1050559</c:v>
                </c:pt>
              </c:numCache>
            </c:numRef>
          </c:val>
          <c:extLst>
            <c:ext xmlns:c16="http://schemas.microsoft.com/office/drawing/2014/chart" uri="{C3380CC4-5D6E-409C-BE32-E72D297353CC}">
              <c16:uniqueId val="{00000000-2D1F-4AF4-B4F4-D8391C5109CA}"/>
            </c:ext>
          </c:extLst>
        </c:ser>
        <c:ser>
          <c:idx val="1"/>
          <c:order val="1"/>
          <c:tx>
            <c:strRef>
              <c:f>'Pivot Chart - Bike Type'!$C$1:$C$2</c:f>
              <c:strCache>
                <c:ptCount val="1"/>
                <c:pt idx="0">
                  <c:v>member</c:v>
                </c:pt>
              </c:strCache>
            </c:strRef>
          </c:tx>
          <c:spPr>
            <a:solidFill>
              <a:schemeClr val="accent4"/>
            </a:solidFill>
            <a:ln>
              <a:noFill/>
            </a:ln>
            <a:effectLst/>
          </c:spPr>
          <c:invertIfNegative val="0"/>
          <c:cat>
            <c:strRef>
              <c:f>'Pivot Chart - Bike Type'!$A$3:$A$6</c:f>
              <c:strCache>
                <c:ptCount val="3"/>
                <c:pt idx="0">
                  <c:v>classic_bike</c:v>
                </c:pt>
                <c:pt idx="1">
                  <c:v>docked_bike</c:v>
                </c:pt>
                <c:pt idx="2">
                  <c:v>electric_bike</c:v>
                </c:pt>
              </c:strCache>
            </c:strRef>
          </c:cat>
          <c:val>
            <c:numRef>
              <c:f>'Pivot Chart - Bike Type'!$C$3:$C$6</c:f>
              <c:numCache>
                <c:formatCode>General</c:formatCode>
                <c:ptCount val="3"/>
                <c:pt idx="0">
                  <c:v>1889448</c:v>
                </c:pt>
                <c:pt idx="2">
                  <c:v>1795547</c:v>
                </c:pt>
              </c:numCache>
            </c:numRef>
          </c:val>
          <c:extLst>
            <c:ext xmlns:c16="http://schemas.microsoft.com/office/drawing/2014/chart" uri="{C3380CC4-5D6E-409C-BE32-E72D297353CC}">
              <c16:uniqueId val="{00000001-2D1F-4AF4-B4F4-D8391C5109CA}"/>
            </c:ext>
          </c:extLst>
        </c:ser>
        <c:dLbls>
          <c:dLblPos val="outEnd"/>
          <c:showLegendKey val="0"/>
          <c:showVal val="0"/>
          <c:showCatName val="0"/>
          <c:showSerName val="0"/>
          <c:showPercent val="0"/>
          <c:showBubbleSize val="0"/>
        </c:dLbls>
        <c:gapWidth val="219"/>
        <c:overlap val="-27"/>
        <c:axId val="502044399"/>
        <c:axId val="502044879"/>
      </c:barChart>
      <c:catAx>
        <c:axId val="502044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Bike Type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02044879"/>
        <c:crosses val="autoZero"/>
        <c:auto val="1"/>
        <c:lblAlgn val="ctr"/>
        <c:lblOffset val="100"/>
        <c:noMultiLvlLbl val="0"/>
      </c:catAx>
      <c:valAx>
        <c:axId val="5020448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Total</a:t>
                </a:r>
                <a:r>
                  <a:rPr lang="en-US" baseline="0"/>
                  <a:t> Number of Rides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02044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9</xdr:col>
      <xdr:colOff>15240</xdr:colOff>
      <xdr:row>19</xdr:row>
      <xdr:rowOff>7620</xdr:rowOff>
    </xdr:to>
    <xdr:graphicFrame macro="">
      <xdr:nvGraphicFramePr>
        <xdr:cNvPr id="2" name="Chart 1">
          <a:extLst>
            <a:ext uri="{FF2B5EF4-FFF2-40B4-BE49-F238E27FC236}">
              <a16:creationId xmlns:a16="http://schemas.microsoft.com/office/drawing/2014/main" id="{B032DA53-69D3-4E7F-BF80-90CFE63AE9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1</xdr:row>
      <xdr:rowOff>0</xdr:rowOff>
    </xdr:from>
    <xdr:to>
      <xdr:col>18</xdr:col>
      <xdr:colOff>22860</xdr:colOff>
      <xdr:row>19</xdr:row>
      <xdr:rowOff>30480</xdr:rowOff>
    </xdr:to>
    <xdr:graphicFrame macro="">
      <xdr:nvGraphicFramePr>
        <xdr:cNvPr id="3" name="Chart 2">
          <a:extLst>
            <a:ext uri="{FF2B5EF4-FFF2-40B4-BE49-F238E27FC236}">
              <a16:creationId xmlns:a16="http://schemas.microsoft.com/office/drawing/2014/main" id="{48E1F3BF-57FE-42E7-8DEE-94F581E7AB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21</xdr:row>
      <xdr:rowOff>0</xdr:rowOff>
    </xdr:from>
    <xdr:to>
      <xdr:col>9</xdr:col>
      <xdr:colOff>15240</xdr:colOff>
      <xdr:row>38</xdr:row>
      <xdr:rowOff>152400</xdr:rowOff>
    </xdr:to>
    <xdr:graphicFrame macro="">
      <xdr:nvGraphicFramePr>
        <xdr:cNvPr id="4" name="Chart 3">
          <a:extLst>
            <a:ext uri="{FF2B5EF4-FFF2-40B4-BE49-F238E27FC236}">
              <a16:creationId xmlns:a16="http://schemas.microsoft.com/office/drawing/2014/main" id="{481F82DE-F6B6-40A1-91F4-C38DBCCCF3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83820</xdr:colOff>
      <xdr:row>0</xdr:row>
      <xdr:rowOff>76200</xdr:rowOff>
    </xdr:from>
    <xdr:to>
      <xdr:col>13</xdr:col>
      <xdr:colOff>30480</xdr:colOff>
      <xdr:row>20</xdr:row>
      <xdr:rowOff>22860</xdr:rowOff>
    </xdr:to>
    <xdr:graphicFrame macro="">
      <xdr:nvGraphicFramePr>
        <xdr:cNvPr id="2" name="Chart 1">
          <a:extLst>
            <a:ext uri="{FF2B5EF4-FFF2-40B4-BE49-F238E27FC236}">
              <a16:creationId xmlns:a16="http://schemas.microsoft.com/office/drawing/2014/main" id="{06D924EE-1505-C0CA-1BED-AB2B94D1A6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yle Johnson" refreshedDate="45515.394790972219" createdVersion="8" refreshedVersion="8" minRefreshableVersion="3" recordCount="5" xr:uid="{CE5FFCC0-448D-4C7F-89B4-289374BDCD60}">
  <cacheSource type="worksheet">
    <worksheetSource ref="B4:D9" sheet="Tables"/>
  </cacheSource>
  <cacheFields count="3">
    <cacheField name="member_casual" numFmtId="0">
      <sharedItems count="2">
        <s v="member"/>
        <s v="casual"/>
      </sharedItems>
    </cacheField>
    <cacheField name="rideable_type" numFmtId="0">
      <sharedItems count="3">
        <s v="classic_bike"/>
        <s v="electric_bike"/>
        <s v="docked_bike"/>
      </sharedItems>
    </cacheField>
    <cacheField name="number_of_rides" numFmtId="0">
      <sharedItems containsSemiMixedTypes="0" containsString="0" containsNumber="1" containsInteger="1" minValue="34381" maxValue="188944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x v="0"/>
    <n v="1889448"/>
  </r>
  <r>
    <x v="0"/>
    <x v="1"/>
    <n v="1795547"/>
  </r>
  <r>
    <x v="1"/>
    <x v="1"/>
    <n v="1050559"/>
  </r>
  <r>
    <x v="1"/>
    <x v="0"/>
    <n v="964446"/>
  </r>
  <r>
    <x v="1"/>
    <x v="2"/>
    <n v="3438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F42296-7B6A-47C0-837E-1AE9BF741205}" name="PivotTable7"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6" firstHeaderRow="1" firstDataRow="2" firstDataCol="1"/>
  <pivotFields count="3">
    <pivotField axis="axisCol" showAll="0">
      <items count="3">
        <item x="1"/>
        <item x="0"/>
        <item t="default"/>
      </items>
    </pivotField>
    <pivotField axis="axisRow" showAll="0">
      <items count="4">
        <item x="0"/>
        <item x="2"/>
        <item x="1"/>
        <item t="default"/>
      </items>
    </pivotField>
    <pivotField dataField="1" showAll="0"/>
  </pivotFields>
  <rowFields count="1">
    <field x="1"/>
  </rowFields>
  <rowItems count="4">
    <i>
      <x/>
    </i>
    <i>
      <x v="1"/>
    </i>
    <i>
      <x v="2"/>
    </i>
    <i t="grand">
      <x/>
    </i>
  </rowItems>
  <colFields count="1">
    <field x="0"/>
  </colFields>
  <colItems count="3">
    <i>
      <x/>
    </i>
    <i>
      <x v="1"/>
    </i>
    <i t="grand">
      <x/>
    </i>
  </colItems>
  <dataFields count="1">
    <dataField name="Sum of number_of_rides" fld="2" baseField="0" baseItem="0"/>
  </dataFields>
  <chartFormats count="4">
    <chartFormat chart="0" format="0" series="1">
      <pivotArea type="data" outline="0" fieldPosition="0">
        <references count="1">
          <reference field="0" count="1" selected="0">
            <x v="0"/>
          </reference>
        </references>
      </pivotArea>
    </chartFormat>
    <chartFormat chart="0" format="1" series="1">
      <pivotArea type="data" outline="0" fieldPosition="0">
        <references count="1">
          <reference field="0" count="1" selected="0">
            <x v="1"/>
          </reference>
        </references>
      </pivotArea>
    </chartFormat>
    <chartFormat chart="0" format="2" series="1">
      <pivotArea type="data" outline="0" fieldPosition="0">
        <references count="2">
          <reference field="4294967294" count="1" selected="0">
            <x v="0"/>
          </reference>
          <reference field="0" count="1" selected="0">
            <x v="0"/>
          </reference>
        </references>
      </pivotArea>
    </chartFormat>
    <chartFormat chart="0" format="3"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87A4B-B248-46EB-9796-FC8F75BAD38B}">
  <dimension ref="B2:N29"/>
  <sheetViews>
    <sheetView showGridLines="0" tabSelected="1" workbookViewId="0"/>
  </sheetViews>
  <sheetFormatPr defaultRowHeight="14.4" x14ac:dyDescent="0.3"/>
  <cols>
    <col min="2" max="2" width="16" style="1" customWidth="1"/>
    <col min="3" max="3" width="12.44140625" style="1" bestFit="1" customWidth="1"/>
    <col min="4" max="4" width="14.88671875" style="1" bestFit="1" customWidth="1"/>
    <col min="5" max="5" width="17.6640625" style="1" bestFit="1" customWidth="1"/>
    <col min="7" max="7" width="11.44140625" bestFit="1" customWidth="1"/>
    <col min="8" max="8" width="26.33203125" bestFit="1" customWidth="1"/>
    <col min="9" max="9" width="17.44140625" bestFit="1" customWidth="1"/>
    <col min="10" max="10" width="22.33203125" customWidth="1"/>
    <col min="11" max="11" width="8.77734375" customWidth="1"/>
    <col min="12" max="12" width="27.77734375" bestFit="1" customWidth="1"/>
    <col min="13" max="13" width="9.109375" bestFit="1" customWidth="1"/>
  </cols>
  <sheetData>
    <row r="2" spans="2:14" ht="15.6" x14ac:dyDescent="0.3">
      <c r="B2" s="5" t="s">
        <v>9</v>
      </c>
      <c r="G2" s="11" t="s">
        <v>22</v>
      </c>
      <c r="L2" s="11" t="s">
        <v>18</v>
      </c>
    </row>
    <row r="4" spans="2:14" ht="15" thickBot="1" x14ac:dyDescent="0.35">
      <c r="B4" s="4" t="s">
        <v>0</v>
      </c>
      <c r="C4" s="4" t="s">
        <v>1</v>
      </c>
      <c r="D4" s="4" t="s">
        <v>2</v>
      </c>
      <c r="E4" s="4" t="s">
        <v>3</v>
      </c>
      <c r="G4" s="8" t="s">
        <v>10</v>
      </c>
      <c r="H4" s="8" t="s">
        <v>12</v>
      </c>
      <c r="I4" s="8" t="s">
        <v>21</v>
      </c>
      <c r="L4" s="2" t="s">
        <v>16</v>
      </c>
      <c r="M4" s="2">
        <f>SUM(D5:D9)</f>
        <v>5734381</v>
      </c>
      <c r="N4" s="16" t="str">
        <f>IF(M4 = M5, "Good", "ERROR")</f>
        <v>Good</v>
      </c>
    </row>
    <row r="5" spans="2:14" x14ac:dyDescent="0.3">
      <c r="B5" s="3" t="s">
        <v>4</v>
      </c>
      <c r="C5" s="3" t="s">
        <v>5</v>
      </c>
      <c r="D5" s="3">
        <v>1889448</v>
      </c>
      <c r="E5" s="3">
        <v>14.45</v>
      </c>
      <c r="G5" s="3" t="s">
        <v>7</v>
      </c>
      <c r="H5" s="9">
        <f>SUMIF($B$5:$B$9,G5,$D$5:$D$9)</f>
        <v>2049386</v>
      </c>
      <c r="I5" s="20">
        <f>H5/(H5+H6)</f>
        <v>0.35738574050102356</v>
      </c>
      <c r="L5" s="2" t="s">
        <v>17</v>
      </c>
      <c r="M5" s="10">
        <f>SUM(H5:H6)</f>
        <v>5734381</v>
      </c>
      <c r="N5" s="16"/>
    </row>
    <row r="6" spans="2:14" x14ac:dyDescent="0.3">
      <c r="B6" s="2" t="s">
        <v>4</v>
      </c>
      <c r="C6" s="2" t="s">
        <v>6</v>
      </c>
      <c r="D6" s="2">
        <v>1795547</v>
      </c>
      <c r="E6" s="2">
        <v>11.1</v>
      </c>
      <c r="G6" s="2" t="s">
        <v>4</v>
      </c>
      <c r="H6" s="10">
        <f>SUMIF($B$5:$B$9,G6,$D$5:$D$9)</f>
        <v>3684995</v>
      </c>
      <c r="I6" s="20">
        <f>H6/(H5+H6)</f>
        <v>0.64261425949897644</v>
      </c>
    </row>
    <row r="7" spans="2:14" x14ac:dyDescent="0.3">
      <c r="B7" s="2" t="s">
        <v>7</v>
      </c>
      <c r="C7" s="2" t="s">
        <v>6</v>
      </c>
      <c r="D7" s="2">
        <v>1050559</v>
      </c>
      <c r="E7" s="2">
        <v>14.31</v>
      </c>
    </row>
    <row r="8" spans="2:14" x14ac:dyDescent="0.3">
      <c r="B8" s="2" t="s">
        <v>7</v>
      </c>
      <c r="C8" s="2" t="s">
        <v>5</v>
      </c>
      <c r="D8" s="2">
        <v>964446</v>
      </c>
      <c r="E8" s="2">
        <v>35.61</v>
      </c>
      <c r="G8" t="s">
        <v>14</v>
      </c>
    </row>
    <row r="9" spans="2:14" x14ac:dyDescent="0.3">
      <c r="B9" s="2" t="s">
        <v>7</v>
      </c>
      <c r="C9" s="2" t="s">
        <v>8</v>
      </c>
      <c r="D9" s="2">
        <v>34381</v>
      </c>
      <c r="E9" s="2">
        <v>220.86</v>
      </c>
    </row>
    <row r="11" spans="2:14" ht="14.4" customHeight="1" x14ac:dyDescent="0.3">
      <c r="B11" s="7" t="s">
        <v>11</v>
      </c>
      <c r="C11" s="7"/>
      <c r="D11" s="7"/>
      <c r="E11" s="7"/>
      <c r="G11" s="7" t="s">
        <v>15</v>
      </c>
      <c r="H11" s="7"/>
      <c r="I11" s="7"/>
      <c r="J11" s="7"/>
      <c r="K11" s="15"/>
      <c r="L11" s="17"/>
    </row>
    <row r="12" spans="2:14" x14ac:dyDescent="0.3">
      <c r="B12" s="7"/>
      <c r="C12" s="7"/>
      <c r="D12" s="7"/>
      <c r="E12" s="7"/>
      <c r="G12" s="7"/>
      <c r="H12" s="7"/>
      <c r="I12" s="7"/>
      <c r="J12" s="7"/>
      <c r="K12" s="15"/>
      <c r="L12" s="17"/>
    </row>
    <row r="13" spans="2:14" x14ac:dyDescent="0.3">
      <c r="B13" s="7"/>
      <c r="C13" s="7"/>
      <c r="D13" s="7"/>
      <c r="E13" s="7"/>
      <c r="G13" s="7"/>
      <c r="H13" s="7"/>
      <c r="I13" s="7"/>
      <c r="J13" s="7"/>
      <c r="K13" s="15"/>
      <c r="L13" s="17"/>
    </row>
    <row r="14" spans="2:14" x14ac:dyDescent="0.3">
      <c r="B14" s="7"/>
      <c r="C14" s="7"/>
      <c r="D14" s="7"/>
      <c r="E14" s="7"/>
      <c r="G14" s="7"/>
      <c r="H14" s="7"/>
      <c r="I14" s="7"/>
      <c r="J14" s="7"/>
      <c r="K14" s="15"/>
      <c r="L14" s="17"/>
    </row>
    <row r="15" spans="2:14" x14ac:dyDescent="0.3">
      <c r="B15" s="7"/>
      <c r="C15" s="7"/>
      <c r="D15" s="7"/>
      <c r="E15" s="7"/>
      <c r="G15" s="7"/>
      <c r="H15" s="7"/>
      <c r="I15" s="7"/>
      <c r="J15" s="7"/>
      <c r="K15" s="15"/>
      <c r="L15" s="17"/>
    </row>
    <row r="16" spans="2:14" x14ac:dyDescent="0.3">
      <c r="B16" s="7"/>
      <c r="C16" s="7"/>
      <c r="D16" s="7"/>
      <c r="E16" s="7"/>
      <c r="G16" s="7"/>
      <c r="H16" s="7"/>
      <c r="I16" s="7"/>
      <c r="J16" s="7"/>
      <c r="K16" s="15"/>
      <c r="L16" s="17"/>
    </row>
    <row r="17" spans="2:14" x14ac:dyDescent="0.3">
      <c r="G17" s="18"/>
      <c r="H17" s="18"/>
      <c r="I17" s="18"/>
      <c r="J17" s="18"/>
      <c r="K17" s="18"/>
      <c r="L17" s="18"/>
    </row>
    <row r="18" spans="2:14" x14ac:dyDescent="0.3">
      <c r="G18" s="18"/>
      <c r="H18" s="18"/>
      <c r="I18" s="18"/>
      <c r="J18" s="18"/>
      <c r="K18" s="18"/>
      <c r="L18" s="18"/>
    </row>
    <row r="21" spans="2:14" ht="15.6" x14ac:dyDescent="0.3">
      <c r="B21" s="5" t="s">
        <v>9</v>
      </c>
      <c r="G21" s="11" t="s">
        <v>23</v>
      </c>
      <c r="L21" s="11" t="s">
        <v>18</v>
      </c>
    </row>
    <row r="23" spans="2:14" ht="15" thickBot="1" x14ac:dyDescent="0.35">
      <c r="B23" s="4" t="s">
        <v>0</v>
      </c>
      <c r="C23" s="4" t="s">
        <v>1</v>
      </c>
      <c r="D23" s="4" t="s">
        <v>2</v>
      </c>
      <c r="E23" s="4" t="s">
        <v>3</v>
      </c>
      <c r="G23" s="8" t="s">
        <v>10</v>
      </c>
      <c r="H23" s="8" t="s">
        <v>13</v>
      </c>
      <c r="I23" s="6"/>
      <c r="L23" s="2" t="s">
        <v>20</v>
      </c>
      <c r="M23" s="12">
        <f>AVERAGE(E24:E27)</f>
        <v>18.8675</v>
      </c>
      <c r="N23" s="16" t="str">
        <f>IF(M23 = M24, "Good", "ERROR")</f>
        <v>Good</v>
      </c>
    </row>
    <row r="24" spans="2:14" x14ac:dyDescent="0.3">
      <c r="B24" s="3" t="s">
        <v>4</v>
      </c>
      <c r="C24" s="3" t="s">
        <v>5</v>
      </c>
      <c r="D24" s="3">
        <v>1889448</v>
      </c>
      <c r="E24" s="3">
        <v>14.45</v>
      </c>
      <c r="G24" s="3" t="s">
        <v>7</v>
      </c>
      <c r="H24" s="14">
        <f>AVERAGEIF($B$24:$B$27,G24,$E$24:$E$27)</f>
        <v>24.96</v>
      </c>
      <c r="I24" s="19"/>
      <c r="L24" s="2" t="s">
        <v>17</v>
      </c>
      <c r="M24" s="12">
        <f>AVERAGE(H24:H25)</f>
        <v>18.8675</v>
      </c>
      <c r="N24" s="16"/>
    </row>
    <row r="25" spans="2:14" x14ac:dyDescent="0.3">
      <c r="B25" s="2" t="s">
        <v>4</v>
      </c>
      <c r="C25" s="2" t="s">
        <v>6</v>
      </c>
      <c r="D25" s="2">
        <v>1795547</v>
      </c>
      <c r="E25" s="2">
        <v>11.1</v>
      </c>
      <c r="G25" s="2" t="s">
        <v>4</v>
      </c>
      <c r="H25" s="14">
        <f>AVERAGEIF($B$24:$B$27,G25,$E$24:$E$27)</f>
        <v>12.774999999999999</v>
      </c>
      <c r="I25" s="19"/>
    </row>
    <row r="26" spans="2:14" x14ac:dyDescent="0.3">
      <c r="B26" s="2" t="s">
        <v>7</v>
      </c>
      <c r="C26" s="2" t="s">
        <v>6</v>
      </c>
      <c r="D26" s="2">
        <v>1050559</v>
      </c>
      <c r="E26" s="2">
        <v>14.31</v>
      </c>
    </row>
    <row r="27" spans="2:14" x14ac:dyDescent="0.3">
      <c r="B27" s="2" t="s">
        <v>7</v>
      </c>
      <c r="C27" s="2" t="s">
        <v>5</v>
      </c>
      <c r="D27" s="2">
        <v>964446</v>
      </c>
      <c r="E27" s="2">
        <v>35.61</v>
      </c>
      <c r="G27" t="s">
        <v>14</v>
      </c>
    </row>
    <row r="29" spans="2:14" x14ac:dyDescent="0.3">
      <c r="B29" s="13" t="s">
        <v>19</v>
      </c>
    </row>
  </sheetData>
  <mergeCells count="4">
    <mergeCell ref="B11:E16"/>
    <mergeCell ref="N23:N24"/>
    <mergeCell ref="N4:N5"/>
    <mergeCell ref="G11:J16"/>
  </mergeCells>
  <conditionalFormatting sqref="M23:M24">
    <cfRule type="cellIs" dxfId="2" priority="5" operator="equal">
      <formula>5734381</formula>
    </cfRule>
  </conditionalFormatting>
  <conditionalFormatting sqref="N4:N5">
    <cfRule type="cellIs" dxfId="1" priority="2" operator="equal">
      <formula>"Good"</formula>
    </cfRule>
  </conditionalFormatting>
  <conditionalFormatting sqref="N23:N24">
    <cfRule type="cellIs" dxfId="0" priority="1" operator="equal">
      <formula>"Good"</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F3D80-8612-4A6F-B246-526853D35E6A}">
  <dimension ref="B41:I45"/>
  <sheetViews>
    <sheetView showGridLines="0" workbookViewId="0">
      <selection activeCell="Q26" sqref="Q26"/>
    </sheetView>
  </sheetViews>
  <sheetFormatPr defaultRowHeight="14.4" x14ac:dyDescent="0.3"/>
  <cols>
    <col min="9" max="9" width="8.88671875" customWidth="1"/>
  </cols>
  <sheetData>
    <row r="41" spans="2:9" ht="14.4" customHeight="1" x14ac:dyDescent="0.3">
      <c r="B41" s="21" t="s">
        <v>24</v>
      </c>
      <c r="C41" s="21"/>
      <c r="D41" s="21"/>
      <c r="E41" s="21"/>
      <c r="F41" s="21"/>
      <c r="G41" s="21"/>
      <c r="H41" s="21"/>
      <c r="I41" s="21"/>
    </row>
    <row r="42" spans="2:9" x14ac:dyDescent="0.3">
      <c r="B42" s="21"/>
      <c r="C42" s="21"/>
      <c r="D42" s="21"/>
      <c r="E42" s="21"/>
      <c r="F42" s="21"/>
      <c r="G42" s="21"/>
      <c r="H42" s="21"/>
      <c r="I42" s="21"/>
    </row>
    <row r="43" spans="2:9" x14ac:dyDescent="0.3">
      <c r="B43" s="21"/>
      <c r="C43" s="21"/>
      <c r="D43" s="21"/>
      <c r="E43" s="21"/>
      <c r="F43" s="21"/>
      <c r="G43" s="21"/>
      <c r="H43" s="21"/>
      <c r="I43" s="21"/>
    </row>
    <row r="44" spans="2:9" x14ac:dyDescent="0.3">
      <c r="B44" s="21"/>
      <c r="C44" s="21"/>
      <c r="D44" s="21"/>
      <c r="E44" s="21"/>
      <c r="F44" s="21"/>
      <c r="G44" s="21"/>
      <c r="H44" s="21"/>
      <c r="I44" s="21"/>
    </row>
    <row r="45" spans="2:9" x14ac:dyDescent="0.3">
      <c r="B45" s="21"/>
      <c r="C45" s="21"/>
      <c r="D45" s="21"/>
      <c r="E45" s="21"/>
      <c r="F45" s="21"/>
      <c r="G45" s="21"/>
      <c r="H45" s="21"/>
      <c r="I45" s="21"/>
    </row>
  </sheetData>
  <mergeCells count="1">
    <mergeCell ref="B41:I45"/>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4ED44-BDD8-4CEC-9589-D0078310F975}">
  <dimension ref="A1:D6"/>
  <sheetViews>
    <sheetView workbookViewId="0">
      <selection activeCell="A10" sqref="A10"/>
    </sheetView>
  </sheetViews>
  <sheetFormatPr defaultRowHeight="14.4" x14ac:dyDescent="0.3"/>
  <cols>
    <col min="1" max="1" width="21" bestFit="1" customWidth="1"/>
    <col min="2" max="2" width="15.5546875" bestFit="1" customWidth="1"/>
    <col min="3" max="3" width="8.109375" bestFit="1" customWidth="1"/>
    <col min="4" max="4" width="10.5546875" bestFit="1" customWidth="1"/>
  </cols>
  <sheetData>
    <row r="1" spans="1:4" x14ac:dyDescent="0.3">
      <c r="A1" s="22" t="s">
        <v>28</v>
      </c>
      <c r="B1" s="22" t="s">
        <v>25</v>
      </c>
    </row>
    <row r="2" spans="1:4" x14ac:dyDescent="0.3">
      <c r="A2" s="22" t="s">
        <v>27</v>
      </c>
      <c r="B2" t="s">
        <v>7</v>
      </c>
      <c r="C2" t="s">
        <v>4</v>
      </c>
      <c r="D2" t="s">
        <v>26</v>
      </c>
    </row>
    <row r="3" spans="1:4" x14ac:dyDescent="0.3">
      <c r="A3" s="13" t="s">
        <v>5</v>
      </c>
      <c r="B3" s="23">
        <v>964446</v>
      </c>
      <c r="C3" s="23">
        <v>1889448</v>
      </c>
      <c r="D3" s="23">
        <v>2853894</v>
      </c>
    </row>
    <row r="4" spans="1:4" x14ac:dyDescent="0.3">
      <c r="A4" s="13" t="s">
        <v>8</v>
      </c>
      <c r="B4" s="23">
        <v>34381</v>
      </c>
      <c r="C4" s="23"/>
      <c r="D4" s="23">
        <v>34381</v>
      </c>
    </row>
    <row r="5" spans="1:4" x14ac:dyDescent="0.3">
      <c r="A5" s="13" t="s">
        <v>6</v>
      </c>
      <c r="B5" s="23">
        <v>1050559</v>
      </c>
      <c r="C5" s="23">
        <v>1795547</v>
      </c>
      <c r="D5" s="23">
        <v>2846106</v>
      </c>
    </row>
    <row r="6" spans="1:4" x14ac:dyDescent="0.3">
      <c r="A6" s="13" t="s">
        <v>26</v>
      </c>
      <c r="B6" s="23">
        <v>2049386</v>
      </c>
      <c r="C6" s="23">
        <v>3684995</v>
      </c>
      <c r="D6" s="23">
        <v>5734381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Tables</vt:lpstr>
      <vt:lpstr>Graphs</vt:lpstr>
      <vt:lpstr>Pivot Chart - Bike 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Kyle Johnson</cp:lastModifiedBy>
  <dcterms:created xsi:type="dcterms:W3CDTF">2024-08-11T02:39:59Z</dcterms:created>
  <dcterms:modified xsi:type="dcterms:W3CDTF">2024-08-14T15:23:41Z</dcterms:modified>
</cp:coreProperties>
</file>