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5887ad311d3ef3/Data Analysis/Cyclistic Project/"/>
    </mc:Choice>
  </mc:AlternateContent>
  <xr:revisionPtr revIDLastSave="0" documentId="8_{360E7B85-1F57-42D3-A59C-3E8522FDDF91}" xr6:coauthVersionLast="47" xr6:coauthVersionMax="47" xr10:uidLastSave="{00000000-0000-0000-0000-000000000000}"/>
  <bookViews>
    <workbookView xWindow="-108" yWindow="-108" windowWidth="23256" windowHeight="12456" xr2:uid="{261C3A9F-9503-4F8C-A517-02D1C7C27B26}"/>
  </bookViews>
  <sheets>
    <sheet name="Tables" sheetId="1" r:id="rId1"/>
    <sheet name="Pivot Chart - Daily Total" sheetId="2" r:id="rId2"/>
    <sheet name="Pivot Chart - Daily AVG" sheetId="3" r:id="rId3"/>
    <sheet name="Pivot Chart - Daily Bike Type C" sheetId="5" r:id="rId4"/>
    <sheet name="Pivot Chart - Daily Bike Type M" sheetId="6" r:id="rId5"/>
  </sheets>
  <definedNames>
    <definedName name="_xlnm._FilterDatabase" localSheetId="0" hidden="1">Tables!$B$45:$G$73</definedName>
  </definedNames>
  <calcPr calcId="0"/>
  <pivotCaches>
    <pivotCache cacheId="41" r:id="rId6"/>
    <pivotCache cacheId="45" r:id="rId7"/>
    <pivotCache cacheId="50" r:id="rId8"/>
  </pivotCaches>
</workbook>
</file>

<file path=xl/calcChain.xml><?xml version="1.0" encoding="utf-8"?>
<calcChain xmlns="http://schemas.openxmlformats.org/spreadsheetml/2006/main">
  <c r="P46" i="1" l="1"/>
  <c r="P45" i="1"/>
  <c r="Q45" i="1"/>
  <c r="Q4" i="1"/>
  <c r="P5" i="1"/>
  <c r="P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6" i="1"/>
  <c r="L12" i="1"/>
  <c r="L6" i="1"/>
  <c r="L7" i="1"/>
  <c r="L8" i="1"/>
  <c r="L9" i="1"/>
  <c r="L10" i="1"/>
  <c r="L11" i="1"/>
  <c r="L13" i="1"/>
  <c r="L14" i="1"/>
  <c r="L15" i="1"/>
  <c r="L16" i="1"/>
  <c r="L17" i="1"/>
  <c r="L18" i="1"/>
  <c r="L5" i="1"/>
</calcChain>
</file>

<file path=xl/sharedStrings.xml><?xml version="1.0" encoding="utf-8"?>
<sst xmlns="http://schemas.openxmlformats.org/spreadsheetml/2006/main" count="334" uniqueCount="35">
  <si>
    <t>member_casual</t>
  </si>
  <si>
    <t>rideable_type</t>
  </si>
  <si>
    <t>day_of_week</t>
  </si>
  <si>
    <t>day_of_week_actual</t>
  </si>
  <si>
    <t>number_of_rides</t>
  </si>
  <si>
    <t>average_ride_length</t>
  </si>
  <si>
    <t>casual</t>
  </si>
  <si>
    <t>electric_bike</t>
  </si>
  <si>
    <t>Sunday</t>
  </si>
  <si>
    <t>member</t>
  </si>
  <si>
    <t>classic_bike</t>
  </si>
  <si>
    <t>docked_bike</t>
  </si>
  <si>
    <t>Monday</t>
  </si>
  <si>
    <t>Tuesday</t>
  </si>
  <si>
    <t>Wednesday</t>
  </si>
  <si>
    <t>Thursday</t>
  </si>
  <si>
    <t>Friday</t>
  </si>
  <si>
    <t>Saturday</t>
  </si>
  <si>
    <t>Cyclistic Raw Data Table - Annual</t>
  </si>
  <si>
    <t>*Removed docked_bike rows</t>
  </si>
  <si>
    <t>Membership</t>
  </si>
  <si>
    <t>Day of Week</t>
  </si>
  <si>
    <t>Total Number of Rides</t>
  </si>
  <si>
    <t>Cyclistic Daily Summary - Total Number of Rides</t>
  </si>
  <si>
    <t>Average Ride Length (minutes)</t>
  </si>
  <si>
    <t>Data Validation</t>
  </si>
  <si>
    <t>Total number of rides in Raw Data</t>
  </si>
  <si>
    <t>Total number of rides in Summary</t>
  </si>
  <si>
    <t>Average of Raw Data</t>
  </si>
  <si>
    <t>Column Labels</t>
  </si>
  <si>
    <t>Grand Total</t>
  </si>
  <si>
    <t>Row Labels</t>
  </si>
  <si>
    <t>Sum of Total Number of Rides</t>
  </si>
  <si>
    <t>Sum of Average Ride Length (minutes)</t>
  </si>
  <si>
    <t>Sum of number_of_rides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</si>
</sst>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6" fillId="0" borderId="11" xfId="0" applyFont="1" applyFill="1" applyBorder="1" applyAlignment="1">
      <alignment horizontal="center"/>
    </xf>
    <xf numFmtId="0" fontId="18" fillId="0" borderId="0" xfId="0" applyFont="1"/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- Day of Week Analysis.xlsx]Pivot Chart - Daily Total!PivotTable9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Number of Rides -</a:t>
            </a:r>
            <a:r>
              <a:rPr lang="en-US" sz="1600" baseline="0"/>
              <a:t> by Weekday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- Daily Total'!$B$1:$B$2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- Daily Total'!$A$3:$A$10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Total'!$B$3:$B$10</c:f>
              <c:numCache>
                <c:formatCode>General</c:formatCode>
                <c:ptCount val="7"/>
                <c:pt idx="0">
                  <c:v>358317</c:v>
                </c:pt>
                <c:pt idx="1">
                  <c:v>237139</c:v>
                </c:pt>
                <c:pt idx="2">
                  <c:v>239133</c:v>
                </c:pt>
                <c:pt idx="3">
                  <c:v>247919</c:v>
                </c:pt>
                <c:pt idx="4">
                  <c:v>253596</c:v>
                </c:pt>
                <c:pt idx="5">
                  <c:v>295359</c:v>
                </c:pt>
                <c:pt idx="6">
                  <c:v>417923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4-4313-8857-651F8F9D6F21}"/>
            </c:ext>
          </c:extLst>
        </c:ser>
        <c:ser>
          <c:idx val="1"/>
          <c:order val="1"/>
          <c:tx>
            <c:strRef>
              <c:f>'Pivot Chart - Daily Total'!$C$1:$C$2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- Daily Total'!$A$3:$A$10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Total'!$C$3:$C$10</c:f>
              <c:numCache>
                <c:formatCode>General</c:formatCode>
                <c:ptCount val="7"/>
                <c:pt idx="0">
                  <c:v>424287</c:v>
                </c:pt>
                <c:pt idx="1">
                  <c:v>511636</c:v>
                </c:pt>
                <c:pt idx="2">
                  <c:v>572403</c:v>
                </c:pt>
                <c:pt idx="3">
                  <c:v>591880</c:v>
                </c:pt>
                <c:pt idx="4">
                  <c:v>584124</c:v>
                </c:pt>
                <c:pt idx="5">
                  <c:v>519376</c:v>
                </c:pt>
                <c:pt idx="6">
                  <c:v>481289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4-4313-8857-651F8F9D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73455"/>
        <c:axId val="496959039"/>
      </c:barChart>
      <c:catAx>
        <c:axId val="6184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Day</a:t>
                </a:r>
                <a:r>
                  <a:rPr lang="en-US" sz="1050" baseline="0"/>
                  <a:t> of Week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039"/>
        <c:crosses val="autoZero"/>
        <c:auto val="1"/>
        <c:lblAlgn val="ctr"/>
        <c:lblOffset val="100"/>
        <c:noMultiLvlLbl val="0"/>
      </c:catAx>
      <c:valAx>
        <c:axId val="496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Total</a:t>
                </a:r>
                <a:r>
                  <a:rPr lang="en-US" sz="1050" baseline="0"/>
                  <a:t> Number of Rides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- Day of Week Analysis.xlsx]Pivot Chart - Daily AVG!PivotTable9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Ride Time -</a:t>
            </a:r>
            <a:r>
              <a:rPr lang="en-US" sz="1600" baseline="0"/>
              <a:t> by Weekday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- Daily AVG'!$B$1:$B$2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- Daily AVG'!$A$3:$A$10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AVG'!$B$3:$B$10</c:f>
              <c:numCache>
                <c:formatCode>General</c:formatCode>
                <c:ptCount val="7"/>
                <c:pt idx="0">
                  <c:v>28.245000000000001</c:v>
                </c:pt>
                <c:pt idx="1">
                  <c:v>24.36</c:v>
                </c:pt>
                <c:pt idx="2">
                  <c:v>22.375</c:v>
                </c:pt>
                <c:pt idx="3">
                  <c:v>22.36</c:v>
                </c:pt>
                <c:pt idx="4">
                  <c:v>22.215</c:v>
                </c:pt>
                <c:pt idx="5">
                  <c:v>24.835000000000001</c:v>
                </c:pt>
                <c:pt idx="6">
                  <c:v>27.03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B-4A39-9BA3-F95230DFB04A}"/>
            </c:ext>
          </c:extLst>
        </c:ser>
        <c:ser>
          <c:idx val="1"/>
          <c:order val="1"/>
          <c:tx>
            <c:strRef>
              <c:f>'Pivot Chart - Daily AVG'!$C$1:$C$2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- Daily AVG'!$A$3:$A$10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AVG'!$C$3:$C$10</c:f>
              <c:numCache>
                <c:formatCode>General</c:formatCode>
                <c:ptCount val="7"/>
                <c:pt idx="0">
                  <c:v>14.274999999999999</c:v>
                </c:pt>
                <c:pt idx="1">
                  <c:v>12.195</c:v>
                </c:pt>
                <c:pt idx="2">
                  <c:v>12.305</c:v>
                </c:pt>
                <c:pt idx="3">
                  <c:v>12.39</c:v>
                </c:pt>
                <c:pt idx="4">
                  <c:v>12.195</c:v>
                </c:pt>
                <c:pt idx="5">
                  <c:v>12.55</c:v>
                </c:pt>
                <c:pt idx="6">
                  <c:v>14.035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B-4A39-9BA3-F95230DF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73455"/>
        <c:axId val="496959039"/>
      </c:barChart>
      <c:catAx>
        <c:axId val="6184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Day</a:t>
                </a:r>
                <a:r>
                  <a:rPr lang="en-US" sz="1050" baseline="0"/>
                  <a:t> of Week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039"/>
        <c:crosses val="autoZero"/>
        <c:auto val="1"/>
        <c:lblAlgn val="ctr"/>
        <c:lblOffset val="100"/>
        <c:noMultiLvlLbl val="0"/>
      </c:catAx>
      <c:valAx>
        <c:axId val="496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Average Ride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- Day of Week Analysis.xlsx]Pivot Chart - Daily Bike Type C!PivotTable9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Bike Choice Casual Riders -</a:t>
            </a:r>
            <a:r>
              <a:rPr lang="en-US" sz="1600" baseline="0"/>
              <a:t> by Weekday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- Daily Bike Type C'!$B$3:$B$4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- Daily Bike Type C'!$A$5:$A$12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Bike Type C'!$B$5:$B$12</c:f>
              <c:numCache>
                <c:formatCode>General</c:formatCode>
                <c:ptCount val="7"/>
                <c:pt idx="0">
                  <c:v>183269</c:v>
                </c:pt>
                <c:pt idx="1">
                  <c:v>109050</c:v>
                </c:pt>
                <c:pt idx="2">
                  <c:v>106252</c:v>
                </c:pt>
                <c:pt idx="3">
                  <c:v>108766</c:v>
                </c:pt>
                <c:pt idx="4">
                  <c:v>110825</c:v>
                </c:pt>
                <c:pt idx="5">
                  <c:v>133829</c:v>
                </c:pt>
                <c:pt idx="6">
                  <c:v>212455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4-48F7-A4E6-FF0EDB32D902}"/>
            </c:ext>
          </c:extLst>
        </c:ser>
        <c:ser>
          <c:idx val="1"/>
          <c:order val="1"/>
          <c:tx>
            <c:strRef>
              <c:f>'Pivot Chart - Daily Bike Type C'!$C$3:$C$4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- Daily Bike Type C'!$A$5:$A$12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Bike Type C'!$C$5:$C$12</c:f>
              <c:numCache>
                <c:formatCode>General</c:formatCode>
                <c:ptCount val="7"/>
                <c:pt idx="0">
                  <c:v>168411</c:v>
                </c:pt>
                <c:pt idx="1">
                  <c:v>123879</c:v>
                </c:pt>
                <c:pt idx="2">
                  <c:v>128644</c:v>
                </c:pt>
                <c:pt idx="3">
                  <c:v>135995</c:v>
                </c:pt>
                <c:pt idx="4">
                  <c:v>138957</c:v>
                </c:pt>
                <c:pt idx="5">
                  <c:v>156717</c:v>
                </c:pt>
                <c:pt idx="6">
                  <c:v>197956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4-48F7-A4E6-FF0EDB32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73455"/>
        <c:axId val="496959039"/>
      </c:barChart>
      <c:catAx>
        <c:axId val="6184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Day</a:t>
                </a:r>
                <a:r>
                  <a:rPr lang="en-US" sz="1050" baseline="0"/>
                  <a:t> of Week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039"/>
        <c:crosses val="autoZero"/>
        <c:auto val="1"/>
        <c:lblAlgn val="ctr"/>
        <c:lblOffset val="100"/>
        <c:noMultiLvlLbl val="0"/>
      </c:catAx>
      <c:valAx>
        <c:axId val="496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Total</a:t>
                </a:r>
                <a:r>
                  <a:rPr lang="en-US" sz="1050" baseline="0"/>
                  <a:t> Number of Rides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- Day of Week Analysis.xlsx]Pivot Chart - Daily Bike Type M!PivotTable9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Bike Choice Members-</a:t>
            </a:r>
            <a:r>
              <a:rPr lang="en-US" sz="1600" baseline="0"/>
              <a:t> by Weekday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- Daily Bike Type M'!$B$3:$B$4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- Daily Bike Type M'!$A$5:$A$12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Bike Type M'!$B$5:$B$12</c:f>
              <c:numCache>
                <c:formatCode>General</c:formatCode>
                <c:ptCount val="7"/>
                <c:pt idx="0">
                  <c:v>222739</c:v>
                </c:pt>
                <c:pt idx="1">
                  <c:v>268667</c:v>
                </c:pt>
                <c:pt idx="2">
                  <c:v>295875</c:v>
                </c:pt>
                <c:pt idx="3">
                  <c:v>301189</c:v>
                </c:pt>
                <c:pt idx="4">
                  <c:v>296037</c:v>
                </c:pt>
                <c:pt idx="5">
                  <c:v>259436</c:v>
                </c:pt>
                <c:pt idx="6">
                  <c:v>245505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7-419D-9D42-F3DD45AEE898}"/>
            </c:ext>
          </c:extLst>
        </c:ser>
        <c:ser>
          <c:idx val="1"/>
          <c:order val="1"/>
          <c:tx>
            <c:strRef>
              <c:f>'Pivot Chart - Daily Bike Type M'!$C$3:$C$4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- Daily Bike Type M'!$A$5:$A$12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Chart - Daily Bike Type M'!$C$5:$C$12</c:f>
              <c:numCache>
                <c:formatCode>General</c:formatCode>
                <c:ptCount val="7"/>
                <c:pt idx="0">
                  <c:v>201548</c:v>
                </c:pt>
                <c:pt idx="1">
                  <c:v>242969</c:v>
                </c:pt>
                <c:pt idx="2">
                  <c:v>276528</c:v>
                </c:pt>
                <c:pt idx="3">
                  <c:v>290691</c:v>
                </c:pt>
                <c:pt idx="4">
                  <c:v>288087</c:v>
                </c:pt>
                <c:pt idx="5">
                  <c:v>259940</c:v>
                </c:pt>
                <c:pt idx="6">
                  <c:v>235784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7-419D-9D42-F3DD45AE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73455"/>
        <c:axId val="496959039"/>
      </c:barChart>
      <c:catAx>
        <c:axId val="6184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Day</a:t>
                </a:r>
                <a:r>
                  <a:rPr lang="en-US" sz="1050" baseline="0"/>
                  <a:t> of Week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039"/>
        <c:crosses val="autoZero"/>
        <c:auto val="1"/>
        <c:lblAlgn val="ctr"/>
        <c:lblOffset val="100"/>
        <c:noMultiLvlLbl val="0"/>
      </c:catAx>
      <c:valAx>
        <c:axId val="496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Total</a:t>
                </a:r>
                <a:r>
                  <a:rPr lang="en-US" sz="1050" baseline="0"/>
                  <a:t> Number of Rides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76200</xdr:rowOff>
    </xdr:from>
    <xdr:to>
      <xdr:col>14</xdr:col>
      <xdr:colOff>381000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54A89-0207-2126-7B4A-64D7116CE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76200</xdr:rowOff>
    </xdr:from>
    <xdr:to>
      <xdr:col>14</xdr:col>
      <xdr:colOff>381000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F50F0-1A67-462A-8A82-99EB8E49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76200</xdr:rowOff>
    </xdr:from>
    <xdr:to>
      <xdr:col>14</xdr:col>
      <xdr:colOff>381000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C333D-37BA-4C90-8B7E-559853CA6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76200</xdr:rowOff>
    </xdr:from>
    <xdr:to>
      <xdr:col>14</xdr:col>
      <xdr:colOff>381000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F4FBA-040B-41C1-9106-B0BEB9E5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Johnson" refreshedDate="45515.47968773148" createdVersion="8" refreshedVersion="8" minRefreshableVersion="3" recordCount="14" xr:uid="{06C98B6F-ED11-43D1-B082-B8A55A52656D}">
  <cacheSource type="worksheet">
    <worksheetSource ref="J4:L18" sheet="Tables"/>
  </cacheSource>
  <cacheFields count="3">
    <cacheField name="Membership" numFmtId="0">
      <sharedItems count="2">
        <s v="member"/>
        <s v="casual"/>
      </sharedItems>
    </cacheField>
    <cacheField name="Day of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otal Number of Rides" numFmtId="0">
      <sharedItems containsSemiMixedTypes="0" containsString="0" containsNumber="1" containsInteger="1" minValue="237139" maxValue="591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Johnson" refreshedDate="45515.48465810185" createdVersion="8" refreshedVersion="8" minRefreshableVersion="3" recordCount="14" xr:uid="{E1230AA5-E2CA-432B-841C-B6368B84B2E2}">
  <cacheSource type="worksheet">
    <worksheetSource ref="J45:L59" sheet="Tables"/>
  </cacheSource>
  <cacheFields count="3">
    <cacheField name="Membership" numFmtId="0">
      <sharedItems count="2">
        <s v="member"/>
        <s v="casual"/>
      </sharedItems>
    </cacheField>
    <cacheField name="Day of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Average Ride Length (minutes)" numFmtId="164">
      <sharedItems containsSemiMixedTypes="0" containsString="0" containsNumber="1" minValue="12.195" maxValue="28.24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Johnson" refreshedDate="45515.486242013889" createdVersion="8" refreshedVersion="8" minRefreshableVersion="3" recordCount="28" xr:uid="{48906AE2-6310-45F2-BD0E-BB6E61C1A8A5}">
  <cacheSource type="worksheet">
    <worksheetSource ref="B45:G73" sheet="Tables"/>
  </cacheSource>
  <cacheFields count="6">
    <cacheField name="member_casual" numFmtId="0">
      <sharedItems count="2">
        <s v="casual"/>
        <s v="member"/>
      </sharedItems>
    </cacheField>
    <cacheField name="rideable_type" numFmtId="0">
      <sharedItems count="2">
        <s v="electric_bike"/>
        <s v="classic_bike"/>
      </sharedItems>
    </cacheField>
    <cacheField name="day_of_week" numFmtId="0">
      <sharedItems containsSemiMixedTypes="0" containsString="0" containsNumber="1" containsInteger="1" minValue="1" maxValue="7"/>
    </cacheField>
    <cacheField name="day_of_week_actual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ber_of_rides" numFmtId="0">
      <sharedItems containsSemiMixedTypes="0" containsString="0" containsNumber="1" containsInteger="1" minValue="106252" maxValue="301189"/>
    </cacheField>
    <cacheField name="average_ride_length" numFmtId="0">
      <sharedItems containsSemiMixedTypes="0" containsString="0" containsNumber="1" minValue="10.55" maxValue="39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424287"/>
  </r>
  <r>
    <x v="1"/>
    <x v="0"/>
    <n v="358317"/>
  </r>
  <r>
    <x v="0"/>
    <x v="1"/>
    <n v="511636"/>
  </r>
  <r>
    <x v="1"/>
    <x v="1"/>
    <n v="237139"/>
  </r>
  <r>
    <x v="0"/>
    <x v="2"/>
    <n v="572403"/>
  </r>
  <r>
    <x v="1"/>
    <x v="2"/>
    <n v="239133"/>
  </r>
  <r>
    <x v="0"/>
    <x v="3"/>
    <n v="591880"/>
  </r>
  <r>
    <x v="1"/>
    <x v="3"/>
    <n v="247919"/>
  </r>
  <r>
    <x v="0"/>
    <x v="4"/>
    <n v="584124"/>
  </r>
  <r>
    <x v="1"/>
    <x v="4"/>
    <n v="253596"/>
  </r>
  <r>
    <x v="0"/>
    <x v="5"/>
    <n v="519376"/>
  </r>
  <r>
    <x v="1"/>
    <x v="5"/>
    <n v="295359"/>
  </r>
  <r>
    <x v="0"/>
    <x v="6"/>
    <n v="481289"/>
  </r>
  <r>
    <x v="1"/>
    <x v="6"/>
    <n v="4179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4.274999999999999"/>
  </r>
  <r>
    <x v="1"/>
    <x v="0"/>
    <n v="28.245000000000001"/>
  </r>
  <r>
    <x v="0"/>
    <x v="1"/>
    <n v="12.195"/>
  </r>
  <r>
    <x v="1"/>
    <x v="1"/>
    <n v="24.36"/>
  </r>
  <r>
    <x v="0"/>
    <x v="2"/>
    <n v="12.305"/>
  </r>
  <r>
    <x v="1"/>
    <x v="2"/>
    <n v="22.375"/>
  </r>
  <r>
    <x v="0"/>
    <x v="3"/>
    <n v="12.39"/>
  </r>
  <r>
    <x v="1"/>
    <x v="3"/>
    <n v="22.36"/>
  </r>
  <r>
    <x v="0"/>
    <x v="4"/>
    <n v="12.195"/>
  </r>
  <r>
    <x v="1"/>
    <x v="4"/>
    <n v="22.215"/>
  </r>
  <r>
    <x v="0"/>
    <x v="5"/>
    <n v="12.55"/>
  </r>
  <r>
    <x v="1"/>
    <x v="5"/>
    <n v="24.835000000000001"/>
  </r>
  <r>
    <x v="0"/>
    <x v="6"/>
    <n v="14.035"/>
  </r>
  <r>
    <x v="1"/>
    <x v="6"/>
    <n v="27.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"/>
    <x v="0"/>
    <n v="168411"/>
    <n v="16.71"/>
  </r>
  <r>
    <x v="1"/>
    <x v="1"/>
    <n v="1"/>
    <x v="0"/>
    <n v="222739"/>
    <n v="16.239999999999998"/>
  </r>
  <r>
    <x v="1"/>
    <x v="0"/>
    <n v="1"/>
    <x v="0"/>
    <n v="201548"/>
    <n v="12.31"/>
  </r>
  <r>
    <x v="0"/>
    <x v="1"/>
    <n v="1"/>
    <x v="0"/>
    <n v="183269"/>
    <n v="39.78"/>
  </r>
  <r>
    <x v="1"/>
    <x v="1"/>
    <n v="2"/>
    <x v="1"/>
    <n v="268667"/>
    <n v="13.84"/>
  </r>
  <r>
    <x v="1"/>
    <x v="0"/>
    <n v="2"/>
    <x v="1"/>
    <n v="242969"/>
    <n v="10.55"/>
  </r>
  <r>
    <x v="0"/>
    <x v="0"/>
    <n v="2"/>
    <x v="1"/>
    <n v="123879"/>
    <n v="13.96"/>
  </r>
  <r>
    <x v="0"/>
    <x v="1"/>
    <n v="2"/>
    <x v="1"/>
    <n v="109050"/>
    <n v="34.76"/>
  </r>
  <r>
    <x v="0"/>
    <x v="1"/>
    <n v="3"/>
    <x v="2"/>
    <n v="106252"/>
    <n v="31.75"/>
  </r>
  <r>
    <x v="0"/>
    <x v="0"/>
    <n v="3"/>
    <x v="2"/>
    <n v="128644"/>
    <n v="13"/>
  </r>
  <r>
    <x v="1"/>
    <x v="0"/>
    <n v="3"/>
    <x v="2"/>
    <n v="276528"/>
    <n v="10.7"/>
  </r>
  <r>
    <x v="1"/>
    <x v="1"/>
    <n v="3"/>
    <x v="2"/>
    <n v="295875"/>
    <n v="13.91"/>
  </r>
  <r>
    <x v="1"/>
    <x v="1"/>
    <n v="4"/>
    <x v="3"/>
    <n v="301189"/>
    <n v="14.07"/>
  </r>
  <r>
    <x v="0"/>
    <x v="1"/>
    <n v="4"/>
    <x v="3"/>
    <n v="108766"/>
    <n v="32.19"/>
  </r>
  <r>
    <x v="0"/>
    <x v="0"/>
    <n v="4"/>
    <x v="3"/>
    <n v="135995"/>
    <n v="12.53"/>
  </r>
  <r>
    <x v="1"/>
    <x v="0"/>
    <n v="4"/>
    <x v="3"/>
    <n v="290691"/>
    <n v="10.71"/>
  </r>
  <r>
    <x v="1"/>
    <x v="0"/>
    <n v="5"/>
    <x v="4"/>
    <n v="288087"/>
    <n v="10.68"/>
  </r>
  <r>
    <x v="0"/>
    <x v="0"/>
    <n v="5"/>
    <x v="4"/>
    <n v="138957"/>
    <n v="12.52"/>
  </r>
  <r>
    <x v="0"/>
    <x v="1"/>
    <n v="5"/>
    <x v="4"/>
    <n v="110825"/>
    <n v="31.91"/>
  </r>
  <r>
    <x v="1"/>
    <x v="1"/>
    <n v="5"/>
    <x v="4"/>
    <n v="296037"/>
    <n v="13.71"/>
  </r>
  <r>
    <x v="1"/>
    <x v="0"/>
    <n v="6"/>
    <x v="5"/>
    <n v="259940"/>
    <n v="11.02"/>
  </r>
  <r>
    <x v="1"/>
    <x v="1"/>
    <n v="6"/>
    <x v="5"/>
    <n v="259436"/>
    <n v="14.08"/>
  </r>
  <r>
    <x v="0"/>
    <x v="0"/>
    <n v="6"/>
    <x v="5"/>
    <n v="156717"/>
    <n v="13.84"/>
  </r>
  <r>
    <x v="0"/>
    <x v="1"/>
    <n v="6"/>
    <x v="5"/>
    <n v="133829"/>
    <n v="35.83"/>
  </r>
  <r>
    <x v="0"/>
    <x v="1"/>
    <n v="7"/>
    <x v="6"/>
    <n v="212455"/>
    <n v="37.89"/>
  </r>
  <r>
    <x v="0"/>
    <x v="0"/>
    <n v="7"/>
    <x v="6"/>
    <n v="197956"/>
    <n v="16.170000000000002"/>
  </r>
  <r>
    <x v="1"/>
    <x v="1"/>
    <n v="7"/>
    <x v="6"/>
    <n v="245505"/>
    <n v="15.89"/>
  </r>
  <r>
    <x v="1"/>
    <x v="0"/>
    <n v="7"/>
    <x v="6"/>
    <n v="235784"/>
    <n v="12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791D8-04D1-43CE-8670-F375B70F54F7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1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Number of Rides" fld="2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A7B32-9D64-4F31-AA6B-FD088D9859BE}" name="PivotTable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D1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 Ride Length (minutes)" fld="2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77A3D-B184-4A45-9522-9F3F3C24E432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2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Sum of number_of_rides" fld="4" baseField="0" baseItem="0"/>
  </dataFields>
  <chartFormats count="2">
    <chartFormat chart="1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56390-F8C0-4B5C-9FC7-4F6775CCC2EC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2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Sum of number_of_rides" fld="4" baseField="0" baseItem="0"/>
  </dataFields>
  <chartFormats count="4">
    <chartFormat chart="1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A9E2-60C8-4726-B386-C55915E74F4A}">
  <dimension ref="B2:Q75"/>
  <sheetViews>
    <sheetView showGridLines="0" tabSelected="1" workbookViewId="0"/>
  </sheetViews>
  <sheetFormatPr defaultRowHeight="14.4" x14ac:dyDescent="0.3"/>
  <cols>
    <col min="2" max="2" width="14.44140625" bestFit="1" customWidth="1"/>
    <col min="3" max="3" width="12.44140625" bestFit="1" customWidth="1"/>
    <col min="4" max="4" width="11.44140625" hidden="1" customWidth="1"/>
    <col min="5" max="5" width="17.6640625" bestFit="1" customWidth="1"/>
    <col min="6" max="6" width="14.88671875" bestFit="1" customWidth="1"/>
    <col min="7" max="7" width="17.6640625" bestFit="1" customWidth="1"/>
    <col min="10" max="10" width="11.44140625" bestFit="1" customWidth="1"/>
    <col min="11" max="11" width="11" bestFit="1" customWidth="1"/>
    <col min="12" max="12" width="26.33203125" bestFit="1" customWidth="1"/>
    <col min="15" max="15" width="27.77734375" bestFit="1" customWidth="1"/>
    <col min="16" max="16" width="9.109375" bestFit="1" customWidth="1"/>
  </cols>
  <sheetData>
    <row r="2" spans="2:17" ht="15.6" x14ac:dyDescent="0.3">
      <c r="B2" s="4" t="s">
        <v>18</v>
      </c>
      <c r="J2" s="7" t="s">
        <v>23</v>
      </c>
      <c r="O2" s="7" t="s">
        <v>25</v>
      </c>
    </row>
    <row r="4" spans="2:17" ht="15" thickBot="1" x14ac:dyDescent="0.3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J4" s="6" t="s">
        <v>20</v>
      </c>
      <c r="K4" s="6" t="s">
        <v>21</v>
      </c>
      <c r="L4" s="6" t="s">
        <v>22</v>
      </c>
      <c r="O4" s="1" t="s">
        <v>26</v>
      </c>
      <c r="P4" s="1">
        <f>SUM(F5:F39)</f>
        <v>5734381</v>
      </c>
      <c r="Q4" s="9" t="str">
        <f>IF(P4 = P5, "Good", "ERROR")</f>
        <v>Good</v>
      </c>
    </row>
    <row r="5" spans="2:17" x14ac:dyDescent="0.3">
      <c r="B5" s="2" t="s">
        <v>6</v>
      </c>
      <c r="C5" s="2" t="s">
        <v>7</v>
      </c>
      <c r="D5" s="2">
        <v>1</v>
      </c>
      <c r="E5" s="2" t="s">
        <v>8</v>
      </c>
      <c r="F5" s="2">
        <v>168411</v>
      </c>
      <c r="G5" s="2">
        <v>16.71</v>
      </c>
      <c r="J5" s="2" t="s">
        <v>9</v>
      </c>
      <c r="K5" s="2" t="s">
        <v>8</v>
      </c>
      <c r="L5" s="2">
        <f>SUMIFS($F$5:$F$39,$B$5:$B$39,J5,$E$5:$E$39,K5)</f>
        <v>424287</v>
      </c>
      <c r="O5" s="1" t="s">
        <v>27</v>
      </c>
      <c r="P5" s="10">
        <f>SUM(L5:L18)</f>
        <v>5734381</v>
      </c>
      <c r="Q5" s="9"/>
    </row>
    <row r="6" spans="2:17" x14ac:dyDescent="0.3">
      <c r="B6" s="1" t="s">
        <v>9</v>
      </c>
      <c r="C6" s="1" t="s">
        <v>10</v>
      </c>
      <c r="D6" s="1">
        <v>1</v>
      </c>
      <c r="E6" s="1" t="s">
        <v>8</v>
      </c>
      <c r="F6" s="1">
        <v>222739</v>
      </c>
      <c r="G6" s="1">
        <v>16.239999999999998</v>
      </c>
      <c r="J6" s="1" t="s">
        <v>6</v>
      </c>
      <c r="K6" s="1" t="s">
        <v>8</v>
      </c>
      <c r="L6" s="2">
        <f t="shared" ref="L6:L18" si="0">SUMIFS($F$5:$F$39,$B$5:$B$39,J6,$E$5:$E$39,K6)</f>
        <v>358317</v>
      </c>
    </row>
    <row r="7" spans="2:17" x14ac:dyDescent="0.3">
      <c r="B7" s="1" t="s">
        <v>9</v>
      </c>
      <c r="C7" s="1" t="s">
        <v>7</v>
      </c>
      <c r="D7" s="1">
        <v>1</v>
      </c>
      <c r="E7" s="1" t="s">
        <v>8</v>
      </c>
      <c r="F7" s="1">
        <v>201548</v>
      </c>
      <c r="G7" s="1">
        <v>12.31</v>
      </c>
      <c r="J7" s="1" t="s">
        <v>9</v>
      </c>
      <c r="K7" s="1" t="s">
        <v>12</v>
      </c>
      <c r="L7" s="2">
        <f t="shared" si="0"/>
        <v>511636</v>
      </c>
    </row>
    <row r="8" spans="2:17" x14ac:dyDescent="0.3">
      <c r="B8" s="1" t="s">
        <v>6</v>
      </c>
      <c r="C8" s="1" t="s">
        <v>10</v>
      </c>
      <c r="D8" s="1">
        <v>1</v>
      </c>
      <c r="E8" s="1" t="s">
        <v>8</v>
      </c>
      <c r="F8" s="1">
        <v>183269</v>
      </c>
      <c r="G8" s="1">
        <v>39.78</v>
      </c>
      <c r="J8" s="1" t="s">
        <v>6</v>
      </c>
      <c r="K8" s="1" t="s">
        <v>12</v>
      </c>
      <c r="L8" s="2">
        <f t="shared" si="0"/>
        <v>237139</v>
      </c>
    </row>
    <row r="9" spans="2:17" x14ac:dyDescent="0.3">
      <c r="B9" s="1" t="s">
        <v>6</v>
      </c>
      <c r="C9" s="1" t="s">
        <v>11</v>
      </c>
      <c r="D9" s="1">
        <v>1</v>
      </c>
      <c r="E9" s="1" t="s">
        <v>8</v>
      </c>
      <c r="F9" s="1">
        <v>6637</v>
      </c>
      <c r="G9" s="1">
        <v>219.74</v>
      </c>
      <c r="J9" s="1" t="s">
        <v>9</v>
      </c>
      <c r="K9" s="1" t="s">
        <v>13</v>
      </c>
      <c r="L9" s="2">
        <f t="shared" si="0"/>
        <v>572403</v>
      </c>
    </row>
    <row r="10" spans="2:17" x14ac:dyDescent="0.3">
      <c r="B10" s="1" t="s">
        <v>9</v>
      </c>
      <c r="C10" s="1" t="s">
        <v>10</v>
      </c>
      <c r="D10" s="1">
        <v>2</v>
      </c>
      <c r="E10" s="1" t="s">
        <v>12</v>
      </c>
      <c r="F10" s="1">
        <v>268667</v>
      </c>
      <c r="G10" s="1">
        <v>13.84</v>
      </c>
      <c r="J10" s="1" t="s">
        <v>6</v>
      </c>
      <c r="K10" s="1" t="s">
        <v>13</v>
      </c>
      <c r="L10" s="2">
        <f t="shared" si="0"/>
        <v>239133</v>
      </c>
    </row>
    <row r="11" spans="2:17" x14ac:dyDescent="0.3">
      <c r="B11" s="1" t="s">
        <v>9</v>
      </c>
      <c r="C11" s="1" t="s">
        <v>7</v>
      </c>
      <c r="D11" s="1">
        <v>2</v>
      </c>
      <c r="E11" s="1" t="s">
        <v>12</v>
      </c>
      <c r="F11" s="1">
        <v>242969</v>
      </c>
      <c r="G11" s="1">
        <v>10.55</v>
      </c>
      <c r="J11" s="1" t="s">
        <v>9</v>
      </c>
      <c r="K11" s="1" t="s">
        <v>14</v>
      </c>
      <c r="L11" s="2">
        <f t="shared" si="0"/>
        <v>591880</v>
      </c>
    </row>
    <row r="12" spans="2:17" x14ac:dyDescent="0.3">
      <c r="B12" s="1" t="s">
        <v>6</v>
      </c>
      <c r="C12" s="1" t="s">
        <v>7</v>
      </c>
      <c r="D12" s="1">
        <v>2</v>
      </c>
      <c r="E12" s="1" t="s">
        <v>12</v>
      </c>
      <c r="F12" s="1">
        <v>123879</v>
      </c>
      <c r="G12" s="1">
        <v>13.96</v>
      </c>
      <c r="J12" s="1" t="s">
        <v>6</v>
      </c>
      <c r="K12" s="1" t="s">
        <v>14</v>
      </c>
      <c r="L12" s="2">
        <f>SUMIFS($F$5:$F$39,$B$5:$B$39,J12,$E$5:$E$39,K12)</f>
        <v>247919</v>
      </c>
    </row>
    <row r="13" spans="2:17" x14ac:dyDescent="0.3">
      <c r="B13" s="1" t="s">
        <v>6</v>
      </c>
      <c r="C13" s="1" t="s">
        <v>10</v>
      </c>
      <c r="D13" s="1">
        <v>2</v>
      </c>
      <c r="E13" s="1" t="s">
        <v>12</v>
      </c>
      <c r="F13" s="1">
        <v>109050</v>
      </c>
      <c r="G13" s="1">
        <v>34.76</v>
      </c>
      <c r="J13" s="1" t="s">
        <v>9</v>
      </c>
      <c r="K13" s="1" t="s">
        <v>15</v>
      </c>
      <c r="L13" s="2">
        <f t="shared" si="0"/>
        <v>584124</v>
      </c>
    </row>
    <row r="14" spans="2:17" x14ac:dyDescent="0.3">
      <c r="B14" s="1" t="s">
        <v>6</v>
      </c>
      <c r="C14" s="1" t="s">
        <v>11</v>
      </c>
      <c r="D14" s="1">
        <v>2</v>
      </c>
      <c r="E14" s="1" t="s">
        <v>12</v>
      </c>
      <c r="F14" s="1">
        <v>4210</v>
      </c>
      <c r="G14" s="1">
        <v>219.26</v>
      </c>
      <c r="J14" s="1" t="s">
        <v>6</v>
      </c>
      <c r="K14" s="1" t="s">
        <v>15</v>
      </c>
      <c r="L14" s="2">
        <f t="shared" si="0"/>
        <v>253596</v>
      </c>
    </row>
    <row r="15" spans="2:17" x14ac:dyDescent="0.3">
      <c r="B15" s="1" t="s">
        <v>6</v>
      </c>
      <c r="C15" s="1" t="s">
        <v>10</v>
      </c>
      <c r="D15" s="1">
        <v>3</v>
      </c>
      <c r="E15" s="1" t="s">
        <v>13</v>
      </c>
      <c r="F15" s="1">
        <v>106252</v>
      </c>
      <c r="G15" s="1">
        <v>31.75</v>
      </c>
      <c r="J15" s="1" t="s">
        <v>9</v>
      </c>
      <c r="K15" s="1" t="s">
        <v>16</v>
      </c>
      <c r="L15" s="2">
        <f t="shared" si="0"/>
        <v>519376</v>
      </c>
    </row>
    <row r="16" spans="2:17" x14ac:dyDescent="0.3">
      <c r="B16" s="1" t="s">
        <v>6</v>
      </c>
      <c r="C16" s="1" t="s">
        <v>7</v>
      </c>
      <c r="D16" s="1">
        <v>3</v>
      </c>
      <c r="E16" s="1" t="s">
        <v>13</v>
      </c>
      <c r="F16" s="1">
        <v>128644</v>
      </c>
      <c r="G16" s="1">
        <v>13</v>
      </c>
      <c r="J16" s="1" t="s">
        <v>6</v>
      </c>
      <c r="K16" s="1" t="s">
        <v>16</v>
      </c>
      <c r="L16" s="2">
        <f t="shared" si="0"/>
        <v>295359</v>
      </c>
    </row>
    <row r="17" spans="2:12" x14ac:dyDescent="0.3">
      <c r="B17" s="1" t="s">
        <v>6</v>
      </c>
      <c r="C17" s="1" t="s">
        <v>11</v>
      </c>
      <c r="D17" s="1">
        <v>3</v>
      </c>
      <c r="E17" s="1" t="s">
        <v>13</v>
      </c>
      <c r="F17" s="1">
        <v>4237</v>
      </c>
      <c r="G17" s="1">
        <v>203.58</v>
      </c>
      <c r="J17" s="1" t="s">
        <v>9</v>
      </c>
      <c r="K17" s="1" t="s">
        <v>17</v>
      </c>
      <c r="L17" s="2">
        <f t="shared" si="0"/>
        <v>481289</v>
      </c>
    </row>
    <row r="18" spans="2:12" x14ac:dyDescent="0.3">
      <c r="B18" s="1" t="s">
        <v>9</v>
      </c>
      <c r="C18" s="1" t="s">
        <v>7</v>
      </c>
      <c r="D18" s="1">
        <v>3</v>
      </c>
      <c r="E18" s="1" t="s">
        <v>13</v>
      </c>
      <c r="F18" s="1">
        <v>276528</v>
      </c>
      <c r="G18" s="1">
        <v>10.7</v>
      </c>
      <c r="J18" s="1" t="s">
        <v>6</v>
      </c>
      <c r="K18" s="1" t="s">
        <v>17</v>
      </c>
      <c r="L18" s="2">
        <f t="shared" si="0"/>
        <v>417923</v>
      </c>
    </row>
    <row r="19" spans="2:12" x14ac:dyDescent="0.3">
      <c r="B19" s="1" t="s">
        <v>9</v>
      </c>
      <c r="C19" s="1" t="s">
        <v>10</v>
      </c>
      <c r="D19" s="1">
        <v>3</v>
      </c>
      <c r="E19" s="1" t="s">
        <v>13</v>
      </c>
      <c r="F19" s="1">
        <v>295875</v>
      </c>
      <c r="G19" s="1">
        <v>13.91</v>
      </c>
    </row>
    <row r="20" spans="2:12" x14ac:dyDescent="0.3">
      <c r="B20" s="1" t="s">
        <v>9</v>
      </c>
      <c r="C20" s="1" t="s">
        <v>10</v>
      </c>
      <c r="D20" s="1">
        <v>4</v>
      </c>
      <c r="E20" s="1" t="s">
        <v>14</v>
      </c>
      <c r="F20" s="1">
        <v>301189</v>
      </c>
      <c r="G20" s="1">
        <v>14.07</v>
      </c>
    </row>
    <row r="21" spans="2:12" x14ac:dyDescent="0.3">
      <c r="B21" s="1" t="s">
        <v>6</v>
      </c>
      <c r="C21" s="1" t="s">
        <v>10</v>
      </c>
      <c r="D21" s="1">
        <v>4</v>
      </c>
      <c r="E21" s="1" t="s">
        <v>14</v>
      </c>
      <c r="F21" s="1">
        <v>108766</v>
      </c>
      <c r="G21" s="1">
        <v>32.19</v>
      </c>
    </row>
    <row r="22" spans="2:12" x14ac:dyDescent="0.3">
      <c r="B22" s="1" t="s">
        <v>6</v>
      </c>
      <c r="C22" s="1" t="s">
        <v>7</v>
      </c>
      <c r="D22" s="1">
        <v>4</v>
      </c>
      <c r="E22" s="1" t="s">
        <v>14</v>
      </c>
      <c r="F22" s="1">
        <v>135995</v>
      </c>
      <c r="G22" s="1">
        <v>12.53</v>
      </c>
    </row>
    <row r="23" spans="2:12" x14ac:dyDescent="0.3">
      <c r="B23" s="1" t="s">
        <v>9</v>
      </c>
      <c r="C23" s="1" t="s">
        <v>7</v>
      </c>
      <c r="D23" s="1">
        <v>4</v>
      </c>
      <c r="E23" s="1" t="s">
        <v>14</v>
      </c>
      <c r="F23" s="1">
        <v>290691</v>
      </c>
      <c r="G23" s="1">
        <v>10.71</v>
      </c>
    </row>
    <row r="24" spans="2:12" x14ac:dyDescent="0.3">
      <c r="B24" s="1" t="s">
        <v>6</v>
      </c>
      <c r="C24" s="1" t="s">
        <v>11</v>
      </c>
      <c r="D24" s="1">
        <v>4</v>
      </c>
      <c r="E24" s="1" t="s">
        <v>14</v>
      </c>
      <c r="F24" s="1">
        <v>3158</v>
      </c>
      <c r="G24" s="1">
        <v>245.42</v>
      </c>
    </row>
    <row r="25" spans="2:12" x14ac:dyDescent="0.3">
      <c r="B25" s="1" t="s">
        <v>9</v>
      </c>
      <c r="C25" s="1" t="s">
        <v>7</v>
      </c>
      <c r="D25" s="1">
        <v>5</v>
      </c>
      <c r="E25" s="1" t="s">
        <v>15</v>
      </c>
      <c r="F25" s="1">
        <v>288087</v>
      </c>
      <c r="G25" s="1">
        <v>10.68</v>
      </c>
    </row>
    <row r="26" spans="2:12" x14ac:dyDescent="0.3">
      <c r="B26" s="1" t="s">
        <v>6</v>
      </c>
      <c r="C26" s="1" t="s">
        <v>11</v>
      </c>
      <c r="D26" s="1">
        <v>5</v>
      </c>
      <c r="E26" s="1" t="s">
        <v>15</v>
      </c>
      <c r="F26" s="1">
        <v>3814</v>
      </c>
      <c r="G26" s="1">
        <v>231.83</v>
      </c>
    </row>
    <row r="27" spans="2:12" x14ac:dyDescent="0.3">
      <c r="B27" s="1" t="s">
        <v>6</v>
      </c>
      <c r="C27" s="1" t="s">
        <v>7</v>
      </c>
      <c r="D27" s="1">
        <v>5</v>
      </c>
      <c r="E27" s="1" t="s">
        <v>15</v>
      </c>
      <c r="F27" s="1">
        <v>138957</v>
      </c>
      <c r="G27" s="1">
        <v>12.52</v>
      </c>
    </row>
    <row r="28" spans="2:12" x14ac:dyDescent="0.3">
      <c r="B28" s="1" t="s">
        <v>6</v>
      </c>
      <c r="C28" s="1" t="s">
        <v>10</v>
      </c>
      <c r="D28" s="1">
        <v>5</v>
      </c>
      <c r="E28" s="1" t="s">
        <v>15</v>
      </c>
      <c r="F28" s="1">
        <v>110825</v>
      </c>
      <c r="G28" s="1">
        <v>31.91</v>
      </c>
    </row>
    <row r="29" spans="2:12" x14ac:dyDescent="0.3">
      <c r="B29" s="1" t="s">
        <v>9</v>
      </c>
      <c r="C29" s="1" t="s">
        <v>10</v>
      </c>
      <c r="D29" s="1">
        <v>5</v>
      </c>
      <c r="E29" s="1" t="s">
        <v>15</v>
      </c>
      <c r="F29" s="1">
        <v>296037</v>
      </c>
      <c r="G29" s="1">
        <v>13.71</v>
      </c>
    </row>
    <row r="30" spans="2:12" x14ac:dyDescent="0.3">
      <c r="B30" s="1" t="s">
        <v>9</v>
      </c>
      <c r="C30" s="1" t="s">
        <v>7</v>
      </c>
      <c r="D30" s="1">
        <v>6</v>
      </c>
      <c r="E30" s="1" t="s">
        <v>16</v>
      </c>
      <c r="F30" s="1">
        <v>259940</v>
      </c>
      <c r="G30" s="1">
        <v>11.02</v>
      </c>
    </row>
    <row r="31" spans="2:12" x14ac:dyDescent="0.3">
      <c r="B31" s="1" t="s">
        <v>9</v>
      </c>
      <c r="C31" s="1" t="s">
        <v>10</v>
      </c>
      <c r="D31" s="1">
        <v>6</v>
      </c>
      <c r="E31" s="1" t="s">
        <v>16</v>
      </c>
      <c r="F31" s="1">
        <v>259436</v>
      </c>
      <c r="G31" s="1">
        <v>14.08</v>
      </c>
    </row>
    <row r="32" spans="2:12" x14ac:dyDescent="0.3">
      <c r="B32" s="1" t="s">
        <v>6</v>
      </c>
      <c r="C32" s="1" t="s">
        <v>7</v>
      </c>
      <c r="D32" s="1">
        <v>6</v>
      </c>
      <c r="E32" s="1" t="s">
        <v>16</v>
      </c>
      <c r="F32" s="1">
        <v>156717</v>
      </c>
      <c r="G32" s="1">
        <v>13.84</v>
      </c>
    </row>
    <row r="33" spans="2:17" x14ac:dyDescent="0.3">
      <c r="B33" s="1" t="s">
        <v>6</v>
      </c>
      <c r="C33" s="1" t="s">
        <v>10</v>
      </c>
      <c r="D33" s="1">
        <v>6</v>
      </c>
      <c r="E33" s="1" t="s">
        <v>16</v>
      </c>
      <c r="F33" s="1">
        <v>133829</v>
      </c>
      <c r="G33" s="1">
        <v>35.83</v>
      </c>
    </row>
    <row r="34" spans="2:17" x14ac:dyDescent="0.3">
      <c r="B34" s="1" t="s">
        <v>6</v>
      </c>
      <c r="C34" s="1" t="s">
        <v>11</v>
      </c>
      <c r="D34" s="1">
        <v>6</v>
      </c>
      <c r="E34" s="1" t="s">
        <v>16</v>
      </c>
      <c r="F34" s="1">
        <v>4813</v>
      </c>
      <c r="G34" s="1">
        <v>218.05</v>
      </c>
    </row>
    <row r="35" spans="2:17" x14ac:dyDescent="0.3">
      <c r="B35" s="1" t="s">
        <v>6</v>
      </c>
      <c r="C35" s="1" t="s">
        <v>10</v>
      </c>
      <c r="D35" s="1">
        <v>7</v>
      </c>
      <c r="E35" s="1" t="s">
        <v>17</v>
      </c>
      <c r="F35" s="1">
        <v>212455</v>
      </c>
      <c r="G35" s="1">
        <v>37.89</v>
      </c>
    </row>
    <row r="36" spans="2:17" x14ac:dyDescent="0.3">
      <c r="B36" s="1" t="s">
        <v>6</v>
      </c>
      <c r="C36" s="1" t="s">
        <v>7</v>
      </c>
      <c r="D36" s="1">
        <v>7</v>
      </c>
      <c r="E36" s="1" t="s">
        <v>17</v>
      </c>
      <c r="F36" s="1">
        <v>197956</v>
      </c>
      <c r="G36" s="1">
        <v>16.170000000000002</v>
      </c>
    </row>
    <row r="37" spans="2:17" x14ac:dyDescent="0.3">
      <c r="B37" s="1" t="s">
        <v>9</v>
      </c>
      <c r="C37" s="1" t="s">
        <v>10</v>
      </c>
      <c r="D37" s="1">
        <v>7</v>
      </c>
      <c r="E37" s="1" t="s">
        <v>17</v>
      </c>
      <c r="F37" s="1">
        <v>245505</v>
      </c>
      <c r="G37" s="1">
        <v>15.89</v>
      </c>
    </row>
    <row r="38" spans="2:17" x14ac:dyDescent="0.3">
      <c r="B38" s="1" t="s">
        <v>9</v>
      </c>
      <c r="C38" s="1" t="s">
        <v>7</v>
      </c>
      <c r="D38" s="1">
        <v>7</v>
      </c>
      <c r="E38" s="1" t="s">
        <v>17</v>
      </c>
      <c r="F38" s="1">
        <v>235784</v>
      </c>
      <c r="G38" s="1">
        <v>12.18</v>
      </c>
    </row>
    <row r="39" spans="2:17" x14ac:dyDescent="0.3">
      <c r="B39" s="1" t="s">
        <v>6</v>
      </c>
      <c r="C39" s="1" t="s">
        <v>11</v>
      </c>
      <c r="D39" s="1">
        <v>7</v>
      </c>
      <c r="E39" s="1" t="s">
        <v>17</v>
      </c>
      <c r="F39" s="1">
        <v>7512</v>
      </c>
      <c r="G39" s="1">
        <v>218.39</v>
      </c>
    </row>
    <row r="43" spans="2:17" ht="15.6" x14ac:dyDescent="0.3">
      <c r="B43" s="4" t="s">
        <v>18</v>
      </c>
      <c r="J43" s="7" t="s">
        <v>23</v>
      </c>
      <c r="O43" s="7" t="s">
        <v>25</v>
      </c>
    </row>
    <row r="45" spans="2:17" ht="15" thickBot="1" x14ac:dyDescent="0.35">
      <c r="B45" s="3" t="s">
        <v>0</v>
      </c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J45" s="6" t="s">
        <v>20</v>
      </c>
      <c r="K45" s="6" t="s">
        <v>21</v>
      </c>
      <c r="L45" s="6" t="s">
        <v>24</v>
      </c>
      <c r="O45" s="1" t="s">
        <v>28</v>
      </c>
      <c r="P45" s="11">
        <f>AVERAGE(G46:G73)</f>
        <v>18.668928571428562</v>
      </c>
      <c r="Q45" s="9" t="str">
        <f>IF(P45 = P46, "Good", "ERROR")</f>
        <v>Good</v>
      </c>
    </row>
    <row r="46" spans="2:17" x14ac:dyDescent="0.3">
      <c r="B46" s="2" t="s">
        <v>6</v>
      </c>
      <c r="C46" s="2" t="s">
        <v>7</v>
      </c>
      <c r="D46" s="2">
        <v>1</v>
      </c>
      <c r="E46" s="2" t="s">
        <v>8</v>
      </c>
      <c r="F46" s="2">
        <v>168411</v>
      </c>
      <c r="G46" s="2">
        <v>16.71</v>
      </c>
      <c r="J46" s="2" t="s">
        <v>9</v>
      </c>
      <c r="K46" s="2" t="s">
        <v>8</v>
      </c>
      <c r="L46" s="8">
        <f>AVERAGEIFS($G$46:$G$73,$B$46:$B$73,J46,$E$46:$E$73,K46)</f>
        <v>14.274999999999999</v>
      </c>
      <c r="O46" s="1" t="s">
        <v>27</v>
      </c>
      <c r="P46" s="11">
        <f>AVERAGE(L46:L59)</f>
        <v>18.668928571428573</v>
      </c>
      <c r="Q46" s="9"/>
    </row>
    <row r="47" spans="2:17" x14ac:dyDescent="0.3">
      <c r="B47" s="1" t="s">
        <v>9</v>
      </c>
      <c r="C47" s="1" t="s">
        <v>10</v>
      </c>
      <c r="D47" s="1">
        <v>1</v>
      </c>
      <c r="E47" s="1" t="s">
        <v>8</v>
      </c>
      <c r="F47" s="1">
        <v>222739</v>
      </c>
      <c r="G47" s="1">
        <v>16.239999999999998</v>
      </c>
      <c r="J47" s="1" t="s">
        <v>6</v>
      </c>
      <c r="K47" s="1" t="s">
        <v>8</v>
      </c>
      <c r="L47" s="8">
        <f t="shared" ref="L47:L59" si="1">AVERAGEIFS($G$46:$G$73,$B$46:$B$73,J47,$E$46:$E$73,K47)</f>
        <v>28.245000000000001</v>
      </c>
    </row>
    <row r="48" spans="2:17" x14ac:dyDescent="0.3">
      <c r="B48" s="1" t="s">
        <v>9</v>
      </c>
      <c r="C48" s="1" t="s">
        <v>7</v>
      </c>
      <c r="D48" s="1">
        <v>1</v>
      </c>
      <c r="E48" s="1" t="s">
        <v>8</v>
      </c>
      <c r="F48" s="1">
        <v>201548</v>
      </c>
      <c r="G48" s="1">
        <v>12.31</v>
      </c>
      <c r="J48" s="1" t="s">
        <v>9</v>
      </c>
      <c r="K48" s="1" t="s">
        <v>12</v>
      </c>
      <c r="L48" s="8">
        <f t="shared" si="1"/>
        <v>12.195</v>
      </c>
    </row>
    <row r="49" spans="2:12" x14ac:dyDescent="0.3">
      <c r="B49" s="1" t="s">
        <v>6</v>
      </c>
      <c r="C49" s="1" t="s">
        <v>10</v>
      </c>
      <c r="D49" s="1">
        <v>1</v>
      </c>
      <c r="E49" s="1" t="s">
        <v>8</v>
      </c>
      <c r="F49" s="1">
        <v>183269</v>
      </c>
      <c r="G49" s="1">
        <v>39.78</v>
      </c>
      <c r="J49" s="1" t="s">
        <v>6</v>
      </c>
      <c r="K49" s="1" t="s">
        <v>12</v>
      </c>
      <c r="L49" s="8">
        <f t="shared" si="1"/>
        <v>24.36</v>
      </c>
    </row>
    <row r="50" spans="2:12" x14ac:dyDescent="0.3">
      <c r="B50" s="1" t="s">
        <v>9</v>
      </c>
      <c r="C50" s="1" t="s">
        <v>10</v>
      </c>
      <c r="D50" s="1">
        <v>2</v>
      </c>
      <c r="E50" s="1" t="s">
        <v>12</v>
      </c>
      <c r="F50" s="1">
        <v>268667</v>
      </c>
      <c r="G50" s="1">
        <v>13.84</v>
      </c>
      <c r="J50" s="1" t="s">
        <v>9</v>
      </c>
      <c r="K50" s="1" t="s">
        <v>13</v>
      </c>
      <c r="L50" s="8">
        <f t="shared" si="1"/>
        <v>12.305</v>
      </c>
    </row>
    <row r="51" spans="2:12" x14ac:dyDescent="0.3">
      <c r="B51" s="1" t="s">
        <v>9</v>
      </c>
      <c r="C51" s="1" t="s">
        <v>7</v>
      </c>
      <c r="D51" s="1">
        <v>2</v>
      </c>
      <c r="E51" s="1" t="s">
        <v>12</v>
      </c>
      <c r="F51" s="1">
        <v>242969</v>
      </c>
      <c r="G51" s="1">
        <v>10.55</v>
      </c>
      <c r="J51" s="1" t="s">
        <v>6</v>
      </c>
      <c r="K51" s="1" t="s">
        <v>13</v>
      </c>
      <c r="L51" s="8">
        <f t="shared" si="1"/>
        <v>22.375</v>
      </c>
    </row>
    <row r="52" spans="2:12" x14ac:dyDescent="0.3">
      <c r="B52" s="1" t="s">
        <v>6</v>
      </c>
      <c r="C52" s="1" t="s">
        <v>7</v>
      </c>
      <c r="D52" s="1">
        <v>2</v>
      </c>
      <c r="E52" s="1" t="s">
        <v>12</v>
      </c>
      <c r="F52" s="1">
        <v>123879</v>
      </c>
      <c r="G52" s="1">
        <v>13.96</v>
      </c>
      <c r="J52" s="1" t="s">
        <v>9</v>
      </c>
      <c r="K52" s="1" t="s">
        <v>14</v>
      </c>
      <c r="L52" s="8">
        <f t="shared" si="1"/>
        <v>12.39</v>
      </c>
    </row>
    <row r="53" spans="2:12" x14ac:dyDescent="0.3">
      <c r="B53" s="1" t="s">
        <v>6</v>
      </c>
      <c r="C53" s="1" t="s">
        <v>10</v>
      </c>
      <c r="D53" s="1">
        <v>2</v>
      </c>
      <c r="E53" s="1" t="s">
        <v>12</v>
      </c>
      <c r="F53" s="1">
        <v>109050</v>
      </c>
      <c r="G53" s="1">
        <v>34.76</v>
      </c>
      <c r="J53" s="1" t="s">
        <v>6</v>
      </c>
      <c r="K53" s="1" t="s">
        <v>14</v>
      </c>
      <c r="L53" s="8">
        <f t="shared" si="1"/>
        <v>22.36</v>
      </c>
    </row>
    <row r="54" spans="2:12" x14ac:dyDescent="0.3">
      <c r="B54" s="1" t="s">
        <v>6</v>
      </c>
      <c r="C54" s="1" t="s">
        <v>10</v>
      </c>
      <c r="D54" s="1">
        <v>3</v>
      </c>
      <c r="E54" s="1" t="s">
        <v>13</v>
      </c>
      <c r="F54" s="1">
        <v>106252</v>
      </c>
      <c r="G54" s="1">
        <v>31.75</v>
      </c>
      <c r="J54" s="1" t="s">
        <v>9</v>
      </c>
      <c r="K54" s="1" t="s">
        <v>15</v>
      </c>
      <c r="L54" s="8">
        <f t="shared" si="1"/>
        <v>12.195</v>
      </c>
    </row>
    <row r="55" spans="2:12" x14ac:dyDescent="0.3">
      <c r="B55" s="1" t="s">
        <v>6</v>
      </c>
      <c r="C55" s="1" t="s">
        <v>7</v>
      </c>
      <c r="D55" s="1">
        <v>3</v>
      </c>
      <c r="E55" s="1" t="s">
        <v>13</v>
      </c>
      <c r="F55" s="1">
        <v>128644</v>
      </c>
      <c r="G55" s="1">
        <v>13</v>
      </c>
      <c r="J55" s="1" t="s">
        <v>6</v>
      </c>
      <c r="K55" s="1" t="s">
        <v>15</v>
      </c>
      <c r="L55" s="8">
        <f t="shared" si="1"/>
        <v>22.215</v>
      </c>
    </row>
    <row r="56" spans="2:12" x14ac:dyDescent="0.3">
      <c r="B56" s="1" t="s">
        <v>9</v>
      </c>
      <c r="C56" s="1" t="s">
        <v>7</v>
      </c>
      <c r="D56" s="1">
        <v>3</v>
      </c>
      <c r="E56" s="1" t="s">
        <v>13</v>
      </c>
      <c r="F56" s="1">
        <v>276528</v>
      </c>
      <c r="G56" s="1">
        <v>10.7</v>
      </c>
      <c r="J56" s="1" t="s">
        <v>9</v>
      </c>
      <c r="K56" s="1" t="s">
        <v>16</v>
      </c>
      <c r="L56" s="8">
        <f t="shared" si="1"/>
        <v>12.55</v>
      </c>
    </row>
    <row r="57" spans="2:12" x14ac:dyDescent="0.3">
      <c r="B57" s="1" t="s">
        <v>9</v>
      </c>
      <c r="C57" s="1" t="s">
        <v>10</v>
      </c>
      <c r="D57" s="1">
        <v>3</v>
      </c>
      <c r="E57" s="1" t="s">
        <v>13</v>
      </c>
      <c r="F57" s="1">
        <v>295875</v>
      </c>
      <c r="G57" s="1">
        <v>13.91</v>
      </c>
      <c r="J57" s="1" t="s">
        <v>6</v>
      </c>
      <c r="K57" s="1" t="s">
        <v>16</v>
      </c>
      <c r="L57" s="8">
        <f t="shared" si="1"/>
        <v>24.835000000000001</v>
      </c>
    </row>
    <row r="58" spans="2:12" x14ac:dyDescent="0.3">
      <c r="B58" s="1" t="s">
        <v>9</v>
      </c>
      <c r="C58" s="1" t="s">
        <v>10</v>
      </c>
      <c r="D58" s="1">
        <v>4</v>
      </c>
      <c r="E58" s="1" t="s">
        <v>14</v>
      </c>
      <c r="F58" s="1">
        <v>301189</v>
      </c>
      <c r="G58" s="1">
        <v>14.07</v>
      </c>
      <c r="J58" s="1" t="s">
        <v>9</v>
      </c>
      <c r="K58" s="1" t="s">
        <v>17</v>
      </c>
      <c r="L58" s="8">
        <f t="shared" si="1"/>
        <v>14.035</v>
      </c>
    </row>
    <row r="59" spans="2:12" x14ac:dyDescent="0.3">
      <c r="B59" s="1" t="s">
        <v>6</v>
      </c>
      <c r="C59" s="1" t="s">
        <v>10</v>
      </c>
      <c r="D59" s="1">
        <v>4</v>
      </c>
      <c r="E59" s="1" t="s">
        <v>14</v>
      </c>
      <c r="F59" s="1">
        <v>108766</v>
      </c>
      <c r="G59" s="1">
        <v>32.19</v>
      </c>
      <c r="J59" s="1" t="s">
        <v>6</v>
      </c>
      <c r="K59" s="1" t="s">
        <v>17</v>
      </c>
      <c r="L59" s="8">
        <f t="shared" si="1"/>
        <v>27.03</v>
      </c>
    </row>
    <row r="60" spans="2:12" x14ac:dyDescent="0.3">
      <c r="B60" s="1" t="s">
        <v>6</v>
      </c>
      <c r="C60" s="1" t="s">
        <v>7</v>
      </c>
      <c r="D60" s="1">
        <v>4</v>
      </c>
      <c r="E60" s="1" t="s">
        <v>14</v>
      </c>
      <c r="F60" s="1">
        <v>135995</v>
      </c>
      <c r="G60" s="1">
        <v>12.53</v>
      </c>
    </row>
    <row r="61" spans="2:12" x14ac:dyDescent="0.3">
      <c r="B61" s="1" t="s">
        <v>9</v>
      </c>
      <c r="C61" s="1" t="s">
        <v>7</v>
      </c>
      <c r="D61" s="1">
        <v>4</v>
      </c>
      <c r="E61" s="1" t="s">
        <v>14</v>
      </c>
      <c r="F61" s="1">
        <v>290691</v>
      </c>
      <c r="G61" s="1">
        <v>10.71</v>
      </c>
    </row>
    <row r="62" spans="2:12" x14ac:dyDescent="0.3">
      <c r="B62" s="1" t="s">
        <v>9</v>
      </c>
      <c r="C62" s="1" t="s">
        <v>7</v>
      </c>
      <c r="D62" s="1">
        <v>5</v>
      </c>
      <c r="E62" s="1" t="s">
        <v>15</v>
      </c>
      <c r="F62" s="1">
        <v>288087</v>
      </c>
      <c r="G62" s="1">
        <v>10.68</v>
      </c>
    </row>
    <row r="63" spans="2:12" x14ac:dyDescent="0.3">
      <c r="B63" s="1" t="s">
        <v>6</v>
      </c>
      <c r="C63" s="1" t="s">
        <v>7</v>
      </c>
      <c r="D63" s="1">
        <v>5</v>
      </c>
      <c r="E63" s="1" t="s">
        <v>15</v>
      </c>
      <c r="F63" s="1">
        <v>138957</v>
      </c>
      <c r="G63" s="1">
        <v>12.52</v>
      </c>
    </row>
    <row r="64" spans="2:12" x14ac:dyDescent="0.3">
      <c r="B64" s="1" t="s">
        <v>6</v>
      </c>
      <c r="C64" s="1" t="s">
        <v>10</v>
      </c>
      <c r="D64" s="1">
        <v>5</v>
      </c>
      <c r="E64" s="1" t="s">
        <v>15</v>
      </c>
      <c r="F64" s="1">
        <v>110825</v>
      </c>
      <c r="G64" s="1">
        <v>31.91</v>
      </c>
    </row>
    <row r="65" spans="2:7" x14ac:dyDescent="0.3">
      <c r="B65" s="1" t="s">
        <v>9</v>
      </c>
      <c r="C65" s="1" t="s">
        <v>10</v>
      </c>
      <c r="D65" s="1">
        <v>5</v>
      </c>
      <c r="E65" s="1" t="s">
        <v>15</v>
      </c>
      <c r="F65" s="1">
        <v>296037</v>
      </c>
      <c r="G65" s="1">
        <v>13.71</v>
      </c>
    </row>
    <row r="66" spans="2:7" x14ac:dyDescent="0.3">
      <c r="B66" s="1" t="s">
        <v>9</v>
      </c>
      <c r="C66" s="1" t="s">
        <v>7</v>
      </c>
      <c r="D66" s="1">
        <v>6</v>
      </c>
      <c r="E66" s="1" t="s">
        <v>16</v>
      </c>
      <c r="F66" s="1">
        <v>259940</v>
      </c>
      <c r="G66" s="1">
        <v>11.02</v>
      </c>
    </row>
    <row r="67" spans="2:7" x14ac:dyDescent="0.3">
      <c r="B67" s="1" t="s">
        <v>9</v>
      </c>
      <c r="C67" s="1" t="s">
        <v>10</v>
      </c>
      <c r="D67" s="1">
        <v>6</v>
      </c>
      <c r="E67" s="1" t="s">
        <v>16</v>
      </c>
      <c r="F67" s="1">
        <v>259436</v>
      </c>
      <c r="G67" s="1">
        <v>14.08</v>
      </c>
    </row>
    <row r="68" spans="2:7" x14ac:dyDescent="0.3">
      <c r="B68" s="1" t="s">
        <v>6</v>
      </c>
      <c r="C68" s="1" t="s">
        <v>7</v>
      </c>
      <c r="D68" s="1">
        <v>6</v>
      </c>
      <c r="E68" s="1" t="s">
        <v>16</v>
      </c>
      <c r="F68" s="1">
        <v>156717</v>
      </c>
      <c r="G68" s="1">
        <v>13.84</v>
      </c>
    </row>
    <row r="69" spans="2:7" x14ac:dyDescent="0.3">
      <c r="B69" s="1" t="s">
        <v>6</v>
      </c>
      <c r="C69" s="1" t="s">
        <v>10</v>
      </c>
      <c r="D69" s="1">
        <v>6</v>
      </c>
      <c r="E69" s="1" t="s">
        <v>16</v>
      </c>
      <c r="F69" s="1">
        <v>133829</v>
      </c>
      <c r="G69" s="1">
        <v>35.83</v>
      </c>
    </row>
    <row r="70" spans="2:7" x14ac:dyDescent="0.3">
      <c r="B70" s="1" t="s">
        <v>6</v>
      </c>
      <c r="C70" s="1" t="s">
        <v>10</v>
      </c>
      <c r="D70" s="1">
        <v>7</v>
      </c>
      <c r="E70" s="1" t="s">
        <v>17</v>
      </c>
      <c r="F70" s="1">
        <v>212455</v>
      </c>
      <c r="G70" s="1">
        <v>37.89</v>
      </c>
    </row>
    <row r="71" spans="2:7" x14ac:dyDescent="0.3">
      <c r="B71" s="1" t="s">
        <v>6</v>
      </c>
      <c r="C71" s="1" t="s">
        <v>7</v>
      </c>
      <c r="D71" s="1">
        <v>7</v>
      </c>
      <c r="E71" s="1" t="s">
        <v>17</v>
      </c>
      <c r="F71" s="1">
        <v>197956</v>
      </c>
      <c r="G71" s="1">
        <v>16.170000000000002</v>
      </c>
    </row>
    <row r="72" spans="2:7" x14ac:dyDescent="0.3">
      <c r="B72" s="1" t="s">
        <v>9</v>
      </c>
      <c r="C72" s="1" t="s">
        <v>10</v>
      </c>
      <c r="D72" s="1">
        <v>7</v>
      </c>
      <c r="E72" s="1" t="s">
        <v>17</v>
      </c>
      <c r="F72" s="1">
        <v>245505</v>
      </c>
      <c r="G72" s="1">
        <v>15.89</v>
      </c>
    </row>
    <row r="73" spans="2:7" x14ac:dyDescent="0.3">
      <c r="B73" s="1" t="s">
        <v>9</v>
      </c>
      <c r="C73" s="1" t="s">
        <v>7</v>
      </c>
      <c r="D73" s="1">
        <v>7</v>
      </c>
      <c r="E73" s="1" t="s">
        <v>17</v>
      </c>
      <c r="F73" s="1">
        <v>235784</v>
      </c>
      <c r="G73" s="1">
        <v>12.18</v>
      </c>
    </row>
    <row r="75" spans="2:7" x14ac:dyDescent="0.3">
      <c r="B75" s="5" t="s">
        <v>19</v>
      </c>
    </row>
  </sheetData>
  <mergeCells count="2">
    <mergeCell ref="Q4:Q5"/>
    <mergeCell ref="Q45:Q46"/>
  </mergeCells>
  <conditionalFormatting sqref="Q4:Q5">
    <cfRule type="cellIs" dxfId="2" priority="3" operator="equal">
      <formula>"Good"</formula>
    </cfRule>
  </conditionalFormatting>
  <conditionalFormatting sqref="P45:P46">
    <cfRule type="cellIs" dxfId="1" priority="2" operator="equal">
      <formula>5734381</formula>
    </cfRule>
  </conditionalFormatting>
  <conditionalFormatting sqref="Q45:Q46">
    <cfRule type="cellIs" dxfId="0" priority="1" operator="equal">
      <formula>"Good"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4447-93B3-4014-9317-162916A6071F}">
  <dimension ref="A1:D10"/>
  <sheetViews>
    <sheetView showGridLines="0" topLeftCell="B1" workbookViewId="0">
      <selection activeCell="C19" sqref="C19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8.109375" bestFit="1" customWidth="1"/>
    <col min="4" max="4" width="10.5546875" bestFit="1" customWidth="1"/>
  </cols>
  <sheetData>
    <row r="1" spans="1:4" x14ac:dyDescent="0.3">
      <c r="A1" s="12" t="s">
        <v>32</v>
      </c>
      <c r="B1" s="12" t="s">
        <v>29</v>
      </c>
    </row>
    <row r="2" spans="1:4" x14ac:dyDescent="0.3">
      <c r="A2" s="12" t="s">
        <v>31</v>
      </c>
      <c r="B2" t="s">
        <v>6</v>
      </c>
      <c r="C2" t="s">
        <v>9</v>
      </c>
      <c r="D2" t="s">
        <v>30</v>
      </c>
    </row>
    <row r="3" spans="1:4" x14ac:dyDescent="0.3">
      <c r="A3" s="13" t="s">
        <v>8</v>
      </c>
      <c r="B3" s="14">
        <v>358317</v>
      </c>
      <c r="C3" s="14">
        <v>424287</v>
      </c>
      <c r="D3" s="14">
        <v>782604</v>
      </c>
    </row>
    <row r="4" spans="1:4" x14ac:dyDescent="0.3">
      <c r="A4" s="13" t="s">
        <v>12</v>
      </c>
      <c r="B4" s="14">
        <v>237139</v>
      </c>
      <c r="C4" s="14">
        <v>511636</v>
      </c>
      <c r="D4" s="14">
        <v>748775</v>
      </c>
    </row>
    <row r="5" spans="1:4" x14ac:dyDescent="0.3">
      <c r="A5" s="13" t="s">
        <v>13</v>
      </c>
      <c r="B5" s="14">
        <v>239133</v>
      </c>
      <c r="C5" s="14">
        <v>572403</v>
      </c>
      <c r="D5" s="14">
        <v>811536</v>
      </c>
    </row>
    <row r="6" spans="1:4" x14ac:dyDescent="0.3">
      <c r="A6" s="13" t="s">
        <v>14</v>
      </c>
      <c r="B6" s="14">
        <v>247919</v>
      </c>
      <c r="C6" s="14">
        <v>591880</v>
      </c>
      <c r="D6" s="14">
        <v>839799</v>
      </c>
    </row>
    <row r="7" spans="1:4" x14ac:dyDescent="0.3">
      <c r="A7" s="13" t="s">
        <v>15</v>
      </c>
      <c r="B7" s="14">
        <v>253596</v>
      </c>
      <c r="C7" s="14">
        <v>584124</v>
      </c>
      <c r="D7" s="14">
        <v>837720</v>
      </c>
    </row>
    <row r="8" spans="1:4" x14ac:dyDescent="0.3">
      <c r="A8" s="13" t="s">
        <v>16</v>
      </c>
      <c r="B8" s="14">
        <v>295359</v>
      </c>
      <c r="C8" s="14">
        <v>519376</v>
      </c>
      <c r="D8" s="14">
        <v>814735</v>
      </c>
    </row>
    <row r="9" spans="1:4" x14ac:dyDescent="0.3">
      <c r="A9" s="13" t="s">
        <v>17</v>
      </c>
      <c r="B9" s="14">
        <v>417923</v>
      </c>
      <c r="C9" s="14">
        <v>481289</v>
      </c>
      <c r="D9" s="14">
        <v>899212</v>
      </c>
    </row>
    <row r="10" spans="1:4" x14ac:dyDescent="0.3">
      <c r="A10" s="13" t="s">
        <v>30</v>
      </c>
      <c r="B10" s="14">
        <v>2049386</v>
      </c>
      <c r="C10" s="14">
        <v>3684995</v>
      </c>
      <c r="D10" s="14">
        <v>5734381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1F81-DF3F-4B8E-A1ED-01A22299DB0A}">
  <dimension ref="A1:D10"/>
  <sheetViews>
    <sheetView showGridLines="0" workbookViewId="0">
      <selection activeCell="P10" sqref="P10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3" width="8.109375" bestFit="1" customWidth="1"/>
    <col min="4" max="4" width="10.5546875" bestFit="1" customWidth="1"/>
  </cols>
  <sheetData>
    <row r="1" spans="1:4" x14ac:dyDescent="0.3">
      <c r="A1" s="12" t="s">
        <v>33</v>
      </c>
      <c r="B1" s="12" t="s">
        <v>29</v>
      </c>
    </row>
    <row r="2" spans="1:4" x14ac:dyDescent="0.3">
      <c r="A2" s="12" t="s">
        <v>31</v>
      </c>
      <c r="B2" t="s">
        <v>6</v>
      </c>
      <c r="C2" t="s">
        <v>9</v>
      </c>
      <c r="D2" t="s">
        <v>30</v>
      </c>
    </row>
    <row r="3" spans="1:4" x14ac:dyDescent="0.3">
      <c r="A3" s="13" t="s">
        <v>8</v>
      </c>
      <c r="B3" s="14">
        <v>28.245000000000001</v>
      </c>
      <c r="C3" s="14">
        <v>14.274999999999999</v>
      </c>
      <c r="D3" s="14">
        <v>42.519999999999996</v>
      </c>
    </row>
    <row r="4" spans="1:4" x14ac:dyDescent="0.3">
      <c r="A4" s="13" t="s">
        <v>12</v>
      </c>
      <c r="B4" s="14">
        <v>24.36</v>
      </c>
      <c r="C4" s="14">
        <v>12.195</v>
      </c>
      <c r="D4" s="14">
        <v>36.555</v>
      </c>
    </row>
    <row r="5" spans="1:4" x14ac:dyDescent="0.3">
      <c r="A5" s="13" t="s">
        <v>13</v>
      </c>
      <c r="B5" s="14">
        <v>22.375</v>
      </c>
      <c r="C5" s="14">
        <v>12.305</v>
      </c>
      <c r="D5" s="14">
        <v>34.68</v>
      </c>
    </row>
    <row r="6" spans="1:4" x14ac:dyDescent="0.3">
      <c r="A6" s="13" t="s">
        <v>14</v>
      </c>
      <c r="B6" s="14">
        <v>22.36</v>
      </c>
      <c r="C6" s="14">
        <v>12.39</v>
      </c>
      <c r="D6" s="14">
        <v>34.75</v>
      </c>
    </row>
    <row r="7" spans="1:4" x14ac:dyDescent="0.3">
      <c r="A7" s="13" t="s">
        <v>15</v>
      </c>
      <c r="B7" s="14">
        <v>22.215</v>
      </c>
      <c r="C7" s="14">
        <v>12.195</v>
      </c>
      <c r="D7" s="14">
        <v>34.409999999999997</v>
      </c>
    </row>
    <row r="8" spans="1:4" x14ac:dyDescent="0.3">
      <c r="A8" s="13" t="s">
        <v>16</v>
      </c>
      <c r="B8" s="14">
        <v>24.835000000000001</v>
      </c>
      <c r="C8" s="14">
        <v>12.55</v>
      </c>
      <c r="D8" s="14">
        <v>37.385000000000005</v>
      </c>
    </row>
    <row r="9" spans="1:4" x14ac:dyDescent="0.3">
      <c r="A9" s="13" t="s">
        <v>17</v>
      </c>
      <c r="B9" s="14">
        <v>27.03</v>
      </c>
      <c r="C9" s="14">
        <v>14.035</v>
      </c>
      <c r="D9" s="14">
        <v>41.064999999999998</v>
      </c>
    </row>
    <row r="10" spans="1:4" x14ac:dyDescent="0.3">
      <c r="A10" s="13" t="s">
        <v>30</v>
      </c>
      <c r="B10" s="14">
        <v>171.42000000000002</v>
      </c>
      <c r="C10" s="14">
        <v>89.944999999999993</v>
      </c>
      <c r="D10" s="14">
        <v>261.36500000000001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8DA1-0E9D-43A6-8A6D-DD45E5999AC3}">
  <dimension ref="A1:D12"/>
  <sheetViews>
    <sheetView showGridLines="0" workbookViewId="0">
      <selection activeCell="C15" sqref="C15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88671875" bestFit="1" customWidth="1"/>
    <col min="4" max="4" width="10.5546875" bestFit="1" customWidth="1"/>
  </cols>
  <sheetData>
    <row r="1" spans="1:4" x14ac:dyDescent="0.3">
      <c r="A1" s="12" t="s">
        <v>0</v>
      </c>
      <c r="B1" t="s">
        <v>6</v>
      </c>
    </row>
    <row r="3" spans="1:4" x14ac:dyDescent="0.3">
      <c r="A3" s="12" t="s">
        <v>34</v>
      </c>
      <c r="B3" s="12" t="s">
        <v>29</v>
      </c>
    </row>
    <row r="4" spans="1:4" x14ac:dyDescent="0.3">
      <c r="A4" s="12" t="s">
        <v>31</v>
      </c>
      <c r="B4" t="s">
        <v>10</v>
      </c>
      <c r="C4" t="s">
        <v>7</v>
      </c>
      <c r="D4" t="s">
        <v>30</v>
      </c>
    </row>
    <row r="5" spans="1:4" x14ac:dyDescent="0.3">
      <c r="A5" s="13" t="s">
        <v>8</v>
      </c>
      <c r="B5" s="14">
        <v>183269</v>
      </c>
      <c r="C5" s="14">
        <v>168411</v>
      </c>
      <c r="D5" s="14">
        <v>351680</v>
      </c>
    </row>
    <row r="6" spans="1:4" x14ac:dyDescent="0.3">
      <c r="A6" s="13" t="s">
        <v>12</v>
      </c>
      <c r="B6" s="14">
        <v>109050</v>
      </c>
      <c r="C6" s="14">
        <v>123879</v>
      </c>
      <c r="D6" s="14">
        <v>232929</v>
      </c>
    </row>
    <row r="7" spans="1:4" x14ac:dyDescent="0.3">
      <c r="A7" s="13" t="s">
        <v>13</v>
      </c>
      <c r="B7" s="14">
        <v>106252</v>
      </c>
      <c r="C7" s="14">
        <v>128644</v>
      </c>
      <c r="D7" s="14">
        <v>234896</v>
      </c>
    </row>
    <row r="8" spans="1:4" x14ac:dyDescent="0.3">
      <c r="A8" s="13" t="s">
        <v>14</v>
      </c>
      <c r="B8" s="14">
        <v>108766</v>
      </c>
      <c r="C8" s="14">
        <v>135995</v>
      </c>
      <c r="D8" s="14">
        <v>244761</v>
      </c>
    </row>
    <row r="9" spans="1:4" x14ac:dyDescent="0.3">
      <c r="A9" s="13" t="s">
        <v>15</v>
      </c>
      <c r="B9" s="14">
        <v>110825</v>
      </c>
      <c r="C9" s="14">
        <v>138957</v>
      </c>
      <c r="D9" s="14">
        <v>249782</v>
      </c>
    </row>
    <row r="10" spans="1:4" x14ac:dyDescent="0.3">
      <c r="A10" s="13" t="s">
        <v>16</v>
      </c>
      <c r="B10" s="14">
        <v>133829</v>
      </c>
      <c r="C10" s="14">
        <v>156717</v>
      </c>
      <c r="D10" s="14">
        <v>290546</v>
      </c>
    </row>
    <row r="11" spans="1:4" x14ac:dyDescent="0.3">
      <c r="A11" s="13" t="s">
        <v>17</v>
      </c>
      <c r="B11" s="14">
        <v>212455</v>
      </c>
      <c r="C11" s="14">
        <v>197956</v>
      </c>
      <c r="D11" s="14">
        <v>410411</v>
      </c>
    </row>
    <row r="12" spans="1:4" x14ac:dyDescent="0.3">
      <c r="A12" s="13" t="s">
        <v>30</v>
      </c>
      <c r="B12" s="14">
        <v>964446</v>
      </c>
      <c r="C12" s="14">
        <v>1050559</v>
      </c>
      <c r="D12" s="14">
        <v>2015005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B49-9CBB-4AFB-BA11-71546CC800A1}">
  <dimension ref="A1:D12"/>
  <sheetViews>
    <sheetView showGridLines="0" workbookViewId="0">
      <selection activeCell="Q12" sqref="Q12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88671875" bestFit="1" customWidth="1"/>
    <col min="4" max="4" width="10.5546875" bestFit="1" customWidth="1"/>
  </cols>
  <sheetData>
    <row r="1" spans="1:4" x14ac:dyDescent="0.3">
      <c r="A1" s="12" t="s">
        <v>0</v>
      </c>
      <c r="B1" t="s">
        <v>9</v>
      </c>
    </row>
    <row r="3" spans="1:4" x14ac:dyDescent="0.3">
      <c r="A3" s="12" t="s">
        <v>34</v>
      </c>
      <c r="B3" s="12" t="s">
        <v>29</v>
      </c>
    </row>
    <row r="4" spans="1:4" x14ac:dyDescent="0.3">
      <c r="A4" s="12" t="s">
        <v>31</v>
      </c>
      <c r="B4" t="s">
        <v>10</v>
      </c>
      <c r="C4" t="s">
        <v>7</v>
      </c>
      <c r="D4" t="s">
        <v>30</v>
      </c>
    </row>
    <row r="5" spans="1:4" x14ac:dyDescent="0.3">
      <c r="A5" s="13" t="s">
        <v>8</v>
      </c>
      <c r="B5" s="14">
        <v>222739</v>
      </c>
      <c r="C5" s="14">
        <v>201548</v>
      </c>
      <c r="D5" s="14">
        <v>424287</v>
      </c>
    </row>
    <row r="6" spans="1:4" x14ac:dyDescent="0.3">
      <c r="A6" s="13" t="s">
        <v>12</v>
      </c>
      <c r="B6" s="14">
        <v>268667</v>
      </c>
      <c r="C6" s="14">
        <v>242969</v>
      </c>
      <c r="D6" s="14">
        <v>511636</v>
      </c>
    </row>
    <row r="7" spans="1:4" x14ac:dyDescent="0.3">
      <c r="A7" s="13" t="s">
        <v>13</v>
      </c>
      <c r="B7" s="14">
        <v>295875</v>
      </c>
      <c r="C7" s="14">
        <v>276528</v>
      </c>
      <c r="D7" s="14">
        <v>572403</v>
      </c>
    </row>
    <row r="8" spans="1:4" x14ac:dyDescent="0.3">
      <c r="A8" s="13" t="s">
        <v>14</v>
      </c>
      <c r="B8" s="14">
        <v>301189</v>
      </c>
      <c r="C8" s="14">
        <v>290691</v>
      </c>
      <c r="D8" s="14">
        <v>591880</v>
      </c>
    </row>
    <row r="9" spans="1:4" x14ac:dyDescent="0.3">
      <c r="A9" s="13" t="s">
        <v>15</v>
      </c>
      <c r="B9" s="14">
        <v>296037</v>
      </c>
      <c r="C9" s="14">
        <v>288087</v>
      </c>
      <c r="D9" s="14">
        <v>584124</v>
      </c>
    </row>
    <row r="10" spans="1:4" x14ac:dyDescent="0.3">
      <c r="A10" s="13" t="s">
        <v>16</v>
      </c>
      <c r="B10" s="14">
        <v>259436</v>
      </c>
      <c r="C10" s="14">
        <v>259940</v>
      </c>
      <c r="D10" s="14">
        <v>519376</v>
      </c>
    </row>
    <row r="11" spans="1:4" x14ac:dyDescent="0.3">
      <c r="A11" s="13" t="s">
        <v>17</v>
      </c>
      <c r="B11" s="14">
        <v>245505</v>
      </c>
      <c r="C11" s="14">
        <v>235784</v>
      </c>
      <c r="D11" s="14">
        <v>481289</v>
      </c>
    </row>
    <row r="12" spans="1:4" x14ac:dyDescent="0.3">
      <c r="A12" s="13" t="s">
        <v>30</v>
      </c>
      <c r="B12" s="14">
        <v>1889448</v>
      </c>
      <c r="C12" s="14">
        <v>1795547</v>
      </c>
      <c r="D12" s="14">
        <v>3684995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Pivot Chart - Daily Total</vt:lpstr>
      <vt:lpstr>Pivot Chart - Daily AVG</vt:lpstr>
      <vt:lpstr>Pivot Chart - Daily Bike Type C</vt:lpstr>
      <vt:lpstr>Pivot Chart - Daily Bike Type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Johnson</cp:lastModifiedBy>
  <dcterms:created xsi:type="dcterms:W3CDTF">2024-08-11T02:40:47Z</dcterms:created>
  <dcterms:modified xsi:type="dcterms:W3CDTF">2024-08-14T15:23:01Z</dcterms:modified>
</cp:coreProperties>
</file>