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5887ad311d3ef3/Data Analysis/Cyclistic Project/"/>
    </mc:Choice>
  </mc:AlternateContent>
  <xr:revisionPtr revIDLastSave="0" documentId="8_{E5CDDE50-3E9A-4630-90B0-EC0B70C179C8}" xr6:coauthVersionLast="47" xr6:coauthVersionMax="47" xr10:uidLastSave="{00000000-0000-0000-0000-000000000000}"/>
  <bookViews>
    <workbookView xWindow="-108" yWindow="-108" windowWidth="23256" windowHeight="12456" xr2:uid="{010461BD-1EA7-4370-934F-39EAB416B08F}"/>
  </bookViews>
  <sheets>
    <sheet name="Tables" sheetId="1" r:id="rId1"/>
    <sheet name="PivotChart - Monthly Total" sheetId="2" r:id="rId2"/>
    <sheet name="PivotChart - Monthly AVG" sheetId="3" r:id="rId3"/>
    <sheet name="PivotChart - Monthly Bike Type" sheetId="5" r:id="rId4"/>
  </sheets>
  <definedNames>
    <definedName name="_xlnm._FilterDatabase" localSheetId="0" hidden="1">Tables!$B$59:$G$107</definedName>
  </definedNames>
  <calcPr calcId="191029"/>
  <pivotCaches>
    <pivotCache cacheId="0" r:id="rId5"/>
    <pivotCache cacheId="1" r:id="rId6"/>
    <pivotCache cacheId="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9" i="1" l="1"/>
  <c r="P4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60" i="1"/>
  <c r="P60" i="1" s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5" i="1"/>
  <c r="P5" i="1" s="1"/>
  <c r="Q4" i="1" s="1"/>
  <c r="Q59" i="1" l="1"/>
</calcChain>
</file>

<file path=xl/sharedStrings.xml><?xml version="1.0" encoding="utf-8"?>
<sst xmlns="http://schemas.openxmlformats.org/spreadsheetml/2006/main" count="478" uniqueCount="42">
  <si>
    <t>member_casual</t>
  </si>
  <si>
    <t>rideable_type</t>
  </si>
  <si>
    <t>month</t>
  </si>
  <si>
    <t>actual_month</t>
  </si>
  <si>
    <t>number_of_rides</t>
  </si>
  <si>
    <t>average_ride_length</t>
  </si>
  <si>
    <t>member</t>
  </si>
  <si>
    <t>electric_bike</t>
  </si>
  <si>
    <t>January</t>
  </si>
  <si>
    <t>casual</t>
  </si>
  <si>
    <t>classic_bike</t>
  </si>
  <si>
    <t>February</t>
  </si>
  <si>
    <t>March</t>
  </si>
  <si>
    <t>April</t>
  </si>
  <si>
    <t>May</t>
  </si>
  <si>
    <t>June</t>
  </si>
  <si>
    <t>July</t>
  </si>
  <si>
    <t>docked_bike</t>
  </si>
  <si>
    <t>August</t>
  </si>
  <si>
    <t>September</t>
  </si>
  <si>
    <t>October</t>
  </si>
  <si>
    <t>November</t>
  </si>
  <si>
    <t>December</t>
  </si>
  <si>
    <t>Cyclistic Raw Data Table - Monthly</t>
  </si>
  <si>
    <t>Cyclistic Monthly Summary - Total Number of Rides</t>
  </si>
  <si>
    <t>Membership</t>
  </si>
  <si>
    <t>Month</t>
  </si>
  <si>
    <t>Total Number of Rides</t>
  </si>
  <si>
    <t>Average Ride Length (minutes)</t>
  </si>
  <si>
    <t>*removed docked_bike rows</t>
  </si>
  <si>
    <t>Cyclistic Monthly Summary - Average Ride Length</t>
  </si>
  <si>
    <t>Data Validation</t>
  </si>
  <si>
    <t>Total number of rides in Raw Data</t>
  </si>
  <si>
    <t>Total number of rides in Summary</t>
  </si>
  <si>
    <t>Average of Raw Data</t>
  </si>
  <si>
    <t>Column Labels</t>
  </si>
  <si>
    <t>Grand Total</t>
  </si>
  <si>
    <t>Row Labels</t>
  </si>
  <si>
    <t>Sum of Total Number of Rides</t>
  </si>
  <si>
    <t>Sum of Average Ride Length (minutes)</t>
  </si>
  <si>
    <t>Sum of number_of_rides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</si>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</sst>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left"/>
    </xf>
    <xf numFmtId="0" fontId="16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0" xfId="0" applyFont="1"/>
    <xf numFmtId="3" fontId="0" fillId="0" borderId="12" xfId="0" applyNumberFormat="1" applyBorder="1" applyAlignment="1">
      <alignment horizontal="center"/>
    </xf>
    <xf numFmtId="0" fontId="0" fillId="0" borderId="0" xfId="0" applyAlignment="1">
      <alignment horizontal="left"/>
    </xf>
    <xf numFmtId="164" fontId="0" fillId="0" borderId="12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0" xfId="0" pivotButton="1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microsoft.com/office/2017/10/relationships/person" Target="persons/perso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[Cyclistic Case Study - Month Analysis.xlsx]PivotChart - Monthly Total!PivotTable8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</a:t>
            </a:r>
            <a:r>
              <a:rPr lang="en-US" sz="1600" baseline="0"/>
              <a:t> Number of Rides - Monthly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'PivotChart - Monthly Total'!$B$1:$B$2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'PivotChart - Monthly Total'!$A$3:$A$15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'PivotChart - Monthly Total'!$B$3:$B$15</c:f>
              <c:numCache>
                <c:formatCode>General</c:formatCode>
                <c:ptCount val="12"/>
                <c:pt idx="0">
                  <c:v>24460</c:v>
                </c:pt>
                <c:pt idx="1">
                  <c:v>47163</c:v>
                </c:pt>
                <c:pt idx="2">
                  <c:v>82550</c:v>
                </c:pt>
                <c:pt idx="3">
                  <c:v>131810</c:v>
                </c:pt>
                <c:pt idx="4">
                  <c:v>231150</c:v>
                </c:pt>
                <c:pt idx="5">
                  <c:v>300995</c:v>
                </c:pt>
                <c:pt idx="6">
                  <c:v>331358</c:v>
                </c:pt>
                <c:pt idx="7">
                  <c:v>311130</c:v>
                </c:pt>
                <c:pt idx="8">
                  <c:v>261635</c:v>
                </c:pt>
                <c:pt idx="9">
                  <c:v>177071</c:v>
                </c:pt>
                <c:pt idx="10">
                  <c:v>98392</c:v>
                </c:pt>
                <c:pt idx="11">
                  <c:v>51672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58-4F6F-A8B2-4799CC709873}"/>
            </c:ext>
          </c:extLst>
        </c:ser>
        <c:ser>
          <c:idx val="1"/>
          <c:order val="1"/>
          <c:tx>
            <c:strRef>
              <c:f>'PivotChart - Monthly Total'!$C$1:$C$2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'PivotChart - Monthly Total'!$A$3:$A$15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'PivotChart - Monthly Total'!$C$3:$C$15</c:f>
              <c:numCache>
                <c:formatCode>General</c:formatCode>
                <c:ptCount val="12"/>
                <c:pt idx="0">
                  <c:v>120413</c:v>
                </c:pt>
                <c:pt idx="1">
                  <c:v>176001</c:v>
                </c:pt>
                <c:pt idx="2">
                  <c:v>219137</c:v>
                </c:pt>
                <c:pt idx="3">
                  <c:v>283215</c:v>
                </c:pt>
                <c:pt idx="4">
                  <c:v>378554</c:v>
                </c:pt>
                <c:pt idx="5">
                  <c:v>409515</c:v>
                </c:pt>
                <c:pt idx="6">
                  <c:v>436292</c:v>
                </c:pt>
                <c:pt idx="7">
                  <c:v>460563</c:v>
                </c:pt>
                <c:pt idx="8">
                  <c:v>404736</c:v>
                </c:pt>
                <c:pt idx="9">
                  <c:v>360042</c:v>
                </c:pt>
                <c:pt idx="10">
                  <c:v>264126</c:v>
                </c:pt>
                <c:pt idx="11">
                  <c:v>172401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58-4F6F-A8B2-4799CC709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1448159"/>
        <c:axId val="291450079"/>
      </c:barChart>
      <c:catAx>
        <c:axId val="291448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450079"/>
        <c:crosses val="autoZero"/>
        <c:auto val="1"/>
        <c:lblAlgn val="ctr"/>
        <c:lblOffset val="100"/>
        <c:noMultiLvlLbl val="0"/>
      </c:catAx>
      <c:valAx>
        <c:axId val="29145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Total</a:t>
                </a:r>
                <a:r>
                  <a:rPr lang="en-US" sz="1050" baseline="0"/>
                  <a:t> Number of Rides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44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[Cyclistic Case Study - Month Analysis.xlsx]PivotChart - Monthly AVG!PivotTable8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Average Ride Time</a:t>
            </a:r>
            <a:r>
              <a:rPr lang="en-US" sz="1600" baseline="0"/>
              <a:t> - Monthly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'PivotChart - Monthly AVG'!$B$1:$B$2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'PivotChart - Monthly AVG'!$A$3:$A$15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'PivotChart - Monthly AVG'!$B$3:$B$15</c:f>
              <c:numCache>
                <c:formatCode>General</c:formatCode>
                <c:ptCount val="12"/>
                <c:pt idx="0">
                  <c:v>22.87</c:v>
                </c:pt>
                <c:pt idx="1">
                  <c:v>22.669999999999998</c:v>
                </c:pt>
                <c:pt idx="2">
                  <c:v>24.975000000000001</c:v>
                </c:pt>
                <c:pt idx="3">
                  <c:v>27.14</c:v>
                </c:pt>
                <c:pt idx="4">
                  <c:v>27.91</c:v>
                </c:pt>
                <c:pt idx="5">
                  <c:v>28.075000000000003</c:v>
                </c:pt>
                <c:pt idx="6">
                  <c:v>23.96</c:v>
                </c:pt>
                <c:pt idx="7">
                  <c:v>23.005000000000003</c:v>
                </c:pt>
                <c:pt idx="8">
                  <c:v>25.07</c:v>
                </c:pt>
                <c:pt idx="9">
                  <c:v>23.515000000000001</c:v>
                </c:pt>
                <c:pt idx="10">
                  <c:v>20.260000000000002</c:v>
                </c:pt>
                <c:pt idx="11">
                  <c:v>22.015000000000001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F4-4972-AA65-F7FD756A0423}"/>
            </c:ext>
          </c:extLst>
        </c:ser>
        <c:ser>
          <c:idx val="1"/>
          <c:order val="1"/>
          <c:tx>
            <c:strRef>
              <c:f>'PivotChart - Monthly AVG'!$C$1:$C$2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'PivotChart - Monthly AVG'!$A$3:$A$15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'PivotChart - Monthly AVG'!$C$3:$C$15</c:f>
              <c:numCache>
                <c:formatCode>General</c:formatCode>
                <c:ptCount val="12"/>
                <c:pt idx="0">
                  <c:v>12.934999999999999</c:v>
                </c:pt>
                <c:pt idx="1">
                  <c:v>11.965</c:v>
                </c:pt>
                <c:pt idx="2">
                  <c:v>11.495000000000001</c:v>
                </c:pt>
                <c:pt idx="3">
                  <c:v>12.035</c:v>
                </c:pt>
                <c:pt idx="4">
                  <c:v>13.495000000000001</c:v>
                </c:pt>
                <c:pt idx="5">
                  <c:v>13.940000000000001</c:v>
                </c:pt>
                <c:pt idx="6">
                  <c:v>13.68</c:v>
                </c:pt>
                <c:pt idx="7">
                  <c:v>13.654999999999999</c:v>
                </c:pt>
                <c:pt idx="8">
                  <c:v>13.07</c:v>
                </c:pt>
                <c:pt idx="9">
                  <c:v>12.11</c:v>
                </c:pt>
                <c:pt idx="10">
                  <c:v>10.9</c:v>
                </c:pt>
                <c:pt idx="11">
                  <c:v>10.995000000000001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F4-4972-AA65-F7FD756A0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1448159"/>
        <c:axId val="291450079"/>
      </c:barChart>
      <c:catAx>
        <c:axId val="291448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450079"/>
        <c:crosses val="autoZero"/>
        <c:auto val="1"/>
        <c:lblAlgn val="ctr"/>
        <c:lblOffset val="100"/>
        <c:noMultiLvlLbl val="0"/>
      </c:catAx>
      <c:valAx>
        <c:axId val="29145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Average</a:t>
                </a:r>
                <a:r>
                  <a:rPr lang="en-US" sz="1050" baseline="0"/>
                  <a:t> Ride 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44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[Cyclistic Case Study - Month Analysis.xlsx]PivotChart - Monthly Bike Type!PivotTable8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Bike Type Choice</a:t>
            </a:r>
            <a:r>
              <a:rPr lang="en-US" sz="1600" baseline="0"/>
              <a:t> - Monthly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'PivotChart - Monthly Bike Type'!$B$3:$B$4</c:f>
              <c:strCache>
                <c:ptCount val="1"/>
                <c:pt idx="0">
                  <c:v>classic_bike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'PivotChart - Monthly Bike Type'!$A$5:$A$17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'PivotChart - Monthly Bike Type'!$B$5:$B$17</c:f>
              <c:numCache>
                <c:formatCode>General</c:formatCode>
                <c:ptCount val="12"/>
                <c:pt idx="0">
                  <c:v>76525</c:v>
                </c:pt>
                <c:pt idx="1">
                  <c:v>140314</c:v>
                </c:pt>
                <c:pt idx="2">
                  <c:v>148584</c:v>
                </c:pt>
                <c:pt idx="3">
                  <c:v>188403</c:v>
                </c:pt>
                <c:pt idx="4">
                  <c:v>306915</c:v>
                </c:pt>
                <c:pt idx="5">
                  <c:v>337586</c:v>
                </c:pt>
                <c:pt idx="6">
                  <c:v>362130</c:v>
                </c:pt>
                <c:pt idx="7">
                  <c:v>396961</c:v>
                </c:pt>
                <c:pt idx="8">
                  <c:v>347372</c:v>
                </c:pt>
                <c:pt idx="9">
                  <c:v>268363</c:v>
                </c:pt>
                <c:pt idx="10">
                  <c:v>176157</c:v>
                </c:pt>
                <c:pt idx="11">
                  <c:v>104584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68-4EB9-98A6-4F84C23A6044}"/>
            </c:ext>
          </c:extLst>
        </c:ser>
        <c:ser>
          <c:idx val="1"/>
          <c:order val="1"/>
          <c:tx>
            <c:strRef>
              <c:f>'PivotChart - Monthly Bike Type'!$C$3:$C$4</c:f>
              <c:strCache>
                <c:ptCount val="1"/>
                <c:pt idx="0">
                  <c:v>electric_bike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'PivotChart - Monthly Bike Type'!$A$5:$A$17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'PivotChart - Monthly Bike Type'!$C$5:$C$17</c:f>
              <c:numCache>
                <c:formatCode>General</c:formatCode>
                <c:ptCount val="12"/>
                <c:pt idx="0">
                  <c:v>68348</c:v>
                </c:pt>
                <c:pt idx="1">
                  <c:v>82850</c:v>
                </c:pt>
                <c:pt idx="2">
                  <c:v>153103</c:v>
                </c:pt>
                <c:pt idx="3">
                  <c:v>226622</c:v>
                </c:pt>
                <c:pt idx="4">
                  <c:v>302789</c:v>
                </c:pt>
                <c:pt idx="5">
                  <c:v>372924</c:v>
                </c:pt>
                <c:pt idx="6">
                  <c:v>387096</c:v>
                </c:pt>
                <c:pt idx="7">
                  <c:v>358775</c:v>
                </c:pt>
                <c:pt idx="8">
                  <c:v>318999</c:v>
                </c:pt>
                <c:pt idx="9">
                  <c:v>268750</c:v>
                </c:pt>
                <c:pt idx="10">
                  <c:v>186361</c:v>
                </c:pt>
                <c:pt idx="11">
                  <c:v>119489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68-4EB9-98A6-4F84C23A6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1448159"/>
        <c:axId val="291450079"/>
      </c:barChart>
      <c:catAx>
        <c:axId val="291448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450079"/>
        <c:crosses val="autoZero"/>
        <c:auto val="1"/>
        <c:lblAlgn val="ctr"/>
        <c:lblOffset val="100"/>
        <c:noMultiLvlLbl val="0"/>
      </c:catAx>
      <c:valAx>
        <c:axId val="29145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Average</a:t>
                </a:r>
                <a:r>
                  <a:rPr lang="en-US" sz="1050" baseline="0"/>
                  <a:t> Ride 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44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0</xdr:row>
      <xdr:rowOff>38100</xdr:rowOff>
    </xdr:from>
    <xdr:to>
      <xdr:col>14</xdr:col>
      <xdr:colOff>426720</xdr:colOff>
      <xdr:row>25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AAED02-C03C-9490-3CA4-E40EEE4558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0</xdr:row>
      <xdr:rowOff>38100</xdr:rowOff>
    </xdr:from>
    <xdr:to>
      <xdr:col>14</xdr:col>
      <xdr:colOff>426720</xdr:colOff>
      <xdr:row>25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F2A0C9-FC67-4DBC-A2F9-8B88965315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0</xdr:row>
      <xdr:rowOff>38100</xdr:rowOff>
    </xdr:from>
    <xdr:to>
      <xdr:col>14</xdr:col>
      <xdr:colOff>426720</xdr:colOff>
      <xdr:row>25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64C2E3-9F91-4DFD-9060-8979D2E76D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yle Johnson" refreshedDate="45515.469080671297" createdVersion="8" refreshedVersion="8" minRefreshableVersion="3" recordCount="24" xr:uid="{1FE75C65-6771-4D75-9FBB-0535B7F8FF2C}">
  <cacheSource type="worksheet">
    <worksheetSource ref="J4:L28" sheet="Tables"/>
  </cacheSource>
  <cacheFields count="3">
    <cacheField name="Membership" numFmtId="0">
      <sharedItems count="2">
        <s v="member"/>
        <s v="casual"/>
      </sharedItems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Total Number of Rides" numFmtId="3">
      <sharedItems containsSemiMixedTypes="0" containsString="0" containsNumber="1" containsInteger="1" minValue="24460" maxValue="4605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yle Johnson" refreshedDate="45515.473165856478" createdVersion="8" refreshedVersion="8" minRefreshableVersion="3" recordCount="24" xr:uid="{781D93E6-2A24-4AFC-8D7F-4BD237800D5A}">
  <cacheSource type="worksheet">
    <worksheetSource ref="J59:L83" sheet="Tables"/>
  </cacheSource>
  <cacheFields count="3">
    <cacheField name="Membership" numFmtId="0">
      <sharedItems count="2">
        <s v="member"/>
        <s v="casual"/>
      </sharedItems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Average Ride Length (minutes)" numFmtId="164">
      <sharedItems containsSemiMixedTypes="0" containsString="0" containsNumber="1" minValue="10.9" maxValue="28.07500000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yle Johnson" refreshedDate="45515.47519409722" createdVersion="8" refreshedVersion="8" minRefreshableVersion="3" recordCount="48" xr:uid="{3D5E8674-7374-4DEC-BC75-CBE71538F0DB}">
  <cacheSource type="worksheet">
    <worksheetSource ref="B59:G107" sheet="Tables"/>
  </cacheSource>
  <cacheFields count="6">
    <cacheField name="member_casual" numFmtId="0">
      <sharedItems count="2">
        <s v="member"/>
        <s v="casual"/>
      </sharedItems>
    </cacheField>
    <cacheField name="rideable_type" numFmtId="0">
      <sharedItems count="2">
        <s v="electric_bike"/>
        <s v="classic_bike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actual_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number_of_rides" numFmtId="0">
      <sharedItems containsSemiMixedTypes="0" containsString="0" containsNumber="1" containsInteger="1" minValue="10451" maxValue="248367"/>
    </cacheField>
    <cacheField name="average_ride_length" numFmtId="0">
      <sharedItems containsSemiMixedTypes="0" containsString="0" containsNumber="1" minValue="8.75" maxValue="40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n v="120413"/>
  </r>
  <r>
    <x v="1"/>
    <x v="0"/>
    <n v="24460"/>
  </r>
  <r>
    <x v="0"/>
    <x v="1"/>
    <n v="176001"/>
  </r>
  <r>
    <x v="1"/>
    <x v="1"/>
    <n v="47163"/>
  </r>
  <r>
    <x v="0"/>
    <x v="2"/>
    <n v="219137"/>
  </r>
  <r>
    <x v="1"/>
    <x v="2"/>
    <n v="82550"/>
  </r>
  <r>
    <x v="0"/>
    <x v="3"/>
    <n v="283215"/>
  </r>
  <r>
    <x v="1"/>
    <x v="3"/>
    <n v="131810"/>
  </r>
  <r>
    <x v="0"/>
    <x v="4"/>
    <n v="378554"/>
  </r>
  <r>
    <x v="1"/>
    <x v="4"/>
    <n v="231150"/>
  </r>
  <r>
    <x v="0"/>
    <x v="5"/>
    <n v="409515"/>
  </r>
  <r>
    <x v="1"/>
    <x v="5"/>
    <n v="300995"/>
  </r>
  <r>
    <x v="0"/>
    <x v="6"/>
    <n v="436292"/>
  </r>
  <r>
    <x v="1"/>
    <x v="6"/>
    <n v="331358"/>
  </r>
  <r>
    <x v="0"/>
    <x v="7"/>
    <n v="460563"/>
  </r>
  <r>
    <x v="1"/>
    <x v="7"/>
    <n v="311130"/>
  </r>
  <r>
    <x v="0"/>
    <x v="8"/>
    <n v="404736"/>
  </r>
  <r>
    <x v="1"/>
    <x v="8"/>
    <n v="261635"/>
  </r>
  <r>
    <x v="0"/>
    <x v="9"/>
    <n v="360042"/>
  </r>
  <r>
    <x v="1"/>
    <x v="9"/>
    <n v="177071"/>
  </r>
  <r>
    <x v="0"/>
    <x v="10"/>
    <n v="264126"/>
  </r>
  <r>
    <x v="1"/>
    <x v="10"/>
    <n v="98392"/>
  </r>
  <r>
    <x v="0"/>
    <x v="11"/>
    <n v="172401"/>
  </r>
  <r>
    <x v="1"/>
    <x v="11"/>
    <n v="5167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n v="12.934999999999999"/>
  </r>
  <r>
    <x v="1"/>
    <x v="0"/>
    <n v="22.87"/>
  </r>
  <r>
    <x v="0"/>
    <x v="1"/>
    <n v="11.965"/>
  </r>
  <r>
    <x v="1"/>
    <x v="1"/>
    <n v="22.669999999999998"/>
  </r>
  <r>
    <x v="0"/>
    <x v="2"/>
    <n v="11.495000000000001"/>
  </r>
  <r>
    <x v="1"/>
    <x v="2"/>
    <n v="24.975000000000001"/>
  </r>
  <r>
    <x v="0"/>
    <x v="3"/>
    <n v="12.035"/>
  </r>
  <r>
    <x v="1"/>
    <x v="3"/>
    <n v="27.14"/>
  </r>
  <r>
    <x v="0"/>
    <x v="4"/>
    <n v="13.495000000000001"/>
  </r>
  <r>
    <x v="1"/>
    <x v="4"/>
    <n v="27.91"/>
  </r>
  <r>
    <x v="0"/>
    <x v="5"/>
    <n v="13.940000000000001"/>
  </r>
  <r>
    <x v="1"/>
    <x v="5"/>
    <n v="28.075000000000003"/>
  </r>
  <r>
    <x v="0"/>
    <x v="6"/>
    <n v="13.68"/>
  </r>
  <r>
    <x v="1"/>
    <x v="6"/>
    <n v="23.96"/>
  </r>
  <r>
    <x v="0"/>
    <x v="7"/>
    <n v="13.654999999999999"/>
  </r>
  <r>
    <x v="1"/>
    <x v="7"/>
    <n v="23.005000000000003"/>
  </r>
  <r>
    <x v="0"/>
    <x v="8"/>
    <n v="13.07"/>
  </r>
  <r>
    <x v="1"/>
    <x v="8"/>
    <n v="25.07"/>
  </r>
  <r>
    <x v="0"/>
    <x v="9"/>
    <n v="12.11"/>
  </r>
  <r>
    <x v="1"/>
    <x v="9"/>
    <n v="23.515000000000001"/>
  </r>
  <r>
    <x v="0"/>
    <x v="10"/>
    <n v="10.9"/>
  </r>
  <r>
    <x v="1"/>
    <x v="10"/>
    <n v="20.260000000000002"/>
  </r>
  <r>
    <x v="0"/>
    <x v="11"/>
    <n v="10.995000000000001"/>
  </r>
  <r>
    <x v="1"/>
    <x v="11"/>
    <n v="22.01500000000000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x v="0"/>
    <x v="0"/>
    <x v="0"/>
    <n v="54339"/>
    <n v="9.19"/>
  </r>
  <r>
    <x v="1"/>
    <x v="0"/>
    <x v="0"/>
    <x v="0"/>
    <n v="14009"/>
    <n v="8.75"/>
  </r>
  <r>
    <x v="0"/>
    <x v="1"/>
    <x v="0"/>
    <x v="0"/>
    <n v="66074"/>
    <n v="16.68"/>
  </r>
  <r>
    <x v="1"/>
    <x v="1"/>
    <x v="0"/>
    <x v="0"/>
    <n v="10451"/>
    <n v="36.99"/>
  </r>
  <r>
    <x v="0"/>
    <x v="0"/>
    <x v="1"/>
    <x v="1"/>
    <n v="63498"/>
    <n v="10.33"/>
  </r>
  <r>
    <x v="0"/>
    <x v="1"/>
    <x v="1"/>
    <x v="1"/>
    <n v="112503"/>
    <n v="13.6"/>
  </r>
  <r>
    <x v="1"/>
    <x v="1"/>
    <x v="1"/>
    <x v="1"/>
    <n v="27811"/>
    <n v="33.979999999999997"/>
  </r>
  <r>
    <x v="1"/>
    <x v="0"/>
    <x v="1"/>
    <x v="1"/>
    <n v="19352"/>
    <n v="11.36"/>
  </r>
  <r>
    <x v="0"/>
    <x v="1"/>
    <x v="2"/>
    <x v="2"/>
    <n v="108970"/>
    <n v="13.42"/>
  </r>
  <r>
    <x v="0"/>
    <x v="0"/>
    <x v="2"/>
    <x v="2"/>
    <n v="110167"/>
    <n v="9.57"/>
  </r>
  <r>
    <x v="1"/>
    <x v="1"/>
    <x v="2"/>
    <x v="2"/>
    <n v="39614"/>
    <n v="37.65"/>
  </r>
  <r>
    <x v="1"/>
    <x v="0"/>
    <x v="2"/>
    <x v="2"/>
    <n v="42936"/>
    <n v="12.3"/>
  </r>
  <r>
    <x v="0"/>
    <x v="0"/>
    <x v="3"/>
    <x v="3"/>
    <n v="152631"/>
    <n v="9.8800000000000008"/>
  </r>
  <r>
    <x v="1"/>
    <x v="1"/>
    <x v="3"/>
    <x v="3"/>
    <n v="57819"/>
    <n v="40.4"/>
  </r>
  <r>
    <x v="0"/>
    <x v="1"/>
    <x v="3"/>
    <x v="3"/>
    <n v="130584"/>
    <n v="14.19"/>
  </r>
  <r>
    <x v="1"/>
    <x v="0"/>
    <x v="3"/>
    <x v="3"/>
    <n v="73991"/>
    <n v="13.88"/>
  </r>
  <r>
    <x v="1"/>
    <x v="0"/>
    <x v="4"/>
    <x v="4"/>
    <n v="114414"/>
    <n v="15.47"/>
  </r>
  <r>
    <x v="0"/>
    <x v="0"/>
    <x v="4"/>
    <x v="4"/>
    <n v="188375"/>
    <n v="11.69"/>
  </r>
  <r>
    <x v="0"/>
    <x v="1"/>
    <x v="4"/>
    <x v="4"/>
    <n v="190179"/>
    <n v="15.3"/>
  </r>
  <r>
    <x v="1"/>
    <x v="1"/>
    <x v="4"/>
    <x v="4"/>
    <n v="116736"/>
    <n v="40.35"/>
  </r>
  <r>
    <x v="1"/>
    <x v="0"/>
    <x v="5"/>
    <x v="5"/>
    <n v="158871"/>
    <n v="15.55"/>
  </r>
  <r>
    <x v="1"/>
    <x v="1"/>
    <x v="5"/>
    <x v="5"/>
    <n v="142124"/>
    <n v="40.6"/>
  </r>
  <r>
    <x v="0"/>
    <x v="1"/>
    <x v="5"/>
    <x v="5"/>
    <n v="195462"/>
    <n v="15.89"/>
  </r>
  <r>
    <x v="0"/>
    <x v="0"/>
    <x v="5"/>
    <x v="5"/>
    <n v="214053"/>
    <n v="11.99"/>
  </r>
  <r>
    <x v="1"/>
    <x v="1"/>
    <x v="6"/>
    <x v="6"/>
    <n v="142882"/>
    <n v="32"/>
  </r>
  <r>
    <x v="1"/>
    <x v="0"/>
    <x v="6"/>
    <x v="6"/>
    <n v="170052"/>
    <n v="15.92"/>
  </r>
  <r>
    <x v="0"/>
    <x v="1"/>
    <x v="6"/>
    <x v="6"/>
    <n v="219248"/>
    <n v="15.18"/>
  </r>
  <r>
    <x v="0"/>
    <x v="0"/>
    <x v="6"/>
    <x v="6"/>
    <n v="217044"/>
    <n v="12.18"/>
  </r>
  <r>
    <x v="1"/>
    <x v="0"/>
    <x v="7"/>
    <x v="7"/>
    <n v="146579"/>
    <n v="14.91"/>
  </r>
  <r>
    <x v="0"/>
    <x v="1"/>
    <x v="7"/>
    <x v="7"/>
    <n v="248367"/>
    <n v="15.12"/>
  </r>
  <r>
    <x v="0"/>
    <x v="0"/>
    <x v="7"/>
    <x v="7"/>
    <n v="212196"/>
    <n v="12.19"/>
  </r>
  <r>
    <x v="1"/>
    <x v="1"/>
    <x v="7"/>
    <x v="7"/>
    <n v="148594"/>
    <n v="31.1"/>
  </r>
  <r>
    <x v="0"/>
    <x v="0"/>
    <x v="8"/>
    <x v="8"/>
    <n v="189600"/>
    <n v="11.89"/>
  </r>
  <r>
    <x v="1"/>
    <x v="0"/>
    <x v="8"/>
    <x v="8"/>
    <n v="129399"/>
    <n v="14.71"/>
  </r>
  <r>
    <x v="0"/>
    <x v="1"/>
    <x v="8"/>
    <x v="8"/>
    <n v="215136"/>
    <n v="14.25"/>
  </r>
  <r>
    <x v="1"/>
    <x v="1"/>
    <x v="8"/>
    <x v="8"/>
    <n v="132236"/>
    <n v="35.43"/>
  </r>
  <r>
    <x v="0"/>
    <x v="0"/>
    <x v="9"/>
    <x v="9"/>
    <n v="174845"/>
    <n v="10.74"/>
  </r>
  <r>
    <x v="0"/>
    <x v="1"/>
    <x v="9"/>
    <x v="9"/>
    <n v="185197"/>
    <n v="13.48"/>
  </r>
  <r>
    <x v="1"/>
    <x v="1"/>
    <x v="9"/>
    <x v="9"/>
    <n v="83166"/>
    <n v="34.18"/>
  </r>
  <r>
    <x v="1"/>
    <x v="0"/>
    <x v="9"/>
    <x v="9"/>
    <n v="93905"/>
    <n v="12.85"/>
  </r>
  <r>
    <x v="1"/>
    <x v="0"/>
    <x v="10"/>
    <x v="10"/>
    <n v="55843"/>
    <n v="10.56"/>
  </r>
  <r>
    <x v="0"/>
    <x v="0"/>
    <x v="10"/>
    <x v="10"/>
    <n v="130518"/>
    <n v="9.59"/>
  </r>
  <r>
    <x v="1"/>
    <x v="1"/>
    <x v="10"/>
    <x v="10"/>
    <n v="42549"/>
    <n v="29.96"/>
  </r>
  <r>
    <x v="0"/>
    <x v="1"/>
    <x v="10"/>
    <x v="10"/>
    <n v="133608"/>
    <n v="12.21"/>
  </r>
  <r>
    <x v="0"/>
    <x v="0"/>
    <x v="11"/>
    <x v="11"/>
    <n v="88281"/>
    <n v="9.3800000000000008"/>
  </r>
  <r>
    <x v="1"/>
    <x v="0"/>
    <x v="11"/>
    <x v="11"/>
    <n v="31208"/>
    <n v="9.64"/>
  </r>
  <r>
    <x v="1"/>
    <x v="1"/>
    <x v="11"/>
    <x v="11"/>
    <n v="20464"/>
    <n v="34.39"/>
  </r>
  <r>
    <x v="0"/>
    <x v="1"/>
    <x v="11"/>
    <x v="11"/>
    <n v="84120"/>
    <n v="12.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BC2024-85A7-4C92-B741-3C8A6DC0BEF7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:D15" firstHeaderRow="1" firstDataRow="2" firstDataCol="1"/>
  <pivotFields count="3">
    <pivotField axis="axisCol" showAll="0">
      <items count="3">
        <item x="1"/>
        <item x="0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3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Total Number of Rides" fld="2" baseField="0" baseItem="0"/>
  </dataFields>
  <chartFormats count="4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A410CC-4180-4776-BFC3-0969219509A3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D15" firstHeaderRow="1" firstDataRow="2" firstDataCol="1"/>
  <pivotFields count="3">
    <pivotField axis="axisCol" showAll="0">
      <items count="3">
        <item x="1"/>
        <item x="0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16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Average Ride Length (minutes)" fld="2" baseField="0" baseItem="0"/>
  </dataFields>
  <chartFormats count="4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4" format="6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4" format="7" series="1">
      <pivotArea type="data" outline="0" fieldPosition="0">
        <references count="1"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5DBDB2-D348-4CAA-B282-B840D6919B4B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D17" firstHeaderRow="1" firstDataRow="2" firstDataCol="1" rowPageCount="1" colPageCount="1"/>
  <pivotFields count="6">
    <pivotField axis="axisPage" showAll="0">
      <items count="3">
        <item x="1"/>
        <item x="0"/>
        <item t="default"/>
      </items>
    </pivotField>
    <pivotField axis="axisCol" showAll="0">
      <items count="3">
        <item x="1"/>
        <item x="0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0" hier="-1"/>
  </pageFields>
  <dataFields count="1">
    <dataField name="Sum of number_of_rides" fld="4" baseField="0" baseItem="0"/>
  </dataFields>
  <chartFormats count="6">
    <chartFormat chart="6" format="1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6" format="1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6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</references>
      </pivotArea>
    </chartFormat>
    <chartFormat chart="6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81A07-F0BD-4156-94B2-A12EE170EDCF}">
  <dimension ref="B2:Q109"/>
  <sheetViews>
    <sheetView showGridLines="0" tabSelected="1" workbookViewId="0"/>
  </sheetViews>
  <sheetFormatPr defaultRowHeight="14.4" x14ac:dyDescent="0.3"/>
  <cols>
    <col min="2" max="2" width="15.5546875" customWidth="1"/>
    <col min="3" max="3" width="12.44140625" bestFit="1" customWidth="1"/>
    <col min="4" max="4" width="6.33203125" hidden="1" customWidth="1"/>
    <col min="5" max="5" width="12.33203125" bestFit="1" customWidth="1"/>
    <col min="6" max="6" width="14.88671875" bestFit="1" customWidth="1"/>
    <col min="7" max="7" width="17.6640625" bestFit="1" customWidth="1"/>
    <col min="10" max="10" width="11.44140625" bestFit="1" customWidth="1"/>
    <col min="11" max="11" width="9.77734375" bestFit="1" customWidth="1"/>
    <col min="12" max="12" width="26.33203125" bestFit="1" customWidth="1"/>
    <col min="15" max="15" width="27.77734375" bestFit="1" customWidth="1"/>
    <col min="16" max="16" width="9.109375" bestFit="1" customWidth="1"/>
  </cols>
  <sheetData>
    <row r="2" spans="2:17" ht="15.6" x14ac:dyDescent="0.3">
      <c r="B2" s="1" t="s">
        <v>23</v>
      </c>
      <c r="J2" s="5" t="s">
        <v>24</v>
      </c>
      <c r="O2" s="5" t="s">
        <v>31</v>
      </c>
    </row>
    <row r="4" spans="2:17" ht="15" thickBot="1" x14ac:dyDescent="0.3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J4" s="2" t="s">
        <v>25</v>
      </c>
      <c r="K4" s="2" t="s">
        <v>26</v>
      </c>
      <c r="L4" s="2" t="s">
        <v>27</v>
      </c>
      <c r="O4" s="4" t="s">
        <v>32</v>
      </c>
      <c r="P4" s="4">
        <f>SUM(F5:F54)</f>
        <v>5734381</v>
      </c>
      <c r="Q4" s="12" t="str">
        <f>IF(P4 = P5, "Good", "ERROR")</f>
        <v>Good</v>
      </c>
    </row>
    <row r="5" spans="2:17" x14ac:dyDescent="0.3">
      <c r="B5" s="3" t="s">
        <v>6</v>
      </c>
      <c r="C5" s="3" t="s">
        <v>7</v>
      </c>
      <c r="D5" s="3">
        <v>1</v>
      </c>
      <c r="E5" s="3" t="s">
        <v>8</v>
      </c>
      <c r="F5" s="3">
        <v>54339</v>
      </c>
      <c r="G5" s="3">
        <v>9.19</v>
      </c>
      <c r="J5" s="3" t="s">
        <v>6</v>
      </c>
      <c r="K5" s="3" t="s">
        <v>8</v>
      </c>
      <c r="L5" s="6">
        <f>SUMIFS($F$5:$F$54,$B$5:$B$54,J5,$E$5:$E$54,K5)</f>
        <v>120413</v>
      </c>
      <c r="O5" s="4" t="s">
        <v>33</v>
      </c>
      <c r="P5" s="9">
        <f>SUM(L5:L28)</f>
        <v>5734381</v>
      </c>
      <c r="Q5" s="12"/>
    </row>
    <row r="6" spans="2:17" x14ac:dyDescent="0.3">
      <c r="B6" s="4" t="s">
        <v>9</v>
      </c>
      <c r="C6" s="4" t="s">
        <v>7</v>
      </c>
      <c r="D6" s="4">
        <v>1</v>
      </c>
      <c r="E6" s="4" t="s">
        <v>8</v>
      </c>
      <c r="F6" s="4">
        <v>14009</v>
      </c>
      <c r="G6" s="4">
        <v>8.75</v>
      </c>
      <c r="J6" s="4" t="s">
        <v>9</v>
      </c>
      <c r="K6" s="4" t="s">
        <v>8</v>
      </c>
      <c r="L6" s="6">
        <f t="shared" ref="L6:L28" si="0">SUMIFS($F$5:$F$54,$B$5:$B$54,J6,$E$5:$E$54,K6)</f>
        <v>24460</v>
      </c>
    </row>
    <row r="7" spans="2:17" x14ac:dyDescent="0.3">
      <c r="B7" s="4" t="s">
        <v>6</v>
      </c>
      <c r="C7" s="4" t="s">
        <v>10</v>
      </c>
      <c r="D7" s="4">
        <v>1</v>
      </c>
      <c r="E7" s="4" t="s">
        <v>8</v>
      </c>
      <c r="F7" s="4">
        <v>66074</v>
      </c>
      <c r="G7" s="4">
        <v>16.68</v>
      </c>
      <c r="J7" s="4" t="s">
        <v>6</v>
      </c>
      <c r="K7" s="4" t="s">
        <v>11</v>
      </c>
      <c r="L7" s="6">
        <f t="shared" si="0"/>
        <v>176001</v>
      </c>
    </row>
    <row r="8" spans="2:17" x14ac:dyDescent="0.3">
      <c r="B8" s="4" t="s">
        <v>9</v>
      </c>
      <c r="C8" s="4" t="s">
        <v>10</v>
      </c>
      <c r="D8" s="4">
        <v>1</v>
      </c>
      <c r="E8" s="4" t="s">
        <v>8</v>
      </c>
      <c r="F8" s="4">
        <v>10451</v>
      </c>
      <c r="G8" s="4">
        <v>36.99</v>
      </c>
      <c r="J8" s="4" t="s">
        <v>9</v>
      </c>
      <c r="K8" s="4" t="s">
        <v>11</v>
      </c>
      <c r="L8" s="6">
        <f t="shared" si="0"/>
        <v>47163</v>
      </c>
    </row>
    <row r="9" spans="2:17" x14ac:dyDescent="0.3">
      <c r="B9" s="4" t="s">
        <v>6</v>
      </c>
      <c r="C9" s="4" t="s">
        <v>7</v>
      </c>
      <c r="D9" s="4">
        <v>2</v>
      </c>
      <c r="E9" s="4" t="s">
        <v>11</v>
      </c>
      <c r="F9" s="4">
        <v>63498</v>
      </c>
      <c r="G9" s="4">
        <v>10.33</v>
      </c>
      <c r="J9" s="4" t="s">
        <v>6</v>
      </c>
      <c r="K9" s="4" t="s">
        <v>12</v>
      </c>
      <c r="L9" s="6">
        <f t="shared" si="0"/>
        <v>219137</v>
      </c>
    </row>
    <row r="10" spans="2:17" x14ac:dyDescent="0.3">
      <c r="B10" s="4" t="s">
        <v>6</v>
      </c>
      <c r="C10" s="4" t="s">
        <v>10</v>
      </c>
      <c r="D10" s="4">
        <v>2</v>
      </c>
      <c r="E10" s="4" t="s">
        <v>11</v>
      </c>
      <c r="F10" s="4">
        <v>112503</v>
      </c>
      <c r="G10" s="4">
        <v>13.6</v>
      </c>
      <c r="J10" s="4" t="s">
        <v>9</v>
      </c>
      <c r="K10" s="4" t="s">
        <v>12</v>
      </c>
      <c r="L10" s="6">
        <f t="shared" si="0"/>
        <v>82550</v>
      </c>
    </row>
    <row r="11" spans="2:17" x14ac:dyDescent="0.3">
      <c r="B11" s="4" t="s">
        <v>9</v>
      </c>
      <c r="C11" s="4" t="s">
        <v>10</v>
      </c>
      <c r="D11" s="4">
        <v>2</v>
      </c>
      <c r="E11" s="4" t="s">
        <v>11</v>
      </c>
      <c r="F11" s="4">
        <v>27811</v>
      </c>
      <c r="G11" s="4">
        <v>33.979999999999997</v>
      </c>
      <c r="J11" s="4" t="s">
        <v>6</v>
      </c>
      <c r="K11" s="4" t="s">
        <v>13</v>
      </c>
      <c r="L11" s="6">
        <f t="shared" si="0"/>
        <v>283215</v>
      </c>
    </row>
    <row r="12" spans="2:17" x14ac:dyDescent="0.3">
      <c r="B12" s="4" t="s">
        <v>9</v>
      </c>
      <c r="C12" s="4" t="s">
        <v>7</v>
      </c>
      <c r="D12" s="4">
        <v>2</v>
      </c>
      <c r="E12" s="4" t="s">
        <v>11</v>
      </c>
      <c r="F12" s="4">
        <v>19352</v>
      </c>
      <c r="G12" s="4">
        <v>11.36</v>
      </c>
      <c r="J12" s="4" t="s">
        <v>9</v>
      </c>
      <c r="K12" s="4" t="s">
        <v>13</v>
      </c>
      <c r="L12" s="6">
        <f t="shared" si="0"/>
        <v>131810</v>
      </c>
    </row>
    <row r="13" spans="2:17" x14ac:dyDescent="0.3">
      <c r="B13" s="4" t="s">
        <v>6</v>
      </c>
      <c r="C13" s="4" t="s">
        <v>10</v>
      </c>
      <c r="D13" s="4">
        <v>3</v>
      </c>
      <c r="E13" s="4" t="s">
        <v>12</v>
      </c>
      <c r="F13" s="4">
        <v>108970</v>
      </c>
      <c r="G13" s="4">
        <v>13.42</v>
      </c>
      <c r="J13" s="4" t="s">
        <v>6</v>
      </c>
      <c r="K13" s="4" t="s">
        <v>14</v>
      </c>
      <c r="L13" s="6">
        <f t="shared" si="0"/>
        <v>378554</v>
      </c>
    </row>
    <row r="14" spans="2:17" x14ac:dyDescent="0.3">
      <c r="B14" s="4" t="s">
        <v>6</v>
      </c>
      <c r="C14" s="4" t="s">
        <v>7</v>
      </c>
      <c r="D14" s="4">
        <v>3</v>
      </c>
      <c r="E14" s="4" t="s">
        <v>12</v>
      </c>
      <c r="F14" s="4">
        <v>110167</v>
      </c>
      <c r="G14" s="4">
        <v>9.57</v>
      </c>
      <c r="J14" s="4" t="s">
        <v>9</v>
      </c>
      <c r="K14" s="4" t="s">
        <v>14</v>
      </c>
      <c r="L14" s="6">
        <f t="shared" si="0"/>
        <v>231150</v>
      </c>
    </row>
    <row r="15" spans="2:17" x14ac:dyDescent="0.3">
      <c r="B15" s="4" t="s">
        <v>9</v>
      </c>
      <c r="C15" s="4" t="s">
        <v>10</v>
      </c>
      <c r="D15" s="4">
        <v>3</v>
      </c>
      <c r="E15" s="4" t="s">
        <v>12</v>
      </c>
      <c r="F15" s="4">
        <v>39614</v>
      </c>
      <c r="G15" s="4">
        <v>37.65</v>
      </c>
      <c r="J15" s="4" t="s">
        <v>6</v>
      </c>
      <c r="K15" s="4" t="s">
        <v>15</v>
      </c>
      <c r="L15" s="6">
        <f t="shared" si="0"/>
        <v>409515</v>
      </c>
    </row>
    <row r="16" spans="2:17" x14ac:dyDescent="0.3">
      <c r="B16" s="4" t="s">
        <v>9</v>
      </c>
      <c r="C16" s="4" t="s">
        <v>7</v>
      </c>
      <c r="D16" s="4">
        <v>3</v>
      </c>
      <c r="E16" s="4" t="s">
        <v>12</v>
      </c>
      <c r="F16" s="4">
        <v>42936</v>
      </c>
      <c r="G16" s="4">
        <v>12.3</v>
      </c>
      <c r="J16" s="4" t="s">
        <v>9</v>
      </c>
      <c r="K16" s="4" t="s">
        <v>15</v>
      </c>
      <c r="L16" s="6">
        <f t="shared" si="0"/>
        <v>300995</v>
      </c>
    </row>
    <row r="17" spans="2:12" x14ac:dyDescent="0.3">
      <c r="B17" s="4" t="s">
        <v>6</v>
      </c>
      <c r="C17" s="4" t="s">
        <v>7</v>
      </c>
      <c r="D17" s="4">
        <v>4</v>
      </c>
      <c r="E17" s="4" t="s">
        <v>13</v>
      </c>
      <c r="F17" s="4">
        <v>152631</v>
      </c>
      <c r="G17" s="4">
        <v>9.8800000000000008</v>
      </c>
      <c r="J17" s="4" t="s">
        <v>6</v>
      </c>
      <c r="K17" s="4" t="s">
        <v>16</v>
      </c>
      <c r="L17" s="6">
        <f t="shared" si="0"/>
        <v>436292</v>
      </c>
    </row>
    <row r="18" spans="2:12" x14ac:dyDescent="0.3">
      <c r="B18" s="4" t="s">
        <v>9</v>
      </c>
      <c r="C18" s="4" t="s">
        <v>10</v>
      </c>
      <c r="D18" s="4">
        <v>4</v>
      </c>
      <c r="E18" s="4" t="s">
        <v>13</v>
      </c>
      <c r="F18" s="4">
        <v>57819</v>
      </c>
      <c r="G18" s="4">
        <v>40.4</v>
      </c>
      <c r="J18" s="4" t="s">
        <v>9</v>
      </c>
      <c r="K18" s="4" t="s">
        <v>16</v>
      </c>
      <c r="L18" s="6">
        <f t="shared" si="0"/>
        <v>331358</v>
      </c>
    </row>
    <row r="19" spans="2:12" x14ac:dyDescent="0.3">
      <c r="B19" s="4" t="s">
        <v>6</v>
      </c>
      <c r="C19" s="4" t="s">
        <v>10</v>
      </c>
      <c r="D19" s="4">
        <v>4</v>
      </c>
      <c r="E19" s="4" t="s">
        <v>13</v>
      </c>
      <c r="F19" s="4">
        <v>130584</v>
      </c>
      <c r="G19" s="4">
        <v>14.19</v>
      </c>
      <c r="J19" s="4" t="s">
        <v>6</v>
      </c>
      <c r="K19" s="4" t="s">
        <v>18</v>
      </c>
      <c r="L19" s="6">
        <f t="shared" si="0"/>
        <v>460563</v>
      </c>
    </row>
    <row r="20" spans="2:12" x14ac:dyDescent="0.3">
      <c r="B20" s="4" t="s">
        <v>9</v>
      </c>
      <c r="C20" s="4" t="s">
        <v>7</v>
      </c>
      <c r="D20" s="4">
        <v>4</v>
      </c>
      <c r="E20" s="4" t="s">
        <v>13</v>
      </c>
      <c r="F20" s="4">
        <v>73991</v>
      </c>
      <c r="G20" s="4">
        <v>13.88</v>
      </c>
      <c r="J20" s="4" t="s">
        <v>9</v>
      </c>
      <c r="K20" s="4" t="s">
        <v>18</v>
      </c>
      <c r="L20" s="6">
        <f t="shared" si="0"/>
        <v>311130</v>
      </c>
    </row>
    <row r="21" spans="2:12" x14ac:dyDescent="0.3">
      <c r="B21" s="4" t="s">
        <v>9</v>
      </c>
      <c r="C21" s="4" t="s">
        <v>7</v>
      </c>
      <c r="D21" s="4">
        <v>5</v>
      </c>
      <c r="E21" s="4" t="s">
        <v>14</v>
      </c>
      <c r="F21" s="4">
        <v>114414</v>
      </c>
      <c r="G21" s="4">
        <v>15.47</v>
      </c>
      <c r="J21" s="4" t="s">
        <v>6</v>
      </c>
      <c r="K21" s="4" t="s">
        <v>19</v>
      </c>
      <c r="L21" s="6">
        <f t="shared" si="0"/>
        <v>404736</v>
      </c>
    </row>
    <row r="22" spans="2:12" x14ac:dyDescent="0.3">
      <c r="B22" s="4" t="s">
        <v>6</v>
      </c>
      <c r="C22" s="4" t="s">
        <v>7</v>
      </c>
      <c r="D22" s="4">
        <v>5</v>
      </c>
      <c r="E22" s="4" t="s">
        <v>14</v>
      </c>
      <c r="F22" s="4">
        <v>188375</v>
      </c>
      <c r="G22" s="4">
        <v>11.69</v>
      </c>
      <c r="J22" s="4" t="s">
        <v>9</v>
      </c>
      <c r="K22" s="4" t="s">
        <v>19</v>
      </c>
      <c r="L22" s="6">
        <f t="shared" si="0"/>
        <v>261635</v>
      </c>
    </row>
    <row r="23" spans="2:12" x14ac:dyDescent="0.3">
      <c r="B23" s="4" t="s">
        <v>6</v>
      </c>
      <c r="C23" s="4" t="s">
        <v>10</v>
      </c>
      <c r="D23" s="4">
        <v>5</v>
      </c>
      <c r="E23" s="4" t="s">
        <v>14</v>
      </c>
      <c r="F23" s="4">
        <v>190179</v>
      </c>
      <c r="G23" s="4">
        <v>15.3</v>
      </c>
      <c r="J23" s="4" t="s">
        <v>6</v>
      </c>
      <c r="K23" s="4" t="s">
        <v>20</v>
      </c>
      <c r="L23" s="6">
        <f t="shared" si="0"/>
        <v>360042</v>
      </c>
    </row>
    <row r="24" spans="2:12" x14ac:dyDescent="0.3">
      <c r="B24" s="4" t="s">
        <v>9</v>
      </c>
      <c r="C24" s="4" t="s">
        <v>10</v>
      </c>
      <c r="D24" s="4">
        <v>5</v>
      </c>
      <c r="E24" s="4" t="s">
        <v>14</v>
      </c>
      <c r="F24" s="4">
        <v>116736</v>
      </c>
      <c r="G24" s="4">
        <v>40.35</v>
      </c>
      <c r="J24" s="4" t="s">
        <v>9</v>
      </c>
      <c r="K24" s="4" t="s">
        <v>20</v>
      </c>
      <c r="L24" s="6">
        <f t="shared" si="0"/>
        <v>177071</v>
      </c>
    </row>
    <row r="25" spans="2:12" x14ac:dyDescent="0.3">
      <c r="B25" s="4" t="s">
        <v>9</v>
      </c>
      <c r="C25" s="4" t="s">
        <v>7</v>
      </c>
      <c r="D25" s="4">
        <v>6</v>
      </c>
      <c r="E25" s="4" t="s">
        <v>15</v>
      </c>
      <c r="F25" s="4">
        <v>158871</v>
      </c>
      <c r="G25" s="4">
        <v>15.55</v>
      </c>
      <c r="J25" s="4" t="s">
        <v>6</v>
      </c>
      <c r="K25" s="4" t="s">
        <v>21</v>
      </c>
      <c r="L25" s="6">
        <f t="shared" si="0"/>
        <v>264126</v>
      </c>
    </row>
    <row r="26" spans="2:12" x14ac:dyDescent="0.3">
      <c r="B26" s="4" t="s">
        <v>9</v>
      </c>
      <c r="C26" s="4" t="s">
        <v>10</v>
      </c>
      <c r="D26" s="4">
        <v>6</v>
      </c>
      <c r="E26" s="4" t="s">
        <v>15</v>
      </c>
      <c r="F26" s="4">
        <v>142124</v>
      </c>
      <c r="G26" s="4">
        <v>40.6</v>
      </c>
      <c r="J26" s="4" t="s">
        <v>9</v>
      </c>
      <c r="K26" s="4" t="s">
        <v>21</v>
      </c>
      <c r="L26" s="6">
        <f t="shared" si="0"/>
        <v>98392</v>
      </c>
    </row>
    <row r="27" spans="2:12" x14ac:dyDescent="0.3">
      <c r="B27" s="4" t="s">
        <v>6</v>
      </c>
      <c r="C27" s="4" t="s">
        <v>10</v>
      </c>
      <c r="D27" s="4">
        <v>6</v>
      </c>
      <c r="E27" s="4" t="s">
        <v>15</v>
      </c>
      <c r="F27" s="4">
        <v>195462</v>
      </c>
      <c r="G27" s="4">
        <v>15.89</v>
      </c>
      <c r="J27" s="4" t="s">
        <v>6</v>
      </c>
      <c r="K27" s="4" t="s">
        <v>22</v>
      </c>
      <c r="L27" s="6">
        <f t="shared" si="0"/>
        <v>172401</v>
      </c>
    </row>
    <row r="28" spans="2:12" x14ac:dyDescent="0.3">
      <c r="B28" s="4" t="s">
        <v>6</v>
      </c>
      <c r="C28" s="4" t="s">
        <v>7</v>
      </c>
      <c r="D28" s="4">
        <v>6</v>
      </c>
      <c r="E28" s="4" t="s">
        <v>15</v>
      </c>
      <c r="F28" s="4">
        <v>214053</v>
      </c>
      <c r="G28" s="4">
        <v>11.99</v>
      </c>
      <c r="J28" s="4" t="s">
        <v>9</v>
      </c>
      <c r="K28" s="4" t="s">
        <v>22</v>
      </c>
      <c r="L28" s="6">
        <f t="shared" si="0"/>
        <v>51672</v>
      </c>
    </row>
    <row r="29" spans="2:12" x14ac:dyDescent="0.3">
      <c r="B29" s="4" t="s">
        <v>9</v>
      </c>
      <c r="C29" s="4" t="s">
        <v>10</v>
      </c>
      <c r="D29" s="4">
        <v>7</v>
      </c>
      <c r="E29" s="4" t="s">
        <v>16</v>
      </c>
      <c r="F29" s="4">
        <v>142882</v>
      </c>
      <c r="G29" s="4">
        <v>32</v>
      </c>
    </row>
    <row r="30" spans="2:12" x14ac:dyDescent="0.3">
      <c r="B30" s="4" t="s">
        <v>9</v>
      </c>
      <c r="C30" s="4" t="s">
        <v>7</v>
      </c>
      <c r="D30" s="4">
        <v>7</v>
      </c>
      <c r="E30" s="4" t="s">
        <v>16</v>
      </c>
      <c r="F30" s="4">
        <v>170052</v>
      </c>
      <c r="G30" s="4">
        <v>15.92</v>
      </c>
    </row>
    <row r="31" spans="2:12" x14ac:dyDescent="0.3">
      <c r="B31" s="4" t="s">
        <v>6</v>
      </c>
      <c r="C31" s="4" t="s">
        <v>10</v>
      </c>
      <c r="D31" s="4">
        <v>7</v>
      </c>
      <c r="E31" s="4" t="s">
        <v>16</v>
      </c>
      <c r="F31" s="4">
        <v>219248</v>
      </c>
      <c r="G31" s="4">
        <v>15.18</v>
      </c>
    </row>
    <row r="32" spans="2:12" x14ac:dyDescent="0.3">
      <c r="B32" s="4" t="s">
        <v>6</v>
      </c>
      <c r="C32" s="4" t="s">
        <v>7</v>
      </c>
      <c r="D32" s="4">
        <v>7</v>
      </c>
      <c r="E32" s="4" t="s">
        <v>16</v>
      </c>
      <c r="F32" s="4">
        <v>217044</v>
      </c>
      <c r="G32" s="4">
        <v>12.18</v>
      </c>
    </row>
    <row r="33" spans="2:7" x14ac:dyDescent="0.3">
      <c r="B33" s="4" t="s">
        <v>9</v>
      </c>
      <c r="C33" s="4" t="s">
        <v>17</v>
      </c>
      <c r="D33" s="4">
        <v>7</v>
      </c>
      <c r="E33" s="4" t="s">
        <v>16</v>
      </c>
      <c r="F33" s="4">
        <v>18424</v>
      </c>
      <c r="G33" s="4">
        <v>186.42</v>
      </c>
    </row>
    <row r="34" spans="2:7" x14ac:dyDescent="0.3">
      <c r="B34" s="4" t="s">
        <v>9</v>
      </c>
      <c r="C34" s="4" t="s">
        <v>7</v>
      </c>
      <c r="D34" s="4">
        <v>8</v>
      </c>
      <c r="E34" s="4" t="s">
        <v>18</v>
      </c>
      <c r="F34" s="4">
        <v>146579</v>
      </c>
      <c r="G34" s="4">
        <v>14.91</v>
      </c>
    </row>
    <row r="35" spans="2:7" x14ac:dyDescent="0.3">
      <c r="B35" s="4" t="s">
        <v>6</v>
      </c>
      <c r="C35" s="4" t="s">
        <v>10</v>
      </c>
      <c r="D35" s="4">
        <v>8</v>
      </c>
      <c r="E35" s="4" t="s">
        <v>18</v>
      </c>
      <c r="F35" s="4">
        <v>248367</v>
      </c>
      <c r="G35" s="4">
        <v>15.12</v>
      </c>
    </row>
    <row r="36" spans="2:7" x14ac:dyDescent="0.3">
      <c r="B36" s="4" t="s">
        <v>6</v>
      </c>
      <c r="C36" s="4" t="s">
        <v>7</v>
      </c>
      <c r="D36" s="4">
        <v>8</v>
      </c>
      <c r="E36" s="4" t="s">
        <v>18</v>
      </c>
      <c r="F36" s="4">
        <v>212196</v>
      </c>
      <c r="G36" s="4">
        <v>12.19</v>
      </c>
    </row>
    <row r="37" spans="2:7" x14ac:dyDescent="0.3">
      <c r="B37" s="4" t="s">
        <v>9</v>
      </c>
      <c r="C37" s="4" t="s">
        <v>10</v>
      </c>
      <c r="D37" s="4">
        <v>8</v>
      </c>
      <c r="E37" s="4" t="s">
        <v>18</v>
      </c>
      <c r="F37" s="4">
        <v>148594</v>
      </c>
      <c r="G37" s="4">
        <v>31.1</v>
      </c>
    </row>
    <row r="38" spans="2:7" x14ac:dyDescent="0.3">
      <c r="B38" s="4" t="s">
        <v>9</v>
      </c>
      <c r="C38" s="4" t="s">
        <v>17</v>
      </c>
      <c r="D38" s="4">
        <v>8</v>
      </c>
      <c r="E38" s="4" t="s">
        <v>18</v>
      </c>
      <c r="F38" s="4">
        <v>15957</v>
      </c>
      <c r="G38" s="4">
        <v>260.62</v>
      </c>
    </row>
    <row r="39" spans="2:7" x14ac:dyDescent="0.3">
      <c r="B39" s="4" t="s">
        <v>6</v>
      </c>
      <c r="C39" s="4" t="s">
        <v>7</v>
      </c>
      <c r="D39" s="4">
        <v>9</v>
      </c>
      <c r="E39" s="4" t="s">
        <v>19</v>
      </c>
      <c r="F39" s="4">
        <v>189600</v>
      </c>
      <c r="G39" s="4">
        <v>11.89</v>
      </c>
    </row>
    <row r="40" spans="2:7" x14ac:dyDescent="0.3">
      <c r="B40" s="4" t="s">
        <v>9</v>
      </c>
      <c r="C40" s="4" t="s">
        <v>7</v>
      </c>
      <c r="D40" s="4">
        <v>9</v>
      </c>
      <c r="E40" s="4" t="s">
        <v>19</v>
      </c>
      <c r="F40" s="4">
        <v>129399</v>
      </c>
      <c r="G40" s="4">
        <v>14.71</v>
      </c>
    </row>
    <row r="41" spans="2:7" x14ac:dyDescent="0.3">
      <c r="B41" s="4" t="s">
        <v>6</v>
      </c>
      <c r="C41" s="4" t="s">
        <v>10</v>
      </c>
      <c r="D41" s="4">
        <v>9</v>
      </c>
      <c r="E41" s="4" t="s">
        <v>19</v>
      </c>
      <c r="F41" s="4">
        <v>215136</v>
      </c>
      <c r="G41" s="4">
        <v>14.25</v>
      </c>
    </row>
    <row r="42" spans="2:7" x14ac:dyDescent="0.3">
      <c r="B42" s="4" t="s">
        <v>9</v>
      </c>
      <c r="C42" s="4" t="s">
        <v>10</v>
      </c>
      <c r="D42" s="4">
        <v>9</v>
      </c>
      <c r="E42" s="4" t="s">
        <v>19</v>
      </c>
      <c r="F42" s="4">
        <v>132236</v>
      </c>
      <c r="G42" s="4">
        <v>35.43</v>
      </c>
    </row>
    <row r="43" spans="2:7" x14ac:dyDescent="0.3">
      <c r="B43" s="4" t="s">
        <v>6</v>
      </c>
      <c r="C43" s="4" t="s">
        <v>7</v>
      </c>
      <c r="D43" s="4">
        <v>10</v>
      </c>
      <c r="E43" s="4" t="s">
        <v>20</v>
      </c>
      <c r="F43" s="4">
        <v>174845</v>
      </c>
      <c r="G43" s="4">
        <v>10.74</v>
      </c>
    </row>
    <row r="44" spans="2:7" x14ac:dyDescent="0.3">
      <c r="B44" s="4" t="s">
        <v>6</v>
      </c>
      <c r="C44" s="4" t="s">
        <v>10</v>
      </c>
      <c r="D44" s="4">
        <v>10</v>
      </c>
      <c r="E44" s="4" t="s">
        <v>20</v>
      </c>
      <c r="F44" s="4">
        <v>185197</v>
      </c>
      <c r="G44" s="4">
        <v>13.48</v>
      </c>
    </row>
    <row r="45" spans="2:7" x14ac:dyDescent="0.3">
      <c r="B45" s="4" t="s">
        <v>9</v>
      </c>
      <c r="C45" s="4" t="s">
        <v>10</v>
      </c>
      <c r="D45" s="4">
        <v>10</v>
      </c>
      <c r="E45" s="4" t="s">
        <v>20</v>
      </c>
      <c r="F45" s="4">
        <v>83166</v>
      </c>
      <c r="G45" s="4">
        <v>34.18</v>
      </c>
    </row>
    <row r="46" spans="2:7" x14ac:dyDescent="0.3">
      <c r="B46" s="4" t="s">
        <v>9</v>
      </c>
      <c r="C46" s="4" t="s">
        <v>7</v>
      </c>
      <c r="D46" s="4">
        <v>10</v>
      </c>
      <c r="E46" s="4" t="s">
        <v>20</v>
      </c>
      <c r="F46" s="4">
        <v>93905</v>
      </c>
      <c r="G46" s="4">
        <v>12.85</v>
      </c>
    </row>
    <row r="47" spans="2:7" x14ac:dyDescent="0.3">
      <c r="B47" s="4" t="s">
        <v>9</v>
      </c>
      <c r="C47" s="4" t="s">
        <v>7</v>
      </c>
      <c r="D47" s="4">
        <v>11</v>
      </c>
      <c r="E47" s="4" t="s">
        <v>21</v>
      </c>
      <c r="F47" s="4">
        <v>55843</v>
      </c>
      <c r="G47" s="4">
        <v>10.56</v>
      </c>
    </row>
    <row r="48" spans="2:7" x14ac:dyDescent="0.3">
      <c r="B48" s="4" t="s">
        <v>6</v>
      </c>
      <c r="C48" s="4" t="s">
        <v>7</v>
      </c>
      <c r="D48" s="4">
        <v>11</v>
      </c>
      <c r="E48" s="4" t="s">
        <v>21</v>
      </c>
      <c r="F48" s="4">
        <v>130518</v>
      </c>
      <c r="G48" s="4">
        <v>9.59</v>
      </c>
    </row>
    <row r="49" spans="2:17" x14ac:dyDescent="0.3">
      <c r="B49" s="4" t="s">
        <v>9</v>
      </c>
      <c r="C49" s="4" t="s">
        <v>10</v>
      </c>
      <c r="D49" s="4">
        <v>11</v>
      </c>
      <c r="E49" s="4" t="s">
        <v>21</v>
      </c>
      <c r="F49" s="4">
        <v>42549</v>
      </c>
      <c r="G49" s="4">
        <v>29.96</v>
      </c>
    </row>
    <row r="50" spans="2:17" x14ac:dyDescent="0.3">
      <c r="B50" s="4" t="s">
        <v>6</v>
      </c>
      <c r="C50" s="4" t="s">
        <v>10</v>
      </c>
      <c r="D50" s="4">
        <v>11</v>
      </c>
      <c r="E50" s="4" t="s">
        <v>21</v>
      </c>
      <c r="F50" s="4">
        <v>133608</v>
      </c>
      <c r="G50" s="4">
        <v>12.21</v>
      </c>
    </row>
    <row r="51" spans="2:17" x14ac:dyDescent="0.3">
      <c r="B51" s="4" t="s">
        <v>6</v>
      </c>
      <c r="C51" s="4" t="s">
        <v>7</v>
      </c>
      <c r="D51" s="4">
        <v>12</v>
      </c>
      <c r="E51" s="4" t="s">
        <v>22</v>
      </c>
      <c r="F51" s="4">
        <v>88281</v>
      </c>
      <c r="G51" s="4">
        <v>9.3800000000000008</v>
      </c>
    </row>
    <row r="52" spans="2:17" x14ac:dyDescent="0.3">
      <c r="B52" s="4" t="s">
        <v>9</v>
      </c>
      <c r="C52" s="4" t="s">
        <v>7</v>
      </c>
      <c r="D52" s="4">
        <v>12</v>
      </c>
      <c r="E52" s="4" t="s">
        <v>22</v>
      </c>
      <c r="F52" s="4">
        <v>31208</v>
      </c>
      <c r="G52" s="4">
        <v>9.64</v>
      </c>
    </row>
    <row r="53" spans="2:17" x14ac:dyDescent="0.3">
      <c r="B53" s="4" t="s">
        <v>9</v>
      </c>
      <c r="C53" s="4" t="s">
        <v>10</v>
      </c>
      <c r="D53" s="4">
        <v>12</v>
      </c>
      <c r="E53" s="4" t="s">
        <v>22</v>
      </c>
      <c r="F53" s="4">
        <v>20464</v>
      </c>
      <c r="G53" s="4">
        <v>34.39</v>
      </c>
    </row>
    <row r="54" spans="2:17" x14ac:dyDescent="0.3">
      <c r="B54" s="4" t="s">
        <v>6</v>
      </c>
      <c r="C54" s="4" t="s">
        <v>10</v>
      </c>
      <c r="D54" s="4">
        <v>12</v>
      </c>
      <c r="E54" s="4" t="s">
        <v>22</v>
      </c>
      <c r="F54" s="4">
        <v>84120</v>
      </c>
      <c r="G54" s="4">
        <v>12.61</v>
      </c>
    </row>
    <row r="57" spans="2:17" ht="15.6" x14ac:dyDescent="0.3">
      <c r="B57" s="1" t="s">
        <v>23</v>
      </c>
      <c r="J57" s="5" t="s">
        <v>30</v>
      </c>
      <c r="O57" s="5" t="s">
        <v>31</v>
      </c>
    </row>
    <row r="59" spans="2:17" ht="15" thickBot="1" x14ac:dyDescent="0.35">
      <c r="B59" s="2" t="s">
        <v>0</v>
      </c>
      <c r="C59" s="2" t="s">
        <v>1</v>
      </c>
      <c r="D59" s="2" t="s">
        <v>2</v>
      </c>
      <c r="E59" s="2" t="s">
        <v>3</v>
      </c>
      <c r="F59" s="2" t="s">
        <v>4</v>
      </c>
      <c r="G59" s="2" t="s">
        <v>5</v>
      </c>
      <c r="J59" s="2" t="s">
        <v>25</v>
      </c>
      <c r="K59" s="2" t="s">
        <v>26</v>
      </c>
      <c r="L59" s="2" t="s">
        <v>28</v>
      </c>
      <c r="O59" s="4" t="s">
        <v>34</v>
      </c>
      <c r="P59" s="10">
        <f>AVERAGE(G60:G107)</f>
        <v>18.405833333333334</v>
      </c>
      <c r="Q59" s="12" t="str">
        <f>IF(P59 = P60, "Good", "ERROR")</f>
        <v>Good</v>
      </c>
    </row>
    <row r="60" spans="2:17" x14ac:dyDescent="0.3">
      <c r="B60" s="3" t="s">
        <v>6</v>
      </c>
      <c r="C60" s="3" t="s">
        <v>7</v>
      </c>
      <c r="D60" s="3">
        <v>1</v>
      </c>
      <c r="E60" s="3" t="s">
        <v>8</v>
      </c>
      <c r="F60" s="3">
        <v>54339</v>
      </c>
      <c r="G60" s="3">
        <v>9.19</v>
      </c>
      <c r="J60" s="3" t="s">
        <v>6</v>
      </c>
      <c r="K60" s="3" t="s">
        <v>8</v>
      </c>
      <c r="L60" s="8">
        <f>AVERAGEIFS($G$60:$G$107,$B$60:$B$107,J60,$E$60:$E$107,K60)</f>
        <v>12.934999999999999</v>
      </c>
      <c r="O60" s="4" t="s">
        <v>33</v>
      </c>
      <c r="P60" s="10">
        <f>AVERAGE(L60:L83)</f>
        <v>18.40583333333333</v>
      </c>
      <c r="Q60" s="12"/>
    </row>
    <row r="61" spans="2:17" x14ac:dyDescent="0.3">
      <c r="B61" s="4" t="s">
        <v>9</v>
      </c>
      <c r="C61" s="4" t="s">
        <v>7</v>
      </c>
      <c r="D61" s="4">
        <v>1</v>
      </c>
      <c r="E61" s="4" t="s">
        <v>8</v>
      </c>
      <c r="F61" s="4">
        <v>14009</v>
      </c>
      <c r="G61" s="4">
        <v>8.75</v>
      </c>
      <c r="J61" s="4" t="s">
        <v>9</v>
      </c>
      <c r="K61" s="4" t="s">
        <v>8</v>
      </c>
      <c r="L61" s="8">
        <f t="shared" ref="L61:L83" si="1">AVERAGEIFS($G$60:$G$107,$B$60:$B$107,J61,$E$60:$E$107,K61)</f>
        <v>22.87</v>
      </c>
    </row>
    <row r="62" spans="2:17" x14ac:dyDescent="0.3">
      <c r="B62" s="4" t="s">
        <v>6</v>
      </c>
      <c r="C62" s="4" t="s">
        <v>10</v>
      </c>
      <c r="D62" s="4">
        <v>1</v>
      </c>
      <c r="E62" s="4" t="s">
        <v>8</v>
      </c>
      <c r="F62" s="4">
        <v>66074</v>
      </c>
      <c r="G62" s="4">
        <v>16.68</v>
      </c>
      <c r="J62" s="4" t="s">
        <v>6</v>
      </c>
      <c r="K62" s="4" t="s">
        <v>11</v>
      </c>
      <c r="L62" s="8">
        <f t="shared" si="1"/>
        <v>11.965</v>
      </c>
    </row>
    <row r="63" spans="2:17" x14ac:dyDescent="0.3">
      <c r="B63" s="4" t="s">
        <v>9</v>
      </c>
      <c r="C63" s="4" t="s">
        <v>10</v>
      </c>
      <c r="D63" s="4">
        <v>1</v>
      </c>
      <c r="E63" s="4" t="s">
        <v>8</v>
      </c>
      <c r="F63" s="4">
        <v>10451</v>
      </c>
      <c r="G63" s="4">
        <v>36.99</v>
      </c>
      <c r="J63" s="4" t="s">
        <v>9</v>
      </c>
      <c r="K63" s="4" t="s">
        <v>11</v>
      </c>
      <c r="L63" s="8">
        <f t="shared" si="1"/>
        <v>22.669999999999998</v>
      </c>
    </row>
    <row r="64" spans="2:17" x14ac:dyDescent="0.3">
      <c r="B64" s="4" t="s">
        <v>6</v>
      </c>
      <c r="C64" s="4" t="s">
        <v>7</v>
      </c>
      <c r="D64" s="4">
        <v>2</v>
      </c>
      <c r="E64" s="4" t="s">
        <v>11</v>
      </c>
      <c r="F64" s="4">
        <v>63498</v>
      </c>
      <c r="G64" s="4">
        <v>10.33</v>
      </c>
      <c r="J64" s="4" t="s">
        <v>6</v>
      </c>
      <c r="K64" s="4" t="s">
        <v>12</v>
      </c>
      <c r="L64" s="8">
        <f t="shared" si="1"/>
        <v>11.495000000000001</v>
      </c>
    </row>
    <row r="65" spans="2:12" x14ac:dyDescent="0.3">
      <c r="B65" s="4" t="s">
        <v>6</v>
      </c>
      <c r="C65" s="4" t="s">
        <v>10</v>
      </c>
      <c r="D65" s="4">
        <v>2</v>
      </c>
      <c r="E65" s="4" t="s">
        <v>11</v>
      </c>
      <c r="F65" s="4">
        <v>112503</v>
      </c>
      <c r="G65" s="4">
        <v>13.6</v>
      </c>
      <c r="J65" s="4" t="s">
        <v>9</v>
      </c>
      <c r="K65" s="4" t="s">
        <v>12</v>
      </c>
      <c r="L65" s="8">
        <f t="shared" si="1"/>
        <v>24.975000000000001</v>
      </c>
    </row>
    <row r="66" spans="2:12" x14ac:dyDescent="0.3">
      <c r="B66" s="4" t="s">
        <v>9</v>
      </c>
      <c r="C66" s="4" t="s">
        <v>10</v>
      </c>
      <c r="D66" s="4">
        <v>2</v>
      </c>
      <c r="E66" s="4" t="s">
        <v>11</v>
      </c>
      <c r="F66" s="4">
        <v>27811</v>
      </c>
      <c r="G66" s="4">
        <v>33.979999999999997</v>
      </c>
      <c r="J66" s="4" t="s">
        <v>6</v>
      </c>
      <c r="K66" s="4" t="s">
        <v>13</v>
      </c>
      <c r="L66" s="8">
        <f t="shared" si="1"/>
        <v>12.035</v>
      </c>
    </row>
    <row r="67" spans="2:12" x14ac:dyDescent="0.3">
      <c r="B67" s="4" t="s">
        <v>9</v>
      </c>
      <c r="C67" s="4" t="s">
        <v>7</v>
      </c>
      <c r="D67" s="4">
        <v>2</v>
      </c>
      <c r="E67" s="4" t="s">
        <v>11</v>
      </c>
      <c r="F67" s="4">
        <v>19352</v>
      </c>
      <c r="G67" s="4">
        <v>11.36</v>
      </c>
      <c r="J67" s="4" t="s">
        <v>9</v>
      </c>
      <c r="K67" s="4" t="s">
        <v>13</v>
      </c>
      <c r="L67" s="8">
        <f t="shared" si="1"/>
        <v>27.14</v>
      </c>
    </row>
    <row r="68" spans="2:12" x14ac:dyDescent="0.3">
      <c r="B68" s="4" t="s">
        <v>6</v>
      </c>
      <c r="C68" s="4" t="s">
        <v>10</v>
      </c>
      <c r="D68" s="4">
        <v>3</v>
      </c>
      <c r="E68" s="4" t="s">
        <v>12</v>
      </c>
      <c r="F68" s="4">
        <v>108970</v>
      </c>
      <c r="G68" s="4">
        <v>13.42</v>
      </c>
      <c r="J68" s="4" t="s">
        <v>6</v>
      </c>
      <c r="K68" s="4" t="s">
        <v>14</v>
      </c>
      <c r="L68" s="8">
        <f t="shared" si="1"/>
        <v>13.495000000000001</v>
      </c>
    </row>
    <row r="69" spans="2:12" x14ac:dyDescent="0.3">
      <c r="B69" s="4" t="s">
        <v>6</v>
      </c>
      <c r="C69" s="4" t="s">
        <v>7</v>
      </c>
      <c r="D69" s="4">
        <v>3</v>
      </c>
      <c r="E69" s="4" t="s">
        <v>12</v>
      </c>
      <c r="F69" s="4">
        <v>110167</v>
      </c>
      <c r="G69" s="4">
        <v>9.57</v>
      </c>
      <c r="J69" s="4" t="s">
        <v>9</v>
      </c>
      <c r="K69" s="4" t="s">
        <v>14</v>
      </c>
      <c r="L69" s="8">
        <f t="shared" si="1"/>
        <v>27.91</v>
      </c>
    </row>
    <row r="70" spans="2:12" x14ac:dyDescent="0.3">
      <c r="B70" s="4" t="s">
        <v>9</v>
      </c>
      <c r="C70" s="4" t="s">
        <v>10</v>
      </c>
      <c r="D70" s="4">
        <v>3</v>
      </c>
      <c r="E70" s="4" t="s">
        <v>12</v>
      </c>
      <c r="F70" s="4">
        <v>39614</v>
      </c>
      <c r="G70" s="4">
        <v>37.65</v>
      </c>
      <c r="J70" s="4" t="s">
        <v>6</v>
      </c>
      <c r="K70" s="4" t="s">
        <v>15</v>
      </c>
      <c r="L70" s="8">
        <f t="shared" si="1"/>
        <v>13.940000000000001</v>
      </c>
    </row>
    <row r="71" spans="2:12" x14ac:dyDescent="0.3">
      <c r="B71" s="4" t="s">
        <v>9</v>
      </c>
      <c r="C71" s="4" t="s">
        <v>7</v>
      </c>
      <c r="D71" s="4">
        <v>3</v>
      </c>
      <c r="E71" s="4" t="s">
        <v>12</v>
      </c>
      <c r="F71" s="4">
        <v>42936</v>
      </c>
      <c r="G71" s="4">
        <v>12.3</v>
      </c>
      <c r="J71" s="4" t="s">
        <v>9</v>
      </c>
      <c r="K71" s="4" t="s">
        <v>15</v>
      </c>
      <c r="L71" s="8">
        <f t="shared" si="1"/>
        <v>28.075000000000003</v>
      </c>
    </row>
    <row r="72" spans="2:12" x14ac:dyDescent="0.3">
      <c r="B72" s="4" t="s">
        <v>6</v>
      </c>
      <c r="C72" s="4" t="s">
        <v>7</v>
      </c>
      <c r="D72" s="4">
        <v>4</v>
      </c>
      <c r="E72" s="4" t="s">
        <v>13</v>
      </c>
      <c r="F72" s="4">
        <v>152631</v>
      </c>
      <c r="G72" s="4">
        <v>9.8800000000000008</v>
      </c>
      <c r="J72" s="4" t="s">
        <v>6</v>
      </c>
      <c r="K72" s="4" t="s">
        <v>16</v>
      </c>
      <c r="L72" s="8">
        <f t="shared" si="1"/>
        <v>13.68</v>
      </c>
    </row>
    <row r="73" spans="2:12" x14ac:dyDescent="0.3">
      <c r="B73" s="4" t="s">
        <v>9</v>
      </c>
      <c r="C73" s="4" t="s">
        <v>10</v>
      </c>
      <c r="D73" s="4">
        <v>4</v>
      </c>
      <c r="E73" s="4" t="s">
        <v>13</v>
      </c>
      <c r="F73" s="4">
        <v>57819</v>
      </c>
      <c r="G73" s="4">
        <v>40.4</v>
      </c>
      <c r="J73" s="4" t="s">
        <v>9</v>
      </c>
      <c r="K73" s="4" t="s">
        <v>16</v>
      </c>
      <c r="L73" s="8">
        <f t="shared" si="1"/>
        <v>23.96</v>
      </c>
    </row>
    <row r="74" spans="2:12" x14ac:dyDescent="0.3">
      <c r="B74" s="4" t="s">
        <v>6</v>
      </c>
      <c r="C74" s="4" t="s">
        <v>10</v>
      </c>
      <c r="D74" s="4">
        <v>4</v>
      </c>
      <c r="E74" s="4" t="s">
        <v>13</v>
      </c>
      <c r="F74" s="4">
        <v>130584</v>
      </c>
      <c r="G74" s="4">
        <v>14.19</v>
      </c>
      <c r="J74" s="4" t="s">
        <v>6</v>
      </c>
      <c r="K74" s="4" t="s">
        <v>18</v>
      </c>
      <c r="L74" s="8">
        <f t="shared" si="1"/>
        <v>13.654999999999999</v>
      </c>
    </row>
    <row r="75" spans="2:12" x14ac:dyDescent="0.3">
      <c r="B75" s="4" t="s">
        <v>9</v>
      </c>
      <c r="C75" s="4" t="s">
        <v>7</v>
      </c>
      <c r="D75" s="4">
        <v>4</v>
      </c>
      <c r="E75" s="4" t="s">
        <v>13</v>
      </c>
      <c r="F75" s="4">
        <v>73991</v>
      </c>
      <c r="G75" s="4">
        <v>13.88</v>
      </c>
      <c r="J75" s="4" t="s">
        <v>9</v>
      </c>
      <c r="K75" s="4" t="s">
        <v>18</v>
      </c>
      <c r="L75" s="8">
        <f t="shared" si="1"/>
        <v>23.005000000000003</v>
      </c>
    </row>
    <row r="76" spans="2:12" x14ac:dyDescent="0.3">
      <c r="B76" s="4" t="s">
        <v>9</v>
      </c>
      <c r="C76" s="4" t="s">
        <v>7</v>
      </c>
      <c r="D76" s="4">
        <v>5</v>
      </c>
      <c r="E76" s="4" t="s">
        <v>14</v>
      </c>
      <c r="F76" s="4">
        <v>114414</v>
      </c>
      <c r="G76" s="4">
        <v>15.47</v>
      </c>
      <c r="J76" s="4" t="s">
        <v>6</v>
      </c>
      <c r="K76" s="4" t="s">
        <v>19</v>
      </c>
      <c r="L76" s="8">
        <f t="shared" si="1"/>
        <v>13.07</v>
      </c>
    </row>
    <row r="77" spans="2:12" x14ac:dyDescent="0.3">
      <c r="B77" s="4" t="s">
        <v>6</v>
      </c>
      <c r="C77" s="4" t="s">
        <v>7</v>
      </c>
      <c r="D77" s="4">
        <v>5</v>
      </c>
      <c r="E77" s="4" t="s">
        <v>14</v>
      </c>
      <c r="F77" s="4">
        <v>188375</v>
      </c>
      <c r="G77" s="4">
        <v>11.69</v>
      </c>
      <c r="J77" s="4" t="s">
        <v>9</v>
      </c>
      <c r="K77" s="4" t="s">
        <v>19</v>
      </c>
      <c r="L77" s="8">
        <f t="shared" si="1"/>
        <v>25.07</v>
      </c>
    </row>
    <row r="78" spans="2:12" x14ac:dyDescent="0.3">
      <c r="B78" s="4" t="s">
        <v>6</v>
      </c>
      <c r="C78" s="4" t="s">
        <v>10</v>
      </c>
      <c r="D78" s="4">
        <v>5</v>
      </c>
      <c r="E78" s="4" t="s">
        <v>14</v>
      </c>
      <c r="F78" s="4">
        <v>190179</v>
      </c>
      <c r="G78" s="4">
        <v>15.3</v>
      </c>
      <c r="J78" s="4" t="s">
        <v>6</v>
      </c>
      <c r="K78" s="4" t="s">
        <v>20</v>
      </c>
      <c r="L78" s="8">
        <f t="shared" si="1"/>
        <v>12.11</v>
      </c>
    </row>
    <row r="79" spans="2:12" x14ac:dyDescent="0.3">
      <c r="B79" s="4" t="s">
        <v>9</v>
      </c>
      <c r="C79" s="4" t="s">
        <v>10</v>
      </c>
      <c r="D79" s="4">
        <v>5</v>
      </c>
      <c r="E79" s="4" t="s">
        <v>14</v>
      </c>
      <c r="F79" s="4">
        <v>116736</v>
      </c>
      <c r="G79" s="4">
        <v>40.35</v>
      </c>
      <c r="J79" s="4" t="s">
        <v>9</v>
      </c>
      <c r="K79" s="4" t="s">
        <v>20</v>
      </c>
      <c r="L79" s="8">
        <f t="shared" si="1"/>
        <v>23.515000000000001</v>
      </c>
    </row>
    <row r="80" spans="2:12" x14ac:dyDescent="0.3">
      <c r="B80" s="4" t="s">
        <v>9</v>
      </c>
      <c r="C80" s="4" t="s">
        <v>7</v>
      </c>
      <c r="D80" s="4">
        <v>6</v>
      </c>
      <c r="E80" s="4" t="s">
        <v>15</v>
      </c>
      <c r="F80" s="4">
        <v>158871</v>
      </c>
      <c r="G80" s="4">
        <v>15.55</v>
      </c>
      <c r="J80" s="4" t="s">
        <v>6</v>
      </c>
      <c r="K80" s="4" t="s">
        <v>21</v>
      </c>
      <c r="L80" s="8">
        <f t="shared" si="1"/>
        <v>10.9</v>
      </c>
    </row>
    <row r="81" spans="2:12" x14ac:dyDescent="0.3">
      <c r="B81" s="4" t="s">
        <v>9</v>
      </c>
      <c r="C81" s="4" t="s">
        <v>10</v>
      </c>
      <c r="D81" s="4">
        <v>6</v>
      </c>
      <c r="E81" s="4" t="s">
        <v>15</v>
      </c>
      <c r="F81" s="4">
        <v>142124</v>
      </c>
      <c r="G81" s="4">
        <v>40.6</v>
      </c>
      <c r="J81" s="4" t="s">
        <v>9</v>
      </c>
      <c r="K81" s="4" t="s">
        <v>21</v>
      </c>
      <c r="L81" s="8">
        <f t="shared" si="1"/>
        <v>20.260000000000002</v>
      </c>
    </row>
    <row r="82" spans="2:12" x14ac:dyDescent="0.3">
      <c r="B82" s="4" t="s">
        <v>6</v>
      </c>
      <c r="C82" s="4" t="s">
        <v>10</v>
      </c>
      <c r="D82" s="4">
        <v>6</v>
      </c>
      <c r="E82" s="4" t="s">
        <v>15</v>
      </c>
      <c r="F82" s="4">
        <v>195462</v>
      </c>
      <c r="G82" s="4">
        <v>15.89</v>
      </c>
      <c r="J82" s="4" t="s">
        <v>6</v>
      </c>
      <c r="K82" s="4" t="s">
        <v>22</v>
      </c>
      <c r="L82" s="8">
        <f t="shared" si="1"/>
        <v>10.995000000000001</v>
      </c>
    </row>
    <row r="83" spans="2:12" x14ac:dyDescent="0.3">
      <c r="B83" s="4" t="s">
        <v>6</v>
      </c>
      <c r="C83" s="4" t="s">
        <v>7</v>
      </c>
      <c r="D83" s="4">
        <v>6</v>
      </c>
      <c r="E83" s="4" t="s">
        <v>15</v>
      </c>
      <c r="F83" s="4">
        <v>214053</v>
      </c>
      <c r="G83" s="4">
        <v>11.99</v>
      </c>
      <c r="J83" s="4" t="s">
        <v>9</v>
      </c>
      <c r="K83" s="4" t="s">
        <v>22</v>
      </c>
      <c r="L83" s="8">
        <f t="shared" si="1"/>
        <v>22.015000000000001</v>
      </c>
    </row>
    <row r="84" spans="2:12" x14ac:dyDescent="0.3">
      <c r="B84" s="4" t="s">
        <v>9</v>
      </c>
      <c r="C84" s="4" t="s">
        <v>10</v>
      </c>
      <c r="D84" s="4">
        <v>7</v>
      </c>
      <c r="E84" s="4" t="s">
        <v>16</v>
      </c>
      <c r="F84" s="4">
        <v>142882</v>
      </c>
      <c r="G84" s="4">
        <v>32</v>
      </c>
    </row>
    <row r="85" spans="2:12" x14ac:dyDescent="0.3">
      <c r="B85" s="4" t="s">
        <v>9</v>
      </c>
      <c r="C85" s="4" t="s">
        <v>7</v>
      </c>
      <c r="D85" s="4">
        <v>7</v>
      </c>
      <c r="E85" s="4" t="s">
        <v>16</v>
      </c>
      <c r="F85" s="4">
        <v>170052</v>
      </c>
      <c r="G85" s="4">
        <v>15.92</v>
      </c>
    </row>
    <row r="86" spans="2:12" x14ac:dyDescent="0.3">
      <c r="B86" s="4" t="s">
        <v>6</v>
      </c>
      <c r="C86" s="4" t="s">
        <v>10</v>
      </c>
      <c r="D86" s="4">
        <v>7</v>
      </c>
      <c r="E86" s="4" t="s">
        <v>16</v>
      </c>
      <c r="F86" s="4">
        <v>219248</v>
      </c>
      <c r="G86" s="4">
        <v>15.18</v>
      </c>
    </row>
    <row r="87" spans="2:12" x14ac:dyDescent="0.3">
      <c r="B87" s="4" t="s">
        <v>6</v>
      </c>
      <c r="C87" s="4" t="s">
        <v>7</v>
      </c>
      <c r="D87" s="4">
        <v>7</v>
      </c>
      <c r="E87" s="4" t="s">
        <v>16</v>
      </c>
      <c r="F87" s="4">
        <v>217044</v>
      </c>
      <c r="G87" s="4">
        <v>12.18</v>
      </c>
    </row>
    <row r="88" spans="2:12" x14ac:dyDescent="0.3">
      <c r="B88" s="4" t="s">
        <v>9</v>
      </c>
      <c r="C88" s="4" t="s">
        <v>7</v>
      </c>
      <c r="D88" s="4">
        <v>8</v>
      </c>
      <c r="E88" s="4" t="s">
        <v>18</v>
      </c>
      <c r="F88" s="4">
        <v>146579</v>
      </c>
      <c r="G88" s="4">
        <v>14.91</v>
      </c>
    </row>
    <row r="89" spans="2:12" x14ac:dyDescent="0.3">
      <c r="B89" s="4" t="s">
        <v>6</v>
      </c>
      <c r="C89" s="4" t="s">
        <v>10</v>
      </c>
      <c r="D89" s="4">
        <v>8</v>
      </c>
      <c r="E89" s="4" t="s">
        <v>18</v>
      </c>
      <c r="F89" s="4">
        <v>248367</v>
      </c>
      <c r="G89" s="4">
        <v>15.12</v>
      </c>
    </row>
    <row r="90" spans="2:12" x14ac:dyDescent="0.3">
      <c r="B90" s="4" t="s">
        <v>6</v>
      </c>
      <c r="C90" s="4" t="s">
        <v>7</v>
      </c>
      <c r="D90" s="4">
        <v>8</v>
      </c>
      <c r="E90" s="4" t="s">
        <v>18</v>
      </c>
      <c r="F90" s="4">
        <v>212196</v>
      </c>
      <c r="G90" s="4">
        <v>12.19</v>
      </c>
    </row>
    <row r="91" spans="2:12" x14ac:dyDescent="0.3">
      <c r="B91" s="4" t="s">
        <v>9</v>
      </c>
      <c r="C91" s="4" t="s">
        <v>10</v>
      </c>
      <c r="D91" s="4">
        <v>8</v>
      </c>
      <c r="E91" s="4" t="s">
        <v>18</v>
      </c>
      <c r="F91" s="4">
        <v>148594</v>
      </c>
      <c r="G91" s="4">
        <v>31.1</v>
      </c>
    </row>
    <row r="92" spans="2:12" x14ac:dyDescent="0.3">
      <c r="B92" s="4" t="s">
        <v>6</v>
      </c>
      <c r="C92" s="4" t="s">
        <v>7</v>
      </c>
      <c r="D92" s="4">
        <v>9</v>
      </c>
      <c r="E92" s="4" t="s">
        <v>19</v>
      </c>
      <c r="F92" s="4">
        <v>189600</v>
      </c>
      <c r="G92" s="4">
        <v>11.89</v>
      </c>
    </row>
    <row r="93" spans="2:12" x14ac:dyDescent="0.3">
      <c r="B93" s="4" t="s">
        <v>9</v>
      </c>
      <c r="C93" s="4" t="s">
        <v>7</v>
      </c>
      <c r="D93" s="4">
        <v>9</v>
      </c>
      <c r="E93" s="4" t="s">
        <v>19</v>
      </c>
      <c r="F93" s="4">
        <v>129399</v>
      </c>
      <c r="G93" s="4">
        <v>14.71</v>
      </c>
    </row>
    <row r="94" spans="2:12" x14ac:dyDescent="0.3">
      <c r="B94" s="4" t="s">
        <v>6</v>
      </c>
      <c r="C94" s="4" t="s">
        <v>10</v>
      </c>
      <c r="D94" s="4">
        <v>9</v>
      </c>
      <c r="E94" s="4" t="s">
        <v>19</v>
      </c>
      <c r="F94" s="4">
        <v>215136</v>
      </c>
      <c r="G94" s="4">
        <v>14.25</v>
      </c>
    </row>
    <row r="95" spans="2:12" x14ac:dyDescent="0.3">
      <c r="B95" s="4" t="s">
        <v>9</v>
      </c>
      <c r="C95" s="4" t="s">
        <v>10</v>
      </c>
      <c r="D95" s="4">
        <v>9</v>
      </c>
      <c r="E95" s="4" t="s">
        <v>19</v>
      </c>
      <c r="F95" s="4">
        <v>132236</v>
      </c>
      <c r="G95" s="4">
        <v>35.43</v>
      </c>
    </row>
    <row r="96" spans="2:12" x14ac:dyDescent="0.3">
      <c r="B96" s="4" t="s">
        <v>6</v>
      </c>
      <c r="C96" s="4" t="s">
        <v>7</v>
      </c>
      <c r="D96" s="4">
        <v>10</v>
      </c>
      <c r="E96" s="4" t="s">
        <v>20</v>
      </c>
      <c r="F96" s="4">
        <v>174845</v>
      </c>
      <c r="G96" s="4">
        <v>10.74</v>
      </c>
    </row>
    <row r="97" spans="2:7" x14ac:dyDescent="0.3">
      <c r="B97" s="4" t="s">
        <v>6</v>
      </c>
      <c r="C97" s="4" t="s">
        <v>10</v>
      </c>
      <c r="D97" s="4">
        <v>10</v>
      </c>
      <c r="E97" s="4" t="s">
        <v>20</v>
      </c>
      <c r="F97" s="4">
        <v>185197</v>
      </c>
      <c r="G97" s="4">
        <v>13.48</v>
      </c>
    </row>
    <row r="98" spans="2:7" x14ac:dyDescent="0.3">
      <c r="B98" s="4" t="s">
        <v>9</v>
      </c>
      <c r="C98" s="4" t="s">
        <v>10</v>
      </c>
      <c r="D98" s="4">
        <v>10</v>
      </c>
      <c r="E98" s="4" t="s">
        <v>20</v>
      </c>
      <c r="F98" s="4">
        <v>83166</v>
      </c>
      <c r="G98" s="4">
        <v>34.18</v>
      </c>
    </row>
    <row r="99" spans="2:7" x14ac:dyDescent="0.3">
      <c r="B99" s="4" t="s">
        <v>9</v>
      </c>
      <c r="C99" s="4" t="s">
        <v>7</v>
      </c>
      <c r="D99" s="4">
        <v>10</v>
      </c>
      <c r="E99" s="4" t="s">
        <v>20</v>
      </c>
      <c r="F99" s="4">
        <v>93905</v>
      </c>
      <c r="G99" s="4">
        <v>12.85</v>
      </c>
    </row>
    <row r="100" spans="2:7" x14ac:dyDescent="0.3">
      <c r="B100" s="4" t="s">
        <v>9</v>
      </c>
      <c r="C100" s="4" t="s">
        <v>7</v>
      </c>
      <c r="D100" s="4">
        <v>11</v>
      </c>
      <c r="E100" s="4" t="s">
        <v>21</v>
      </c>
      <c r="F100" s="4">
        <v>55843</v>
      </c>
      <c r="G100" s="4">
        <v>10.56</v>
      </c>
    </row>
    <row r="101" spans="2:7" x14ac:dyDescent="0.3">
      <c r="B101" s="4" t="s">
        <v>6</v>
      </c>
      <c r="C101" s="4" t="s">
        <v>7</v>
      </c>
      <c r="D101" s="4">
        <v>11</v>
      </c>
      <c r="E101" s="4" t="s">
        <v>21</v>
      </c>
      <c r="F101" s="4">
        <v>130518</v>
      </c>
      <c r="G101" s="4">
        <v>9.59</v>
      </c>
    </row>
    <row r="102" spans="2:7" x14ac:dyDescent="0.3">
      <c r="B102" s="4" t="s">
        <v>9</v>
      </c>
      <c r="C102" s="4" t="s">
        <v>10</v>
      </c>
      <c r="D102" s="4">
        <v>11</v>
      </c>
      <c r="E102" s="4" t="s">
        <v>21</v>
      </c>
      <c r="F102" s="4">
        <v>42549</v>
      </c>
      <c r="G102" s="4">
        <v>29.96</v>
      </c>
    </row>
    <row r="103" spans="2:7" x14ac:dyDescent="0.3">
      <c r="B103" s="4" t="s">
        <v>6</v>
      </c>
      <c r="C103" s="4" t="s">
        <v>10</v>
      </c>
      <c r="D103" s="4">
        <v>11</v>
      </c>
      <c r="E103" s="4" t="s">
        <v>21</v>
      </c>
      <c r="F103" s="4">
        <v>133608</v>
      </c>
      <c r="G103" s="4">
        <v>12.21</v>
      </c>
    </row>
    <row r="104" spans="2:7" x14ac:dyDescent="0.3">
      <c r="B104" s="4" t="s">
        <v>6</v>
      </c>
      <c r="C104" s="4" t="s">
        <v>7</v>
      </c>
      <c r="D104" s="4">
        <v>12</v>
      </c>
      <c r="E104" s="4" t="s">
        <v>22</v>
      </c>
      <c r="F104" s="4">
        <v>88281</v>
      </c>
      <c r="G104" s="4">
        <v>9.3800000000000008</v>
      </c>
    </row>
    <row r="105" spans="2:7" x14ac:dyDescent="0.3">
      <c r="B105" s="4" t="s">
        <v>9</v>
      </c>
      <c r="C105" s="4" t="s">
        <v>7</v>
      </c>
      <c r="D105" s="4">
        <v>12</v>
      </c>
      <c r="E105" s="4" t="s">
        <v>22</v>
      </c>
      <c r="F105" s="4">
        <v>31208</v>
      </c>
      <c r="G105" s="4">
        <v>9.64</v>
      </c>
    </row>
    <row r="106" spans="2:7" x14ac:dyDescent="0.3">
      <c r="B106" s="4" t="s">
        <v>9</v>
      </c>
      <c r="C106" s="4" t="s">
        <v>10</v>
      </c>
      <c r="D106" s="4">
        <v>12</v>
      </c>
      <c r="E106" s="4" t="s">
        <v>22</v>
      </c>
      <c r="F106" s="4">
        <v>20464</v>
      </c>
      <c r="G106" s="4">
        <v>34.39</v>
      </c>
    </row>
    <row r="107" spans="2:7" x14ac:dyDescent="0.3">
      <c r="B107" s="4" t="s">
        <v>6</v>
      </c>
      <c r="C107" s="4" t="s">
        <v>10</v>
      </c>
      <c r="D107" s="4">
        <v>12</v>
      </c>
      <c r="E107" s="4" t="s">
        <v>22</v>
      </c>
      <c r="F107" s="4">
        <v>84120</v>
      </c>
      <c r="G107" s="4">
        <v>12.61</v>
      </c>
    </row>
    <row r="109" spans="2:7" x14ac:dyDescent="0.3">
      <c r="B109" s="7" t="s">
        <v>29</v>
      </c>
    </row>
  </sheetData>
  <mergeCells count="2">
    <mergeCell ref="Q4:Q5"/>
    <mergeCell ref="Q59:Q60"/>
  </mergeCells>
  <conditionalFormatting sqref="P59:P60">
    <cfRule type="cellIs" dxfId="2" priority="2" operator="equal">
      <formula>5734381</formula>
    </cfRule>
  </conditionalFormatting>
  <conditionalFormatting sqref="Q4:Q5">
    <cfRule type="cellIs" dxfId="1" priority="3" operator="equal">
      <formula>"Good"</formula>
    </cfRule>
  </conditionalFormatting>
  <conditionalFormatting sqref="Q59:Q60">
    <cfRule type="cellIs" dxfId="0" priority="1" operator="equal">
      <formula>"Good"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46B-22EB-4E88-BE9E-9D71278CFBE6}">
  <dimension ref="A1:D15"/>
  <sheetViews>
    <sheetView showGridLines="0" workbookViewId="0">
      <selection activeCell="B21" sqref="B21"/>
    </sheetView>
  </sheetViews>
  <sheetFormatPr defaultRowHeight="14.4" x14ac:dyDescent="0.3"/>
  <cols>
    <col min="1" max="1" width="25.5546875" bestFit="1" customWidth="1"/>
    <col min="2" max="2" width="15.5546875" bestFit="1" customWidth="1"/>
    <col min="3" max="3" width="8.109375" bestFit="1" customWidth="1"/>
    <col min="4" max="4" width="10.5546875" bestFit="1" customWidth="1"/>
  </cols>
  <sheetData>
    <row r="1" spans="1:4" x14ac:dyDescent="0.3">
      <c r="A1" s="11" t="s">
        <v>38</v>
      </c>
      <c r="B1" s="11" t="s">
        <v>35</v>
      </c>
    </row>
    <row r="2" spans="1:4" x14ac:dyDescent="0.3">
      <c r="A2" s="11" t="s">
        <v>37</v>
      </c>
      <c r="B2" t="s">
        <v>9</v>
      </c>
      <c r="C2" t="s">
        <v>6</v>
      </c>
      <c r="D2" t="s">
        <v>36</v>
      </c>
    </row>
    <row r="3" spans="1:4" x14ac:dyDescent="0.3">
      <c r="A3" s="7" t="s">
        <v>8</v>
      </c>
      <c r="B3">
        <v>24460</v>
      </c>
      <c r="C3">
        <v>120413</v>
      </c>
      <c r="D3">
        <v>144873</v>
      </c>
    </row>
    <row r="4" spans="1:4" x14ac:dyDescent="0.3">
      <c r="A4" s="7" t="s">
        <v>11</v>
      </c>
      <c r="B4">
        <v>47163</v>
      </c>
      <c r="C4">
        <v>176001</v>
      </c>
      <c r="D4">
        <v>223164</v>
      </c>
    </row>
    <row r="5" spans="1:4" x14ac:dyDescent="0.3">
      <c r="A5" s="7" t="s">
        <v>12</v>
      </c>
      <c r="B5">
        <v>82550</v>
      </c>
      <c r="C5">
        <v>219137</v>
      </c>
      <c r="D5">
        <v>301687</v>
      </c>
    </row>
    <row r="6" spans="1:4" x14ac:dyDescent="0.3">
      <c r="A6" s="7" t="s">
        <v>13</v>
      </c>
      <c r="B6">
        <v>131810</v>
      </c>
      <c r="C6">
        <v>283215</v>
      </c>
      <c r="D6">
        <v>415025</v>
      </c>
    </row>
    <row r="7" spans="1:4" x14ac:dyDescent="0.3">
      <c r="A7" s="7" t="s">
        <v>14</v>
      </c>
      <c r="B7">
        <v>231150</v>
      </c>
      <c r="C7">
        <v>378554</v>
      </c>
      <c r="D7">
        <v>609704</v>
      </c>
    </row>
    <row r="8" spans="1:4" x14ac:dyDescent="0.3">
      <c r="A8" s="7" t="s">
        <v>15</v>
      </c>
      <c r="B8">
        <v>300995</v>
      </c>
      <c r="C8">
        <v>409515</v>
      </c>
      <c r="D8">
        <v>710510</v>
      </c>
    </row>
    <row r="9" spans="1:4" x14ac:dyDescent="0.3">
      <c r="A9" s="7" t="s">
        <v>16</v>
      </c>
      <c r="B9">
        <v>331358</v>
      </c>
      <c r="C9">
        <v>436292</v>
      </c>
      <c r="D9">
        <v>767650</v>
      </c>
    </row>
    <row r="10" spans="1:4" x14ac:dyDescent="0.3">
      <c r="A10" s="7" t="s">
        <v>18</v>
      </c>
      <c r="B10">
        <v>311130</v>
      </c>
      <c r="C10">
        <v>460563</v>
      </c>
      <c r="D10">
        <v>771693</v>
      </c>
    </row>
    <row r="11" spans="1:4" x14ac:dyDescent="0.3">
      <c r="A11" s="7" t="s">
        <v>19</v>
      </c>
      <c r="B11">
        <v>261635</v>
      </c>
      <c r="C11">
        <v>404736</v>
      </c>
      <c r="D11">
        <v>666371</v>
      </c>
    </row>
    <row r="12" spans="1:4" x14ac:dyDescent="0.3">
      <c r="A12" s="7" t="s">
        <v>20</v>
      </c>
      <c r="B12">
        <v>177071</v>
      </c>
      <c r="C12">
        <v>360042</v>
      </c>
      <c r="D12">
        <v>537113</v>
      </c>
    </row>
    <row r="13" spans="1:4" x14ac:dyDescent="0.3">
      <c r="A13" s="7" t="s">
        <v>21</v>
      </c>
      <c r="B13">
        <v>98392</v>
      </c>
      <c r="C13">
        <v>264126</v>
      </c>
      <c r="D13">
        <v>362518</v>
      </c>
    </row>
    <row r="14" spans="1:4" x14ac:dyDescent="0.3">
      <c r="A14" s="7" t="s">
        <v>22</v>
      </c>
      <c r="B14">
        <v>51672</v>
      </c>
      <c r="C14">
        <v>172401</v>
      </c>
      <c r="D14">
        <v>224073</v>
      </c>
    </row>
    <row r="15" spans="1:4" x14ac:dyDescent="0.3">
      <c r="A15" s="7" t="s">
        <v>36</v>
      </c>
      <c r="B15">
        <v>2049386</v>
      </c>
      <c r="C15">
        <v>3684995</v>
      </c>
      <c r="D15">
        <v>5734381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6183-8E81-45BF-9C91-F1E332912B28}">
  <dimension ref="A1:D15"/>
  <sheetViews>
    <sheetView showGridLines="0" workbookViewId="0">
      <selection activeCell="A21" sqref="A21"/>
    </sheetView>
  </sheetViews>
  <sheetFormatPr defaultRowHeight="14.4" x14ac:dyDescent="0.3"/>
  <cols>
    <col min="1" max="1" width="32.44140625" bestFit="1" customWidth="1"/>
    <col min="2" max="2" width="15.5546875" bestFit="1" customWidth="1"/>
    <col min="3" max="3" width="8.109375" bestFit="1" customWidth="1"/>
    <col min="4" max="4" width="10.5546875" bestFit="1" customWidth="1"/>
  </cols>
  <sheetData>
    <row r="1" spans="1:4" x14ac:dyDescent="0.3">
      <c r="A1" s="11" t="s">
        <v>39</v>
      </c>
      <c r="B1" s="11" t="s">
        <v>35</v>
      </c>
    </row>
    <row r="2" spans="1:4" x14ac:dyDescent="0.3">
      <c r="A2" s="11" t="s">
        <v>37</v>
      </c>
      <c r="B2" t="s">
        <v>9</v>
      </c>
      <c r="C2" t="s">
        <v>6</v>
      </c>
      <c r="D2" t="s">
        <v>36</v>
      </c>
    </row>
    <row r="3" spans="1:4" x14ac:dyDescent="0.3">
      <c r="A3" s="7" t="s">
        <v>8</v>
      </c>
      <c r="B3">
        <v>22.87</v>
      </c>
      <c r="C3">
        <v>12.934999999999999</v>
      </c>
      <c r="D3">
        <v>35.805</v>
      </c>
    </row>
    <row r="4" spans="1:4" x14ac:dyDescent="0.3">
      <c r="A4" s="7" t="s">
        <v>11</v>
      </c>
      <c r="B4">
        <v>22.669999999999998</v>
      </c>
      <c r="C4">
        <v>11.965</v>
      </c>
      <c r="D4">
        <v>34.634999999999998</v>
      </c>
    </row>
    <row r="5" spans="1:4" x14ac:dyDescent="0.3">
      <c r="A5" s="7" t="s">
        <v>12</v>
      </c>
      <c r="B5">
        <v>24.975000000000001</v>
      </c>
      <c r="C5">
        <v>11.495000000000001</v>
      </c>
      <c r="D5">
        <v>36.47</v>
      </c>
    </row>
    <row r="6" spans="1:4" x14ac:dyDescent="0.3">
      <c r="A6" s="7" t="s">
        <v>13</v>
      </c>
      <c r="B6">
        <v>27.14</v>
      </c>
      <c r="C6">
        <v>12.035</v>
      </c>
      <c r="D6">
        <v>39.174999999999997</v>
      </c>
    </row>
    <row r="7" spans="1:4" x14ac:dyDescent="0.3">
      <c r="A7" s="7" t="s">
        <v>14</v>
      </c>
      <c r="B7">
        <v>27.91</v>
      </c>
      <c r="C7">
        <v>13.495000000000001</v>
      </c>
      <c r="D7">
        <v>41.405000000000001</v>
      </c>
    </row>
    <row r="8" spans="1:4" x14ac:dyDescent="0.3">
      <c r="A8" s="7" t="s">
        <v>15</v>
      </c>
      <c r="B8">
        <v>28.075000000000003</v>
      </c>
      <c r="C8">
        <v>13.940000000000001</v>
      </c>
      <c r="D8">
        <v>42.015000000000001</v>
      </c>
    </row>
    <row r="9" spans="1:4" x14ac:dyDescent="0.3">
      <c r="A9" s="7" t="s">
        <v>16</v>
      </c>
      <c r="B9">
        <v>23.96</v>
      </c>
      <c r="C9">
        <v>13.68</v>
      </c>
      <c r="D9">
        <v>37.64</v>
      </c>
    </row>
    <row r="10" spans="1:4" x14ac:dyDescent="0.3">
      <c r="A10" s="7" t="s">
        <v>18</v>
      </c>
      <c r="B10">
        <v>23.005000000000003</v>
      </c>
      <c r="C10">
        <v>13.654999999999999</v>
      </c>
      <c r="D10">
        <v>36.660000000000004</v>
      </c>
    </row>
    <row r="11" spans="1:4" x14ac:dyDescent="0.3">
      <c r="A11" s="7" t="s">
        <v>19</v>
      </c>
      <c r="B11">
        <v>25.07</v>
      </c>
      <c r="C11">
        <v>13.07</v>
      </c>
      <c r="D11">
        <v>38.14</v>
      </c>
    </row>
    <row r="12" spans="1:4" x14ac:dyDescent="0.3">
      <c r="A12" s="7" t="s">
        <v>20</v>
      </c>
      <c r="B12">
        <v>23.515000000000001</v>
      </c>
      <c r="C12">
        <v>12.11</v>
      </c>
      <c r="D12">
        <v>35.625</v>
      </c>
    </row>
    <row r="13" spans="1:4" x14ac:dyDescent="0.3">
      <c r="A13" s="7" t="s">
        <v>21</v>
      </c>
      <c r="B13">
        <v>20.260000000000002</v>
      </c>
      <c r="C13">
        <v>10.9</v>
      </c>
      <c r="D13">
        <v>31.160000000000004</v>
      </c>
    </row>
    <row r="14" spans="1:4" x14ac:dyDescent="0.3">
      <c r="A14" s="7" t="s">
        <v>22</v>
      </c>
      <c r="B14">
        <v>22.015000000000001</v>
      </c>
      <c r="C14">
        <v>10.995000000000001</v>
      </c>
      <c r="D14">
        <v>33.010000000000005</v>
      </c>
    </row>
    <row r="15" spans="1:4" x14ac:dyDescent="0.3">
      <c r="A15" s="7" t="s">
        <v>36</v>
      </c>
      <c r="B15">
        <v>291.46499999999997</v>
      </c>
      <c r="C15">
        <v>150.27500000000001</v>
      </c>
      <c r="D15">
        <v>441.74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DE41-B374-4B38-8736-48ADB34E1C86}">
  <dimension ref="A1:D17"/>
  <sheetViews>
    <sheetView showGridLines="0" workbookViewId="0">
      <selection activeCell="C22" sqref="C22"/>
    </sheetView>
  </sheetViews>
  <sheetFormatPr defaultRowHeight="14.4" x14ac:dyDescent="0.3"/>
  <cols>
    <col min="1" max="1" width="21" bestFit="1" customWidth="1"/>
    <col min="2" max="2" width="15.5546875" bestFit="1" customWidth="1"/>
    <col min="3" max="3" width="11.88671875" bestFit="1" customWidth="1"/>
    <col min="4" max="4" width="10.5546875" bestFit="1" customWidth="1"/>
    <col min="5" max="5" width="11.33203125" bestFit="1" customWidth="1"/>
    <col min="6" max="6" width="11.88671875" bestFit="1" customWidth="1"/>
    <col min="7" max="7" width="12.5546875" bestFit="1" customWidth="1"/>
    <col min="8" max="8" width="10.5546875" bestFit="1" customWidth="1"/>
  </cols>
  <sheetData>
    <row r="1" spans="1:4" x14ac:dyDescent="0.3">
      <c r="A1" s="11" t="s">
        <v>0</v>
      </c>
      <c r="B1" t="s">
        <v>41</v>
      </c>
    </row>
    <row r="3" spans="1:4" x14ac:dyDescent="0.3">
      <c r="A3" s="11" t="s">
        <v>40</v>
      </c>
      <c r="B3" s="11" t="s">
        <v>35</v>
      </c>
    </row>
    <row r="4" spans="1:4" x14ac:dyDescent="0.3">
      <c r="A4" s="11" t="s">
        <v>37</v>
      </c>
      <c r="B4" t="s">
        <v>10</v>
      </c>
      <c r="C4" t="s">
        <v>7</v>
      </c>
      <c r="D4" t="s">
        <v>36</v>
      </c>
    </row>
    <row r="5" spans="1:4" x14ac:dyDescent="0.3">
      <c r="A5" s="7" t="s">
        <v>8</v>
      </c>
      <c r="B5">
        <v>76525</v>
      </c>
      <c r="C5">
        <v>68348</v>
      </c>
      <c r="D5">
        <v>144873</v>
      </c>
    </row>
    <row r="6" spans="1:4" x14ac:dyDescent="0.3">
      <c r="A6" s="7" t="s">
        <v>11</v>
      </c>
      <c r="B6">
        <v>140314</v>
      </c>
      <c r="C6">
        <v>82850</v>
      </c>
      <c r="D6">
        <v>223164</v>
      </c>
    </row>
    <row r="7" spans="1:4" x14ac:dyDescent="0.3">
      <c r="A7" s="7" t="s">
        <v>12</v>
      </c>
      <c r="B7">
        <v>148584</v>
      </c>
      <c r="C7">
        <v>153103</v>
      </c>
      <c r="D7">
        <v>301687</v>
      </c>
    </row>
    <row r="8" spans="1:4" x14ac:dyDescent="0.3">
      <c r="A8" s="7" t="s">
        <v>13</v>
      </c>
      <c r="B8">
        <v>188403</v>
      </c>
      <c r="C8">
        <v>226622</v>
      </c>
      <c r="D8">
        <v>415025</v>
      </c>
    </row>
    <row r="9" spans="1:4" x14ac:dyDescent="0.3">
      <c r="A9" s="7" t="s">
        <v>14</v>
      </c>
      <c r="B9">
        <v>306915</v>
      </c>
      <c r="C9">
        <v>302789</v>
      </c>
      <c r="D9">
        <v>609704</v>
      </c>
    </row>
    <row r="10" spans="1:4" x14ac:dyDescent="0.3">
      <c r="A10" s="7" t="s">
        <v>15</v>
      </c>
      <c r="B10">
        <v>337586</v>
      </c>
      <c r="C10">
        <v>372924</v>
      </c>
      <c r="D10">
        <v>710510</v>
      </c>
    </row>
    <row r="11" spans="1:4" x14ac:dyDescent="0.3">
      <c r="A11" s="7" t="s">
        <v>16</v>
      </c>
      <c r="B11">
        <v>362130</v>
      </c>
      <c r="C11">
        <v>387096</v>
      </c>
      <c r="D11">
        <v>749226</v>
      </c>
    </row>
    <row r="12" spans="1:4" x14ac:dyDescent="0.3">
      <c r="A12" s="7" t="s">
        <v>18</v>
      </c>
      <c r="B12">
        <v>396961</v>
      </c>
      <c r="C12">
        <v>358775</v>
      </c>
      <c r="D12">
        <v>755736</v>
      </c>
    </row>
    <row r="13" spans="1:4" x14ac:dyDescent="0.3">
      <c r="A13" s="7" t="s">
        <v>19</v>
      </c>
      <c r="B13">
        <v>347372</v>
      </c>
      <c r="C13">
        <v>318999</v>
      </c>
      <c r="D13">
        <v>666371</v>
      </c>
    </row>
    <row r="14" spans="1:4" x14ac:dyDescent="0.3">
      <c r="A14" s="7" t="s">
        <v>20</v>
      </c>
      <c r="B14">
        <v>268363</v>
      </c>
      <c r="C14">
        <v>268750</v>
      </c>
      <c r="D14">
        <v>537113</v>
      </c>
    </row>
    <row r="15" spans="1:4" x14ac:dyDescent="0.3">
      <c r="A15" s="7" t="s">
        <v>21</v>
      </c>
      <c r="B15">
        <v>176157</v>
      </c>
      <c r="C15">
        <v>186361</v>
      </c>
      <c r="D15">
        <v>362518</v>
      </c>
    </row>
    <row r="16" spans="1:4" x14ac:dyDescent="0.3">
      <c r="A16" s="7" t="s">
        <v>22</v>
      </c>
      <c r="B16">
        <v>104584</v>
      </c>
      <c r="C16">
        <v>119489</v>
      </c>
      <c r="D16">
        <v>224073</v>
      </c>
    </row>
    <row r="17" spans="1:4" x14ac:dyDescent="0.3">
      <c r="A17" s="7" t="s">
        <v>36</v>
      </c>
      <c r="B17">
        <v>2853894</v>
      </c>
      <c r="C17">
        <v>2846106</v>
      </c>
      <c r="D17">
        <v>5700000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PivotChart - Monthly Total</vt:lpstr>
      <vt:lpstr>PivotChart - Monthly AVG</vt:lpstr>
      <vt:lpstr>PivotChart - Monthly Bike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Johnson</cp:lastModifiedBy>
  <dcterms:created xsi:type="dcterms:W3CDTF">2024-08-11T02:40:27Z</dcterms:created>
  <dcterms:modified xsi:type="dcterms:W3CDTF">2024-08-14T15:24:39Z</dcterms:modified>
</cp:coreProperties>
</file>