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3DDB4D77-82CF-4014-AFBC-7E398BF740B8}" xr6:coauthVersionLast="45" xr6:coauthVersionMax="46" xr10:uidLastSave="{00000000-0000-0000-0000-000000000000}"/>
  <bookViews>
    <workbookView xWindow="-108" yWindow="-108" windowWidth="23256" windowHeight="12576" tabRatio="415" activeTab="2"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1" l="1"/>
  <c r="G16" i="11"/>
  <c r="G19" i="11"/>
  <c r="G20" i="11"/>
  <c r="G21" i="11"/>
  <c r="G23" i="11"/>
  <c r="G24" i="11"/>
  <c r="G26" i="11"/>
  <c r="G27" i="11"/>
  <c r="G29" i="11"/>
  <c r="G32" i="11"/>
  <c r="G33" i="11"/>
  <c r="G34" i="11"/>
  <c r="G35" i="11"/>
  <c r="G37" i="11"/>
  <c r="G41" i="11"/>
  <c r="G43" i="11"/>
  <c r="G44" i="11"/>
  <c r="G45" i="11"/>
  <c r="G46" i="11"/>
  <c r="G47" i="11"/>
  <c r="G49" i="11"/>
  <c r="G48" i="11"/>
  <c r="G52" i="11"/>
  <c r="G54" i="11"/>
  <c r="F71" i="15" l="1"/>
  <c r="F70" i="15"/>
  <c r="F21" i="19" l="1"/>
  <c r="F16" i="16" l="1"/>
  <c r="F15" i="16"/>
  <c r="F13" i="16"/>
  <c r="F12" i="16"/>
  <c r="F11" i="16"/>
  <c r="F10" i="16"/>
  <c r="F9" i="16"/>
  <c r="F8"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20" i="15"/>
  <c r="F21" i="15"/>
  <c r="F23" i="15"/>
  <c r="F2" i="15"/>
  <c r="F21" i="18"/>
  <c r="F22" i="18"/>
  <c r="F34" i="18"/>
  <c r="F33" i="18"/>
  <c r="F3" i="20"/>
  <c r="F4" i="20"/>
  <c r="F8" i="20"/>
  <c r="F12" i="20"/>
  <c r="F13" i="20"/>
  <c r="F16" i="20"/>
  <c r="F17" i="20"/>
  <c r="F21" i="20"/>
  <c r="F22"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2" i="20"/>
  <c r="F3" i="19"/>
  <c r="F4" i="19"/>
  <c r="F6" i="19"/>
  <c r="F7" i="19"/>
  <c r="F9" i="19"/>
  <c r="F10" i="19"/>
  <c r="F11" i="19"/>
  <c r="F12" i="19"/>
  <c r="F14" i="19"/>
  <c r="F15" i="19"/>
  <c r="F16" i="19"/>
  <c r="F17" i="19"/>
  <c r="F19" i="19"/>
  <c r="F23" i="19"/>
  <c r="F27" i="19"/>
  <c r="F28" i="19"/>
  <c r="F29" i="19"/>
  <c r="F33" i="19"/>
  <c r="F34" i="19"/>
  <c r="F37" i="19"/>
  <c r="F38" i="19"/>
  <c r="F39" i="19"/>
  <c r="F41" i="19"/>
  <c r="F42" i="19"/>
  <c r="F44" i="19"/>
  <c r="F46" i="19"/>
  <c r="F47" i="19"/>
  <c r="F51" i="19"/>
  <c r="F52"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2" i="19"/>
  <c r="F93" i="20"/>
  <c r="F92" i="20"/>
  <c r="F91" i="20"/>
  <c r="F90" i="20"/>
  <c r="J47" i="11"/>
  <c r="J48" i="11"/>
  <c r="J22" i="11"/>
  <c r="J23" i="11"/>
  <c r="D22" i="18" l="1"/>
  <c r="D18" i="18"/>
  <c r="H2" i="19"/>
  <c r="D20" i="18"/>
  <c r="D40" i="18"/>
  <c r="D19" i="18"/>
  <c r="F37" i="18"/>
  <c r="D37" i="18"/>
  <c r="E38" i="18"/>
  <c r="E37" i="18"/>
  <c r="D38" i="18"/>
  <c r="F38" i="18"/>
  <c r="G23" i="18"/>
  <c r="D32" i="11" s="1"/>
  <c r="H2" i="20"/>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C35" i="18" l="1"/>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C13" i="18"/>
  <c r="G13" i="18" s="1"/>
  <c r="D19" i="11" s="1"/>
  <c r="C22" i="18"/>
  <c r="G22" i="18" s="1"/>
  <c r="C38" i="18"/>
  <c r="G38" i="18" s="1"/>
  <c r="D48" i="11" s="1"/>
  <c r="C19" i="18"/>
  <c r="G19" i="18" s="1"/>
  <c r="D26" i="11" s="1"/>
  <c r="C21" i="18"/>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F54" i="11" l="1"/>
</calcChain>
</file>

<file path=xl/sharedStrings.xml><?xml version="1.0" encoding="utf-8"?>
<sst xmlns="http://schemas.openxmlformats.org/spreadsheetml/2006/main" count="619" uniqueCount="186">
  <si>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</si>
  <si>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</si>
  <si>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</si>
  <si>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</si>
  <si>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</si>
  <si>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</si>
  <si>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</si>
  <si>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</si>
  <si>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</si>
  <si>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</si>
  <si>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</si>
  <si>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</si>
  <si>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</si>
  <si>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</si>
  <si>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</si>
  <si>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</si>
  <si>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</si>
  <si>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</si>
  <si>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</si>
  <si>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</si>
  <si>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</si>
  <si>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</si>
  <si>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</si>
  <si>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</si>
  <si>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</si>
  <si>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</si>
  <si>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</si>
  <si>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</si>
  <si>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</si>
  <si>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</si>
  <si>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</si>
  <si>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</si>
  <si>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</si>
  <si>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</si>
  <si>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</si>
  <si>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</si>
  <si>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</si>
  <si>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</si>
  <si>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</si>
  <si>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</si>
  <si>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</si>
  <si>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</si>
  <si>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</si>
  <si>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</si>
  <si>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</si>
  <si>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</si>
  <si>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</si>
  <si>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</si>
  <si>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</si>
  <si>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</si>
  <si>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</si>
  <si>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</si>
  <si>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</si>
  <si>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</si>
  <si>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</si>
  <si>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</si>
  <si>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</si>
  <si>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</si>
  <si>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</si>
  <si>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</si>
  <si>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</si>
  <si>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</si>
  <si>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</si>
  <si>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</si>
  <si>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</si>
  <si>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</si>
  <si>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</si>
  <si>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</si>
  <si>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</si>
  <si>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</si>
  <si>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</si>
  <si>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</si>
  <si>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</si>
  <si>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</si>
  <si>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</si>
  <si>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</si>
  <si>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</si>
  <si>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</si>
  <si>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</si>
  <si>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</si>
  <si>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</si>
  <si>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</si>
  <si>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</si>
  <si>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</si>
  <si>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</si>
  <si>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</si>
  <si>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</si>
  <si>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</si>
  <si>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</si>
  <si>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</si>
  <si>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</si>
  <si>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</si>
  <si>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</si>
  <si>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</si>
  <si>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</si>
  <si>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</si>
  <si>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</si>
  <si>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</si>
  <si>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</si>
  <si>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</si>
  <si>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</si>
  <si>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</si>
  <si>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</si>
  <si>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</si>
  <si>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</si>
  <si>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</si>
  <si>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</si>
  <si>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</si>
  <si>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</si>
  <si>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</si>
  <si>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</si>
  <si>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</si>
  <si>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</si>
  <si>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</si>
  <si>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</si>
  <si>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</si>
  <si>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</si>
  <si>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</si>
  <si>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</si>
  <si>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</si>
  <si>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</si>
  <si>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</si>
  <si>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</si>
  <si>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</si>
  <si>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</si>
  <si>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</si>
  <si>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</si>
  <si>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</si>
  <si>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</si>
  <si>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</si>
  <si>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</si>
  <si>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</si>
  <si>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</si>
  <si>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</si>
  <si>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</si>
  <si>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</si>
  <si>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</si>
  <si>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</si>
  <si>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</si>
  <si>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</si>
  <si>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</si>
  <si>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</si>
  <si>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</si>
  <si>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</si>
  <si>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</si>
  <si>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</si>
  <si>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</si>
  <si>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</si>
  <si>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</si>
  <si>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</si>
  <si>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</si>
  <si>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</si>
  <si>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</si>
  <si>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</si>
  <si>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</si>
  <si>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</si>
  <si>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</si>
  <si>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</si>
  <si>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</si>
  <si>
    <t>Erste Controller erstellen</t>
  </si>
  <si>
    <t>Business Logic</t>
  </si>
  <si>
    <t>Stylecop Verbesserungen, neue Projekte</t>
  </si>
  <si>
    <t>Anpassungen, Validatoren</t>
  </si>
  <si>
    <t>Weitere Anpassungen, neue Features</t>
  </si>
  <si>
    <t>Nachfassung einiger Unit Tests</t>
  </si>
  <si>
    <t>Generierung und Konvertierung</t>
  </si>
  <si>
    <t>Mapping</t>
  </si>
  <si>
    <t>Collection exportieren</t>
  </si>
  <si>
    <t>Erweiterung um Collections</t>
  </si>
  <si>
    <t>Weitere API Calls für Frontend</t>
  </si>
  <si>
    <t>Kommentare</t>
  </si>
  <si>
    <t>Refactoring</t>
  </si>
  <si>
    <t>Recherche und Mapping</t>
  </si>
  <si>
    <t>Design überarbeiten</t>
  </si>
  <si>
    <t>Baumstruktur</t>
  </si>
  <si>
    <t>Dokumentationen</t>
  </si>
  <si>
    <t>GUI Gestaltung und Inputs</t>
  </si>
  <si>
    <t>Databindings</t>
  </si>
  <si>
    <t>Seiten verlinkung</t>
  </si>
  <si>
    <t>SaveTab überarbeitung</t>
  </si>
  <si>
    <t>Exercise-Collection GUI</t>
  </si>
  <si>
    <t>Exercise-Collection</t>
  </si>
  <si>
    <t>Änderungen übernommen</t>
  </si>
  <si>
    <t>Weitere Pages angelegt</t>
  </si>
  <si>
    <t>GUI gestaltung</t>
  </si>
  <si>
    <t>Create-Collection -&gt; Data-Objects + DataBinding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</si>
</sst>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_-* #,##0\ &quot;€&quot;_-;\-* #,##0\ &quot;€&quot;_-;_-* &quot;-&quot;\ &quot;€&quot;_-;_-@_-"/>
    <numFmt numFmtId="166" formatCode="_-* #,##0.00\ &quot;€&quot;_-;\-* #,##0.00\ &quot;€&quot;_-;_-* &quot;-&quot;??\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4.6909722222222232</c:v>
                </c:pt>
                <c:pt idx="1">
                  <c:v>3.9618055555555558</c:v>
                </c:pt>
                <c:pt idx="2">
                  <c:v>4.6111111111111125</c:v>
                </c:pt>
                <c:pt idx="3">
                  <c:v>4.4965277777777786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00000000-0010-0000-0000-000009000000}"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0" activePane="bottomLeft" state="frozen"/>
      <selection pane="bottomLeft" activeCell="G12" sqref="G12"/>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5"/>
      <c r="C2" s="18"/>
      <c r="D2" s="18"/>
      <c r="E2" s="18"/>
      <c r="F2" s="79" t="s">
        <v>12</v>
      </c>
      <c r="G2" s="80"/>
      <c r="H2" s="82">
        <v>44097</v>
      </c>
      <c r="I2" s="83"/>
      <c r="J2" s="84"/>
      <c r="K2" s="20"/>
    </row>
    <row r="3" spans="1:67" ht="29.25" customHeight="1" x14ac:dyDescent="0.4">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W</v>
      </c>
      <c r="N6" s="22" t="str">
        <f t="shared" ca="1" si="3"/>
        <v>T</v>
      </c>
      <c r="O6" s="22" t="str">
        <f t="shared" ca="1" si="3"/>
        <v>F</v>
      </c>
      <c r="P6" s="22" t="str">
        <f t="shared" ca="1" si="3"/>
        <v>S</v>
      </c>
      <c r="Q6" s="22" t="str">
        <f t="shared" ca="1" si="3"/>
        <v>S</v>
      </c>
      <c r="R6" s="22" t="str">
        <f t="shared" ca="1" si="3"/>
        <v>M</v>
      </c>
      <c r="S6" s="22" t="str">
        <f t="shared" ca="1" si="3"/>
        <v>T</v>
      </c>
      <c r="T6" s="22" t="str">
        <f t="shared" ca="1" si="3"/>
        <v>W</v>
      </c>
      <c r="U6" s="22" t="str">
        <f t="shared" ca="1" si="3"/>
        <v>T</v>
      </c>
      <c r="V6" s="22" t="str">
        <f t="shared" ca="1" si="3"/>
        <v>F</v>
      </c>
      <c r="W6" s="22" t="str">
        <f t="shared" ca="1" si="3"/>
        <v>S</v>
      </c>
      <c r="X6" s="22" t="str">
        <f t="shared" ca="1" si="3"/>
        <v>S</v>
      </c>
      <c r="Y6" s="22" t="str">
        <f t="shared" ca="1" si="3"/>
        <v>M</v>
      </c>
      <c r="Z6" s="22" t="str">
        <f t="shared" ca="1" si="3"/>
        <v>T</v>
      </c>
      <c r="AA6" s="22" t="str">
        <f t="shared" ca="1" si="3"/>
        <v>W</v>
      </c>
      <c r="AB6" s="22" t="str">
        <f t="shared" ca="1" si="3"/>
        <v>T</v>
      </c>
      <c r="AC6" s="22" t="str">
        <f t="shared" ca="1" si="3"/>
        <v>F</v>
      </c>
      <c r="AD6" s="22" t="str">
        <f t="shared" ca="1" si="3"/>
        <v>S</v>
      </c>
      <c r="AE6" s="22" t="str">
        <f t="shared" ca="1" si="3"/>
        <v>S</v>
      </c>
      <c r="AF6" s="22" t="str">
        <f t="shared" ca="1" si="3"/>
        <v>M</v>
      </c>
      <c r="AG6" s="22" t="str">
        <f t="shared" ca="1" si="3"/>
        <v>T</v>
      </c>
      <c r="AH6" s="22" t="str">
        <f t="shared" ca="1" si="3"/>
        <v>W</v>
      </c>
      <c r="AI6" s="22" t="str">
        <f t="shared" ca="1" si="3"/>
        <v>T</v>
      </c>
      <c r="AJ6" s="22" t="str">
        <f t="shared" ca="1" si="3"/>
        <v>F</v>
      </c>
      <c r="AK6" s="22" t="str">
        <f t="shared" ca="1" si="3"/>
        <v>S</v>
      </c>
      <c r="AL6" s="22" t="str">
        <f t="shared" ca="1" si="3"/>
        <v>S</v>
      </c>
      <c r="AM6" s="22" t="str">
        <f t="shared" ca="1" si="3"/>
        <v>M</v>
      </c>
      <c r="AN6" s="22" t="str">
        <f t="shared" ca="1" si="3"/>
        <v>T</v>
      </c>
      <c r="AO6" s="22" t="str">
        <f t="shared" ca="1" si="3"/>
        <v>W</v>
      </c>
      <c r="AP6" s="22" t="str">
        <f t="shared" ca="1" si="3"/>
        <v>T</v>
      </c>
      <c r="AQ6" s="22" t="str">
        <f t="shared" ca="1" si="3"/>
        <v>F</v>
      </c>
      <c r="AR6" s="22" t="str">
        <f t="shared" ref="AR6:BO6" ca="1" si="4">LEFT(TEXT(AR4,"TTT"),1)</f>
        <v>S</v>
      </c>
      <c r="AS6" s="22" t="str">
        <f t="shared" ca="1" si="4"/>
        <v>S</v>
      </c>
      <c r="AT6" s="22" t="str">
        <f t="shared" ca="1" si="4"/>
        <v>M</v>
      </c>
      <c r="AU6" s="22" t="str">
        <f t="shared" ca="1" si="4"/>
        <v>T</v>
      </c>
      <c r="AV6" s="22" t="str">
        <f t="shared" ca="1" si="4"/>
        <v>W</v>
      </c>
      <c r="AW6" s="22" t="str">
        <f t="shared" ca="1" si="4"/>
        <v>T</v>
      </c>
      <c r="AX6" s="22" t="str">
        <f t="shared" ca="1" si="4"/>
        <v>F</v>
      </c>
      <c r="AY6" s="22" t="str">
        <f t="shared" ca="1" si="4"/>
        <v>S</v>
      </c>
      <c r="AZ6" s="22" t="str">
        <f t="shared" ca="1" si="4"/>
        <v>S</v>
      </c>
      <c r="BA6" s="22" t="str">
        <f t="shared" ca="1" si="4"/>
        <v>M</v>
      </c>
      <c r="BB6" s="22" t="str">
        <f t="shared" ca="1" si="4"/>
        <v>T</v>
      </c>
      <c r="BC6" s="22" t="str">
        <f t="shared" ca="1" si="4"/>
        <v>W</v>
      </c>
      <c r="BD6" s="22" t="str">
        <f t="shared" ca="1" si="4"/>
        <v>T</v>
      </c>
      <c r="BE6" s="22" t="str">
        <f t="shared" ca="1" si="4"/>
        <v>F</v>
      </c>
      <c r="BF6" s="22" t="str">
        <f t="shared" ca="1" si="4"/>
        <v>S</v>
      </c>
      <c r="BG6" s="22" t="str">
        <f t="shared" ca="1" si="4"/>
        <v>S</v>
      </c>
      <c r="BH6" s="22" t="str">
        <f t="shared" ca="1" si="4"/>
        <v>M</v>
      </c>
      <c r="BI6" s="22" t="str">
        <f t="shared" ca="1" si="4"/>
        <v>T</v>
      </c>
      <c r="BJ6" s="22" t="str">
        <f t="shared" ca="1" si="4"/>
        <v>W</v>
      </c>
      <c r="BK6" s="22" t="str">
        <f t="shared" ca="1" si="4"/>
        <v>T</v>
      </c>
      <c r="BL6" s="22" t="str">
        <f t="shared" ca="1" si="4"/>
        <v>F</v>
      </c>
      <c r="BM6" s="22" t="str">
        <f t="shared" ca="1" si="4"/>
        <v>S</v>
      </c>
      <c r="BN6" s="22" t="str">
        <f t="shared" ca="1" si="4"/>
        <v>S</v>
      </c>
      <c r="BO6" s="22" t="str">
        <f t="shared" ca="1" si="4"/>
        <v>M</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68"/>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68"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68"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68"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68"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68">
        <f>IF(VLOOKUP(Meilensteine[[#This Row],[Arbeitspaket]],Übersicht!B:G,6,FALSE)=0,"",VLOOKUP(Meilensteine[[#This Row],[Arbeitspaket]],Übersicht!B:G,6,FALSE))</f>
        <v>0.125</v>
      </c>
      <c r="E13" s="31" t="s">
        <v>11</v>
      </c>
      <c r="F13" s="31" t="s">
        <v>68</v>
      </c>
      <c r="G13" s="28">
        <f>(Meilensteine[[#This Row],[tatsächlicher Aufwand'[h']]]/Meilensteine[[#This Row],[Aufwandsschätzung'[h']]])</f>
        <v>0.6</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68"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68"/>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68">
        <f>IF(VLOOKUP(Meilensteine[[#This Row],[Arbeitspaket]],Übersicht!B:G,6,FALSE)=0,"",VLOOKUP(Meilensteine[[#This Row],[Arbeitspaket]],Übersicht!B:G,6,FALSE))</f>
        <v>0.88541666666666663</v>
      </c>
      <c r="E16" s="31" t="s">
        <v>11</v>
      </c>
      <c r="F16" s="31" t="s">
        <v>69</v>
      </c>
      <c r="G16" s="28">
        <f>(Meilensteine[[#This Row],[tatsächlicher Aufwand'[h']]]/Meilensteine[[#This Row],[Aufwandsschätzung'[h']]])</f>
        <v>2.125</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68"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68"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68">
        <f>IF(VLOOKUP(Meilensteine[[#This Row],[Arbeitspaket]],Übersicht!B:G,6,FALSE)=0,"",VLOOKUP(Meilensteine[[#This Row],[Arbeitspaket]],Übersicht!B:G,6,FALSE))</f>
        <v>0.36458333333333331</v>
      </c>
      <c r="E19" s="31" t="s">
        <v>11</v>
      </c>
      <c r="F19" s="31" t="s">
        <v>69</v>
      </c>
      <c r="G19" s="28">
        <f>(Meilensteine[[#This Row],[tatsächlicher Aufwand'[h']]]/Meilensteine[[#This Row],[Aufwandsschätzung'[h']]])</f>
        <v>1.7499999999999998</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68">
        <f>IF(VLOOKUP(Meilensteine[[#This Row],[Arbeitspaket]],Übersicht!B:G,6,FALSE)=0,"",VLOOKUP(Meilensteine[[#This Row],[Arbeitspaket]],Übersicht!B:G,6,FALSE))</f>
        <v>0.375</v>
      </c>
      <c r="E20" s="31" t="s">
        <v>11</v>
      </c>
      <c r="F20" s="31" t="s">
        <v>69</v>
      </c>
      <c r="G20" s="28">
        <f>(Meilensteine[[#This Row],[tatsächlicher Aufwand'[h']]]/Meilensteine[[#This Row],[Aufwandsschätzung'[h']]])</f>
        <v>2.25</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68">
        <f>IF(VLOOKUP(Meilensteine[[#This Row],[Arbeitspaket]],Übersicht!B:G,6,FALSE)=0,"",VLOOKUP(Meilensteine[[#This Row],[Arbeitspaket]],Übersicht!B:G,6,FALSE))</f>
        <v>0.64583333333333337</v>
      </c>
      <c r="E21" s="31" t="s">
        <v>11</v>
      </c>
      <c r="F21" s="31" t="s">
        <v>69</v>
      </c>
      <c r="G21" s="28">
        <f>(Meilensteine[[#This Row],[tatsächlicher Aufwand'[h']]]/Meilensteine[[#This Row],[Aufwandsschätzung'[h']]])</f>
        <v>1.55</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68"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68">
        <f>IF(VLOOKUP(Meilensteine[[#This Row],[Arbeitspaket]],Übersicht!B:G,6,FALSE)=0,"",VLOOKUP(Meilensteine[[#This Row],[Arbeitspaket]],Übersicht!B:G,6,FALSE))</f>
        <v>0.41666666666666669</v>
      </c>
      <c r="E23" s="31" t="s">
        <v>11</v>
      </c>
      <c r="F23" s="31" t="s">
        <v>69</v>
      </c>
      <c r="G23" s="28">
        <f>(Meilensteine[[#This Row],[tatsächlicher Aufwand'[h']]]/Meilensteine[[#This Row],[Aufwandsschätzung'[h']]])</f>
        <v>1.2500000000000002</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68">
        <f>IF(VLOOKUP(Meilensteine[[#This Row],[Arbeitspaket]],Übersicht!B:G,6,FALSE)=0,"",VLOOKUP(Meilensteine[[#This Row],[Arbeitspaket]],Übersicht!B:G,6,FALSE))</f>
        <v>0.65972222222222221</v>
      </c>
      <c r="E24" s="31" t="s">
        <v>11</v>
      </c>
      <c r="F24" s="31" t="s">
        <v>68</v>
      </c>
      <c r="G24" s="28">
        <f>(Meilensteine[[#This Row],[tatsächlicher Aufwand'[h']]]/Meilensteine[[#This Row],[Aufwandsschätzung'[h']]])</f>
        <v>0.79166666666666663</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68"/>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68">
        <f>IF(VLOOKUP(Meilensteine[[#This Row],[Arbeitspaket]],Übersicht!B:G,6,FALSE)=0,"",VLOOKUP(Meilensteine[[#This Row],[Arbeitspaket]],Übersicht!B:G,6,FALSE))</f>
        <v>1.0625</v>
      </c>
      <c r="E26" s="31" t="s">
        <v>11</v>
      </c>
      <c r="F26" s="31" t="s">
        <v>68</v>
      </c>
      <c r="G26" s="28">
        <f>(Meilensteine[[#This Row],[tatsächlicher Aufwand'[h']]]/Meilensteine[[#This Row],[Aufwandsschätzung'[h']]])</f>
        <v>5.0999999999999996</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68">
        <f>IF(VLOOKUP(Meilensteine[[#This Row],[Arbeitspaket]],Übersicht!B:G,6,FALSE)=0,"",VLOOKUP(Meilensteine[[#This Row],[Arbeitspaket]],Übersicht!B:G,6,FALSE))</f>
        <v>0.63194444444444464</v>
      </c>
      <c r="E27" s="31" t="s">
        <v>11</v>
      </c>
      <c r="F27" s="31" t="s">
        <v>68</v>
      </c>
      <c r="G27" s="28">
        <f>(Meilensteine[[#This Row],[tatsächlicher Aufwand'[h']]]/Meilensteine[[#This Row],[Aufwandsschätzung'[h']]])</f>
        <v>1.8958333333333339</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68"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68">
        <f>IF(VLOOKUP(Meilensteine[[#This Row],[Arbeitspaket]],Übersicht!B:G,6,FALSE)=0,"",VLOOKUP(Meilensteine[[#This Row],[Arbeitspaket]],Übersicht!B:G,6,FALSE))</f>
        <v>0.22222222222222232</v>
      </c>
      <c r="E29" s="31" t="s">
        <v>11</v>
      </c>
      <c r="F29" s="31" t="s">
        <v>68</v>
      </c>
      <c r="G29" s="28">
        <f>(Meilensteine[[#This Row],[tatsächlicher Aufwand'[h']]]/Meilensteine[[#This Row],[Aufwandsschätzung'[h']]])</f>
        <v>0.53333333333333355</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68"/>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68">
        <f>IF(VLOOKUP(Meilensteine[[#This Row],[Arbeitspaket]],Übersicht!B:G,6,FALSE)=0,"",VLOOKUP(Meilensteine[[#This Row],[Arbeitspaket]],Übersicht!B:G,6,FALSE))</f>
        <v>1.59375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68">
        <f>IF(VLOOKUP(Meilensteine[[#This Row],[Arbeitspaket]],Übersicht!B:G,6,FALSE)=0,"",VLOOKUP(Meilensteine[[#This Row],[Arbeitspaket]],Übersicht!B:G,6,FALSE))</f>
        <v>0.87847222222222221</v>
      </c>
      <c r="E32" s="31" t="s">
        <v>11</v>
      </c>
      <c r="F32" s="31" t="s">
        <v>41</v>
      </c>
      <c r="G32" s="28">
        <f>(Meilensteine[[#This Row],[tatsächlicher Aufwand'[h']]]/Meilensteine[[#This Row],[Aufwandsschätzung'[h']]])</f>
        <v>2.1083333333333334</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68">
        <f>IF(VLOOKUP(Meilensteine[[#This Row],[Arbeitspaket]],Übersicht!B:G,6,FALSE)=0,"",VLOOKUP(Meilensteine[[#This Row],[Arbeitspaket]],Übersicht!B:G,6,FALSE))</f>
        <v>0.16666666666666669</v>
      </c>
      <c r="E33" s="31" t="s">
        <v>11</v>
      </c>
      <c r="F33" s="31" t="s">
        <v>41</v>
      </c>
      <c r="G33" s="28">
        <f>(Meilensteine[[#This Row],[tatsächlicher Aufwand'[h']]]/Meilensteine[[#This Row],[Aufwandsschätzung'[h']]])</f>
        <v>1.0000000000000002</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68">
        <f>IF(VLOOKUP(Meilensteine[[#This Row],[Arbeitspaket]],Übersicht!B:G,6,FALSE)=0,"",VLOOKUP(Meilensteine[[#This Row],[Arbeitspaket]],Übersicht!B:G,6,FALSE))</f>
        <v>3.1180555555555554</v>
      </c>
      <c r="E34" s="31" t="s">
        <v>11</v>
      </c>
      <c r="F34" s="31" t="s">
        <v>41</v>
      </c>
      <c r="G34" s="28">
        <f>(Meilensteine[[#This Row],[tatsächlicher Aufwand'[h']]]/Meilensteine[[#This Row],[Aufwandsschätzung'[h']]])</f>
        <v>10.69047619047619</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68">
        <f>IF(VLOOKUP(Meilensteine[[#This Row],[Arbeitspaket]],Übersicht!B:G,6,FALSE)=0,"",VLOOKUP(Meilensteine[[#This Row],[Arbeitspaket]],Übersicht!B:G,6,FALSE))</f>
        <v>0.19444444444444442</v>
      </c>
      <c r="E35" s="31" t="s">
        <v>11</v>
      </c>
      <c r="F35" s="31" t="s">
        <v>41</v>
      </c>
      <c r="G35" s="28">
        <f>(Meilensteine[[#This Row],[tatsächlicher Aufwand'[h']]]/Meilensteine[[#This Row],[Aufwandsschätzung'[h']]])</f>
        <v>1.5555555555555554</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68"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68">
        <f>IF(VLOOKUP(Meilensteine[[#This Row],[Arbeitspaket]],Übersicht!B:G,6,FALSE)=0,"",VLOOKUP(Meilensteine[[#This Row],[Arbeitspaket]],Übersicht!B:G,6,FALSE))</f>
        <v>0.125</v>
      </c>
      <c r="E37" s="31" t="s">
        <v>11</v>
      </c>
      <c r="F37" s="31" t="s">
        <v>41</v>
      </c>
      <c r="G37" s="28">
        <f>(Meilensteine[[#This Row],[tatsächlicher Aufwand'[h']]]/Meilensteine[[#This Row],[Aufwandsschätzung'[h']]])</f>
        <v>0.75</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68"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68"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68"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68">
        <f>IF(VLOOKUP(Meilensteine[[#This Row],[Arbeitspaket]],Übersicht!B:G,6,FALSE)=0,"",VLOOKUP(Meilensteine[[#This Row],[Arbeitspaket]],Übersicht!B:G,6,FALSE))</f>
        <v>0.1875</v>
      </c>
      <c r="E41" s="31" t="s">
        <v>11</v>
      </c>
      <c r="F41" s="31" t="s">
        <v>41</v>
      </c>
      <c r="G41" s="28">
        <f>(Meilensteine[[#This Row],[tatsächlicher Aufwand'[h']]]/Meilensteine[[#This Row],[Aufwandsschätzung'[h']]])</f>
        <v>0.64285714285714279</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68"/>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68">
        <f>IF(VLOOKUP(Meilensteine[[#This Row],[Arbeitspaket]],Übersicht!B:G,6,FALSE)=0,"",VLOOKUP(Meilensteine[[#This Row],[Arbeitspaket]],Übersicht!B:G,6,FALSE))</f>
        <v>0.1111111111111111</v>
      </c>
      <c r="E43" s="31" t="s">
        <v>11</v>
      </c>
      <c r="F43" s="31" t="s">
        <v>41</v>
      </c>
      <c r="G43" s="28">
        <f>(Meilensteine[[#This Row],[tatsächlicher Aufwand'[h']]]/Meilensteine[[#This Row],[Aufwandsschätzung'[h']]])</f>
        <v>0.88888888888888884</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68">
        <f>IF(VLOOKUP(Meilensteine[[#This Row],[Arbeitspaket]],Übersicht!B:G,6,FALSE)=0,"",VLOOKUP(Meilensteine[[#This Row],[Arbeitspaket]],Übersicht!B:G,6,FALSE))</f>
        <v>2.7777777777777776E-2</v>
      </c>
      <c r="E44" s="31" t="s">
        <v>11</v>
      </c>
      <c r="F44" s="31" t="s">
        <v>41</v>
      </c>
      <c r="G44" s="28">
        <f>(Meilensteine[[#This Row],[tatsächlicher Aufwand'[h']]]/Meilensteine[[#This Row],[Aufwandsschätzung'[h']]])</f>
        <v>0.66666666666666663</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68">
        <f>IF(VLOOKUP(Meilensteine[[#This Row],[Arbeitspaket]],Übersicht!B:G,6,FALSE)=0,"",VLOOKUP(Meilensteine[[#This Row],[Arbeitspaket]],Übersicht!B:G,6,FALSE))</f>
        <v>0.12499999999999999</v>
      </c>
      <c r="E45" s="31" t="s">
        <v>11</v>
      </c>
      <c r="F45" s="31" t="s">
        <v>67</v>
      </c>
      <c r="G45" s="28">
        <f>(Meilensteine[[#This Row],[tatsächlicher Aufwand'[h']]]/Meilensteine[[#This Row],[Aufwandsschätzung'[h']]])</f>
        <v>1.5</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68">
        <f>IF(VLOOKUP(Meilensteine[[#This Row],[Arbeitspaket]],Übersicht!B:G,6,FALSE)=0,"",VLOOKUP(Meilensteine[[#This Row],[Arbeitspaket]],Übersicht!B:G,6,FALSE))</f>
        <v>0.15625</v>
      </c>
      <c r="E46" s="31" t="s">
        <v>11</v>
      </c>
      <c r="F46" s="31" t="s">
        <v>69</v>
      </c>
      <c r="G46" s="28">
        <f>(Meilensteine[[#This Row],[tatsächlicher Aufwand'[h']]]/Meilensteine[[#This Row],[Aufwandsschätzung'[h']]])</f>
        <v>1.875</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68">
        <f>IF(VLOOKUP(Meilensteine[[#This Row],[Arbeitspaket]],Übersicht!B:G,6,FALSE)=0,"",VLOOKUP(Meilensteine[[#This Row],[Arbeitspaket]],Übersicht!B:G,6,FALSE))</f>
        <v>1.618055555555556</v>
      </c>
      <c r="E47" s="31" t="s">
        <v>11</v>
      </c>
      <c r="F47" s="31" t="s">
        <v>25</v>
      </c>
      <c r="G47" s="28">
        <f>(Meilensteine[[#This Row],[tatsächlicher Aufwand'[h']]]/Meilensteine[[#This Row],[Aufwandsschätzung'[h']]])</f>
        <v>0.77666666666666684</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68">
        <f>IF(VLOOKUP(Meilensteine[[#This Row],[Arbeitspaket]],Übersicht!B:G,6,FALSE)=0,"",VLOOKUP(Meilensteine[[#This Row],[Arbeitspaket]],Übersicht!B:G,6,FALSE))</f>
        <v>3.1180555555555562</v>
      </c>
      <c r="E48" s="31" t="s">
        <v>11</v>
      </c>
      <c r="F48" s="31" t="s">
        <v>25</v>
      </c>
      <c r="G48" s="28">
        <f>(Meilensteine[[#This Row],[tatsächlicher Aufwand'[h']]]/Meilensteine[[#This Row],[Aufwandsschätzung'[h']]])</f>
        <v>1.8708333333333336</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8">
        <v>0.41666666666666669</v>
      </c>
      <c r="D49" s="68">
        <f>IF(VLOOKUP(Meilensteine[[#This Row],[Arbeitspaket]],Übersicht!B:G,6,FALSE)=0,"",VLOOKUP(Meilensteine[[#This Row],[Arbeitspaket]],Übersicht!B:G,6,FALSE))</f>
        <v>0.3888888888888889</v>
      </c>
      <c r="E49" s="31" t="s">
        <v>11</v>
      </c>
      <c r="F49" s="31" t="s">
        <v>25</v>
      </c>
      <c r="G49" s="28">
        <f>(Meilensteine[[#This Row],[tatsächlicher Aufwand'[h']]]/Meilensteine[[#This Row],[Aufwandsschätzung'[h']]])</f>
        <v>0.93333333333333335</v>
      </c>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8"/>
      <c r="D50" s="68">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68"/>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68">
        <f>IF(VLOOKUP(Meilensteine[[#This Row],[Arbeitspaket]],Übersicht!B:G,6,FALSE)=0,"",VLOOKUP(Meilensteine[[#This Row],[Arbeitspaket]],Übersicht!B:G,6,FALSE))</f>
        <v>0.45833333333333331</v>
      </c>
      <c r="E52" s="31" t="s">
        <v>11</v>
      </c>
      <c r="F52" s="31" t="s">
        <v>69</v>
      </c>
      <c r="G52" s="28">
        <f>(Meilensteine[[#This Row],[tatsächlicher Aufwand'[h']]]/Meilensteine[[#This Row],[Aufwandsschätzung'[h']]])</f>
        <v>1.0999999999999999</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68"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17.760416666666668</v>
      </c>
      <c r="E54" s="69" t="s">
        <v>37</v>
      </c>
      <c r="F54" s="31" t="str">
        <f>IF(D54=Übersicht!G44,"OK","FEHLER")</f>
        <v>OK</v>
      </c>
      <c r="G54" s="28">
        <f>(Meilensteine[[#This Row],[tatsächlicher Aufwand'[h']]]/Meilensteine[[#This Row],[Aufwandsschätzung'[h']]])</f>
        <v>1.2319364161849713</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53" priority="4">
      <formula>AND(TODAY()&gt;=L$4,TODAY()&lt;M$4)</formula>
    </cfRule>
  </conditionalFormatting>
  <conditionalFormatting sqref="L3:AP3">
    <cfRule type="expression" dxfId="52" priority="10">
      <formula>L$4&lt;=EOMONTH($L$4,0)</formula>
    </cfRule>
  </conditionalFormatting>
  <conditionalFormatting sqref="M3:BO3">
    <cfRule type="expression" dxfId="51" priority="6">
      <formula>AND(M$4&lt;=EOMONTH($L$4,2),M$4&gt;EOMONTH($L$4,0),M$4&gt;EOMONTH($L$4,1))</formula>
    </cfRule>
  </conditionalFormatting>
  <conditionalFormatting sqref="L3:BO3">
    <cfRule type="expression" dxfId="50" priority="5">
      <formula>AND(L$4&lt;=EOMONTH($L$4,1),L$4&gt;EOMONTH($L$4,0))</formula>
    </cfRule>
  </conditionalFormatting>
  <conditionalFormatting sqref="L7:BO20 L25:BO31 L35:BO53">
    <cfRule type="expression" dxfId="49" priority="27" stopIfTrue="1">
      <formula>AND($E7="Geringes Risiko",L$4&gt;=$H7,L$4&lt;=$H7+$J7-1)</formula>
    </cfRule>
    <cfRule type="expression" dxfId="48" priority="46" stopIfTrue="1">
      <formula>AND($E7="Hohes Risiko",L$4&gt;=$H7,L$4&lt;=$H7+$J7-1)</formula>
    </cfRule>
    <cfRule type="expression" dxfId="47" priority="64" stopIfTrue="1">
      <formula>AND($E7="Im Plan",L$4&gt;=$H7,L$4&lt;=$H7+$J7-1)</formula>
    </cfRule>
    <cfRule type="expression" dxfId="46" priority="65" stopIfTrue="1">
      <formula>AND($E7="Mittleres Risiko",L$4&gt;=$H7,L$4&lt;=$H7+$J7-1)</formula>
    </cfRule>
    <cfRule type="expression" dxfId="45" priority="66" stopIfTrue="1">
      <formula>AND(LEN($E7)=0,L$4&gt;=$H7,L$4&lt;=$H7+$J7-1)</formula>
    </cfRule>
  </conditionalFormatting>
  <conditionalFormatting sqref="L56:BO56">
    <cfRule type="expression" dxfId="44" priority="74" stopIfTrue="1">
      <formula>AND(#REF!="Geringes Risiko",L$4&gt;=#REF!,L$4&lt;=#REF!+#REF!-1)</formula>
    </cfRule>
    <cfRule type="expression" dxfId="43" priority="75" stopIfTrue="1">
      <formula>AND(#REF!="Hohes Risiko",L$4&gt;=#REF!,L$4&lt;=#REF!+#REF!-1)</formula>
    </cfRule>
    <cfRule type="expression" dxfId="42" priority="76" stopIfTrue="1">
      <formula>AND(#REF!="Im Plan",L$4&gt;=#REF!,L$4&lt;=#REF!+#REF!-1)</formula>
    </cfRule>
    <cfRule type="expression" dxfId="41" priority="77" stopIfTrue="1">
      <formula>AND(#REF!="Mittleres Risiko",L$4&gt;=#REF!,L$4&lt;=#REF!+#REF!-1)</formula>
    </cfRule>
    <cfRule type="expression" dxfId="40" priority="78" stopIfTrue="1">
      <formula>AND(LEN(#REF!)=0,L$4&gt;=#REF!,L$4&lt;=#REF!+#REF!-1)</formula>
    </cfRule>
  </conditionalFormatting>
  <conditionalFormatting sqref="E56">
    <cfRule type="containsText" dxfId="39" priority="2" operator="containsText" text="OK">
      <formula>NOT(ISERROR(SEARCH("OK",E56)))</formula>
    </cfRule>
    <cfRule type="containsText" dxfId="38" priority="3" operator="containsText" text="FEHLER">
      <formula>NOT(ISERROR(SEARCH("FEHLER",E56)))</formula>
    </cfRule>
  </conditionalFormatting>
  <conditionalFormatting sqref="L55:BO55">
    <cfRule type="expression" dxfId="37" priority="247" stopIfTrue="1">
      <formula>AND(#REF!="Geringes Risiko",L$4&gt;=#REF!,L$4&lt;=#REF!+#REF!-1)</formula>
    </cfRule>
    <cfRule type="expression" dxfId="36" priority="248" stopIfTrue="1">
      <formula>AND(#REF!="Hohes Risiko",L$4&gt;=#REF!,L$4&lt;=#REF!+#REF!-1)</formula>
    </cfRule>
    <cfRule type="expression" dxfId="35" priority="249" stopIfTrue="1">
      <formula>AND(#REF!="Im Plan",L$4&gt;=#REF!,L$4&lt;=#REF!+#REF!-1)</formula>
    </cfRule>
    <cfRule type="expression" dxfId="34" priority="250" stopIfTrue="1">
      <formula>AND(#REF!="Mittleres Risiko",L$4&gt;=#REF!,L$4&lt;=#REF!+#REF!-1)</formula>
    </cfRule>
    <cfRule type="expression" dxfId="33" priority="251" stopIfTrue="1">
      <formula>AND(LEN(#REF!)=0,L$4&gt;=#REF!,L$4&lt;=#REF!+#REF!-1)</formula>
    </cfRule>
  </conditionalFormatting>
  <conditionalFormatting sqref="L24:BO24">
    <cfRule type="expression" dxfId="32" priority="288" stopIfTrue="1">
      <formula>AND($E24="Geringes Risiko",L$4&gt;=$H21,L$4&lt;=$H21+$J24-1)</formula>
    </cfRule>
    <cfRule type="expression" dxfId="31" priority="289" stopIfTrue="1">
      <formula>AND($E24="Hohes Risiko",L$4&gt;=$H21,L$4&lt;=$H21+$J24-1)</formula>
    </cfRule>
    <cfRule type="expression" dxfId="30" priority="290" stopIfTrue="1">
      <formula>AND($E24="Im Plan",L$4&gt;=$H21,L$4&lt;=$H21+$J24-1)</formula>
    </cfRule>
    <cfRule type="expression" dxfId="29" priority="291" stopIfTrue="1">
      <formula>AND($E24="Mittleres Risiko",L$4&gt;=$H21,L$4&lt;=$H21+$J24-1)</formula>
    </cfRule>
    <cfRule type="expression" dxfId="28" priority="292" stopIfTrue="1">
      <formula>AND(LEN($E24)=0,L$4&gt;=$H21,L$4&lt;=$H21+$J24-1)</formula>
    </cfRule>
  </conditionalFormatting>
  <conditionalFormatting sqref="L21:BO23">
    <cfRule type="expression" dxfId="27" priority="352" stopIfTrue="1">
      <formula>AND($E21="Geringes Risiko",L$4&gt;=#REF!,L$4&lt;=#REF!+$J21-1)</formula>
    </cfRule>
    <cfRule type="expression" dxfId="26" priority="353" stopIfTrue="1">
      <formula>AND($E21="Hohes Risiko",L$4&gt;=#REF!,L$4&lt;=#REF!+$J21-1)</formula>
    </cfRule>
    <cfRule type="expression" dxfId="25" priority="354" stopIfTrue="1">
      <formula>AND($E21="Im Plan",L$4&gt;=#REF!,L$4&lt;=#REF!+$J21-1)</formula>
    </cfRule>
    <cfRule type="expression" dxfId="24" priority="355" stopIfTrue="1">
      <formula>AND($E21="Mittleres Risiko",L$4&gt;=#REF!,L$4&lt;=#REF!+$J21-1)</formula>
    </cfRule>
    <cfRule type="expression" dxfId="23" priority="356" stopIfTrue="1">
      <formula>AND(LEN($E21)=0,L$4&gt;=#REF!,L$4&lt;=#REF!+$J21-1)</formula>
    </cfRule>
  </conditionalFormatting>
  <conditionalFormatting sqref="L54:BO54">
    <cfRule type="expression" dxfId="22" priority="407" stopIfTrue="1">
      <formula>AND(#REF!="Geringes Risiko",L$4&gt;=#REF!,L$4&lt;=#REF!+#REF!-1)</formula>
    </cfRule>
    <cfRule type="expression" dxfId="21" priority="408" stopIfTrue="1">
      <formula>AND(#REF!="Hohes Risiko",L$4&gt;=#REF!,L$4&lt;=#REF!+#REF!-1)</formula>
    </cfRule>
    <cfRule type="expression" dxfId="20" priority="409" stopIfTrue="1">
      <formula>AND(#REF!="Im Plan",L$4&gt;=#REF!,L$4&lt;=#REF!+#REF!-1)</formula>
    </cfRule>
    <cfRule type="expression" dxfId="19" priority="410" stopIfTrue="1">
      <formula>AND(#REF!="Mittleres Risiko",L$4&gt;=#REF!,L$4&lt;=#REF!+#REF!-1)</formula>
    </cfRule>
    <cfRule type="expression" dxfId="18" priority="411" stopIfTrue="1">
      <formula>AND(LEN(#REF!)=0,L$4&gt;=#REF!,L$4&lt;=#REF!+#REF!-1)</formula>
    </cfRule>
  </conditionalFormatting>
  <conditionalFormatting sqref="L32:BO33">
    <cfRule type="expression" dxfId="17" priority="418" stopIfTrue="1">
      <formula>AND($E34="Geringes Risiko",L$4&gt;=$H32,L$4&lt;=$H32+$J32-1)</formula>
    </cfRule>
    <cfRule type="expression" dxfId="16" priority="419" stopIfTrue="1">
      <formula>AND($E34="Hohes Risiko",L$4&gt;=$H32,L$4&lt;=$H32+$J32-1)</formula>
    </cfRule>
    <cfRule type="expression" dxfId="15" priority="420" stopIfTrue="1">
      <formula>AND($E34="Im Plan",L$4&gt;=$H32,L$4&lt;=$H32+$J32-1)</formula>
    </cfRule>
    <cfRule type="expression" dxfId="14" priority="421" stopIfTrue="1">
      <formula>AND($E34="Mittleres Risiko",L$4&gt;=$H32,L$4&lt;=$H32+$J32-1)</formula>
    </cfRule>
    <cfRule type="expression" dxfId="13" priority="422" stopIfTrue="1">
      <formula>AND(LEN($E34)=0,L$4&gt;=$H32,L$4&lt;=$H32+$J32-1)</formula>
    </cfRule>
  </conditionalFormatting>
  <conditionalFormatting sqref="L34:BO34">
    <cfRule type="expression" dxfId="12" priority="423" stopIfTrue="1">
      <formula>AND(#REF!="Geringes Risiko",L$4&gt;=$H34,L$4&lt;=$H34+$J34-1)</formula>
    </cfRule>
    <cfRule type="expression" dxfId="11" priority="424" stopIfTrue="1">
      <formula>AND(#REF!="Hohes Risiko",L$4&gt;=$H34,L$4&lt;=$H34+$J34-1)</formula>
    </cfRule>
    <cfRule type="expression" dxfId="10" priority="425" stopIfTrue="1">
      <formula>AND(#REF!="Im Plan",L$4&gt;=$H34,L$4&lt;=$H34+$J34-1)</formula>
    </cfRule>
    <cfRule type="expression" dxfId="9" priority="426" stopIfTrue="1">
      <formula>AND(#REF!="Mittleres Risiko",L$4&gt;=$H34,L$4&lt;=$H34+$J34-1)</formula>
    </cfRule>
    <cfRule type="expression" dxfId="8"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21" activePane="bottomLeft" state="frozen"/>
      <selection pane="bottomLeft" activeCell="D44" sqref="D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0.125</v>
      </c>
      <c r="E8" s="67">
        <f>SUMIF(Michi!B:B,Übersicht!B8,Michi!F:F)</f>
        <v>0</v>
      </c>
      <c r="F8" s="67">
        <f>SUMIF(Sabrina!B:B,Übersicht!B8,Sabrina!F:F)</f>
        <v>0</v>
      </c>
      <c r="G8" s="67">
        <f t="shared" si="0"/>
        <v>0.125</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0.88541666666666663</v>
      </c>
      <c r="F10" s="67">
        <f>SUMIF(Sabrina!B:B,Übersicht!B10,Sabrina!F:F)</f>
        <v>0</v>
      </c>
      <c r="G10" s="67">
        <f t="shared" si="0"/>
        <v>0.88541666666666663</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0.36458333333333331</v>
      </c>
      <c r="F13" s="67">
        <f>SUMIF(Sabrina!B:B,Übersicht!B13,Sabrina!F:F)</f>
        <v>0</v>
      </c>
      <c r="G13" s="67">
        <f t="shared" si="0"/>
        <v>0.36458333333333331</v>
      </c>
    </row>
    <row r="14" spans="1:7" x14ac:dyDescent="0.3">
      <c r="B14" t="s">
        <v>48</v>
      </c>
      <c r="C14" s="67">
        <f>SUMIF(Jacob!B:B,Übersicht!B14,Jacob!F:F)</f>
        <v>0</v>
      </c>
      <c r="D14" s="67">
        <f>SUMIF(Roman!B:B,Übersicht!B14,Roman!F:F)</f>
        <v>0</v>
      </c>
      <c r="E14" s="67">
        <f>SUMIF(Michi!B:B,Übersicht!B14,Michi!F:F)</f>
        <v>0.375</v>
      </c>
      <c r="F14" s="67">
        <f>SUMIF(Sabrina!B:B,Übersicht!B14,Sabrina!F:F)</f>
        <v>0</v>
      </c>
      <c r="G14" s="67">
        <f t="shared" si="0"/>
        <v>0.375</v>
      </c>
    </row>
    <row r="15" spans="1:7" x14ac:dyDescent="0.3">
      <c r="B15" t="s">
        <v>49</v>
      </c>
      <c r="C15" s="67">
        <f>SUMIF(Jacob!B:B,Übersicht!B15,Jacob!F:F)</f>
        <v>0</v>
      </c>
      <c r="D15" s="67">
        <f>SUMIF(Roman!B:B,Übersicht!B15,Roman!F:F)</f>
        <v>0</v>
      </c>
      <c r="E15" s="67">
        <f>SUMIF(Michi!B:B,Übersicht!B15,Michi!F:F)</f>
        <v>0.64583333333333337</v>
      </c>
      <c r="F15" s="67">
        <f>SUMIF(Sabrina!B:B,Übersicht!B15,Sabrina!F:F)</f>
        <v>0</v>
      </c>
      <c r="G15" s="67">
        <f t="shared" si="0"/>
        <v>0.64583333333333337</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0.41666666666666669</v>
      </c>
      <c r="F17" s="67">
        <f>SUMIF(Sabrina!B:B,Übersicht!B17,Sabrina!F:F)</f>
        <v>0</v>
      </c>
      <c r="G17" s="67">
        <f t="shared" si="0"/>
        <v>0.41666666666666669</v>
      </c>
    </row>
    <row r="18" spans="2:7" s="19" customFormat="1"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3">
      <c r="B23" s="19" t="s">
        <v>54</v>
      </c>
      <c r="C23" s="67">
        <f>SUMIF(Jacob!B:B,Übersicht!B23,Jacob!F:F)</f>
        <v>0.3923611111111111</v>
      </c>
      <c r="D23" s="67">
        <f>SUMIF(Roman!B:B,Übersicht!B23,Roman!F:F)</f>
        <v>0</v>
      </c>
      <c r="E23" s="67">
        <f>SUMIF(Michi!B:B,Übersicht!B23,Michi!F:F)</f>
        <v>0</v>
      </c>
      <c r="F23" s="67">
        <f>SUMIF(Sabrina!B:B,Übersicht!B23,Sabrina!F:F)</f>
        <v>0.4861111111111111</v>
      </c>
      <c r="G23" s="67">
        <f t="shared" si="0"/>
        <v>0.87847222222222221</v>
      </c>
    </row>
    <row r="24" spans="2:7" x14ac:dyDescent="0.3">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3">
      <c r="B25" t="s">
        <v>83</v>
      </c>
      <c r="C25" s="67">
        <f>SUMIF(Jacob!B:B,Übersicht!B25,Jacob!F:F)</f>
        <v>1.125</v>
      </c>
      <c r="D25" s="67">
        <f>SUMIF(Roman!B:B,Übersicht!B25,Roman!F:F)</f>
        <v>0</v>
      </c>
      <c r="E25" s="67">
        <f>SUMIF(Michi!B:B,Übersicht!B25,Michi!F:F)</f>
        <v>0</v>
      </c>
      <c r="F25" s="67">
        <f>SUMIF(Sabrina!B:B,Übersicht!B25,Sabrina!F:F)</f>
        <v>1.9930555555555556</v>
      </c>
      <c r="G25" s="67">
        <f t="shared" si="0"/>
        <v>3.1180555555555554</v>
      </c>
    </row>
    <row r="26" spans="2:7" x14ac:dyDescent="0.3">
      <c r="B26" t="s">
        <v>84</v>
      </c>
      <c r="C26" s="67">
        <f>SUMIF(Jacob!B:B,Übersicht!B26,Jacob!F:F)</f>
        <v>8.3333333333333329E-2</v>
      </c>
      <c r="D26" s="67">
        <f>SUMIF(Roman!B:B,Übersicht!B26,Roman!F:F)</f>
        <v>0</v>
      </c>
      <c r="E26" s="67">
        <f>SUMIF(Michi!B:B,Übersicht!B26,Michi!F:F)</f>
        <v>0</v>
      </c>
      <c r="F26" s="67">
        <f>SUMIF(Sabrina!B:B,Übersicht!B26,Sabrina!F:F)</f>
        <v>0.1111111111111111</v>
      </c>
      <c r="G26" s="67">
        <f t="shared" si="0"/>
        <v>0.19444444444444442</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3">
      <c r="B33" s="19" t="s">
        <v>58</v>
      </c>
      <c r="C33" s="67">
        <f>SUMIF(Jacob!B:B,Übersicht!B33,Jacob!F:F)</f>
        <v>0</v>
      </c>
      <c r="D33" s="67">
        <f>SUMIF(Roman!B:B,Übersicht!B33,Roman!F:F)</f>
        <v>0</v>
      </c>
      <c r="E33" s="67">
        <f>SUMIF(Michi!B:B,Übersicht!B33,Michi!F:F)</f>
        <v>0</v>
      </c>
      <c r="F33" s="67">
        <f>SUMIF(Sabrina!B:B,Übersicht!B33,Sabrina!F:F)</f>
        <v>0.1111111111111111</v>
      </c>
      <c r="G33" s="67">
        <f t="shared" si="0"/>
        <v>0.1111111111111111</v>
      </c>
    </row>
    <row r="34" spans="2:7" s="19" customFormat="1" x14ac:dyDescent="0.3">
      <c r="B34" s="19" t="s">
        <v>59</v>
      </c>
      <c r="C34" s="67">
        <f>SUMIF(Jacob!B:B,Übersicht!B34,Jacob!F:F)</f>
        <v>0</v>
      </c>
      <c r="D34" s="67">
        <f>SUMIF(Roman!B:B,Übersicht!B34,Roman!F:F)</f>
        <v>0</v>
      </c>
      <c r="E34" s="67">
        <f>SUMIF(Michi!B:B,Übersicht!B34,Michi!F:F)</f>
        <v>0</v>
      </c>
      <c r="F34" s="67">
        <f>SUMIF(Sabrina!B:B,Übersicht!B34,Sabrina!F:F)</f>
        <v>2.7777777777777776E-2</v>
      </c>
      <c r="G34" s="67">
        <f t="shared" si="0"/>
        <v>2.7777777777777776E-2</v>
      </c>
    </row>
    <row r="35" spans="2:7" s="19" customFormat="1" x14ac:dyDescent="0.3">
      <c r="B35" s="19" t="s">
        <v>60</v>
      </c>
      <c r="C35" s="67">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3">
      <c r="B36" t="s">
        <v>61</v>
      </c>
      <c r="C36" s="67">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67">
        <f>SUMIF(Jacob!B:B,Übersicht!B37,Jacob!F:F)</f>
        <v>0.45833333333333354</v>
      </c>
      <c r="D37" s="67">
        <f>SUMIF(Roman!B:B,Übersicht!B37,Roman!F:F)</f>
        <v>0.32638888888888901</v>
      </c>
      <c r="E37" s="67">
        <f>SUMIF(Michi!B:B,Übersicht!B37,Michi!F:F)</f>
        <v>0.45833333333333354</v>
      </c>
      <c r="F37" s="67">
        <f>SUMIF(Sabrina!B:B,Übersicht!B37,Sabrina!F:F)</f>
        <v>0.37500000000000006</v>
      </c>
      <c r="G37" s="67">
        <f t="shared" si="0"/>
        <v>1.618055555555556</v>
      </c>
    </row>
    <row r="38" spans="2:7" x14ac:dyDescent="0.3">
      <c r="B38" t="s">
        <v>64</v>
      </c>
      <c r="C38" s="67">
        <f>SUMIF(Jacob!B:B,Übersicht!B38,Jacob!F:F)</f>
        <v>0.81597222222222243</v>
      </c>
      <c r="D38" s="67">
        <f>SUMIF(Roman!B:B,Übersicht!B38,Roman!F:F)</f>
        <v>0.67013888888888895</v>
      </c>
      <c r="E38" s="67">
        <f>SUMIF(Michi!B:B,Übersicht!B38,Michi!F:F)</f>
        <v>0.81597222222222243</v>
      </c>
      <c r="F38" s="67">
        <f>SUMIF(Sabrina!B:B,Übersicht!B38,Sabrina!F:F)</f>
        <v>0.81597222222222243</v>
      </c>
      <c r="G38" s="67">
        <f t="shared" si="0"/>
        <v>3.1180555555555562</v>
      </c>
    </row>
    <row r="39" spans="2:7" x14ac:dyDescent="0.3">
      <c r="B39" t="s">
        <v>62</v>
      </c>
      <c r="C39" s="67">
        <f>SUMIF(Jacob!B:B,Übersicht!B39,Jacob!F:F)</f>
        <v>9.7222222222222224E-2</v>
      </c>
      <c r="D39" s="67">
        <f>SUMIF(Roman!B:B,Übersicht!B39,Roman!F:F)</f>
        <v>9.7222222222222224E-2</v>
      </c>
      <c r="E39" s="67">
        <f>SUMIF(Michi!B:B,Übersicht!B39,Michi!F:F)</f>
        <v>9.7222222222222224E-2</v>
      </c>
      <c r="F39" s="67">
        <f>SUMIF(Sabrina!B:B,Übersicht!B39,Sabrina!F:F)</f>
        <v>9.7222222222222224E-2</v>
      </c>
      <c r="G39" s="67">
        <f t="shared" si="0"/>
        <v>0.3888888888888889</v>
      </c>
    </row>
    <row r="40" spans="2:7" x14ac:dyDescent="0.3">
      <c r="B40" t="s">
        <v>66</v>
      </c>
      <c r="C40" s="67">
        <f>SUMIF(Jacob!B:B,Übersicht!B40,Jacob!F:F)</f>
        <v>0</v>
      </c>
      <c r="D40" s="67">
        <f>SUMIF(Roman!B:B,Übersicht!B40,Roman!F:F)</f>
        <v>0.16666666666666663</v>
      </c>
      <c r="E40" s="67">
        <f>SUMIF(Michi!B:B,Übersicht!B40,Michi!F:F)</f>
        <v>0.29166666666666669</v>
      </c>
      <c r="F40" s="67">
        <f>SUMIF(Sabrina!B:B,Übersicht!B40,Sabrina!F:F)</f>
        <v>0</v>
      </c>
      <c r="G40" s="67">
        <f t="shared" si="0"/>
        <v>0.45833333333333331</v>
      </c>
    </row>
    <row r="41" spans="2:7" x14ac:dyDescent="0.3">
      <c r="B41" t="s">
        <v>72</v>
      </c>
      <c r="C41" s="67">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67">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3">
      <c r="B43" t="s">
        <v>99</v>
      </c>
      <c r="C43" s="67">
        <f>SUMIF(Jacob!B:B,Übersicht!B43,Jacob!F:F)</f>
        <v>1.59375</v>
      </c>
      <c r="D43" s="67">
        <f>SUMIF(Roman!B:B,Übersicht!B43,Roman!F:F)</f>
        <v>0</v>
      </c>
      <c r="E43" s="67">
        <f>SUMIF(Michi!B:B,Übersicht!B43,Michi!F:F)</f>
        <v>0</v>
      </c>
      <c r="F43" s="67">
        <f>SUMIF(Sabrina!B:B,Übersicht!B43,Sabrina!F:F)</f>
        <v>0</v>
      </c>
      <c r="G43" s="67">
        <f t="shared" si="0"/>
        <v>1.59375</v>
      </c>
    </row>
    <row r="44" spans="2:7" x14ac:dyDescent="0.3">
      <c r="B44" s="56" t="s">
        <v>32</v>
      </c>
      <c r="C44" s="70">
        <f>SUM(C4:C43)</f>
        <v>4.6909722222222232</v>
      </c>
      <c r="D44" s="70">
        <f t="shared" ref="D44:E44" si="1">SUM(D4:D43)</f>
        <v>3.9618055555555558</v>
      </c>
      <c r="E44" s="70">
        <f t="shared" si="1"/>
        <v>4.6111111111111125</v>
      </c>
      <c r="F44" s="70">
        <f t="shared" ref="F44" si="2">SUM(F4:F43)</f>
        <v>4.4965277777777786</v>
      </c>
      <c r="G44" s="70">
        <f t="shared" si="0"/>
        <v>17.760416666666671</v>
      </c>
    </row>
    <row r="45" spans="2:7" x14ac:dyDescent="0.3">
      <c r="B45" t="s">
        <v>34</v>
      </c>
      <c r="C45" s="61" t="str">
        <f>IF(C44=Jacob!H2,"OK","FEHLER")</f>
        <v>OK</v>
      </c>
      <c r="D45" s="61" t="str">
        <f>IF(D44=Roman!H2,"OK","FEHLER")</f>
        <v>OK</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2"/>
  <sheetViews>
    <sheetView tabSelected="1" zoomScaleNormal="100" workbookViewId="0">
      <selection activeCell="F69" sqref="F69"/>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4.6909722222222214</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16"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0.1875</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0.20138888888888887</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64">
        <v>44119</v>
      </c>
      <c r="B18" s="19" t="s">
        <v>99</v>
      </c>
      <c r="C18" s="19" t="s">
        <v>183</v>
      </c>
      <c r="F18" s="55">
        <v>0.15625</v>
      </c>
    </row>
    <row r="19" spans="1:6" x14ac:dyDescent="0.3">
      <c r="A19" s="71">
        <v>44121</v>
      </c>
      <c r="B19" s="19" t="s">
        <v>99</v>
      </c>
      <c r="C19" s="19" t="s">
        <v>100</v>
      </c>
      <c r="D19" s="55"/>
      <c r="E19" s="55"/>
      <c r="F19" s="55">
        <v>5.2083333333333336E-2</v>
      </c>
    </row>
    <row r="20" spans="1:6" x14ac:dyDescent="0.3">
      <c r="A20" s="71">
        <v>44123</v>
      </c>
      <c r="B20" s="19" t="s">
        <v>64</v>
      </c>
      <c r="D20" s="55">
        <v>0.72916666666666663</v>
      </c>
      <c r="E20" s="55">
        <v>0.73958333333333337</v>
      </c>
      <c r="F20" s="55">
        <f>E20-D20</f>
        <v>1.0416666666666741E-2</v>
      </c>
    </row>
    <row r="21" spans="1:6" x14ac:dyDescent="0.3">
      <c r="A21" s="71">
        <v>44125</v>
      </c>
      <c r="B21" s="19" t="s">
        <v>63</v>
      </c>
      <c r="D21" s="55">
        <v>0.58333333333333337</v>
      </c>
      <c r="E21" s="55">
        <v>0.625</v>
      </c>
      <c r="F21" s="55">
        <f>E21-D21</f>
        <v>4.166666666666663E-2</v>
      </c>
    </row>
    <row r="22" spans="1:6" x14ac:dyDescent="0.3">
      <c r="A22" s="71">
        <v>44112</v>
      </c>
      <c r="B22" s="19" t="s">
        <v>60</v>
      </c>
      <c r="C22" s="19" t="s">
        <v>98</v>
      </c>
      <c r="D22" s="55"/>
      <c r="E22" s="55"/>
      <c r="F22" s="55">
        <v>2.0833333333333332E-2</v>
      </c>
    </row>
    <row r="23" spans="1:6" x14ac:dyDescent="0.3">
      <c r="A23" s="64">
        <v>44127</v>
      </c>
      <c r="B23" s="19" t="s">
        <v>64</v>
      </c>
      <c r="D23" s="55">
        <v>0.46527777777777773</v>
      </c>
      <c r="E23" s="55">
        <v>0.5</v>
      </c>
      <c r="F23" s="55">
        <f>E23-D23</f>
        <v>3.4722222222222265E-2</v>
      </c>
    </row>
    <row r="24" spans="1:6" x14ac:dyDescent="0.3">
      <c r="A24" s="64">
        <v>44130</v>
      </c>
      <c r="B24" s="19" t="s">
        <v>99</v>
      </c>
      <c r="C24" s="19" t="s">
        <v>101</v>
      </c>
      <c r="D24" s="55"/>
      <c r="E24" s="55"/>
      <c r="F24" s="55">
        <v>0.20833333333333334</v>
      </c>
    </row>
    <row r="25" spans="1:6" x14ac:dyDescent="0.3">
      <c r="A25" s="64">
        <v>44139</v>
      </c>
      <c r="B25" s="19" t="s">
        <v>99</v>
      </c>
      <c r="C25" s="19" t="s">
        <v>173</v>
      </c>
      <c r="D25" s="55"/>
      <c r="E25" s="55"/>
      <c r="F25" s="55">
        <v>0.125</v>
      </c>
    </row>
    <row r="26" spans="1:6" x14ac:dyDescent="0.3">
      <c r="A26" s="64">
        <v>44139</v>
      </c>
      <c r="B26" s="19" t="s">
        <v>63</v>
      </c>
      <c r="D26" s="55"/>
      <c r="E26" s="55"/>
      <c r="F26" s="55">
        <v>4.1666666666666664E-2</v>
      </c>
    </row>
    <row r="27" spans="1:6" x14ac:dyDescent="0.3">
      <c r="A27" s="64">
        <v>44139</v>
      </c>
      <c r="B27" s="19" t="s">
        <v>64</v>
      </c>
      <c r="D27" s="55"/>
      <c r="E27" s="55"/>
      <c r="F27" s="55">
        <v>2.0833333333333332E-2</v>
      </c>
    </row>
    <row r="28" spans="1:6" x14ac:dyDescent="0.3">
      <c r="A28" s="64">
        <v>44143</v>
      </c>
      <c r="B28" s="19" t="s">
        <v>99</v>
      </c>
      <c r="C28" s="19" t="s">
        <v>174</v>
      </c>
      <c r="D28" s="55"/>
      <c r="E28" s="55"/>
      <c r="F28" s="55">
        <v>0.15625</v>
      </c>
    </row>
    <row r="29" spans="1:6" x14ac:dyDescent="0.3">
      <c r="A29" s="64">
        <v>44144</v>
      </c>
      <c r="B29" s="19" t="s">
        <v>64</v>
      </c>
      <c r="D29" s="55"/>
      <c r="E29" s="55"/>
      <c r="F29" s="55">
        <v>4.1666666666666664E-2</v>
      </c>
    </row>
    <row r="30" spans="1:6" x14ac:dyDescent="0.3">
      <c r="A30" s="64">
        <v>44147</v>
      </c>
      <c r="B30" s="19" t="s">
        <v>99</v>
      </c>
      <c r="C30" s="19" t="s">
        <v>183</v>
      </c>
      <c r="D30" s="55"/>
      <c r="E30" s="55"/>
      <c r="F30" s="55">
        <v>0.15277777777777776</v>
      </c>
    </row>
    <row r="31" spans="1:6" x14ac:dyDescent="0.3">
      <c r="A31" s="64">
        <v>44149</v>
      </c>
      <c r="B31" s="19" t="s">
        <v>83</v>
      </c>
      <c r="C31" s="19" t="s">
        <v>133</v>
      </c>
      <c r="D31" s="55"/>
      <c r="E31" s="55"/>
      <c r="F31" s="55">
        <v>6.25E-2</v>
      </c>
    </row>
    <row r="32" spans="1:6" x14ac:dyDescent="0.3">
      <c r="A32" s="64">
        <v>44150</v>
      </c>
      <c r="B32" s="19" t="s">
        <v>64</v>
      </c>
      <c r="D32" s="55"/>
      <c r="E32" s="55"/>
      <c r="F32" s="55">
        <v>5.9027777777777783E-2</v>
      </c>
    </row>
    <row r="33" spans="1:6" x14ac:dyDescent="0.3">
      <c r="A33" s="64">
        <v>44151</v>
      </c>
      <c r="B33" s="19" t="s">
        <v>63</v>
      </c>
      <c r="D33" s="55"/>
      <c r="E33" s="55"/>
      <c r="F33" s="55">
        <v>4.1666666666666664E-2</v>
      </c>
    </row>
    <row r="34" spans="1:6" x14ac:dyDescent="0.3">
      <c r="A34" s="64">
        <v>44152</v>
      </c>
      <c r="B34" s="19" t="s">
        <v>99</v>
      </c>
      <c r="C34" s="19" t="s">
        <v>182</v>
      </c>
      <c r="D34" s="55"/>
      <c r="E34" s="55"/>
      <c r="F34" s="55">
        <v>0.125</v>
      </c>
    </row>
    <row r="35" spans="1:6" x14ac:dyDescent="0.3">
      <c r="A35" s="64">
        <v>44157</v>
      </c>
      <c r="B35" s="19" t="s">
        <v>64</v>
      </c>
      <c r="D35" s="55"/>
      <c r="E35" s="55"/>
      <c r="F35" s="55">
        <v>2.0833333333333332E-2</v>
      </c>
    </row>
    <row r="36" spans="1:6" x14ac:dyDescent="0.3">
      <c r="A36" s="64">
        <v>44159</v>
      </c>
      <c r="B36" s="19" t="s">
        <v>99</v>
      </c>
      <c r="C36" s="19" t="s">
        <v>183</v>
      </c>
      <c r="D36" s="55"/>
      <c r="E36" s="55"/>
      <c r="F36" s="55">
        <v>0.10416666666666667</v>
      </c>
    </row>
    <row r="37" spans="1:6" x14ac:dyDescent="0.3">
      <c r="A37" s="64">
        <v>44162</v>
      </c>
      <c r="B37" s="19" t="s">
        <v>99</v>
      </c>
      <c r="C37" s="19" t="s">
        <v>183</v>
      </c>
      <c r="D37" s="55"/>
      <c r="E37" s="55"/>
      <c r="F37" s="55">
        <v>0.125</v>
      </c>
    </row>
    <row r="38" spans="1:6" x14ac:dyDescent="0.3">
      <c r="A38" s="64">
        <v>44164</v>
      </c>
      <c r="B38" s="19" t="s">
        <v>64</v>
      </c>
      <c r="D38" s="55"/>
      <c r="E38" s="55"/>
      <c r="F38" s="55">
        <v>4.1666666666666664E-2</v>
      </c>
    </row>
    <row r="39" spans="1:6" x14ac:dyDescent="0.3">
      <c r="A39" s="64">
        <v>44169</v>
      </c>
      <c r="B39" s="19" t="s">
        <v>83</v>
      </c>
      <c r="C39" s="19" t="s">
        <v>184</v>
      </c>
      <c r="D39" s="55"/>
      <c r="E39" s="55"/>
      <c r="F39" s="55">
        <v>0.125</v>
      </c>
    </row>
    <row r="40" spans="1:6" x14ac:dyDescent="0.3">
      <c r="A40" s="64">
        <v>44176</v>
      </c>
      <c r="B40" s="19" t="s">
        <v>83</v>
      </c>
      <c r="C40" s="19" t="s">
        <v>184</v>
      </c>
      <c r="D40" s="55"/>
      <c r="E40" s="55"/>
      <c r="F40" s="55">
        <v>0.10416666666666667</v>
      </c>
    </row>
    <row r="41" spans="1:6" x14ac:dyDescent="0.3">
      <c r="A41" s="64">
        <v>44177</v>
      </c>
      <c r="B41" s="19" t="s">
        <v>64</v>
      </c>
      <c r="D41" s="55"/>
      <c r="E41" s="55"/>
      <c r="F41" s="55">
        <v>2.0833333333333332E-2</v>
      </c>
    </row>
    <row r="42" spans="1:6" x14ac:dyDescent="0.3">
      <c r="A42" s="64">
        <v>44178</v>
      </c>
      <c r="B42" s="19" t="s">
        <v>83</v>
      </c>
      <c r="C42" s="19" t="s">
        <v>141</v>
      </c>
      <c r="D42" s="55"/>
      <c r="E42" s="55"/>
      <c r="F42" s="55">
        <v>6.25E-2</v>
      </c>
    </row>
    <row r="43" spans="1:6" x14ac:dyDescent="0.3">
      <c r="A43" s="64">
        <v>44179</v>
      </c>
      <c r="B43" s="19" t="s">
        <v>63</v>
      </c>
      <c r="F43" s="55">
        <v>4.1666666666666664E-2</v>
      </c>
    </row>
    <row r="44" spans="1:6" x14ac:dyDescent="0.3">
      <c r="A44" s="64">
        <v>44179</v>
      </c>
      <c r="B44" s="19" t="s">
        <v>64</v>
      </c>
      <c r="F44" s="55">
        <v>2.0833333333333332E-2</v>
      </c>
    </row>
    <row r="45" spans="1:6" x14ac:dyDescent="0.3">
      <c r="A45" s="64">
        <v>44182</v>
      </c>
      <c r="B45" s="19" t="s">
        <v>83</v>
      </c>
      <c r="C45" s="19" t="s">
        <v>176</v>
      </c>
      <c r="F45" s="55">
        <v>0.10416666666666667</v>
      </c>
    </row>
    <row r="46" spans="1:6" x14ac:dyDescent="0.3">
      <c r="A46" s="64">
        <v>44185</v>
      </c>
      <c r="B46" s="19" t="s">
        <v>83</v>
      </c>
      <c r="C46" s="19" t="s">
        <v>176</v>
      </c>
      <c r="F46" s="55">
        <v>8.3333333333333329E-2</v>
      </c>
    </row>
    <row r="47" spans="1:6" x14ac:dyDescent="0.3">
      <c r="A47" s="64">
        <v>44186</v>
      </c>
      <c r="B47" s="19" t="s">
        <v>64</v>
      </c>
      <c r="F47" s="55">
        <v>2.0833333333333332E-2</v>
      </c>
    </row>
    <row r="48" spans="1:6" x14ac:dyDescent="0.3">
      <c r="A48" s="64">
        <v>44187</v>
      </c>
      <c r="B48" s="19" t="s">
        <v>64</v>
      </c>
      <c r="F48" s="55">
        <v>2.0833333333333332E-2</v>
      </c>
    </row>
    <row r="49" spans="1:6" x14ac:dyDescent="0.3">
      <c r="A49" s="64">
        <v>44187</v>
      </c>
      <c r="B49" s="19" t="s">
        <v>83</v>
      </c>
      <c r="C49" s="19" t="s">
        <v>177</v>
      </c>
      <c r="F49" s="55">
        <v>4.1666666666666664E-2</v>
      </c>
    </row>
    <row r="50" spans="1:6" x14ac:dyDescent="0.3">
      <c r="A50" s="64">
        <v>44187</v>
      </c>
      <c r="B50" s="19" t="s">
        <v>83</v>
      </c>
      <c r="C50" s="19" t="s">
        <v>177</v>
      </c>
      <c r="F50" s="55">
        <v>3.125E-2</v>
      </c>
    </row>
    <row r="51" spans="1:6" x14ac:dyDescent="0.3">
      <c r="A51" s="64">
        <v>44187</v>
      </c>
      <c r="B51" s="19" t="s">
        <v>83</v>
      </c>
      <c r="C51" s="19" t="s">
        <v>178</v>
      </c>
      <c r="F51" s="55">
        <v>0.125</v>
      </c>
    </row>
    <row r="52" spans="1:6" x14ac:dyDescent="0.3">
      <c r="A52" s="64">
        <v>44193</v>
      </c>
      <c r="B52" s="19" t="s">
        <v>64</v>
      </c>
      <c r="F52" s="55">
        <v>1.0416666666666666E-2</v>
      </c>
    </row>
    <row r="53" spans="1:6" x14ac:dyDescent="0.3">
      <c r="A53" s="64">
        <v>44194</v>
      </c>
      <c r="B53" s="19" t="s">
        <v>54</v>
      </c>
      <c r="C53" s="19" t="s">
        <v>179</v>
      </c>
      <c r="F53" s="55">
        <v>0.18402777777777779</v>
      </c>
    </row>
    <row r="54" spans="1:6" x14ac:dyDescent="0.3">
      <c r="A54" s="64">
        <v>44194</v>
      </c>
      <c r="B54" s="19" t="s">
        <v>64</v>
      </c>
      <c r="C54" s="19" t="s">
        <v>150</v>
      </c>
      <c r="F54" s="55">
        <v>4.1666666666666664E-2</v>
      </c>
    </row>
    <row r="55" spans="1:6" x14ac:dyDescent="0.3">
      <c r="A55" s="64">
        <v>44196</v>
      </c>
      <c r="B55" s="19" t="s">
        <v>83</v>
      </c>
      <c r="C55" s="19" t="s">
        <v>151</v>
      </c>
      <c r="F55" s="55">
        <v>0.125</v>
      </c>
    </row>
    <row r="56" spans="1:6" x14ac:dyDescent="0.3">
      <c r="A56" s="64">
        <v>44198</v>
      </c>
      <c r="B56" s="19" t="s">
        <v>83</v>
      </c>
      <c r="C56" s="19" t="s">
        <v>152</v>
      </c>
      <c r="F56" s="55">
        <v>0.125</v>
      </c>
    </row>
    <row r="57" spans="1:6" x14ac:dyDescent="0.3">
      <c r="A57" s="64">
        <v>44199</v>
      </c>
      <c r="B57" s="19" t="s">
        <v>64</v>
      </c>
      <c r="F57" s="55">
        <v>3.125E-2</v>
      </c>
    </row>
    <row r="58" spans="1:6" x14ac:dyDescent="0.3">
      <c r="A58" s="64">
        <v>44200</v>
      </c>
      <c r="B58" s="19" t="s">
        <v>84</v>
      </c>
      <c r="C58" s="19" t="s">
        <v>153</v>
      </c>
      <c r="F58" s="55">
        <v>8.3333333333333329E-2</v>
      </c>
    </row>
    <row r="59" spans="1:6" x14ac:dyDescent="0.3">
      <c r="A59" s="64">
        <v>44200</v>
      </c>
      <c r="B59" s="19" t="s">
        <v>83</v>
      </c>
      <c r="C59" s="19" t="s">
        <v>154</v>
      </c>
      <c r="F59" s="55">
        <v>5.2083333333333336E-2</v>
      </c>
    </row>
    <row r="60" spans="1:6" x14ac:dyDescent="0.3">
      <c r="A60" s="64">
        <v>44202</v>
      </c>
      <c r="B60" s="19" t="s">
        <v>64</v>
      </c>
      <c r="F60" s="55">
        <v>6.25E-2</v>
      </c>
    </row>
    <row r="61" spans="1:6" x14ac:dyDescent="0.3">
      <c r="A61" s="64">
        <v>44202</v>
      </c>
      <c r="B61" s="19" t="s">
        <v>83</v>
      </c>
      <c r="C61" s="19" t="s">
        <v>181</v>
      </c>
      <c r="F61" s="55">
        <v>8.3333333333333329E-2</v>
      </c>
    </row>
    <row r="62" spans="1:6" x14ac:dyDescent="0.3">
      <c r="A62" s="64">
        <v>44203</v>
      </c>
      <c r="B62" s="19" t="s">
        <v>54</v>
      </c>
      <c r="C62" s="19" t="s">
        <v>180</v>
      </c>
      <c r="F62" s="55">
        <v>8.3333333333333329E-2</v>
      </c>
    </row>
    <row r="63" spans="1:6" x14ac:dyDescent="0.3">
      <c r="A63" s="64">
        <v>44203</v>
      </c>
      <c r="B63" s="19" t="s">
        <v>63</v>
      </c>
      <c r="F63" s="55">
        <v>4.1666666666666664E-2</v>
      </c>
    </row>
    <row r="64" spans="1:6" x14ac:dyDescent="0.3">
      <c r="A64" s="64">
        <v>44203</v>
      </c>
      <c r="B64" s="19" t="s">
        <v>64</v>
      </c>
      <c r="F64" s="55">
        <v>1.0416666666666666E-2</v>
      </c>
    </row>
    <row r="65" spans="1:6" x14ac:dyDescent="0.3">
      <c r="A65" s="64">
        <v>44212</v>
      </c>
      <c r="B65" s="19" t="s">
        <v>64</v>
      </c>
      <c r="F65" s="55">
        <v>2.0833333333333332E-2</v>
      </c>
    </row>
    <row r="66" spans="1:6" x14ac:dyDescent="0.3">
      <c r="A66" s="64">
        <v>44213</v>
      </c>
      <c r="B66" s="19" t="s">
        <v>54</v>
      </c>
      <c r="C66" s="19" t="s">
        <v>185</v>
      </c>
      <c r="F66" s="55">
        <v>0.125</v>
      </c>
    </row>
    <row r="67" spans="1:6" x14ac:dyDescent="0.3">
      <c r="A67" s="64">
        <v>44214</v>
      </c>
      <c r="B67" s="19" t="s">
        <v>63</v>
      </c>
      <c r="F67" s="55">
        <v>4.1666666666666664E-2</v>
      </c>
    </row>
    <row r="68" spans="1:6" x14ac:dyDescent="0.3">
      <c r="A68" s="64">
        <v>44214</v>
      </c>
      <c r="B68" s="19" t="s">
        <v>64</v>
      </c>
      <c r="F68" s="55">
        <v>1.7361111111111112E-2</v>
      </c>
    </row>
    <row r="69" spans="1:6" x14ac:dyDescent="0.3">
      <c r="A69" s="64">
        <v>44216</v>
      </c>
      <c r="B69" s="19" t="s">
        <v>62</v>
      </c>
      <c r="C69" s="19" t="s">
        <v>175</v>
      </c>
      <c r="D69" s="55"/>
      <c r="E69" s="55"/>
      <c r="F69" s="55">
        <v>9.7222222222222224E-2</v>
      </c>
    </row>
    <row r="70" spans="1:6" x14ac:dyDescent="0.3">
      <c r="F70" s="55">
        <f t="shared" ref="F70:F112" si="1">E75-D75</f>
        <v>0</v>
      </c>
    </row>
    <row r="71" spans="1:6" x14ac:dyDescent="0.3">
      <c r="F71" s="55">
        <f t="shared" si="1"/>
        <v>0</v>
      </c>
    </row>
    <row r="72" spans="1:6" x14ac:dyDescent="0.3">
      <c r="F72" s="55">
        <f t="shared" si="1"/>
        <v>0</v>
      </c>
    </row>
    <row r="73" spans="1:6" x14ac:dyDescent="0.3">
      <c r="F73" s="55">
        <f t="shared" si="1"/>
        <v>0</v>
      </c>
    </row>
    <row r="74" spans="1:6" x14ac:dyDescent="0.3">
      <c r="F74" s="55">
        <f t="shared" si="1"/>
        <v>0</v>
      </c>
    </row>
    <row r="75" spans="1:6" x14ac:dyDescent="0.3">
      <c r="F75" s="55">
        <f t="shared" si="1"/>
        <v>0</v>
      </c>
    </row>
    <row r="76" spans="1:6" x14ac:dyDescent="0.3">
      <c r="F76" s="55">
        <f t="shared" si="1"/>
        <v>0</v>
      </c>
    </row>
    <row r="77" spans="1:6" x14ac:dyDescent="0.3">
      <c r="A77" s="64"/>
      <c r="D77" s="55"/>
      <c r="E77" s="55"/>
      <c r="F77" s="55">
        <f t="shared" si="1"/>
        <v>0</v>
      </c>
    </row>
    <row r="78" spans="1:6" x14ac:dyDescent="0.3">
      <c r="A78" s="64"/>
      <c r="D78" s="55"/>
      <c r="E78" s="55"/>
      <c r="F78" s="55">
        <f t="shared" si="1"/>
        <v>0</v>
      </c>
    </row>
    <row r="79" spans="1:6" x14ac:dyDescent="0.3">
      <c r="A79" s="64"/>
      <c r="D79" s="55"/>
      <c r="E79" s="55"/>
      <c r="F79" s="55">
        <f t="shared" si="1"/>
        <v>0</v>
      </c>
    </row>
    <row r="80" spans="1:6" x14ac:dyDescent="0.3">
      <c r="F80" s="55">
        <f t="shared" si="1"/>
        <v>0</v>
      </c>
    </row>
    <row r="81" spans="6:6" x14ac:dyDescent="0.3">
      <c r="F81" s="55">
        <f t="shared" si="1"/>
        <v>0</v>
      </c>
    </row>
    <row r="82" spans="6:6" x14ac:dyDescent="0.3">
      <c r="F82" s="55">
        <f t="shared" si="1"/>
        <v>0</v>
      </c>
    </row>
    <row r="83" spans="6:6" x14ac:dyDescent="0.3">
      <c r="F83" s="55">
        <f t="shared" si="1"/>
        <v>0</v>
      </c>
    </row>
    <row r="84" spans="6:6" x14ac:dyDescent="0.3">
      <c r="F84" s="55">
        <f t="shared" si="1"/>
        <v>0</v>
      </c>
    </row>
    <row r="85" spans="6:6" x14ac:dyDescent="0.3">
      <c r="F85" s="55">
        <f t="shared" si="1"/>
        <v>0</v>
      </c>
    </row>
    <row r="86" spans="6:6" x14ac:dyDescent="0.3">
      <c r="F86" s="55">
        <f t="shared" si="1"/>
        <v>0</v>
      </c>
    </row>
    <row r="87" spans="6:6" x14ac:dyDescent="0.3">
      <c r="F87" s="55">
        <f t="shared" si="1"/>
        <v>0</v>
      </c>
    </row>
    <row r="88" spans="6:6" x14ac:dyDescent="0.3">
      <c r="F88" s="55">
        <f t="shared" si="1"/>
        <v>0</v>
      </c>
    </row>
    <row r="89" spans="6:6" x14ac:dyDescent="0.3">
      <c r="F89" s="55">
        <f t="shared" si="1"/>
        <v>0</v>
      </c>
    </row>
    <row r="90" spans="6:6" x14ac:dyDescent="0.3">
      <c r="F90" s="55">
        <f t="shared" si="1"/>
        <v>0</v>
      </c>
    </row>
    <row r="91" spans="6:6" x14ac:dyDescent="0.3">
      <c r="F91" s="55">
        <f t="shared" si="1"/>
        <v>0</v>
      </c>
    </row>
    <row r="92" spans="6:6" x14ac:dyDescent="0.3">
      <c r="F92" s="55">
        <f t="shared" si="1"/>
        <v>0</v>
      </c>
    </row>
    <row r="93" spans="6:6" x14ac:dyDescent="0.3">
      <c r="F93" s="55">
        <f t="shared" si="1"/>
        <v>0</v>
      </c>
    </row>
    <row r="94" spans="6:6" x14ac:dyDescent="0.3">
      <c r="F94" s="55">
        <f t="shared" si="1"/>
        <v>0</v>
      </c>
    </row>
    <row r="95" spans="6:6" x14ac:dyDescent="0.3">
      <c r="F95" s="55">
        <f t="shared" si="1"/>
        <v>0</v>
      </c>
    </row>
    <row r="96" spans="6:6" x14ac:dyDescent="0.3">
      <c r="F96" s="55">
        <f t="shared" si="1"/>
        <v>0</v>
      </c>
    </row>
    <row r="97" spans="6:6" x14ac:dyDescent="0.3">
      <c r="F97" s="55">
        <f t="shared" si="1"/>
        <v>0</v>
      </c>
    </row>
    <row r="98" spans="6:6" x14ac:dyDescent="0.3">
      <c r="F98" s="55">
        <f t="shared" si="1"/>
        <v>0</v>
      </c>
    </row>
    <row r="99" spans="6:6" x14ac:dyDescent="0.3">
      <c r="F99" s="55">
        <f t="shared" si="1"/>
        <v>0</v>
      </c>
    </row>
    <row r="100" spans="6:6" x14ac:dyDescent="0.3">
      <c r="F100" s="55">
        <f t="shared" si="1"/>
        <v>0</v>
      </c>
    </row>
    <row r="101" spans="6:6" x14ac:dyDescent="0.3">
      <c r="F101" s="55">
        <f t="shared" si="1"/>
        <v>0</v>
      </c>
    </row>
    <row r="102" spans="6:6" x14ac:dyDescent="0.3">
      <c r="F102" s="55">
        <f t="shared" si="1"/>
        <v>0</v>
      </c>
    </row>
    <row r="103" spans="6:6" x14ac:dyDescent="0.3">
      <c r="F103" s="55">
        <f t="shared" si="1"/>
        <v>0</v>
      </c>
    </row>
    <row r="104" spans="6:6" x14ac:dyDescent="0.3">
      <c r="F104" s="55">
        <f t="shared" si="1"/>
        <v>0</v>
      </c>
    </row>
    <row r="105" spans="6:6" x14ac:dyDescent="0.3">
      <c r="F105" s="55">
        <f t="shared" si="1"/>
        <v>0</v>
      </c>
    </row>
    <row r="106" spans="6:6" x14ac:dyDescent="0.3">
      <c r="F106" s="55">
        <f t="shared" si="1"/>
        <v>0</v>
      </c>
    </row>
    <row r="107" spans="6:6" x14ac:dyDescent="0.3">
      <c r="F107" s="55">
        <f t="shared" si="1"/>
        <v>0</v>
      </c>
    </row>
    <row r="108" spans="6:6" x14ac:dyDescent="0.3">
      <c r="F108" s="55">
        <f t="shared" si="1"/>
        <v>0</v>
      </c>
    </row>
    <row r="109" spans="6:6" x14ac:dyDescent="0.3">
      <c r="F109" s="55">
        <f t="shared" si="1"/>
        <v>0</v>
      </c>
    </row>
    <row r="110" spans="6:6" x14ac:dyDescent="0.3">
      <c r="F110" s="55">
        <f t="shared" si="1"/>
        <v>0</v>
      </c>
    </row>
    <row r="111" spans="6:6" x14ac:dyDescent="0.3">
      <c r="F111" s="55">
        <f t="shared" si="1"/>
        <v>0</v>
      </c>
    </row>
    <row r="112" spans="6:6" x14ac:dyDescent="0.3">
      <c r="F112" s="55">
        <f t="shared" si="1"/>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0"/>
  <sheetViews>
    <sheetView zoomScaleNormal="100" workbookViewId="0">
      <selection activeCell="F56" sqref="F56"/>
    </sheetView>
  </sheetViews>
  <sheetFormatPr defaultColWidth="9.109375" defaultRowHeight="14.4" x14ac:dyDescent="0.3"/>
  <cols>
    <col min="1" max="1" width="10.5546875" style="19" bestFit="1" customWidth="1"/>
    <col min="2" max="2" width="25.33203125" style="19" customWidth="1"/>
    <col min="3" max="3" width="42.109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 t="shared" ref="F2:F7" si="0">E2-D2</f>
        <v>4.1666666666666685E-2</v>
      </c>
      <c r="G2" s="55"/>
      <c r="H2" s="67">
        <f>SUM(F:F)</f>
        <v>3.9618055555555567</v>
      </c>
      <c r="J2" s="74"/>
      <c r="K2" s="67"/>
    </row>
    <row r="3" spans="1:11" x14ac:dyDescent="0.3">
      <c r="A3" s="71">
        <v>44100</v>
      </c>
      <c r="B3" s="19" t="s">
        <v>64</v>
      </c>
      <c r="D3" s="55">
        <v>0.70138888888888884</v>
      </c>
      <c r="E3" s="55">
        <v>0.77083333333333337</v>
      </c>
      <c r="F3" s="55">
        <f t="shared" si="0"/>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44102</v>
      </c>
      <c r="B5" s="19" t="s">
        <v>46</v>
      </c>
      <c r="C5" s="19" t="s">
        <v>112</v>
      </c>
      <c r="D5" s="55">
        <v>0.64583333333333337</v>
      </c>
      <c r="E5" s="55">
        <v>0.77083333333333337</v>
      </c>
      <c r="F5" s="55">
        <f t="shared" si="0"/>
        <v>0.125</v>
      </c>
      <c r="G5" s="55"/>
    </row>
    <row r="6" spans="1:11" x14ac:dyDescent="0.3">
      <c r="A6" s="64">
        <v>44103</v>
      </c>
      <c r="B6" s="19" t="s">
        <v>63</v>
      </c>
      <c r="D6" s="55">
        <v>0.39583333333333331</v>
      </c>
      <c r="E6" s="55">
        <v>0.4375</v>
      </c>
      <c r="F6" s="55">
        <f t="shared" si="0"/>
        <v>4.1666666666666685E-2</v>
      </c>
      <c r="G6" s="55"/>
    </row>
    <row r="7" spans="1:11" x14ac:dyDescent="0.3">
      <c r="A7" s="71">
        <v>44105</v>
      </c>
      <c r="B7" s="19" t="s">
        <v>63</v>
      </c>
      <c r="D7" s="55">
        <v>0.53472222222222221</v>
      </c>
      <c r="E7" s="55">
        <v>0.57638888888888895</v>
      </c>
      <c r="F7" s="55">
        <f t="shared" si="0"/>
        <v>4.1666666666666741E-2</v>
      </c>
      <c r="G7" s="55"/>
    </row>
    <row r="8" spans="1:11" x14ac:dyDescent="0.3">
      <c r="A8" s="71">
        <v>44110</v>
      </c>
      <c r="B8" s="19" t="s">
        <v>64</v>
      </c>
      <c r="C8" s="19" t="s">
        <v>92</v>
      </c>
      <c r="D8" s="55">
        <v>0.67708333333333337</v>
      </c>
      <c r="E8" s="55">
        <v>0.79166666666666663</v>
      </c>
      <c r="F8" s="55">
        <v>4.1666666666666664E-2</v>
      </c>
      <c r="G8" s="55"/>
    </row>
    <row r="9" spans="1:11" x14ac:dyDescent="0.3">
      <c r="A9" s="64">
        <v>44118</v>
      </c>
      <c r="B9" s="19" t="s">
        <v>79</v>
      </c>
      <c r="C9" s="19" t="s">
        <v>111</v>
      </c>
      <c r="D9" s="55">
        <v>0.75</v>
      </c>
      <c r="E9" s="55">
        <v>0.83333333333333337</v>
      </c>
      <c r="F9" s="55">
        <f>E9-D9</f>
        <v>8.333333333333337E-2</v>
      </c>
      <c r="G9" s="55"/>
    </row>
    <row r="10" spans="1:11" x14ac:dyDescent="0.3">
      <c r="A10" s="71">
        <v>44120</v>
      </c>
      <c r="B10" s="19" t="s">
        <v>77</v>
      </c>
      <c r="C10" s="19" t="s">
        <v>110</v>
      </c>
      <c r="D10" s="55">
        <v>0.875</v>
      </c>
      <c r="E10" s="55">
        <v>0.95833333333333337</v>
      </c>
      <c r="F10" s="55">
        <f>E10-D10</f>
        <v>8.333333333333337E-2</v>
      </c>
      <c r="G10" s="55"/>
    </row>
    <row r="11" spans="1:11" x14ac:dyDescent="0.3">
      <c r="A11" s="71">
        <v>44124</v>
      </c>
      <c r="B11" s="19" t="s">
        <v>79</v>
      </c>
      <c r="C11" s="19" t="s">
        <v>109</v>
      </c>
      <c r="D11" s="55">
        <v>0.79166666666666663</v>
      </c>
      <c r="E11" s="55">
        <v>0.89583333333333337</v>
      </c>
      <c r="F11" s="55">
        <f>E11-D11</f>
        <v>0.10416666666666674</v>
      </c>
      <c r="G11" s="55"/>
    </row>
    <row r="12" spans="1:11" x14ac:dyDescent="0.3">
      <c r="A12" s="71">
        <v>44126</v>
      </c>
      <c r="B12" s="19" t="s">
        <v>52</v>
      </c>
      <c r="C12" s="19" t="s">
        <v>108</v>
      </c>
      <c r="D12" s="55">
        <v>0.54166666666666663</v>
      </c>
      <c r="E12" s="55">
        <v>0.66666666666666663</v>
      </c>
      <c r="F12" s="55">
        <f>E12-D12</f>
        <v>0.125</v>
      </c>
      <c r="G12" s="55"/>
    </row>
    <row r="13" spans="1:11" x14ac:dyDescent="0.3">
      <c r="A13" s="71">
        <v>44127</v>
      </c>
      <c r="B13" s="19" t="s">
        <v>64</v>
      </c>
      <c r="C13" s="19" t="s">
        <v>107</v>
      </c>
      <c r="D13" s="55">
        <v>0.70833333333333337</v>
      </c>
      <c r="E13" s="55">
        <v>0.72916666666666663</v>
      </c>
      <c r="F13" s="55">
        <v>3.4722222222222224E-2</v>
      </c>
      <c r="G13" s="55"/>
    </row>
    <row r="14" spans="1:11" x14ac:dyDescent="0.3">
      <c r="A14" s="71">
        <v>44133</v>
      </c>
      <c r="B14" s="19" t="s">
        <v>77</v>
      </c>
      <c r="C14" s="19" t="s">
        <v>106</v>
      </c>
      <c r="D14" s="55">
        <v>0.83333333333333337</v>
      </c>
      <c r="E14" s="55">
        <v>0.875</v>
      </c>
      <c r="F14" s="55">
        <f t="shared" ref="F14:F21" si="1">E14-D14</f>
        <v>4.166666666666663E-2</v>
      </c>
      <c r="G14" s="55"/>
    </row>
    <row r="15" spans="1:11" x14ac:dyDescent="0.3">
      <c r="A15" s="64">
        <v>44134</v>
      </c>
      <c r="B15" s="19" t="s">
        <v>79</v>
      </c>
      <c r="C15" s="19" t="s">
        <v>105</v>
      </c>
      <c r="D15" s="55">
        <v>0.63888888888888895</v>
      </c>
      <c r="E15" s="55">
        <v>0.67361111111111116</v>
      </c>
      <c r="F15" s="55">
        <f t="shared" si="1"/>
        <v>3.472222222222221E-2</v>
      </c>
      <c r="G15" s="55"/>
    </row>
    <row r="16" spans="1:11" x14ac:dyDescent="0.3">
      <c r="A16" s="64">
        <v>44137</v>
      </c>
      <c r="B16" s="19" t="s">
        <v>52</v>
      </c>
      <c r="C16" s="19" t="s">
        <v>104</v>
      </c>
      <c r="D16" s="55">
        <v>0.72916666666666663</v>
      </c>
      <c r="E16" s="55">
        <v>0.93055555555555547</v>
      </c>
      <c r="F16" s="55">
        <f t="shared" si="1"/>
        <v>0.20138888888888884</v>
      </c>
      <c r="G16" s="55"/>
    </row>
    <row r="17" spans="1:7" x14ac:dyDescent="0.3">
      <c r="A17" s="64">
        <v>44139</v>
      </c>
      <c r="B17" s="19" t="s">
        <v>63</v>
      </c>
      <c r="D17" s="55">
        <v>0.67361111111111116</v>
      </c>
      <c r="E17" s="55">
        <v>0.70833333333333337</v>
      </c>
      <c r="F17" s="55">
        <f t="shared" si="1"/>
        <v>3.472222222222221E-2</v>
      </c>
      <c r="G17" s="55"/>
    </row>
    <row r="18" spans="1:7" x14ac:dyDescent="0.3">
      <c r="A18" s="64">
        <v>44139</v>
      </c>
      <c r="B18" s="19" t="s">
        <v>64</v>
      </c>
      <c r="D18" s="55"/>
      <c r="E18" s="55"/>
      <c r="F18" s="55">
        <v>2.0833333333333332E-2</v>
      </c>
      <c r="G18" s="55"/>
    </row>
    <row r="19" spans="1:7" x14ac:dyDescent="0.3">
      <c r="A19" s="64">
        <v>44143</v>
      </c>
      <c r="B19" s="19" t="s">
        <v>66</v>
      </c>
      <c r="C19" s="19" t="s">
        <v>103</v>
      </c>
      <c r="D19" s="55">
        <v>0.83333333333333337</v>
      </c>
      <c r="E19" s="55">
        <v>0.91666666666666663</v>
      </c>
      <c r="F19" s="55">
        <f t="shared" si="1"/>
        <v>8.3333333333333259E-2</v>
      </c>
      <c r="G19" s="55"/>
    </row>
    <row r="20" spans="1:7" x14ac:dyDescent="0.3">
      <c r="A20" s="64">
        <v>44144</v>
      </c>
      <c r="B20" s="19" t="s">
        <v>64</v>
      </c>
      <c r="D20" s="55"/>
      <c r="E20" s="55"/>
      <c r="F20" s="55">
        <v>4.1666666666666664E-2</v>
      </c>
      <c r="G20" s="55"/>
    </row>
    <row r="21" spans="1:7" x14ac:dyDescent="0.3">
      <c r="A21" s="64">
        <v>44145</v>
      </c>
      <c r="B21" s="19" t="s">
        <v>66</v>
      </c>
      <c r="C21" s="19" t="s">
        <v>102</v>
      </c>
      <c r="D21" s="55">
        <v>0.75</v>
      </c>
      <c r="E21" s="55">
        <v>0.83333333333333337</v>
      </c>
      <c r="F21" s="55">
        <f t="shared" si="1"/>
        <v>8.333333333333337E-2</v>
      </c>
      <c r="G21" s="55"/>
    </row>
    <row r="22" spans="1:7" x14ac:dyDescent="0.3">
      <c r="A22" s="64">
        <v>44150</v>
      </c>
      <c r="B22" s="19" t="s">
        <v>64</v>
      </c>
      <c r="D22" s="55"/>
      <c r="E22" s="55"/>
      <c r="F22" s="55">
        <v>5.9027777777777783E-2</v>
      </c>
      <c r="G22" s="55"/>
    </row>
    <row r="23" spans="1:7" x14ac:dyDescent="0.3">
      <c r="A23" s="64">
        <v>44150</v>
      </c>
      <c r="B23" s="19" t="s">
        <v>52</v>
      </c>
      <c r="C23" s="19" t="s">
        <v>113</v>
      </c>
      <c r="D23" s="55">
        <v>0.66666666666666663</v>
      </c>
      <c r="E23" s="55">
        <v>1</v>
      </c>
      <c r="F23" s="55">
        <f t="shared" ref="F23:F83" si="2">E23-D23</f>
        <v>0.33333333333333337</v>
      </c>
      <c r="G23" s="55"/>
    </row>
    <row r="24" spans="1:7" x14ac:dyDescent="0.3">
      <c r="A24" s="64">
        <v>44151</v>
      </c>
      <c r="B24" s="19" t="s">
        <v>63</v>
      </c>
      <c r="D24" s="55"/>
      <c r="E24" s="55"/>
      <c r="F24" s="55">
        <v>4.1666666666666664E-2</v>
      </c>
      <c r="G24" s="55"/>
    </row>
    <row r="25" spans="1:7" x14ac:dyDescent="0.3">
      <c r="A25" s="64">
        <v>44157</v>
      </c>
      <c r="B25" s="19" t="s">
        <v>64</v>
      </c>
      <c r="D25" s="55"/>
      <c r="E25" s="55"/>
      <c r="F25" s="55">
        <v>2.0833333333333332E-2</v>
      </c>
      <c r="G25" s="55"/>
    </row>
    <row r="26" spans="1:7" x14ac:dyDescent="0.3">
      <c r="A26" s="64">
        <v>44164</v>
      </c>
      <c r="B26" s="19" t="s">
        <v>64</v>
      </c>
      <c r="D26" s="55"/>
      <c r="E26" s="55"/>
      <c r="F26" s="55">
        <v>4.1666666666666664E-2</v>
      </c>
      <c r="G26" s="55"/>
    </row>
    <row r="27" spans="1:7" x14ac:dyDescent="0.3">
      <c r="A27" s="64">
        <v>44167</v>
      </c>
      <c r="B27" s="19" t="s">
        <v>77</v>
      </c>
      <c r="C27" s="19" t="s">
        <v>114</v>
      </c>
      <c r="D27" s="55">
        <v>0.875</v>
      </c>
      <c r="E27" s="55">
        <v>1</v>
      </c>
      <c r="F27" s="55">
        <f t="shared" si="2"/>
        <v>0.125</v>
      </c>
      <c r="G27" s="55"/>
    </row>
    <row r="28" spans="1:7" x14ac:dyDescent="0.3">
      <c r="A28" s="64">
        <v>44175</v>
      </c>
      <c r="B28" s="19" t="s">
        <v>77</v>
      </c>
      <c r="C28" s="19" t="s">
        <v>115</v>
      </c>
      <c r="D28" s="55">
        <v>0.5625</v>
      </c>
      <c r="E28" s="55">
        <v>0.70833333333333337</v>
      </c>
      <c r="F28" s="55">
        <f t="shared" si="2"/>
        <v>0.14583333333333337</v>
      </c>
      <c r="G28" s="55"/>
    </row>
    <row r="29" spans="1:7" x14ac:dyDescent="0.3">
      <c r="A29" s="64">
        <v>44176</v>
      </c>
      <c r="B29" s="19" t="s">
        <v>77</v>
      </c>
      <c r="C29" s="19" t="s">
        <v>116</v>
      </c>
      <c r="D29" s="55">
        <v>0.66666666666666663</v>
      </c>
      <c r="E29" s="55">
        <v>0.95833333333333337</v>
      </c>
      <c r="F29" s="55">
        <f t="shared" si="2"/>
        <v>0.29166666666666674</v>
      </c>
      <c r="G29" s="55"/>
    </row>
    <row r="30" spans="1:7" x14ac:dyDescent="0.3">
      <c r="A30" s="64">
        <v>44177</v>
      </c>
      <c r="B30" s="19" t="s">
        <v>64</v>
      </c>
      <c r="D30" s="55"/>
      <c r="E30" s="55"/>
      <c r="F30" s="55">
        <v>2.0833333333333332E-2</v>
      </c>
      <c r="G30" s="55"/>
    </row>
    <row r="31" spans="1:7" x14ac:dyDescent="0.3">
      <c r="A31" s="64">
        <v>44179</v>
      </c>
      <c r="B31" s="19" t="s">
        <v>63</v>
      </c>
      <c r="F31" s="55">
        <v>4.1666666666666664E-2</v>
      </c>
      <c r="G31" s="55"/>
    </row>
    <row r="32" spans="1:7" x14ac:dyDescent="0.3">
      <c r="A32" s="64">
        <v>44179</v>
      </c>
      <c r="B32" s="19" t="s">
        <v>64</v>
      </c>
      <c r="F32" s="55">
        <v>2.0833333333333332E-2</v>
      </c>
      <c r="G32" s="55"/>
    </row>
    <row r="33" spans="1:7" x14ac:dyDescent="0.3">
      <c r="A33" s="64">
        <v>44181</v>
      </c>
      <c r="B33" s="19" t="s">
        <v>78</v>
      </c>
      <c r="C33" s="19" t="s">
        <v>117</v>
      </c>
      <c r="D33" s="55">
        <v>0.875</v>
      </c>
      <c r="E33" s="55">
        <v>0.97916666666666663</v>
      </c>
      <c r="F33" s="55">
        <f t="shared" si="2"/>
        <v>0.10416666666666663</v>
      </c>
      <c r="G33" s="55"/>
    </row>
    <row r="34" spans="1:7" x14ac:dyDescent="0.3">
      <c r="A34" s="64">
        <v>44182</v>
      </c>
      <c r="B34" s="19" t="s">
        <v>78</v>
      </c>
      <c r="C34" s="19" t="s">
        <v>118</v>
      </c>
      <c r="D34" s="55">
        <v>0.91666666666666663</v>
      </c>
      <c r="E34" s="55">
        <v>1</v>
      </c>
      <c r="F34" s="55">
        <f t="shared" si="2"/>
        <v>8.333333333333337E-2</v>
      </c>
      <c r="G34" s="55"/>
    </row>
    <row r="35" spans="1:7" x14ac:dyDescent="0.3">
      <c r="A35" s="64">
        <v>44186</v>
      </c>
      <c r="B35" s="19" t="s">
        <v>64</v>
      </c>
      <c r="F35" s="55">
        <v>2.0833333333333332E-2</v>
      </c>
      <c r="G35" s="55"/>
    </row>
    <row r="36" spans="1:7" x14ac:dyDescent="0.3">
      <c r="A36" s="64">
        <v>44187</v>
      </c>
      <c r="B36" s="19" t="s">
        <v>64</v>
      </c>
      <c r="F36" s="55">
        <v>2.0833333333333332E-2</v>
      </c>
      <c r="G36" s="55"/>
    </row>
    <row r="37" spans="1:7" x14ac:dyDescent="0.3">
      <c r="A37" s="64">
        <v>44187</v>
      </c>
      <c r="B37" s="19" t="s">
        <v>78</v>
      </c>
      <c r="C37" s="19" t="s">
        <v>119</v>
      </c>
      <c r="D37" s="55">
        <v>0.54166666666666663</v>
      </c>
      <c r="E37" s="55">
        <v>0.625</v>
      </c>
      <c r="F37" s="55">
        <f t="shared" si="2"/>
        <v>8.333333333333337E-2</v>
      </c>
      <c r="G37" s="55"/>
    </row>
    <row r="38" spans="1:7" x14ac:dyDescent="0.3">
      <c r="A38" s="64">
        <v>44192</v>
      </c>
      <c r="B38" s="19" t="s">
        <v>78</v>
      </c>
      <c r="C38" s="19" t="s">
        <v>120</v>
      </c>
      <c r="D38" s="55">
        <v>0.73611111111111116</v>
      </c>
      <c r="E38" s="55">
        <v>0.75694444444444453</v>
      </c>
      <c r="F38" s="55">
        <f t="shared" si="2"/>
        <v>2.083333333333337E-2</v>
      </c>
      <c r="G38" s="55"/>
    </row>
    <row r="39" spans="1:7" x14ac:dyDescent="0.3">
      <c r="A39" s="64">
        <v>44192</v>
      </c>
      <c r="B39" s="19" t="s">
        <v>78</v>
      </c>
      <c r="C39" s="19" t="s">
        <v>121</v>
      </c>
      <c r="D39" s="55">
        <v>0.8125</v>
      </c>
      <c r="E39" s="55">
        <v>0.86111111111111116</v>
      </c>
      <c r="F39" s="55">
        <f t="shared" si="2"/>
        <v>4.861111111111116E-2</v>
      </c>
      <c r="G39" s="55"/>
    </row>
    <row r="40" spans="1:7" x14ac:dyDescent="0.3">
      <c r="A40" s="64">
        <v>44193</v>
      </c>
      <c r="B40" s="19" t="s">
        <v>64</v>
      </c>
      <c r="F40" s="55">
        <v>1.0416666666666666E-2</v>
      </c>
      <c r="G40" s="55"/>
    </row>
    <row r="41" spans="1:7" x14ac:dyDescent="0.3">
      <c r="A41" s="64">
        <v>44193</v>
      </c>
      <c r="B41" s="19" t="s">
        <v>78</v>
      </c>
      <c r="C41" s="19" t="s">
        <v>122</v>
      </c>
      <c r="D41" s="55">
        <v>0.875</v>
      </c>
      <c r="E41" s="55">
        <v>0.89583333333333337</v>
      </c>
      <c r="F41" s="55">
        <f t="shared" si="2"/>
        <v>2.083333333333337E-2</v>
      </c>
      <c r="G41" s="55"/>
    </row>
    <row r="42" spans="1:7" x14ac:dyDescent="0.3">
      <c r="A42" s="64">
        <v>44164</v>
      </c>
      <c r="B42" s="19" t="s">
        <v>78</v>
      </c>
      <c r="C42" s="19" t="s">
        <v>123</v>
      </c>
      <c r="D42" s="55">
        <v>0.5</v>
      </c>
      <c r="E42" s="55">
        <v>0.58333333333333337</v>
      </c>
      <c r="F42" s="55">
        <f t="shared" si="2"/>
        <v>8.333333333333337E-2</v>
      </c>
      <c r="G42" s="55"/>
    </row>
    <row r="43" spans="1:7" x14ac:dyDescent="0.3">
      <c r="A43" s="64">
        <v>44194</v>
      </c>
      <c r="B43" s="19" t="s">
        <v>64</v>
      </c>
      <c r="C43" s="19" t="s">
        <v>150</v>
      </c>
      <c r="F43" s="55">
        <v>4.1666666666666664E-2</v>
      </c>
      <c r="G43" s="55"/>
    </row>
    <row r="44" spans="1:7" x14ac:dyDescent="0.3">
      <c r="A44" s="64">
        <v>44194</v>
      </c>
      <c r="B44" s="19" t="s">
        <v>77</v>
      </c>
      <c r="C44" s="19" t="s">
        <v>124</v>
      </c>
      <c r="D44" s="55">
        <v>0.79166666666666663</v>
      </c>
      <c r="E44" s="55">
        <v>0.875</v>
      </c>
      <c r="F44" s="55">
        <f t="shared" si="2"/>
        <v>8.333333333333337E-2</v>
      </c>
      <c r="G44" s="55"/>
    </row>
    <row r="45" spans="1:7" x14ac:dyDescent="0.3">
      <c r="A45" s="64">
        <v>44199</v>
      </c>
      <c r="B45" s="19" t="s">
        <v>64</v>
      </c>
      <c r="F45" s="55">
        <v>3.125E-2</v>
      </c>
      <c r="G45" s="55"/>
    </row>
    <row r="46" spans="1:7" x14ac:dyDescent="0.3">
      <c r="A46" s="64">
        <v>44200</v>
      </c>
      <c r="B46" s="19" t="s">
        <v>78</v>
      </c>
      <c r="C46" s="19" t="s">
        <v>125</v>
      </c>
      <c r="D46" s="55">
        <v>0.91666666666666663</v>
      </c>
      <c r="E46" s="55">
        <v>0.9375</v>
      </c>
      <c r="F46" s="55">
        <f t="shared" si="2"/>
        <v>2.083333333333337E-2</v>
      </c>
      <c r="G46" s="55"/>
    </row>
    <row r="47" spans="1:7" x14ac:dyDescent="0.3">
      <c r="A47" s="64">
        <v>44201</v>
      </c>
      <c r="B47" s="19" t="s">
        <v>78</v>
      </c>
      <c r="C47" s="19" t="s">
        <v>126</v>
      </c>
      <c r="D47" s="55">
        <v>0.70833333333333337</v>
      </c>
      <c r="E47" s="55">
        <v>0.75</v>
      </c>
      <c r="F47" s="55">
        <f t="shared" si="2"/>
        <v>4.166666666666663E-2</v>
      </c>
      <c r="G47" s="55"/>
    </row>
    <row r="48" spans="1:7" x14ac:dyDescent="0.3">
      <c r="A48" s="64">
        <v>44202</v>
      </c>
      <c r="B48" s="19" t="s">
        <v>64</v>
      </c>
      <c r="F48" s="55">
        <v>6.25E-2</v>
      </c>
      <c r="G48" s="55"/>
    </row>
    <row r="49" spans="1:7" x14ac:dyDescent="0.3">
      <c r="A49" s="64">
        <v>44203</v>
      </c>
      <c r="B49" s="19" t="s">
        <v>63</v>
      </c>
      <c r="F49" s="55">
        <v>4.1666666666666664E-2</v>
      </c>
      <c r="G49" s="55"/>
    </row>
    <row r="50" spans="1:7" x14ac:dyDescent="0.3">
      <c r="A50" s="64">
        <v>44203</v>
      </c>
      <c r="B50" s="19" t="s">
        <v>64</v>
      </c>
      <c r="F50" s="55">
        <v>1.0416666666666666E-2</v>
      </c>
      <c r="G50" s="55"/>
    </row>
    <row r="51" spans="1:7" x14ac:dyDescent="0.3">
      <c r="A51" s="64">
        <v>44207</v>
      </c>
      <c r="B51" s="19" t="s">
        <v>77</v>
      </c>
      <c r="C51" s="19" t="s">
        <v>127</v>
      </c>
      <c r="D51" s="55">
        <v>0.58333333333333337</v>
      </c>
      <c r="E51" s="55">
        <v>0.875</v>
      </c>
      <c r="F51" s="55">
        <f t="shared" si="2"/>
        <v>0.29166666666666663</v>
      </c>
      <c r="G51" s="55"/>
    </row>
    <row r="52" spans="1:7" x14ac:dyDescent="0.3">
      <c r="A52" s="64">
        <v>44208</v>
      </c>
      <c r="B52" s="19" t="s">
        <v>78</v>
      </c>
      <c r="C52" s="19" t="s">
        <v>128</v>
      </c>
      <c r="D52" s="55">
        <v>0.70833333333333337</v>
      </c>
      <c r="E52" s="55">
        <v>0.83333333333333337</v>
      </c>
      <c r="F52" s="55">
        <f t="shared" si="2"/>
        <v>0.125</v>
      </c>
      <c r="G52" s="55"/>
    </row>
    <row r="53" spans="1:7" x14ac:dyDescent="0.3">
      <c r="A53" s="64">
        <v>44212</v>
      </c>
      <c r="B53" s="19" t="s">
        <v>64</v>
      </c>
      <c r="F53" s="55">
        <v>2.0833333333333332E-2</v>
      </c>
      <c r="G53" s="55"/>
    </row>
    <row r="54" spans="1:7" x14ac:dyDescent="0.3">
      <c r="A54" s="64">
        <v>44214</v>
      </c>
      <c r="B54" s="19" t="s">
        <v>63</v>
      </c>
      <c r="F54" s="55">
        <v>4.1666666666666664E-2</v>
      </c>
      <c r="G54" s="55"/>
    </row>
    <row r="55" spans="1:7" x14ac:dyDescent="0.3">
      <c r="A55" s="64">
        <v>44214</v>
      </c>
      <c r="B55" s="19" t="s">
        <v>64</v>
      </c>
      <c r="F55" s="55">
        <v>1.7361111111111112E-2</v>
      </c>
      <c r="G55" s="55"/>
    </row>
    <row r="56" spans="1:7" x14ac:dyDescent="0.3">
      <c r="A56" s="64">
        <v>44216</v>
      </c>
      <c r="B56" s="19" t="s">
        <v>62</v>
      </c>
      <c r="C56" s="19" t="s">
        <v>175</v>
      </c>
      <c r="D56" s="55"/>
      <c r="E56" s="55"/>
      <c r="F56" s="55">
        <v>9.7222222222222224E-2</v>
      </c>
    </row>
    <row r="57" spans="1:7" x14ac:dyDescent="0.3">
      <c r="A57" s="64"/>
      <c r="F57" s="55">
        <f t="shared" si="2"/>
        <v>0</v>
      </c>
      <c r="G57" s="55"/>
    </row>
    <row r="58" spans="1:7" x14ac:dyDescent="0.3">
      <c r="F58" s="55">
        <f t="shared" si="2"/>
        <v>0</v>
      </c>
      <c r="G58" s="55"/>
    </row>
    <row r="59" spans="1:7" x14ac:dyDescent="0.3">
      <c r="F59" s="55">
        <f t="shared" si="2"/>
        <v>0</v>
      </c>
      <c r="G59" s="55"/>
    </row>
    <row r="60" spans="1:7" x14ac:dyDescent="0.3">
      <c r="F60" s="55">
        <f t="shared" si="2"/>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ref="F84:F120" si="3">E84-D84</f>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c r="G104" s="55"/>
    </row>
    <row r="105" spans="6:7" x14ac:dyDescent="0.3">
      <c r="F105" s="55">
        <f t="shared" si="3"/>
        <v>0</v>
      </c>
      <c r="G105" s="55"/>
    </row>
    <row r="106" spans="6:7" x14ac:dyDescent="0.3">
      <c r="F106" s="55">
        <f t="shared" si="3"/>
        <v>0</v>
      </c>
      <c r="G106" s="55"/>
    </row>
    <row r="107" spans="6:7" x14ac:dyDescent="0.3">
      <c r="F107" s="55">
        <f t="shared" si="3"/>
        <v>0</v>
      </c>
      <c r="G107" s="55"/>
    </row>
    <row r="108" spans="6:7" x14ac:dyDescent="0.3">
      <c r="F108" s="55">
        <f t="shared" si="3"/>
        <v>0</v>
      </c>
      <c r="G108" s="55"/>
    </row>
    <row r="109" spans="6:7" x14ac:dyDescent="0.3">
      <c r="F109" s="55">
        <f t="shared" si="3"/>
        <v>0</v>
      </c>
      <c r="G109" s="55"/>
    </row>
    <row r="110" spans="6:7" x14ac:dyDescent="0.3">
      <c r="F110" s="55">
        <f t="shared" si="3"/>
        <v>0</v>
      </c>
      <c r="G110" s="55"/>
    </row>
    <row r="111" spans="6:7" x14ac:dyDescent="0.3">
      <c r="F111" s="55">
        <f t="shared" si="3"/>
        <v>0</v>
      </c>
      <c r="G111" s="55"/>
    </row>
    <row r="112" spans="6:7" x14ac:dyDescent="0.3">
      <c r="F112" s="55">
        <f t="shared" si="3"/>
        <v>0</v>
      </c>
      <c r="G112" s="55"/>
    </row>
    <row r="113" spans="6:7" x14ac:dyDescent="0.3">
      <c r="F113" s="55">
        <f t="shared" si="3"/>
        <v>0</v>
      </c>
      <c r="G113" s="55"/>
    </row>
    <row r="114" spans="6:7" x14ac:dyDescent="0.3">
      <c r="F114" s="55">
        <f t="shared" si="3"/>
        <v>0</v>
      </c>
      <c r="G114" s="55"/>
    </row>
    <row r="115" spans="6:7" x14ac:dyDescent="0.3">
      <c r="F115" s="55">
        <f t="shared" si="3"/>
        <v>0</v>
      </c>
      <c r="G115" s="55"/>
    </row>
    <row r="116" spans="6:7" x14ac:dyDescent="0.3">
      <c r="F116" s="55">
        <f t="shared" si="3"/>
        <v>0</v>
      </c>
      <c r="G116" s="55"/>
    </row>
    <row r="117" spans="6:7" x14ac:dyDescent="0.3">
      <c r="F117" s="55">
        <f t="shared" si="3"/>
        <v>0</v>
      </c>
      <c r="G117" s="55"/>
    </row>
    <row r="118" spans="6:7" x14ac:dyDescent="0.3">
      <c r="F118" s="55">
        <f t="shared" si="3"/>
        <v>0</v>
      </c>
    </row>
    <row r="119" spans="6:7" x14ac:dyDescent="0.3">
      <c r="F119" s="55">
        <f t="shared" si="3"/>
        <v>0</v>
      </c>
    </row>
    <row r="120" spans="6:7" x14ac:dyDescent="0.3">
      <c r="F120"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3"/>
  <sheetViews>
    <sheetView workbookViewId="0">
      <selection activeCell="F59" sqref="F59"/>
    </sheetView>
  </sheetViews>
  <sheetFormatPr defaultColWidth="9.109375" defaultRowHeight="14.4" x14ac:dyDescent="0.3"/>
  <cols>
    <col min="1" max="1" width="10.5546875" style="19" bestFit="1" customWidth="1"/>
    <col min="2" max="2" width="42.33203125" style="19" customWidth="1"/>
    <col min="3" max="3" width="34.6640625" style="19" customWidth="1"/>
    <col min="4" max="4" width="8.33203125" style="19" customWidth="1"/>
    <col min="5" max="5" width="12.6640625" style="19" customWidth="1"/>
    <col min="6" max="6" width="6.109375" style="19"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E2-D2</f>
        <v>4.1666666666666685E-2</v>
      </c>
      <c r="G2" s="55"/>
      <c r="H2" s="67">
        <f>SUM(F:F)</f>
        <v>4.6111111111111116</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v>44125</v>
      </c>
      <c r="B21" s="19" t="s">
        <v>63</v>
      </c>
      <c r="D21" s="55">
        <v>0.58333333333333337</v>
      </c>
      <c r="E21" s="55">
        <v>0.625</v>
      </c>
      <c r="F21" s="55">
        <f t="shared" ref="F21:F22" si="1">E21-D21</f>
        <v>4.166666666666663E-2</v>
      </c>
      <c r="G21" s="55"/>
    </row>
    <row r="22" spans="1:9" x14ac:dyDescent="0.3">
      <c r="A22" s="64">
        <v>44127</v>
      </c>
      <c r="B22" s="19" t="s">
        <v>64</v>
      </c>
      <c r="D22" s="55">
        <v>0.46527777777777773</v>
      </c>
      <c r="E22" s="55">
        <v>0.5</v>
      </c>
      <c r="F22" s="55">
        <f t="shared" si="1"/>
        <v>3.4722222222222265E-2</v>
      </c>
      <c r="G22" s="55"/>
    </row>
    <row r="23" spans="1:9" x14ac:dyDescent="0.3">
      <c r="A23" s="64">
        <v>44130</v>
      </c>
      <c r="B23" s="19" t="s">
        <v>88</v>
      </c>
      <c r="C23" s="19" t="s">
        <v>159</v>
      </c>
      <c r="D23" s="55"/>
      <c r="E23" s="55"/>
      <c r="F23" s="55">
        <v>0.20833333333333334</v>
      </c>
      <c r="G23" s="55"/>
    </row>
    <row r="24" spans="1:9" x14ac:dyDescent="0.3">
      <c r="A24" s="64">
        <v>44131</v>
      </c>
      <c r="B24" s="19" t="s">
        <v>88</v>
      </c>
      <c r="C24" s="19" t="s">
        <v>160</v>
      </c>
      <c r="D24" s="55"/>
      <c r="E24" s="55"/>
      <c r="F24" s="55">
        <v>0.25</v>
      </c>
      <c r="G24" s="55"/>
    </row>
    <row r="25" spans="1:9" x14ac:dyDescent="0.3">
      <c r="A25" s="64">
        <v>44139</v>
      </c>
      <c r="B25" s="19" t="s">
        <v>63</v>
      </c>
      <c r="D25" s="55"/>
      <c r="E25" s="55"/>
      <c r="F25" s="55">
        <v>4.1666666666666664E-2</v>
      </c>
      <c r="G25" s="55"/>
    </row>
    <row r="26" spans="1:9" x14ac:dyDescent="0.3">
      <c r="A26" s="64">
        <v>44139</v>
      </c>
      <c r="B26" s="19" t="s">
        <v>64</v>
      </c>
      <c r="D26" s="55"/>
      <c r="E26" s="55"/>
      <c r="F26" s="55">
        <v>2.0833333333333332E-2</v>
      </c>
      <c r="G26" s="55"/>
    </row>
    <row r="27" spans="1:9" x14ac:dyDescent="0.3">
      <c r="A27" s="64">
        <v>44144</v>
      </c>
      <c r="B27" s="19" t="s">
        <v>64</v>
      </c>
      <c r="D27" s="55"/>
      <c r="E27" s="55"/>
      <c r="F27" s="55">
        <v>4.1666666666666664E-2</v>
      </c>
      <c r="G27" s="55"/>
      <c r="I27" s="67"/>
    </row>
    <row r="28" spans="1:9" x14ac:dyDescent="0.3">
      <c r="A28" s="64">
        <v>44149</v>
      </c>
      <c r="B28" s="19" t="s">
        <v>51</v>
      </c>
      <c r="C28" s="19" t="s">
        <v>162</v>
      </c>
      <c r="D28" s="55"/>
      <c r="E28" s="55"/>
      <c r="F28" s="55">
        <v>0.41666666666666669</v>
      </c>
      <c r="G28" s="55"/>
    </row>
    <row r="29" spans="1:9" x14ac:dyDescent="0.3">
      <c r="A29" s="64">
        <v>44150</v>
      </c>
      <c r="B29" s="19" t="s">
        <v>64</v>
      </c>
      <c r="D29" s="55"/>
      <c r="E29" s="55"/>
      <c r="F29" s="55">
        <v>5.9027777777777783E-2</v>
      </c>
      <c r="G29" s="55"/>
    </row>
    <row r="30" spans="1:9" x14ac:dyDescent="0.3">
      <c r="A30" s="64">
        <v>44150</v>
      </c>
      <c r="B30" s="19" t="s">
        <v>74</v>
      </c>
      <c r="C30" s="19" t="s">
        <v>161</v>
      </c>
      <c r="D30" s="55"/>
      <c r="E30" s="55"/>
      <c r="F30" s="55">
        <v>0.125</v>
      </c>
      <c r="G30" s="55"/>
    </row>
    <row r="31" spans="1:9" x14ac:dyDescent="0.3">
      <c r="A31" s="64">
        <v>44151</v>
      </c>
      <c r="B31" s="19" t="s">
        <v>63</v>
      </c>
      <c r="D31" s="55"/>
      <c r="E31" s="55"/>
      <c r="F31" s="55">
        <v>4.1666666666666664E-2</v>
      </c>
      <c r="G31" s="55"/>
    </row>
    <row r="32" spans="1:9" x14ac:dyDescent="0.3">
      <c r="A32" s="64">
        <v>44157</v>
      </c>
      <c r="B32" s="19" t="s">
        <v>88</v>
      </c>
      <c r="C32" s="19" t="s">
        <v>163</v>
      </c>
      <c r="D32" s="55"/>
      <c r="E32" s="55"/>
      <c r="F32" s="55">
        <v>0.10416666666666667</v>
      </c>
      <c r="G32" s="55"/>
    </row>
    <row r="33" spans="1:7" x14ac:dyDescent="0.3">
      <c r="A33" s="64">
        <v>44157</v>
      </c>
      <c r="B33" s="19" t="s">
        <v>64</v>
      </c>
      <c r="D33" s="55"/>
      <c r="E33" s="55"/>
      <c r="F33" s="55">
        <v>2.0833333333333332E-2</v>
      </c>
      <c r="G33" s="55"/>
    </row>
    <row r="34" spans="1:7" x14ac:dyDescent="0.3">
      <c r="A34" s="64">
        <v>44159</v>
      </c>
      <c r="B34" s="19" t="s">
        <v>66</v>
      </c>
      <c r="C34" s="19" t="s">
        <v>164</v>
      </c>
      <c r="D34" s="55"/>
      <c r="E34" s="55"/>
      <c r="F34" s="55">
        <v>0.29166666666666669</v>
      </c>
      <c r="G34" s="55"/>
    </row>
    <row r="35" spans="1:7" x14ac:dyDescent="0.3">
      <c r="A35" s="64">
        <v>44164</v>
      </c>
      <c r="B35" s="19" t="s">
        <v>64</v>
      </c>
      <c r="D35" s="55"/>
      <c r="E35" s="55"/>
      <c r="F35" s="55">
        <v>4.1666666666666664E-2</v>
      </c>
      <c r="G35" s="55"/>
    </row>
    <row r="36" spans="1:7" x14ac:dyDescent="0.3">
      <c r="A36" s="64">
        <v>44169</v>
      </c>
      <c r="B36" s="19" t="s">
        <v>49</v>
      </c>
      <c r="C36" s="19" t="s">
        <v>165</v>
      </c>
      <c r="D36" s="55"/>
      <c r="E36" s="55"/>
      <c r="F36" s="55">
        <v>0.25</v>
      </c>
      <c r="G36" s="55"/>
    </row>
    <row r="37" spans="1:7" x14ac:dyDescent="0.3">
      <c r="A37" s="64">
        <v>44177</v>
      </c>
      <c r="B37" s="19" t="s">
        <v>64</v>
      </c>
      <c r="D37" s="55"/>
      <c r="E37" s="55"/>
      <c r="F37" s="55">
        <v>2.0833333333333332E-2</v>
      </c>
      <c r="G37" s="55"/>
    </row>
    <row r="38" spans="1:7" x14ac:dyDescent="0.3">
      <c r="A38" s="64">
        <v>44178</v>
      </c>
      <c r="B38" s="19" t="s">
        <v>49</v>
      </c>
      <c r="C38" s="19" t="s">
        <v>166</v>
      </c>
      <c r="D38" s="55"/>
      <c r="E38" s="55"/>
      <c r="F38" s="55">
        <v>0.3125</v>
      </c>
      <c r="G38" s="55"/>
    </row>
    <row r="39" spans="1:7" x14ac:dyDescent="0.3">
      <c r="A39" s="64">
        <v>44179</v>
      </c>
      <c r="B39" s="19" t="s">
        <v>63</v>
      </c>
      <c r="F39" s="55">
        <v>4.1666666666666664E-2</v>
      </c>
      <c r="G39" s="55"/>
    </row>
    <row r="40" spans="1:7" x14ac:dyDescent="0.3">
      <c r="A40" s="64">
        <v>44179</v>
      </c>
      <c r="B40" s="19" t="s">
        <v>64</v>
      </c>
      <c r="F40" s="55">
        <v>2.0833333333333332E-2</v>
      </c>
      <c r="G40" s="55"/>
    </row>
    <row r="41" spans="1:7" x14ac:dyDescent="0.3">
      <c r="A41" s="64">
        <v>44183</v>
      </c>
      <c r="B41" s="19" t="s">
        <v>49</v>
      </c>
      <c r="C41" s="19" t="s">
        <v>167</v>
      </c>
      <c r="F41" s="55">
        <v>8.3333333333333329E-2</v>
      </c>
      <c r="G41" s="55"/>
    </row>
    <row r="42" spans="1:7" x14ac:dyDescent="0.3">
      <c r="A42" s="64">
        <v>44186</v>
      </c>
      <c r="B42" s="19" t="s">
        <v>64</v>
      </c>
      <c r="F42" s="55">
        <v>2.0833333333333332E-2</v>
      </c>
      <c r="G42" s="55"/>
    </row>
    <row r="43" spans="1:7" x14ac:dyDescent="0.3">
      <c r="A43" s="64">
        <v>44187</v>
      </c>
      <c r="B43" s="19" t="s">
        <v>64</v>
      </c>
      <c r="F43" s="55">
        <v>2.0833333333333332E-2</v>
      </c>
      <c r="G43" s="55"/>
    </row>
    <row r="44" spans="1:7" x14ac:dyDescent="0.3">
      <c r="A44" s="64">
        <v>44187</v>
      </c>
      <c r="B44" s="19" t="s">
        <v>88</v>
      </c>
      <c r="C44" s="19" t="s">
        <v>168</v>
      </c>
      <c r="F44" s="55">
        <v>0.1875</v>
      </c>
      <c r="G44" s="55"/>
    </row>
    <row r="45" spans="1:7" x14ac:dyDescent="0.3">
      <c r="A45" s="64">
        <v>44193</v>
      </c>
      <c r="B45" s="19" t="s">
        <v>64</v>
      </c>
      <c r="F45" s="55">
        <v>1.0416666666666666E-2</v>
      </c>
      <c r="G45" s="55"/>
    </row>
    <row r="46" spans="1:7" x14ac:dyDescent="0.3">
      <c r="A46" s="64">
        <v>44194</v>
      </c>
      <c r="B46" s="19" t="s">
        <v>88</v>
      </c>
      <c r="C46" s="19" t="s">
        <v>169</v>
      </c>
      <c r="F46" s="55">
        <v>0.13541666666666666</v>
      </c>
      <c r="G46" s="55"/>
    </row>
    <row r="47" spans="1:7" x14ac:dyDescent="0.3">
      <c r="A47" s="64">
        <v>44194</v>
      </c>
      <c r="B47" s="19" t="s">
        <v>64</v>
      </c>
      <c r="C47" s="19" t="s">
        <v>150</v>
      </c>
      <c r="F47" s="55">
        <v>4.1666666666666664E-2</v>
      </c>
      <c r="G47" s="55"/>
    </row>
    <row r="48" spans="1:7" x14ac:dyDescent="0.3">
      <c r="A48" s="64">
        <v>44196</v>
      </c>
      <c r="B48" s="19" t="s">
        <v>74</v>
      </c>
      <c r="C48" s="19" t="s">
        <v>170</v>
      </c>
      <c r="F48" s="55">
        <v>8.3333333333333329E-2</v>
      </c>
      <c r="G48" s="55"/>
    </row>
    <row r="49" spans="1:7" x14ac:dyDescent="0.3">
      <c r="A49" s="64">
        <v>44199</v>
      </c>
      <c r="B49" s="19" t="s">
        <v>64</v>
      </c>
      <c r="F49" s="55">
        <v>3.125E-2</v>
      </c>
      <c r="G49" s="55"/>
    </row>
    <row r="50" spans="1:7" x14ac:dyDescent="0.3">
      <c r="A50" s="64">
        <v>44200</v>
      </c>
      <c r="B50" s="19" t="s">
        <v>74</v>
      </c>
      <c r="C50" s="19" t="s">
        <v>171</v>
      </c>
      <c r="F50" s="55">
        <v>8.3333333333333329E-2</v>
      </c>
      <c r="G50" s="55"/>
    </row>
    <row r="51" spans="1:7" x14ac:dyDescent="0.3">
      <c r="A51" s="64">
        <v>44202</v>
      </c>
      <c r="B51" s="19" t="s">
        <v>64</v>
      </c>
      <c r="F51" s="55">
        <v>6.25E-2</v>
      </c>
      <c r="G51" s="55"/>
    </row>
    <row r="52" spans="1:7" x14ac:dyDescent="0.3">
      <c r="A52" s="64">
        <v>44202</v>
      </c>
      <c r="B52" s="19" t="s">
        <v>48</v>
      </c>
      <c r="C52" s="19" t="s">
        <v>172</v>
      </c>
      <c r="F52" s="55">
        <v>0.25</v>
      </c>
      <c r="G52" s="55"/>
    </row>
    <row r="53" spans="1:7" x14ac:dyDescent="0.3">
      <c r="A53" s="64">
        <v>44203</v>
      </c>
      <c r="B53" s="19" t="s">
        <v>63</v>
      </c>
      <c r="F53" s="55">
        <v>4.1666666666666664E-2</v>
      </c>
      <c r="G53" s="55"/>
    </row>
    <row r="54" spans="1:7" x14ac:dyDescent="0.3">
      <c r="A54" s="64">
        <v>44203</v>
      </c>
      <c r="B54" s="19" t="s">
        <v>64</v>
      </c>
      <c r="F54" s="55">
        <v>1.0416666666666666E-2</v>
      </c>
      <c r="G54" s="55"/>
    </row>
    <row r="55" spans="1:7" x14ac:dyDescent="0.3">
      <c r="A55" s="64">
        <v>44212</v>
      </c>
      <c r="B55" s="19" t="s">
        <v>64</v>
      </c>
      <c r="F55" s="55">
        <v>2.0833333333333332E-2</v>
      </c>
      <c r="G55" s="55"/>
    </row>
    <row r="56" spans="1:7" x14ac:dyDescent="0.3">
      <c r="A56" s="64">
        <v>44213</v>
      </c>
      <c r="B56" s="19" t="s">
        <v>48</v>
      </c>
      <c r="C56" s="19" t="s">
        <v>166</v>
      </c>
      <c r="F56" s="55">
        <v>0.125</v>
      </c>
      <c r="G56" s="55"/>
    </row>
    <row r="57" spans="1:7" x14ac:dyDescent="0.3">
      <c r="A57" s="64">
        <v>44214</v>
      </c>
      <c r="B57" s="19" t="s">
        <v>63</v>
      </c>
      <c r="F57" s="55">
        <v>4.1666666666666664E-2</v>
      </c>
      <c r="G57" s="55"/>
    </row>
    <row r="58" spans="1:7" x14ac:dyDescent="0.3">
      <c r="A58" s="64">
        <v>44214</v>
      </c>
      <c r="B58" s="19" t="s">
        <v>64</v>
      </c>
      <c r="F58" s="55">
        <v>1.7361111111111112E-2</v>
      </c>
      <c r="G58" s="55"/>
    </row>
    <row r="59" spans="1:7" x14ac:dyDescent="0.3">
      <c r="A59" s="64">
        <v>44216</v>
      </c>
      <c r="B59" s="19" t="s">
        <v>62</v>
      </c>
      <c r="C59" s="19" t="s">
        <v>175</v>
      </c>
      <c r="D59" s="55"/>
      <c r="E59" s="55"/>
      <c r="F59" s="55">
        <v>9.7222222222222224E-2</v>
      </c>
    </row>
    <row r="60" spans="1:7" x14ac:dyDescent="0.3">
      <c r="F60" s="55">
        <f t="shared" ref="F59:F89" si="2">E60-D60</f>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ref="F90:F93" si="3">E90-D90</f>
        <v>0</v>
      </c>
      <c r="G90" s="55"/>
    </row>
    <row r="91" spans="6:7" x14ac:dyDescent="0.3">
      <c r="F91" s="55">
        <f t="shared" si="3"/>
        <v>0</v>
      </c>
      <c r="G91" s="55"/>
    </row>
    <row r="92" spans="6:7" x14ac:dyDescent="0.3">
      <c r="F92" s="55">
        <f t="shared" si="3"/>
        <v>0</v>
      </c>
      <c r="G92" s="55"/>
    </row>
    <row r="93" spans="6:7" x14ac:dyDescent="0.3">
      <c r="F93" s="55">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5"/>
  <sheetViews>
    <sheetView zoomScale="94" workbookViewId="0">
      <selection activeCell="F71" sqref="F71"/>
    </sheetView>
  </sheetViews>
  <sheetFormatPr defaultColWidth="9.109375" defaultRowHeight="14.4" x14ac:dyDescent="0.3"/>
  <cols>
    <col min="1" max="1" width="11.3320312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44100</v>
      </c>
      <c r="B2" s="19" t="s">
        <v>64</v>
      </c>
      <c r="D2" s="55">
        <v>0.70138888888888884</v>
      </c>
      <c r="E2" s="55">
        <v>0.77083333333333337</v>
      </c>
      <c r="F2" s="55">
        <f>E2-D2</f>
        <v>6.9444444444444531E-2</v>
      </c>
      <c r="G2" s="55"/>
      <c r="H2" s="67">
        <f>SUM(F:F)</f>
        <v>4.4965277777777768</v>
      </c>
      <c r="J2" s="74"/>
      <c r="K2" s="67"/>
    </row>
    <row r="3" spans="1:11" x14ac:dyDescent="0.3">
      <c r="A3" s="64">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64">
        <v>44101</v>
      </c>
      <c r="B5" s="19" t="s">
        <v>64</v>
      </c>
      <c r="D5" s="55">
        <v>0.66666666666666663</v>
      </c>
      <c r="E5" s="55">
        <v>0.72916666666666663</v>
      </c>
      <c r="F5" s="55">
        <f t="shared" ref="F5:F16" si="0">E5-D5</f>
        <v>6.25E-2</v>
      </c>
      <c r="G5" s="55"/>
    </row>
    <row r="6" spans="1:11" x14ac:dyDescent="0.3">
      <c r="A6" s="64">
        <v>43948</v>
      </c>
      <c r="B6" s="19" t="s">
        <v>58</v>
      </c>
      <c r="C6" s="19" t="s">
        <v>90</v>
      </c>
      <c r="D6" s="55"/>
      <c r="E6" s="55"/>
      <c r="F6" s="55">
        <v>3.125E-2</v>
      </c>
      <c r="G6" s="55"/>
    </row>
    <row r="7" spans="1:11" x14ac:dyDescent="0.3">
      <c r="A7" s="64">
        <v>44101</v>
      </c>
      <c r="B7" s="19" t="s">
        <v>59</v>
      </c>
      <c r="C7" s="19" t="s">
        <v>90</v>
      </c>
      <c r="D7" s="55"/>
      <c r="E7" s="55"/>
      <c r="F7" s="55">
        <v>2.0833333333333332E-2</v>
      </c>
      <c r="G7" s="55"/>
    </row>
    <row r="8" spans="1:11" x14ac:dyDescent="0.3">
      <c r="A8" s="64">
        <v>44103</v>
      </c>
      <c r="B8" s="19" t="s">
        <v>63</v>
      </c>
      <c r="D8" s="55">
        <v>0.39583333333333331</v>
      </c>
      <c r="E8" s="55">
        <v>0.4375</v>
      </c>
      <c r="F8" s="55">
        <f t="shared" si="0"/>
        <v>4.1666666666666685E-2</v>
      </c>
      <c r="G8" s="55"/>
    </row>
    <row r="9" spans="1:11" x14ac:dyDescent="0.3">
      <c r="A9" s="64">
        <v>44110</v>
      </c>
      <c r="B9" s="19" t="s">
        <v>64</v>
      </c>
      <c r="C9" s="19" t="s">
        <v>92</v>
      </c>
      <c r="D9" s="55">
        <v>0.67708333333333337</v>
      </c>
      <c r="E9" s="55">
        <v>0.79166666666666663</v>
      </c>
      <c r="F9" s="55">
        <f t="shared" si="0"/>
        <v>0.11458333333333326</v>
      </c>
      <c r="G9" s="55"/>
    </row>
    <row r="10" spans="1:11" x14ac:dyDescent="0.3">
      <c r="A10" s="64">
        <v>44112</v>
      </c>
      <c r="B10" s="19" t="s">
        <v>63</v>
      </c>
      <c r="D10" s="55">
        <v>0.58333333333333337</v>
      </c>
      <c r="E10" s="55">
        <v>0.625</v>
      </c>
      <c r="F10" s="55">
        <f t="shared" si="0"/>
        <v>4.166666666666663E-2</v>
      </c>
      <c r="G10" s="55"/>
    </row>
    <row r="11" spans="1:11" x14ac:dyDescent="0.3">
      <c r="A11" s="64">
        <v>44115</v>
      </c>
      <c r="B11" s="19" t="s">
        <v>64</v>
      </c>
      <c r="D11" s="55">
        <v>0.58333333333333337</v>
      </c>
      <c r="E11" s="55">
        <v>0.64583333333333337</v>
      </c>
      <c r="F11" s="55">
        <f t="shared" si="0"/>
        <v>6.25E-2</v>
      </c>
      <c r="G11" s="55"/>
    </row>
    <row r="12" spans="1:11" x14ac:dyDescent="0.3">
      <c r="A12" s="64">
        <v>44116</v>
      </c>
      <c r="B12" s="19" t="s">
        <v>63</v>
      </c>
      <c r="D12" s="55">
        <v>0.53472222222222221</v>
      </c>
      <c r="E12" s="55">
        <v>0.57638888888888895</v>
      </c>
      <c r="F12" s="55">
        <f t="shared" si="0"/>
        <v>4.1666666666666741E-2</v>
      </c>
      <c r="G12" s="55"/>
    </row>
    <row r="13" spans="1:11" x14ac:dyDescent="0.3">
      <c r="A13" s="64">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64">
        <v>44125</v>
      </c>
      <c r="B15" s="19" t="s">
        <v>63</v>
      </c>
      <c r="D15" s="55">
        <v>0.58333333333333337</v>
      </c>
      <c r="E15" s="55">
        <v>0.625</v>
      </c>
      <c r="F15" s="55">
        <f t="shared" si="0"/>
        <v>4.166666666666663E-2</v>
      </c>
      <c r="G15" s="55"/>
    </row>
    <row r="16" spans="1:11" x14ac:dyDescent="0.3">
      <c r="A16" s="64">
        <v>44127</v>
      </c>
      <c r="B16" s="19" t="s">
        <v>64</v>
      </c>
      <c r="D16" s="55">
        <v>0.46527777777777773</v>
      </c>
      <c r="E16" s="55">
        <v>0.5</v>
      </c>
      <c r="F16" s="55">
        <f t="shared" si="0"/>
        <v>3.4722222222222265E-2</v>
      </c>
      <c r="G16" s="55"/>
    </row>
    <row r="17" spans="1:9" x14ac:dyDescent="0.3">
      <c r="A17" s="64">
        <v>44130</v>
      </c>
      <c r="B17" s="19" t="s">
        <v>54</v>
      </c>
      <c r="C17" s="19" t="s">
        <v>101</v>
      </c>
      <c r="D17" s="55"/>
      <c r="E17" s="55"/>
      <c r="F17" s="55">
        <v>0.15972222222222224</v>
      </c>
      <c r="G17" s="55"/>
    </row>
    <row r="18" spans="1:9" x14ac:dyDescent="0.3">
      <c r="A18" s="64">
        <v>44139</v>
      </c>
      <c r="B18" s="19" t="s">
        <v>83</v>
      </c>
      <c r="C18" s="19" t="s">
        <v>129</v>
      </c>
      <c r="D18" s="55"/>
      <c r="E18" s="55"/>
      <c r="F18" s="55">
        <v>9.375E-2</v>
      </c>
      <c r="G18" s="55"/>
    </row>
    <row r="19" spans="1:9" x14ac:dyDescent="0.3">
      <c r="A19" s="64">
        <v>44139</v>
      </c>
      <c r="B19" s="19" t="s">
        <v>63</v>
      </c>
      <c r="D19" s="55"/>
      <c r="E19" s="55"/>
      <c r="F19" s="55">
        <v>4.1666666666666664E-2</v>
      </c>
      <c r="G19" s="55"/>
    </row>
    <row r="20" spans="1:9" x14ac:dyDescent="0.3">
      <c r="A20" s="64">
        <v>44139</v>
      </c>
      <c r="B20" s="19" t="s">
        <v>64</v>
      </c>
      <c r="D20" s="55"/>
      <c r="E20" s="55"/>
      <c r="F20" s="55">
        <v>2.0833333333333332E-2</v>
      </c>
      <c r="G20" s="55"/>
    </row>
    <row r="21" spans="1:9" x14ac:dyDescent="0.3">
      <c r="A21" s="64">
        <v>44143</v>
      </c>
      <c r="B21" s="19" t="s">
        <v>83</v>
      </c>
      <c r="C21" s="19" t="s">
        <v>130</v>
      </c>
      <c r="D21" s="55"/>
      <c r="E21" s="55"/>
      <c r="F21" s="55">
        <v>7.2916666666666671E-2</v>
      </c>
      <c r="G21" s="55"/>
    </row>
    <row r="22" spans="1:9" x14ac:dyDescent="0.3">
      <c r="A22" s="64">
        <v>44144</v>
      </c>
      <c r="B22" s="19" t="s">
        <v>64</v>
      </c>
      <c r="D22" s="55"/>
      <c r="E22" s="55"/>
      <c r="F22" s="55">
        <v>4.1666666666666664E-2</v>
      </c>
      <c r="G22" s="55"/>
    </row>
    <row r="23" spans="1:9" x14ac:dyDescent="0.3">
      <c r="A23" s="64">
        <v>44145</v>
      </c>
      <c r="B23" s="19" t="s">
        <v>83</v>
      </c>
      <c r="C23" s="19" t="s">
        <v>131</v>
      </c>
      <c r="D23" s="55"/>
      <c r="E23" s="55"/>
      <c r="F23" s="55">
        <v>8.3333333333333329E-2</v>
      </c>
      <c r="G23" s="55"/>
      <c r="I23" s="67"/>
    </row>
    <row r="24" spans="1:9" x14ac:dyDescent="0.3">
      <c r="A24" s="64">
        <v>44148</v>
      </c>
      <c r="B24" s="19" t="s">
        <v>83</v>
      </c>
      <c r="C24" s="19" t="s">
        <v>132</v>
      </c>
      <c r="D24" s="55"/>
      <c r="E24" s="55"/>
      <c r="F24" s="55">
        <v>8.3333333333333329E-2</v>
      </c>
      <c r="G24" s="55"/>
    </row>
    <row r="25" spans="1:9" x14ac:dyDescent="0.3">
      <c r="A25" s="64">
        <v>44149</v>
      </c>
      <c r="B25" s="19" t="s">
        <v>83</v>
      </c>
      <c r="C25" s="19" t="s">
        <v>133</v>
      </c>
      <c r="D25" s="55"/>
      <c r="E25" s="55"/>
      <c r="F25" s="55">
        <v>6.25E-2</v>
      </c>
      <c r="G25" s="55"/>
    </row>
    <row r="26" spans="1:9" x14ac:dyDescent="0.3">
      <c r="A26" s="64">
        <v>44150</v>
      </c>
      <c r="B26" s="19" t="s">
        <v>64</v>
      </c>
      <c r="D26" s="55"/>
      <c r="E26" s="55"/>
      <c r="F26" s="55">
        <v>5.9027777777777783E-2</v>
      </c>
      <c r="G26" s="55"/>
    </row>
    <row r="27" spans="1:9" x14ac:dyDescent="0.3">
      <c r="A27" s="64">
        <v>44150</v>
      </c>
      <c r="B27" s="19" t="s">
        <v>83</v>
      </c>
      <c r="C27" s="19" t="s">
        <v>134</v>
      </c>
      <c r="D27" s="55"/>
      <c r="E27" s="55"/>
      <c r="F27" s="55">
        <v>3.4722222222222224E-2</v>
      </c>
      <c r="G27" s="55"/>
    </row>
    <row r="28" spans="1:9" x14ac:dyDescent="0.3">
      <c r="A28" s="64">
        <v>44151</v>
      </c>
      <c r="B28" s="19" t="s">
        <v>83</v>
      </c>
      <c r="C28" s="19" t="s">
        <v>135</v>
      </c>
      <c r="D28" s="55"/>
      <c r="E28" s="55"/>
      <c r="F28" s="55">
        <v>5.5555555555555552E-2</v>
      </c>
      <c r="G28" s="55"/>
    </row>
    <row r="29" spans="1:9" x14ac:dyDescent="0.3">
      <c r="A29" s="64">
        <v>44151</v>
      </c>
      <c r="B29" s="19" t="s">
        <v>63</v>
      </c>
      <c r="D29" s="55"/>
      <c r="E29" s="55"/>
      <c r="F29" s="55">
        <v>4.1666666666666664E-2</v>
      </c>
      <c r="G29" s="55"/>
    </row>
    <row r="30" spans="1:9" x14ac:dyDescent="0.3">
      <c r="A30" s="64">
        <v>44157</v>
      </c>
      <c r="B30" s="19" t="s">
        <v>56</v>
      </c>
      <c r="C30" s="19" t="s">
        <v>136</v>
      </c>
      <c r="D30" s="55"/>
      <c r="E30" s="55"/>
      <c r="F30" s="55">
        <v>0.14583333333333334</v>
      </c>
      <c r="G30" s="55"/>
    </row>
    <row r="31" spans="1:9" x14ac:dyDescent="0.3">
      <c r="A31" s="64">
        <v>44157</v>
      </c>
      <c r="B31" s="19" t="s">
        <v>64</v>
      </c>
      <c r="D31" s="55"/>
      <c r="E31" s="55"/>
      <c r="F31" s="55">
        <v>2.0833333333333332E-2</v>
      </c>
      <c r="G31" s="55"/>
    </row>
    <row r="32" spans="1:9" x14ac:dyDescent="0.3">
      <c r="A32" s="64">
        <v>44158</v>
      </c>
      <c r="B32" s="19" t="s">
        <v>89</v>
      </c>
      <c r="C32" s="19" t="s">
        <v>137</v>
      </c>
      <c r="D32" s="55"/>
      <c r="E32" s="55"/>
      <c r="F32" s="55">
        <v>0.14583333333333334</v>
      </c>
      <c r="G32" s="55"/>
    </row>
    <row r="33" spans="1:7" x14ac:dyDescent="0.3">
      <c r="A33" s="64">
        <v>44159</v>
      </c>
      <c r="B33" s="19" t="s">
        <v>54</v>
      </c>
      <c r="C33" s="19" t="s">
        <v>138</v>
      </c>
      <c r="D33" s="55"/>
      <c r="E33" s="55"/>
      <c r="F33" s="55">
        <v>4.1666666666666664E-2</v>
      </c>
      <c r="G33" s="55"/>
    </row>
    <row r="34" spans="1:7" x14ac:dyDescent="0.3">
      <c r="A34" s="64">
        <v>44164</v>
      </c>
      <c r="B34" s="19" t="s">
        <v>83</v>
      </c>
      <c r="C34" s="19" t="s">
        <v>139</v>
      </c>
      <c r="D34" s="55"/>
      <c r="E34" s="55"/>
      <c r="F34" s="55">
        <v>0.17708333333333334</v>
      </c>
      <c r="G34" s="55"/>
    </row>
    <row r="35" spans="1:7" x14ac:dyDescent="0.3">
      <c r="A35" s="64">
        <v>44164</v>
      </c>
      <c r="B35" s="19" t="s">
        <v>64</v>
      </c>
      <c r="D35" s="55"/>
      <c r="E35" s="55"/>
      <c r="F35" s="55">
        <v>4.1666666666666664E-2</v>
      </c>
      <c r="G35" s="55"/>
    </row>
    <row r="36" spans="1:7" x14ac:dyDescent="0.3">
      <c r="A36" s="64">
        <v>44169</v>
      </c>
      <c r="B36" s="19" t="s">
        <v>83</v>
      </c>
      <c r="C36" s="19" t="s">
        <v>139</v>
      </c>
      <c r="D36" s="55"/>
      <c r="E36" s="55"/>
      <c r="F36" s="55">
        <v>0.18402777777777779</v>
      </c>
      <c r="G36" s="55"/>
    </row>
    <row r="37" spans="1:7" x14ac:dyDescent="0.3">
      <c r="A37" s="64">
        <v>44176</v>
      </c>
      <c r="B37" s="19" t="s">
        <v>83</v>
      </c>
      <c r="C37" s="19" t="s">
        <v>139</v>
      </c>
      <c r="D37" s="55"/>
      <c r="E37" s="55"/>
      <c r="F37" s="55">
        <v>0.10416666666666667</v>
      </c>
      <c r="G37" s="55"/>
    </row>
    <row r="38" spans="1:7" x14ac:dyDescent="0.3">
      <c r="A38" s="64">
        <v>44177</v>
      </c>
      <c r="B38" s="19" t="s">
        <v>89</v>
      </c>
      <c r="C38" s="19" t="s">
        <v>140</v>
      </c>
      <c r="D38" s="55"/>
      <c r="E38" s="55"/>
      <c r="F38" s="55">
        <v>2.0833333333333332E-2</v>
      </c>
      <c r="G38" s="55"/>
    </row>
    <row r="39" spans="1:7" x14ac:dyDescent="0.3">
      <c r="A39" s="64">
        <v>44177</v>
      </c>
      <c r="B39" s="19" t="s">
        <v>64</v>
      </c>
      <c r="D39" s="55"/>
      <c r="E39" s="55"/>
      <c r="F39" s="55">
        <v>2.0833333333333332E-2</v>
      </c>
      <c r="G39" s="55"/>
    </row>
    <row r="40" spans="1:7" x14ac:dyDescent="0.3">
      <c r="A40" s="64">
        <v>44178</v>
      </c>
      <c r="B40" s="19" t="s">
        <v>83</v>
      </c>
      <c r="C40" s="19" t="s">
        <v>141</v>
      </c>
      <c r="D40" s="55"/>
      <c r="E40" s="55"/>
      <c r="F40" s="55">
        <v>6.25E-2</v>
      </c>
      <c r="G40" s="55"/>
    </row>
    <row r="41" spans="1:7" x14ac:dyDescent="0.3">
      <c r="A41" s="64">
        <v>44178</v>
      </c>
      <c r="B41" s="19" t="s">
        <v>83</v>
      </c>
      <c r="C41" s="19" t="s">
        <v>142</v>
      </c>
      <c r="D41" s="55"/>
      <c r="E41" s="55"/>
      <c r="F41" s="55">
        <v>6.25E-2</v>
      </c>
      <c r="G41" s="55"/>
    </row>
    <row r="42" spans="1:7" x14ac:dyDescent="0.3">
      <c r="A42" s="64">
        <v>44179</v>
      </c>
      <c r="B42" s="19" t="s">
        <v>63</v>
      </c>
      <c r="F42" s="55">
        <v>4.1666666666666664E-2</v>
      </c>
      <c r="G42" s="55"/>
    </row>
    <row r="43" spans="1:7" x14ac:dyDescent="0.3">
      <c r="A43" s="64">
        <v>44179</v>
      </c>
      <c r="B43" s="19" t="s">
        <v>64</v>
      </c>
      <c r="F43" s="55">
        <v>2.0833333333333332E-2</v>
      </c>
      <c r="G43" s="55"/>
    </row>
    <row r="44" spans="1:7" x14ac:dyDescent="0.3">
      <c r="A44" s="64">
        <v>44182</v>
      </c>
      <c r="B44" s="19" t="s">
        <v>83</v>
      </c>
      <c r="C44" s="19" t="s">
        <v>143</v>
      </c>
      <c r="F44" s="55">
        <v>0.10416666666666667</v>
      </c>
      <c r="G44" s="55"/>
    </row>
    <row r="45" spans="1:7" x14ac:dyDescent="0.3">
      <c r="A45" s="64">
        <v>44183</v>
      </c>
      <c r="B45" s="19" t="s">
        <v>83</v>
      </c>
      <c r="C45" s="19" t="s">
        <v>144</v>
      </c>
      <c r="F45" s="55">
        <v>8.3333333333333329E-2</v>
      </c>
      <c r="G45" s="55"/>
    </row>
    <row r="46" spans="1:7" x14ac:dyDescent="0.3">
      <c r="A46" s="64">
        <v>44186</v>
      </c>
      <c r="B46" s="19" t="s">
        <v>64</v>
      </c>
      <c r="F46" s="55">
        <v>2.0833333333333332E-2</v>
      </c>
      <c r="G46" s="55"/>
    </row>
    <row r="47" spans="1:7" x14ac:dyDescent="0.3">
      <c r="A47" s="64">
        <v>44187</v>
      </c>
      <c r="B47" s="19" t="s">
        <v>64</v>
      </c>
      <c r="F47" s="55">
        <v>2.0833333333333332E-2</v>
      </c>
      <c r="G47" s="55"/>
    </row>
    <row r="48" spans="1:7" x14ac:dyDescent="0.3">
      <c r="A48" s="64">
        <v>44187</v>
      </c>
      <c r="B48" s="19" t="s">
        <v>56</v>
      </c>
      <c r="C48" s="19" t="s">
        <v>145</v>
      </c>
      <c r="F48" s="55">
        <v>4.1666666666666664E-2</v>
      </c>
      <c r="G48" s="55"/>
    </row>
    <row r="49" spans="1:7" x14ac:dyDescent="0.3">
      <c r="A49" s="64">
        <v>44187</v>
      </c>
      <c r="B49" s="19" t="s">
        <v>83</v>
      </c>
      <c r="C49" s="19" t="s">
        <v>146</v>
      </c>
      <c r="F49" s="55">
        <v>3.125E-2</v>
      </c>
      <c r="G49" s="55"/>
    </row>
    <row r="50" spans="1:7" x14ac:dyDescent="0.3">
      <c r="A50" s="64">
        <v>44187</v>
      </c>
      <c r="B50" s="19" t="s">
        <v>83</v>
      </c>
      <c r="C50" s="19" t="s">
        <v>147</v>
      </c>
      <c r="F50" s="55">
        <v>0.14930555555555555</v>
      </c>
      <c r="G50" s="55"/>
    </row>
    <row r="51" spans="1:7" x14ac:dyDescent="0.3">
      <c r="A51" s="64">
        <v>44193</v>
      </c>
      <c r="B51" s="19" t="s">
        <v>64</v>
      </c>
      <c r="F51" s="55">
        <v>1.0416666666666666E-2</v>
      </c>
      <c r="G51" s="55"/>
    </row>
    <row r="52" spans="1:7" x14ac:dyDescent="0.3">
      <c r="A52" s="64">
        <v>44194</v>
      </c>
      <c r="B52" s="19" t="s">
        <v>54</v>
      </c>
      <c r="C52" s="19" t="s">
        <v>148</v>
      </c>
      <c r="F52" s="55">
        <v>9.375E-2</v>
      </c>
      <c r="G52" s="55"/>
    </row>
    <row r="53" spans="1:7" x14ac:dyDescent="0.3">
      <c r="A53" s="64">
        <v>44194</v>
      </c>
      <c r="B53" s="19" t="s">
        <v>54</v>
      </c>
      <c r="C53" s="19" t="s">
        <v>149</v>
      </c>
      <c r="F53" s="55">
        <v>7.2916666666666671E-2</v>
      </c>
      <c r="G53" s="55"/>
    </row>
    <row r="54" spans="1:7" x14ac:dyDescent="0.3">
      <c r="A54" s="64">
        <v>44194</v>
      </c>
      <c r="B54" s="19" t="s">
        <v>64</v>
      </c>
      <c r="C54" s="19" t="s">
        <v>150</v>
      </c>
      <c r="F54" s="55">
        <v>4.1666666666666664E-2</v>
      </c>
      <c r="G54" s="55"/>
    </row>
    <row r="55" spans="1:7" x14ac:dyDescent="0.3">
      <c r="A55" s="64">
        <v>44196</v>
      </c>
      <c r="B55" s="19" t="s">
        <v>83</v>
      </c>
      <c r="C55" s="19" t="s">
        <v>151</v>
      </c>
      <c r="F55" s="55">
        <v>0.18402777777777779</v>
      </c>
      <c r="G55" s="55"/>
    </row>
    <row r="56" spans="1:7" x14ac:dyDescent="0.3">
      <c r="A56" s="64">
        <v>44198</v>
      </c>
      <c r="B56" s="19" t="s">
        <v>83</v>
      </c>
      <c r="C56" s="19" t="s">
        <v>152</v>
      </c>
      <c r="F56" s="55">
        <v>0.125</v>
      </c>
      <c r="G56" s="55"/>
    </row>
    <row r="57" spans="1:7" x14ac:dyDescent="0.3">
      <c r="A57" s="64">
        <v>44199</v>
      </c>
      <c r="B57" s="19" t="s">
        <v>64</v>
      </c>
      <c r="F57" s="55">
        <v>3.125E-2</v>
      </c>
      <c r="G57" s="55"/>
    </row>
    <row r="58" spans="1:7" x14ac:dyDescent="0.3">
      <c r="A58" s="64">
        <v>44200</v>
      </c>
      <c r="B58" s="19" t="s">
        <v>84</v>
      </c>
      <c r="C58" s="19" t="s">
        <v>153</v>
      </c>
      <c r="F58" s="55">
        <v>0.1111111111111111</v>
      </c>
      <c r="G58" s="55"/>
    </row>
    <row r="59" spans="1:7" x14ac:dyDescent="0.3">
      <c r="A59" s="64">
        <v>44200</v>
      </c>
      <c r="B59" s="19" t="s">
        <v>83</v>
      </c>
      <c r="C59" s="19" t="s">
        <v>154</v>
      </c>
      <c r="F59" s="55">
        <v>5.2083333333333336E-2</v>
      </c>
      <c r="G59" s="55"/>
    </row>
    <row r="60" spans="1:7" x14ac:dyDescent="0.3">
      <c r="A60" s="64">
        <v>44200</v>
      </c>
      <c r="B60" s="19" t="s">
        <v>83</v>
      </c>
      <c r="C60" s="19" t="s">
        <v>155</v>
      </c>
      <c r="F60" s="55">
        <v>0.10416666666666667</v>
      </c>
      <c r="G60" s="55"/>
    </row>
    <row r="61" spans="1:7" x14ac:dyDescent="0.3">
      <c r="A61" s="64">
        <v>44202</v>
      </c>
      <c r="B61" s="19" t="s">
        <v>64</v>
      </c>
      <c r="F61" s="55">
        <v>6.25E-2</v>
      </c>
      <c r="G61" s="55"/>
    </row>
    <row r="62" spans="1:7" x14ac:dyDescent="0.3">
      <c r="A62" s="64">
        <v>44202</v>
      </c>
      <c r="B62" s="19" t="s">
        <v>83</v>
      </c>
      <c r="C62" s="19" t="s">
        <v>156</v>
      </c>
      <c r="F62" s="55">
        <v>8.3333333333333329E-2</v>
      </c>
      <c r="G62" s="55"/>
    </row>
    <row r="63" spans="1:7" x14ac:dyDescent="0.3">
      <c r="A63" s="64">
        <v>44203</v>
      </c>
      <c r="B63" s="19" t="s">
        <v>54</v>
      </c>
      <c r="C63" s="19" t="s">
        <v>157</v>
      </c>
      <c r="F63" s="55">
        <v>8.3333333333333329E-2</v>
      </c>
      <c r="G63" s="55"/>
    </row>
    <row r="64" spans="1:7" x14ac:dyDescent="0.3">
      <c r="A64" s="64">
        <v>44203</v>
      </c>
      <c r="B64" s="19" t="s">
        <v>63</v>
      </c>
      <c r="F64" s="55">
        <v>4.1666666666666664E-2</v>
      </c>
      <c r="G64" s="55"/>
    </row>
    <row r="65" spans="1:7" x14ac:dyDescent="0.3">
      <c r="A65" s="64">
        <v>44203</v>
      </c>
      <c r="B65" s="19" t="s">
        <v>64</v>
      </c>
      <c r="F65" s="55">
        <v>1.0416666666666666E-2</v>
      </c>
      <c r="G65" s="55"/>
    </row>
    <row r="66" spans="1:7" x14ac:dyDescent="0.3">
      <c r="A66" s="64">
        <v>44212</v>
      </c>
      <c r="B66" s="19" t="s">
        <v>64</v>
      </c>
      <c r="F66" s="55">
        <v>2.0833333333333332E-2</v>
      </c>
      <c r="G66" s="55"/>
    </row>
    <row r="67" spans="1:7" x14ac:dyDescent="0.3">
      <c r="A67" s="64">
        <v>44213</v>
      </c>
      <c r="B67" s="19" t="s">
        <v>86</v>
      </c>
      <c r="C67" s="19" t="s">
        <v>158</v>
      </c>
      <c r="F67" s="55">
        <v>0.125</v>
      </c>
      <c r="G67" s="55"/>
    </row>
    <row r="68" spans="1:7" x14ac:dyDescent="0.3">
      <c r="A68" s="64">
        <v>44214</v>
      </c>
      <c r="B68" s="19" t="s">
        <v>63</v>
      </c>
      <c r="F68" s="55">
        <v>4.1666666666666664E-2</v>
      </c>
      <c r="G68" s="55"/>
    </row>
    <row r="69" spans="1:7" x14ac:dyDescent="0.3">
      <c r="A69" s="64">
        <v>44214</v>
      </c>
      <c r="B69" s="19" t="s">
        <v>64</v>
      </c>
      <c r="F69" s="55">
        <v>1.7361111111111112E-2</v>
      </c>
      <c r="G69" s="55"/>
    </row>
    <row r="70" spans="1:7" x14ac:dyDescent="0.3">
      <c r="A70" s="64">
        <v>44216</v>
      </c>
      <c r="B70" s="19" t="s">
        <v>54</v>
      </c>
      <c r="C70" s="19" t="s">
        <v>138</v>
      </c>
      <c r="F70" s="55">
        <v>3.4722222222222224E-2</v>
      </c>
      <c r="G70" s="55"/>
    </row>
    <row r="71" spans="1:7" x14ac:dyDescent="0.3">
      <c r="A71" s="64">
        <v>44216</v>
      </c>
      <c r="B71" s="19" t="s">
        <v>62</v>
      </c>
      <c r="C71" s="19" t="s">
        <v>175</v>
      </c>
      <c r="D71" s="55"/>
      <c r="E71" s="55"/>
      <c r="F71" s="55">
        <v>9.7222222222222224E-2</v>
      </c>
    </row>
    <row r="72" spans="1:7" x14ac:dyDescent="0.3">
      <c r="F72" s="55">
        <f t="shared" ref="F72:F105" si="1">E72-D72</f>
        <v>0</v>
      </c>
      <c r="G72" s="55"/>
    </row>
    <row r="73" spans="1:7" x14ac:dyDescent="0.3">
      <c r="F73" s="55">
        <f t="shared" si="1"/>
        <v>0</v>
      </c>
      <c r="G73" s="55"/>
    </row>
    <row r="74" spans="1:7" x14ac:dyDescent="0.3">
      <c r="F74" s="55">
        <f t="shared" si="1"/>
        <v>0</v>
      </c>
      <c r="G74" s="55"/>
    </row>
    <row r="75" spans="1:7" x14ac:dyDescent="0.3">
      <c r="F75" s="55">
        <f t="shared" si="1"/>
        <v>0</v>
      </c>
      <c r="G75" s="55"/>
    </row>
    <row r="76" spans="1:7" x14ac:dyDescent="0.3">
      <c r="F76" s="55">
        <f t="shared" si="1"/>
        <v>0</v>
      </c>
      <c r="G76" s="55"/>
    </row>
    <row r="77" spans="1:7" x14ac:dyDescent="0.3">
      <c r="F77" s="55">
        <f t="shared" si="1"/>
        <v>0</v>
      </c>
      <c r="G77" s="55"/>
    </row>
    <row r="78" spans="1:7" x14ac:dyDescent="0.3">
      <c r="F78" s="55">
        <f t="shared" si="1"/>
        <v>0</v>
      </c>
      <c r="G78" s="55"/>
    </row>
    <row r="79" spans="1:7" x14ac:dyDescent="0.3">
      <c r="F79" s="55">
        <f t="shared" si="1"/>
        <v>0</v>
      </c>
      <c r="G79" s="55"/>
    </row>
    <row r="80" spans="1: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c r="G103" s="55"/>
    </row>
    <row r="104" spans="6:7" x14ac:dyDescent="0.3">
      <c r="F104" s="55">
        <f t="shared" si="1"/>
        <v>0</v>
      </c>
      <c r="G104" s="55"/>
    </row>
    <row r="105" spans="6:7" x14ac:dyDescent="0.3">
      <c r="F105" s="55">
        <f t="shared" si="1"/>
        <v>0</v>
      </c>
      <c r="G105"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2021-01-20T21:12:55Z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